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meink\Downloads\IntelliJ\PokeSQL\Data Generator\"/>
    </mc:Choice>
  </mc:AlternateContent>
  <xr:revisionPtr revIDLastSave="0" documentId="13_ncr:20001_{027EE23A-28C8-4290-9EE5-11E94E47F8DD}" xr6:coauthVersionLast="36" xr6:coauthVersionMax="36" xr10:uidLastSave="{00000000-0000-0000-0000-000000000000}"/>
  <bookViews>
    <workbookView xWindow="0" yWindow="0" windowWidth="21570" windowHeight="8430" xr2:uid="{00000000-000D-0000-FFFF-FFFF00000000}"/>
  </bookViews>
  <sheets>
    <sheet name="Pokedex" sheetId="1" r:id="rId1"/>
    <sheet name="Prototype DynamicLookup" sheetId="2" state="hidden" r:id="rId2"/>
    <sheet name="Sorted table for dropdown purpo" sheetId="3" state="hidden" r:id="rId3"/>
    <sheet name="QuickLookup Name" sheetId="4" r:id="rId4"/>
    <sheet name="QuickLookup Pokedex Number" sheetId="5" r:id="rId5"/>
    <sheet name="QuickLookup Type" sheetId="6" r:id="rId6"/>
    <sheet name="Yellow" sheetId="7" state="hidden" r:id="rId7"/>
    <sheet name="Crystal" sheetId="8" state="hidden" r:id="rId8"/>
    <sheet name="Emerald" sheetId="9" state="hidden" r:id="rId9"/>
    <sheet name="Platinum" sheetId="10" state="hidden" r:id="rId10"/>
    <sheet name="White 2" sheetId="11" state="hidden" r:id="rId11"/>
    <sheet name="X" sheetId="12" state="hidden" r:id="rId12"/>
    <sheet name="AS" sheetId="13" state="hidden" r:id="rId13"/>
    <sheet name="Ultra Sun" sheetId="14" state="hidden" r:id="rId14"/>
    <sheet name="Shield" sheetId="15" state="hidden" r:id="rId15"/>
  </sheets>
  <definedNames>
    <definedName name="_xlnm._FilterDatabase" localSheetId="12" hidden="1">AS!$K$2:$V$45</definedName>
    <definedName name="_xlnm._FilterDatabase" localSheetId="7" hidden="1">Crystal!$K$2:$N$33</definedName>
    <definedName name="_xlnm._FilterDatabase" localSheetId="8" hidden="1">Emerald!$K$2:$N$33</definedName>
    <definedName name="_xlnm._FilterDatabase" localSheetId="9" hidden="1">Platinum!$K$2:$N$32</definedName>
    <definedName name="_xlnm._FilterDatabase" localSheetId="0" hidden="1">Pokedex!$A$1:$BK$1215</definedName>
    <definedName name="_xlnm._FilterDatabase" localSheetId="3" hidden="1">'QuickLookup Name'!$B$2:$Q$2</definedName>
    <definedName name="_xlnm._FilterDatabase" localSheetId="4" hidden="1">'QuickLookup Pokedex Number'!$B$2:$Q$2</definedName>
    <definedName name="_xlnm._FilterDatabase" localSheetId="5" hidden="1">'QuickLookup Type'!$B$2:$Q$2</definedName>
    <definedName name="_xlnm._FilterDatabase" localSheetId="14" hidden="1">Shield!$K$2:$N$35</definedName>
    <definedName name="_xlnm._FilterDatabase" localSheetId="13" hidden="1">'Ultra Sun'!$K$2:$V$28</definedName>
    <definedName name="_xlnm._FilterDatabase" localSheetId="10" hidden="1">'White 2'!$K$2:$N$33</definedName>
    <definedName name="_xlnm._FilterDatabase" localSheetId="11" hidden="1">X!$K$2:$V$45</definedName>
    <definedName name="_xlnm._FilterDatabase" localSheetId="6" hidden="1">Yellow!$K$2:$N$33</definedName>
  </definedNames>
  <calcPr calcId="191029"/>
  <fileRecoveryPr repairLoad="1"/>
</workbook>
</file>

<file path=xl/calcChain.xml><?xml version="1.0" encoding="utf-8"?>
<calcChain xmlns="http://schemas.openxmlformats.org/spreadsheetml/2006/main">
  <c r="BL2" i="1" l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T37" i="14"/>
  <c r="T45" i="13"/>
  <c r="T44" i="13"/>
  <c r="T43" i="13"/>
  <c r="T42" i="13"/>
  <c r="T41" i="13"/>
  <c r="T40" i="13"/>
  <c r="T39" i="13"/>
  <c r="T38" i="13"/>
  <c r="T37" i="13"/>
  <c r="T36" i="13"/>
  <c r="T35" i="13"/>
  <c r="T34" i="13"/>
  <c r="T33" i="13"/>
  <c r="T32" i="13"/>
  <c r="T31" i="13"/>
  <c r="T30" i="13"/>
  <c r="T29" i="13"/>
  <c r="T28" i="13"/>
  <c r="T27" i="13"/>
  <c r="T26" i="13"/>
  <c r="T25" i="13"/>
  <c r="T24" i="13"/>
  <c r="T23" i="13"/>
  <c r="T22" i="13"/>
  <c r="T21" i="13"/>
  <c r="T20" i="13"/>
  <c r="T19" i="13"/>
  <c r="T18" i="13"/>
  <c r="T17" i="13"/>
  <c r="T16" i="13"/>
  <c r="T15" i="13"/>
  <c r="T14" i="13"/>
  <c r="T13" i="13"/>
  <c r="T12" i="13"/>
  <c r="T11" i="13"/>
  <c r="T10" i="13"/>
  <c r="S10" i="13"/>
  <c r="T9" i="13"/>
  <c r="T8" i="13"/>
  <c r="T7" i="13"/>
  <c r="T6" i="13"/>
  <c r="T5" i="13"/>
  <c r="T4" i="13"/>
  <c r="T3" i="13"/>
  <c r="T45" i="12"/>
  <c r="T44" i="12"/>
  <c r="T43" i="12"/>
  <c r="T42" i="12"/>
  <c r="T41" i="12"/>
  <c r="T40" i="12"/>
  <c r="T39" i="12"/>
  <c r="T38" i="12"/>
  <c r="T37" i="12"/>
  <c r="T36" i="12"/>
  <c r="T35" i="12"/>
  <c r="T34" i="12"/>
  <c r="T33" i="12"/>
  <c r="T32" i="12"/>
  <c r="T31" i="12"/>
  <c r="T30" i="12"/>
  <c r="T29" i="12"/>
  <c r="T28" i="12"/>
  <c r="T27" i="12"/>
  <c r="T26" i="12"/>
  <c r="T25" i="12"/>
  <c r="T24" i="12"/>
  <c r="T23" i="12"/>
  <c r="T22" i="12"/>
  <c r="T21" i="12"/>
  <c r="T20" i="12"/>
  <c r="T19" i="12"/>
  <c r="T18" i="12"/>
  <c r="T17" i="12"/>
  <c r="T16" i="12"/>
  <c r="T15" i="12"/>
  <c r="T14" i="12"/>
  <c r="T13" i="12"/>
  <c r="T12" i="12"/>
  <c r="T11" i="12"/>
  <c r="T10" i="12"/>
  <c r="T9" i="12"/>
  <c r="T8" i="12"/>
  <c r="T7" i="12"/>
  <c r="T6" i="12"/>
  <c r="T5" i="12"/>
  <c r="T4" i="12"/>
  <c r="T3" i="12"/>
  <c r="R189" i="6"/>
  <c r="R188" i="6"/>
  <c r="R187" i="6"/>
  <c r="R186" i="6"/>
  <c r="R185" i="6"/>
  <c r="R184" i="6"/>
  <c r="R183" i="6"/>
  <c r="R182" i="6"/>
  <c r="R181" i="6"/>
  <c r="R180" i="6"/>
  <c r="R179" i="6"/>
  <c r="R178" i="6"/>
  <c r="R177" i="6"/>
  <c r="R176" i="6"/>
  <c r="R175" i="6"/>
  <c r="R174" i="6"/>
  <c r="R173" i="6"/>
  <c r="R172" i="6"/>
  <c r="R171" i="6"/>
  <c r="R170" i="6"/>
  <c r="R169" i="6"/>
  <c r="R168" i="6"/>
  <c r="R167" i="6"/>
  <c r="R166" i="6"/>
  <c r="R165" i="6"/>
  <c r="R164" i="6"/>
  <c r="R163" i="6"/>
  <c r="R162" i="6"/>
  <c r="R161" i="6"/>
  <c r="R160" i="6"/>
  <c r="R159" i="6"/>
  <c r="R158" i="6"/>
  <c r="R157" i="6"/>
  <c r="R156" i="6"/>
  <c r="R155" i="6"/>
  <c r="R154" i="6"/>
  <c r="R153" i="6"/>
  <c r="R152" i="6"/>
  <c r="R151" i="6"/>
  <c r="R150" i="6"/>
  <c r="R149" i="6"/>
  <c r="R148" i="6"/>
  <c r="R147" i="6"/>
  <c r="R146" i="6"/>
  <c r="R145" i="6"/>
  <c r="R144" i="6"/>
  <c r="R143" i="6"/>
  <c r="R142" i="6"/>
  <c r="R141" i="6"/>
  <c r="R140" i="6"/>
  <c r="R139" i="6"/>
  <c r="R138" i="6"/>
  <c r="R137" i="6"/>
  <c r="R136" i="6"/>
  <c r="R135" i="6"/>
  <c r="R134" i="6"/>
  <c r="R133" i="6"/>
  <c r="R132" i="6"/>
  <c r="R131" i="6"/>
  <c r="R130" i="6"/>
  <c r="R129" i="6"/>
  <c r="R128" i="6"/>
  <c r="R127" i="6"/>
  <c r="R126" i="6"/>
  <c r="R125" i="6"/>
  <c r="R124" i="6"/>
  <c r="R123" i="6"/>
  <c r="R122" i="6"/>
  <c r="R121" i="6"/>
  <c r="R120" i="6"/>
  <c r="R119" i="6"/>
  <c r="R118" i="6"/>
  <c r="R117" i="6"/>
  <c r="R116" i="6"/>
  <c r="R115" i="6"/>
  <c r="R114" i="6"/>
  <c r="R113" i="6"/>
  <c r="R112" i="6"/>
  <c r="R111" i="6"/>
  <c r="R110" i="6"/>
  <c r="R109" i="6"/>
  <c r="R108" i="6"/>
  <c r="R107" i="6"/>
  <c r="R106" i="6"/>
  <c r="R105" i="6"/>
  <c r="R10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P5" i="6"/>
  <c r="M5" i="6"/>
  <c r="L5" i="6"/>
  <c r="K5" i="6"/>
  <c r="J5" i="6"/>
  <c r="I5" i="6"/>
  <c r="H5" i="6"/>
  <c r="G5" i="6"/>
  <c r="F5" i="6"/>
  <c r="E5" i="6"/>
  <c r="D5" i="6"/>
  <c r="C5" i="6"/>
  <c r="B5" i="6"/>
  <c r="R5" i="6" s="1"/>
  <c r="P4" i="6"/>
  <c r="O4" i="6"/>
  <c r="M4" i="6"/>
  <c r="L4" i="6"/>
  <c r="K4" i="6"/>
  <c r="J4" i="6"/>
  <c r="I4" i="6"/>
  <c r="H4" i="6"/>
  <c r="G4" i="6"/>
  <c r="F4" i="6"/>
  <c r="E4" i="6"/>
  <c r="D4" i="6"/>
  <c r="C4" i="6"/>
  <c r="B4" i="6"/>
  <c r="R4" i="6" s="1"/>
  <c r="Y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R3" i="6" s="1"/>
  <c r="R189" i="5"/>
  <c r="D189" i="5" s="1"/>
  <c r="Q189" i="5" a="1"/>
  <c r="Q189" i="5" s="1"/>
  <c r="P189" i="5" a="1"/>
  <c r="P189" i="5" s="1"/>
  <c r="R188" i="5"/>
  <c r="B188" i="5" s="1"/>
  <c r="Q188" i="5" a="1"/>
  <c r="Q188" i="5" s="1"/>
  <c r="P188" i="5" a="1"/>
  <c r="P188" i="5" s="1"/>
  <c r="R187" i="5"/>
  <c r="B187" i="5" s="1"/>
  <c r="Q187" i="5" a="1"/>
  <c r="Q187" i="5"/>
  <c r="P187" i="5" a="1"/>
  <c r="P187" i="5" s="1"/>
  <c r="D187" i="5"/>
  <c r="R186" i="5"/>
  <c r="Q186" i="5" a="1"/>
  <c r="Q186" i="5"/>
  <c r="P186" i="5" a="1"/>
  <c r="P186" i="5" s="1"/>
  <c r="D186" i="5"/>
  <c r="B186" i="5"/>
  <c r="R185" i="5"/>
  <c r="B185" i="5" s="1"/>
  <c r="Q185" i="5" a="1"/>
  <c r="Q185" i="5"/>
  <c r="P185" i="5" a="1"/>
  <c r="P185" i="5"/>
  <c r="R184" i="5"/>
  <c r="B184" i="5" s="1"/>
  <c r="Q184" i="5" a="1"/>
  <c r="Q184" i="5"/>
  <c r="P184" i="5" a="1"/>
  <c r="P184" i="5"/>
  <c r="D184" i="5"/>
  <c r="R183" i="5"/>
  <c r="D183" i="5" s="1"/>
  <c r="Q183" i="5" a="1"/>
  <c r="Q183" i="5"/>
  <c r="P183" i="5" a="1"/>
  <c r="P183" i="5"/>
  <c r="R182" i="5"/>
  <c r="Q182" i="5" a="1"/>
  <c r="Q182" i="5"/>
  <c r="P182" i="5" a="1"/>
  <c r="P182" i="5"/>
  <c r="D182" i="5"/>
  <c r="B182" i="5"/>
  <c r="R181" i="5"/>
  <c r="Q181" i="5" a="1"/>
  <c r="Q181" i="5"/>
  <c r="P181" i="5" a="1"/>
  <c r="P181" i="5"/>
  <c r="R180" i="5"/>
  <c r="D180" i="5" s="1"/>
  <c r="Q180" i="5" a="1"/>
  <c r="Q180" i="5" s="1"/>
  <c r="P180" i="5" a="1"/>
  <c r="P180" i="5"/>
  <c r="R179" i="5"/>
  <c r="Q179" i="5" a="1"/>
  <c r="Q179" i="5" s="1"/>
  <c r="P179" i="5" a="1"/>
  <c r="P179" i="5"/>
  <c r="D179" i="5"/>
  <c r="B179" i="5"/>
  <c r="R178" i="5"/>
  <c r="Q178" i="5" a="1"/>
  <c r="Q178" i="5"/>
  <c r="P178" i="5" a="1"/>
  <c r="P178" i="5"/>
  <c r="D178" i="5"/>
  <c r="B178" i="5"/>
  <c r="R177" i="5"/>
  <c r="Q177" i="5" a="1"/>
  <c r="Q177" i="5"/>
  <c r="P177" i="5" a="1"/>
  <c r="P177" i="5" s="1"/>
  <c r="D177" i="5"/>
  <c r="B177" i="5"/>
  <c r="R176" i="5"/>
  <c r="Q176" i="5" a="1"/>
  <c r="Q176" i="5" s="1"/>
  <c r="P176" i="5" a="1"/>
  <c r="P176" i="5"/>
  <c r="D176" i="5"/>
  <c r="B176" i="5"/>
  <c r="R175" i="5"/>
  <c r="D175" i="5" s="1"/>
  <c r="Q175" i="5" a="1"/>
  <c r="Q175" i="5" s="1"/>
  <c r="P175" i="5" a="1"/>
  <c r="P175" i="5"/>
  <c r="R174" i="5"/>
  <c r="D174" i="5" s="1"/>
  <c r="Q174" i="5" a="1"/>
  <c r="Q174" i="5" s="1"/>
  <c r="P174" i="5" a="1"/>
  <c r="P174" i="5" s="1"/>
  <c r="B174" i="5"/>
  <c r="R173" i="5"/>
  <c r="D173" i="5" s="1"/>
  <c r="Q173" i="5" a="1"/>
  <c r="Q173" i="5"/>
  <c r="P173" i="5" a="1"/>
  <c r="P173" i="5" s="1"/>
  <c r="B173" i="5"/>
  <c r="R172" i="5"/>
  <c r="B172" i="5" s="1"/>
  <c r="Q172" i="5" a="1"/>
  <c r="Q172" i="5" s="1"/>
  <c r="P172" i="5" a="1"/>
  <c r="P172" i="5" s="1"/>
  <c r="R171" i="5"/>
  <c r="B171" i="5" s="1"/>
  <c r="Q171" i="5" a="1"/>
  <c r="Q171" i="5"/>
  <c r="P171" i="5" a="1"/>
  <c r="P171" i="5"/>
  <c r="D171" i="5"/>
  <c r="R170" i="5"/>
  <c r="Q170" i="5" a="1"/>
  <c r="Q170" i="5"/>
  <c r="P170" i="5" a="1"/>
  <c r="P170" i="5" s="1"/>
  <c r="D170" i="5"/>
  <c r="B170" i="5"/>
  <c r="R169" i="5"/>
  <c r="B169" i="5" s="1"/>
  <c r="Q169" i="5" a="1"/>
  <c r="Q169" i="5"/>
  <c r="P169" i="5" a="1"/>
  <c r="P169" i="5"/>
  <c r="D169" i="5"/>
  <c r="R168" i="5"/>
  <c r="B168" i="5" s="1"/>
  <c r="Q168" i="5" a="1"/>
  <c r="Q168" i="5"/>
  <c r="P168" i="5" a="1"/>
  <c r="P168" i="5"/>
  <c r="D168" i="5"/>
  <c r="R167" i="5"/>
  <c r="D167" i="5" s="1"/>
  <c r="Q167" i="5" a="1"/>
  <c r="Q167" i="5"/>
  <c r="P167" i="5" a="1"/>
  <c r="P167" i="5"/>
  <c r="R166" i="5"/>
  <c r="Q166" i="5" a="1"/>
  <c r="Q166" i="5"/>
  <c r="P166" i="5" a="1"/>
  <c r="P166" i="5"/>
  <c r="D166" i="5"/>
  <c r="B166" i="5"/>
  <c r="R165" i="5"/>
  <c r="Q165" i="5" a="1"/>
  <c r="Q165" i="5"/>
  <c r="P165" i="5" a="1"/>
  <c r="P165" i="5"/>
  <c r="R164" i="5"/>
  <c r="D164" i="5" s="1"/>
  <c r="Q164" i="5" a="1"/>
  <c r="Q164" i="5" s="1"/>
  <c r="P164" i="5" a="1"/>
  <c r="P164" i="5"/>
  <c r="R163" i="5"/>
  <c r="Q163" i="5" a="1"/>
  <c r="Q163" i="5" s="1"/>
  <c r="P163" i="5" a="1"/>
  <c r="P163" i="5"/>
  <c r="D163" i="5"/>
  <c r="B163" i="5"/>
  <c r="R162" i="5"/>
  <c r="Q162" i="5" a="1"/>
  <c r="Q162" i="5"/>
  <c r="P162" i="5" a="1"/>
  <c r="P162" i="5"/>
  <c r="D162" i="5"/>
  <c r="B162" i="5"/>
  <c r="R161" i="5"/>
  <c r="Q161" i="5" a="1"/>
  <c r="Q161" i="5"/>
  <c r="P161" i="5" a="1"/>
  <c r="P161" i="5" s="1"/>
  <c r="D161" i="5"/>
  <c r="B161" i="5"/>
  <c r="R160" i="5"/>
  <c r="Q160" i="5" a="1"/>
  <c r="Q160" i="5" s="1"/>
  <c r="P160" i="5" a="1"/>
  <c r="P160" i="5"/>
  <c r="D160" i="5"/>
  <c r="B160" i="5"/>
  <c r="R159" i="5"/>
  <c r="D159" i="5" s="1"/>
  <c r="Q159" i="5" a="1"/>
  <c r="Q159" i="5" s="1"/>
  <c r="P159" i="5" a="1"/>
  <c r="P159" i="5"/>
  <c r="R158" i="5"/>
  <c r="D158" i="5" s="1"/>
  <c r="Q158" i="5" a="1"/>
  <c r="Q158" i="5" s="1"/>
  <c r="P158" i="5" a="1"/>
  <c r="P158" i="5" s="1"/>
  <c r="B158" i="5"/>
  <c r="R157" i="5"/>
  <c r="D157" i="5" s="1"/>
  <c r="Q157" i="5" a="1"/>
  <c r="Q157" i="5"/>
  <c r="P157" i="5" a="1"/>
  <c r="P157" i="5" s="1"/>
  <c r="B157" i="5"/>
  <c r="R156" i="5"/>
  <c r="B156" i="5" s="1"/>
  <c r="Q156" i="5" a="1"/>
  <c r="Q156" i="5" s="1"/>
  <c r="P156" i="5" a="1"/>
  <c r="P156" i="5" s="1"/>
  <c r="R155" i="5"/>
  <c r="B155" i="5" s="1"/>
  <c r="Q155" i="5" a="1"/>
  <c r="Q155" i="5"/>
  <c r="P155" i="5" a="1"/>
  <c r="P155" i="5"/>
  <c r="D155" i="5"/>
  <c r="R154" i="5"/>
  <c r="Q154" i="5" a="1"/>
  <c r="Q154" i="5"/>
  <c r="P154" i="5" a="1"/>
  <c r="P154" i="5" s="1"/>
  <c r="D154" i="5"/>
  <c r="B154" i="5"/>
  <c r="R153" i="5"/>
  <c r="B153" i="5" s="1"/>
  <c r="Q153" i="5" a="1"/>
  <c r="Q153" i="5"/>
  <c r="P153" i="5" a="1"/>
  <c r="P153" i="5"/>
  <c r="D153" i="5"/>
  <c r="R152" i="5"/>
  <c r="B152" i="5" s="1"/>
  <c r="Q152" i="5" a="1"/>
  <c r="Q152" i="5"/>
  <c r="P152" i="5" a="1"/>
  <c r="P152" i="5"/>
  <c r="D152" i="5"/>
  <c r="R151" i="5"/>
  <c r="D151" i="5" s="1"/>
  <c r="Q151" i="5" a="1"/>
  <c r="Q151" i="5"/>
  <c r="P151" i="5" a="1"/>
  <c r="P151" i="5"/>
  <c r="R150" i="5"/>
  <c r="Q150" i="5" a="1"/>
  <c r="Q150" i="5"/>
  <c r="P150" i="5" a="1"/>
  <c r="P150" i="5"/>
  <c r="D150" i="5"/>
  <c r="B150" i="5"/>
  <c r="R149" i="5"/>
  <c r="Q149" i="5" a="1"/>
  <c r="Q149" i="5"/>
  <c r="P149" i="5" a="1"/>
  <c r="P149" i="5"/>
  <c r="R148" i="5"/>
  <c r="D148" i="5" s="1"/>
  <c r="Q148" i="5" a="1"/>
  <c r="Q148" i="5" s="1"/>
  <c r="P148" i="5" a="1"/>
  <c r="P148" i="5"/>
  <c r="R147" i="5"/>
  <c r="Q147" i="5" a="1"/>
  <c r="Q147" i="5" s="1"/>
  <c r="P147" i="5" a="1"/>
  <c r="P147" i="5"/>
  <c r="D147" i="5"/>
  <c r="B147" i="5"/>
  <c r="R146" i="5"/>
  <c r="Q146" i="5" a="1"/>
  <c r="Q146" i="5"/>
  <c r="P146" i="5" a="1"/>
  <c r="P146" i="5"/>
  <c r="D146" i="5"/>
  <c r="B146" i="5"/>
  <c r="R145" i="5"/>
  <c r="Q145" i="5" a="1"/>
  <c r="Q145" i="5"/>
  <c r="P145" i="5" a="1"/>
  <c r="P145" i="5" s="1"/>
  <c r="D145" i="5"/>
  <c r="B145" i="5"/>
  <c r="R144" i="5"/>
  <c r="Q144" i="5" a="1"/>
  <c r="Q144" i="5" s="1"/>
  <c r="P144" i="5" a="1"/>
  <c r="P144" i="5"/>
  <c r="D144" i="5"/>
  <c r="B144" i="5"/>
  <c r="R143" i="5"/>
  <c r="D143" i="5" s="1"/>
  <c r="Q143" i="5" a="1"/>
  <c r="Q143" i="5" s="1"/>
  <c r="P143" i="5" a="1"/>
  <c r="P143" i="5"/>
  <c r="R142" i="5"/>
  <c r="D142" i="5" s="1"/>
  <c r="Q142" i="5" a="1"/>
  <c r="Q142" i="5" s="1"/>
  <c r="P142" i="5" a="1"/>
  <c r="P142" i="5" s="1"/>
  <c r="B142" i="5"/>
  <c r="R141" i="5"/>
  <c r="D141" i="5" s="1"/>
  <c r="Q141" i="5" a="1"/>
  <c r="Q141" i="5"/>
  <c r="P141" i="5" a="1"/>
  <c r="P141" i="5" s="1"/>
  <c r="B141" i="5"/>
  <c r="R140" i="5"/>
  <c r="B140" i="5" s="1"/>
  <c r="Q140" i="5" a="1"/>
  <c r="Q140" i="5" s="1"/>
  <c r="P140" i="5" a="1"/>
  <c r="P140" i="5" s="1"/>
  <c r="R139" i="5"/>
  <c r="B139" i="5" s="1"/>
  <c r="Q139" i="5" a="1"/>
  <c r="Q139" i="5"/>
  <c r="P139" i="5" a="1"/>
  <c r="P139" i="5"/>
  <c r="D139" i="5"/>
  <c r="R138" i="5"/>
  <c r="Q138" i="5" a="1"/>
  <c r="Q138" i="5"/>
  <c r="P138" i="5" a="1"/>
  <c r="P138" i="5" s="1"/>
  <c r="D138" i="5"/>
  <c r="B138" i="5"/>
  <c r="R137" i="5"/>
  <c r="B137" i="5" s="1"/>
  <c r="Q137" i="5" a="1"/>
  <c r="Q137" i="5"/>
  <c r="P137" i="5" a="1"/>
  <c r="P137" i="5"/>
  <c r="D137" i="5"/>
  <c r="R136" i="5"/>
  <c r="B136" i="5" s="1"/>
  <c r="Q136" i="5" a="1"/>
  <c r="Q136" i="5"/>
  <c r="P136" i="5" a="1"/>
  <c r="P136" i="5"/>
  <c r="D136" i="5"/>
  <c r="R135" i="5"/>
  <c r="D135" i="5" s="1"/>
  <c r="Q135" i="5" a="1"/>
  <c r="Q135" i="5"/>
  <c r="P135" i="5" a="1"/>
  <c r="P135" i="5"/>
  <c r="R134" i="5"/>
  <c r="Q134" i="5" a="1"/>
  <c r="Q134" i="5"/>
  <c r="P134" i="5" a="1"/>
  <c r="P134" i="5"/>
  <c r="D134" i="5"/>
  <c r="B134" i="5"/>
  <c r="R133" i="5"/>
  <c r="Q133" i="5" a="1"/>
  <c r="Q133" i="5"/>
  <c r="P133" i="5" a="1"/>
  <c r="P133" i="5"/>
  <c r="R132" i="5"/>
  <c r="D132" i="5" s="1"/>
  <c r="Q132" i="5" a="1"/>
  <c r="Q132" i="5" s="1"/>
  <c r="P132" i="5" a="1"/>
  <c r="P132" i="5"/>
  <c r="R131" i="5"/>
  <c r="Q131" i="5" a="1"/>
  <c r="Q131" i="5" s="1"/>
  <c r="P131" i="5" a="1"/>
  <c r="P131" i="5"/>
  <c r="D131" i="5"/>
  <c r="B131" i="5"/>
  <c r="R130" i="5"/>
  <c r="Q130" i="5" a="1"/>
  <c r="Q130" i="5"/>
  <c r="P130" i="5" a="1"/>
  <c r="P130" i="5"/>
  <c r="D130" i="5"/>
  <c r="B130" i="5"/>
  <c r="R129" i="5"/>
  <c r="Q129" i="5" a="1"/>
  <c r="Q129" i="5"/>
  <c r="P129" i="5" a="1"/>
  <c r="P129" i="5" s="1"/>
  <c r="D129" i="5"/>
  <c r="B129" i="5"/>
  <c r="R128" i="5"/>
  <c r="Q128" i="5" a="1"/>
  <c r="Q128" i="5" s="1"/>
  <c r="P128" i="5" a="1"/>
  <c r="P128" i="5"/>
  <c r="D128" i="5"/>
  <c r="B128" i="5"/>
  <c r="R127" i="5"/>
  <c r="D127" i="5" s="1"/>
  <c r="Q127" i="5" a="1"/>
  <c r="Q127" i="5" s="1"/>
  <c r="P127" i="5" a="1"/>
  <c r="P127" i="5"/>
  <c r="R126" i="5"/>
  <c r="D126" i="5" s="1"/>
  <c r="Q126" i="5" a="1"/>
  <c r="Q126" i="5"/>
  <c r="P126" i="5" a="1"/>
  <c r="P126" i="5" s="1"/>
  <c r="B126" i="5"/>
  <c r="R125" i="5"/>
  <c r="D125" i="5" s="1"/>
  <c r="Q125" i="5" a="1"/>
  <c r="Q125" i="5"/>
  <c r="P125" i="5" a="1"/>
  <c r="P125" i="5" s="1"/>
  <c r="B125" i="5"/>
  <c r="R124" i="5"/>
  <c r="B124" i="5" s="1"/>
  <c r="Q124" i="5" a="1"/>
  <c r="Q124" i="5" s="1"/>
  <c r="P124" i="5" a="1"/>
  <c r="P124" i="5" s="1"/>
  <c r="R123" i="5"/>
  <c r="B123" i="5" s="1"/>
  <c r="Q123" i="5" a="1"/>
  <c r="Q123" i="5"/>
  <c r="P123" i="5" a="1"/>
  <c r="P123" i="5"/>
  <c r="D123" i="5"/>
  <c r="R122" i="5"/>
  <c r="Q122" i="5" a="1"/>
  <c r="Q122" i="5"/>
  <c r="P122" i="5" a="1"/>
  <c r="P122" i="5" s="1"/>
  <c r="D122" i="5"/>
  <c r="B122" i="5"/>
  <c r="R121" i="5"/>
  <c r="B121" i="5" s="1"/>
  <c r="Q121" i="5" a="1"/>
  <c r="Q121" i="5"/>
  <c r="P121" i="5" a="1"/>
  <c r="P121" i="5"/>
  <c r="D121" i="5"/>
  <c r="R120" i="5"/>
  <c r="B120" i="5" s="1"/>
  <c r="Q120" i="5" a="1"/>
  <c r="Q120" i="5"/>
  <c r="P120" i="5" a="1"/>
  <c r="P120" i="5"/>
  <c r="D120" i="5"/>
  <c r="R119" i="5"/>
  <c r="D119" i="5" s="1"/>
  <c r="Q119" i="5" a="1"/>
  <c r="Q119" i="5"/>
  <c r="P119" i="5" a="1"/>
  <c r="P119" i="5"/>
  <c r="R118" i="5"/>
  <c r="Q118" i="5" a="1"/>
  <c r="Q118" i="5"/>
  <c r="P118" i="5" a="1"/>
  <c r="P118" i="5"/>
  <c r="D118" i="5"/>
  <c r="B118" i="5"/>
  <c r="R117" i="5"/>
  <c r="Q117" i="5" a="1"/>
  <c r="Q117" i="5"/>
  <c r="P117" i="5" a="1"/>
  <c r="P117" i="5"/>
  <c r="R116" i="5"/>
  <c r="D116" i="5" s="1"/>
  <c r="Q116" i="5" a="1"/>
  <c r="Q116" i="5" s="1"/>
  <c r="P116" i="5" a="1"/>
  <c r="P116" i="5"/>
  <c r="R115" i="5"/>
  <c r="Q115" i="5" a="1"/>
  <c r="Q115" i="5" s="1"/>
  <c r="P115" i="5" a="1"/>
  <c r="P115" i="5"/>
  <c r="D115" i="5"/>
  <c r="B115" i="5"/>
  <c r="R114" i="5"/>
  <c r="Q114" i="5" a="1"/>
  <c r="Q114" i="5"/>
  <c r="P114" i="5" a="1"/>
  <c r="P114" i="5"/>
  <c r="D114" i="5"/>
  <c r="B114" i="5"/>
  <c r="R113" i="5"/>
  <c r="Q113" i="5" a="1"/>
  <c r="Q113" i="5"/>
  <c r="P113" i="5" a="1"/>
  <c r="P113" i="5" s="1"/>
  <c r="D113" i="5"/>
  <c r="B113" i="5"/>
  <c r="R112" i="5"/>
  <c r="Q112" i="5" a="1"/>
  <c r="Q112" i="5" s="1"/>
  <c r="P112" i="5" a="1"/>
  <c r="P112" i="5"/>
  <c r="D112" i="5"/>
  <c r="B112" i="5"/>
  <c r="R111" i="5"/>
  <c r="D111" i="5" s="1"/>
  <c r="Q111" i="5" a="1"/>
  <c r="Q111" i="5" s="1"/>
  <c r="P111" i="5" a="1"/>
  <c r="P111" i="5"/>
  <c r="R110" i="5"/>
  <c r="D110" i="5" s="1"/>
  <c r="Q110" i="5" a="1"/>
  <c r="Q110" i="5"/>
  <c r="P110" i="5" a="1"/>
  <c r="P110" i="5" s="1"/>
  <c r="B110" i="5"/>
  <c r="R109" i="5"/>
  <c r="D109" i="5" s="1"/>
  <c r="Q109" i="5" a="1"/>
  <c r="Q109" i="5"/>
  <c r="P109" i="5" a="1"/>
  <c r="P109" i="5" s="1"/>
  <c r="B109" i="5"/>
  <c r="R108" i="5"/>
  <c r="B108" i="5" s="1"/>
  <c r="Q108" i="5" a="1"/>
  <c r="Q108" i="5" s="1"/>
  <c r="P108" i="5" a="1"/>
  <c r="P108" i="5" s="1"/>
  <c r="R107" i="5"/>
  <c r="B107" i="5" s="1"/>
  <c r="Q107" i="5" a="1"/>
  <c r="Q107" i="5"/>
  <c r="P107" i="5" a="1"/>
  <c r="P107" i="5"/>
  <c r="D107" i="5"/>
  <c r="R106" i="5"/>
  <c r="Q106" i="5" a="1"/>
  <c r="Q106" i="5"/>
  <c r="P106" i="5" a="1"/>
  <c r="P106" i="5" s="1"/>
  <c r="D106" i="5"/>
  <c r="B106" i="5"/>
  <c r="R105" i="5"/>
  <c r="B105" i="5" s="1"/>
  <c r="Q105" i="5" a="1"/>
  <c r="Q105" i="5"/>
  <c r="P105" i="5" a="1"/>
  <c r="P105" i="5"/>
  <c r="D105" i="5"/>
  <c r="R104" i="5"/>
  <c r="B104" i="5" s="1"/>
  <c r="Q104" i="5" a="1"/>
  <c r="Q104" i="5"/>
  <c r="P104" i="5" a="1"/>
  <c r="P104" i="5"/>
  <c r="D104" i="5"/>
  <c r="R103" i="5"/>
  <c r="D103" i="5" s="1"/>
  <c r="Q103" i="5" a="1"/>
  <c r="Q103" i="5"/>
  <c r="P103" i="5" a="1"/>
  <c r="P103" i="5"/>
  <c r="R102" i="5"/>
  <c r="Q102" i="5" a="1"/>
  <c r="Q102" i="5"/>
  <c r="P102" i="5" a="1"/>
  <c r="P102" i="5"/>
  <c r="D102" i="5"/>
  <c r="B102" i="5"/>
  <c r="R101" i="5"/>
  <c r="Q101" i="5" a="1"/>
  <c r="Q101" i="5"/>
  <c r="P101" i="5" a="1"/>
  <c r="P101" i="5"/>
  <c r="R100" i="5"/>
  <c r="D100" i="5" s="1"/>
  <c r="Q100" i="5" a="1"/>
  <c r="Q100" i="5" s="1"/>
  <c r="P100" i="5" a="1"/>
  <c r="P100" i="5" s="1"/>
  <c r="R99" i="5"/>
  <c r="Q99" i="5" a="1"/>
  <c r="Q99" i="5" s="1"/>
  <c r="P99" i="5" a="1"/>
  <c r="P99" i="5"/>
  <c r="D99" i="5"/>
  <c r="B99" i="5"/>
  <c r="R98" i="5"/>
  <c r="Q98" i="5" a="1"/>
  <c r="Q98" i="5"/>
  <c r="P98" i="5" a="1"/>
  <c r="P98" i="5"/>
  <c r="D98" i="5"/>
  <c r="B98" i="5"/>
  <c r="R97" i="5"/>
  <c r="Q97" i="5" a="1"/>
  <c r="Q97" i="5"/>
  <c r="P97" i="5" a="1"/>
  <c r="P97" i="5" s="1"/>
  <c r="D97" i="5"/>
  <c r="B97" i="5"/>
  <c r="R96" i="5"/>
  <c r="Q96" i="5" a="1"/>
  <c r="Q96" i="5" s="1"/>
  <c r="P96" i="5" a="1"/>
  <c r="P96" i="5"/>
  <c r="D96" i="5"/>
  <c r="B96" i="5"/>
  <c r="R95" i="5"/>
  <c r="D95" i="5" s="1"/>
  <c r="Q95" i="5" a="1"/>
  <c r="Q95" i="5" s="1"/>
  <c r="P95" i="5" a="1"/>
  <c r="P95" i="5"/>
  <c r="R94" i="5"/>
  <c r="D94" i="5" s="1"/>
  <c r="Q94" i="5" a="1"/>
  <c r="Q94" i="5"/>
  <c r="P94" i="5" a="1"/>
  <c r="P94" i="5" s="1"/>
  <c r="B94" i="5"/>
  <c r="R93" i="5"/>
  <c r="D93" i="5" s="1"/>
  <c r="Q93" i="5" a="1"/>
  <c r="Q93" i="5"/>
  <c r="P93" i="5" a="1"/>
  <c r="P93" i="5" s="1"/>
  <c r="B93" i="5"/>
  <c r="R92" i="5"/>
  <c r="B92" i="5" s="1"/>
  <c r="Q92" i="5" a="1"/>
  <c r="Q92" i="5" s="1"/>
  <c r="P92" i="5" a="1"/>
  <c r="P92" i="5" s="1"/>
  <c r="R91" i="5"/>
  <c r="B91" i="5" s="1"/>
  <c r="Q91" i="5" a="1"/>
  <c r="Q91" i="5"/>
  <c r="P91" i="5" a="1"/>
  <c r="P91" i="5"/>
  <c r="D91" i="5"/>
  <c r="R90" i="5"/>
  <c r="Q90" i="5" a="1"/>
  <c r="Q90" i="5"/>
  <c r="P90" i="5" a="1"/>
  <c r="P90" i="5" s="1"/>
  <c r="D90" i="5"/>
  <c r="B90" i="5"/>
  <c r="R89" i="5"/>
  <c r="B89" i="5" s="1"/>
  <c r="Q89" i="5" a="1"/>
  <c r="Q89" i="5"/>
  <c r="P89" i="5" a="1"/>
  <c r="P89" i="5"/>
  <c r="D89" i="5"/>
  <c r="R88" i="5"/>
  <c r="B88" i="5" s="1"/>
  <c r="Q88" i="5" a="1"/>
  <c r="Q88" i="5"/>
  <c r="P88" i="5" a="1"/>
  <c r="P88" i="5"/>
  <c r="D88" i="5"/>
  <c r="R87" i="5"/>
  <c r="D87" i="5" s="1"/>
  <c r="Q87" i="5" a="1"/>
  <c r="Q87" i="5"/>
  <c r="P87" i="5" a="1"/>
  <c r="P87" i="5"/>
  <c r="R86" i="5"/>
  <c r="Q86" i="5" a="1"/>
  <c r="Q86" i="5"/>
  <c r="P86" i="5" a="1"/>
  <c r="P86" i="5"/>
  <c r="D86" i="5"/>
  <c r="B86" i="5"/>
  <c r="R85" i="5"/>
  <c r="Q85" i="5" a="1"/>
  <c r="Q85" i="5"/>
  <c r="P85" i="5" a="1"/>
  <c r="P85" i="5"/>
  <c r="R84" i="5"/>
  <c r="D84" i="5" s="1"/>
  <c r="Q84" i="5" a="1"/>
  <c r="Q84" i="5" s="1"/>
  <c r="P84" i="5" a="1"/>
  <c r="P84" i="5" s="1"/>
  <c r="R83" i="5"/>
  <c r="Q83" i="5" a="1"/>
  <c r="Q83" i="5" s="1"/>
  <c r="P83" i="5" a="1"/>
  <c r="P83" i="5"/>
  <c r="D83" i="5"/>
  <c r="B83" i="5"/>
  <c r="R82" i="5"/>
  <c r="Q82" i="5" a="1"/>
  <c r="Q82" i="5"/>
  <c r="P82" i="5" a="1"/>
  <c r="P82" i="5"/>
  <c r="D82" i="5"/>
  <c r="B82" i="5"/>
  <c r="R81" i="5"/>
  <c r="Q81" i="5" a="1"/>
  <c r="Q81" i="5"/>
  <c r="P81" i="5" a="1"/>
  <c r="P81" i="5" s="1"/>
  <c r="D81" i="5"/>
  <c r="B81" i="5"/>
  <c r="R80" i="5"/>
  <c r="Q80" i="5" a="1"/>
  <c r="Q80" i="5" s="1"/>
  <c r="P80" i="5" a="1"/>
  <c r="P80" i="5"/>
  <c r="D80" i="5"/>
  <c r="B80" i="5"/>
  <c r="R79" i="5"/>
  <c r="D79" i="5" s="1"/>
  <c r="Q79" i="5" a="1"/>
  <c r="Q79" i="5" s="1"/>
  <c r="P79" i="5" a="1"/>
  <c r="P79" i="5"/>
  <c r="R78" i="5"/>
  <c r="D78" i="5" s="1"/>
  <c r="Q78" i="5" a="1"/>
  <c r="Q78" i="5" s="1"/>
  <c r="P78" i="5" a="1"/>
  <c r="P78" i="5" s="1"/>
  <c r="B78" i="5"/>
  <c r="R77" i="5"/>
  <c r="D77" i="5" s="1"/>
  <c r="Q77" i="5" a="1"/>
  <c r="Q77" i="5"/>
  <c r="P77" i="5" a="1"/>
  <c r="P77" i="5" s="1"/>
  <c r="B77" i="5"/>
  <c r="R76" i="5"/>
  <c r="B76" i="5" s="1"/>
  <c r="Q76" i="5" a="1"/>
  <c r="Q76" i="5" s="1"/>
  <c r="P76" i="5" a="1"/>
  <c r="P76" i="5" s="1"/>
  <c r="R75" i="5"/>
  <c r="B75" i="5" s="1"/>
  <c r="Q75" i="5" a="1"/>
  <c r="Q75" i="5"/>
  <c r="P75" i="5" a="1"/>
  <c r="P75" i="5"/>
  <c r="D75" i="5"/>
  <c r="R74" i="5"/>
  <c r="Q74" i="5" a="1"/>
  <c r="Q74" i="5"/>
  <c r="P74" i="5" a="1"/>
  <c r="P74" i="5" s="1"/>
  <c r="D74" i="5"/>
  <c r="B74" i="5"/>
  <c r="R73" i="5"/>
  <c r="B73" i="5" s="1"/>
  <c r="Q73" i="5" a="1"/>
  <c r="Q73" i="5"/>
  <c r="P73" i="5" a="1"/>
  <c r="P73" i="5"/>
  <c r="D73" i="5"/>
  <c r="R72" i="5"/>
  <c r="B72" i="5" s="1"/>
  <c r="Q72" i="5" a="1"/>
  <c r="Q72" i="5"/>
  <c r="P72" i="5" a="1"/>
  <c r="P72" i="5"/>
  <c r="D72" i="5"/>
  <c r="R71" i="5"/>
  <c r="D71" i="5" s="1"/>
  <c r="Q71" i="5" a="1"/>
  <c r="Q71" i="5"/>
  <c r="P71" i="5" a="1"/>
  <c r="P71" i="5"/>
  <c r="R70" i="5"/>
  <c r="Q70" i="5" a="1"/>
  <c r="Q70" i="5"/>
  <c r="P70" i="5" a="1"/>
  <c r="P70" i="5"/>
  <c r="D70" i="5"/>
  <c r="B70" i="5"/>
  <c r="R69" i="5"/>
  <c r="Q69" i="5" a="1"/>
  <c r="Q69" i="5"/>
  <c r="P69" i="5" a="1"/>
  <c r="P69" i="5"/>
  <c r="R68" i="5"/>
  <c r="D68" i="5" s="1"/>
  <c r="Q68" i="5" a="1"/>
  <c r="Q68" i="5" s="1"/>
  <c r="P68" i="5" a="1"/>
  <c r="P68" i="5" s="1"/>
  <c r="R67" i="5"/>
  <c r="Q67" i="5" a="1"/>
  <c r="Q67" i="5" s="1"/>
  <c r="P67" i="5" a="1"/>
  <c r="P67" i="5"/>
  <c r="D67" i="5"/>
  <c r="B67" i="5"/>
  <c r="R66" i="5"/>
  <c r="Q66" i="5" a="1"/>
  <c r="Q66" i="5"/>
  <c r="P66" i="5" a="1"/>
  <c r="P66" i="5"/>
  <c r="D66" i="5"/>
  <c r="B66" i="5"/>
  <c r="R65" i="5"/>
  <c r="Q65" i="5" a="1"/>
  <c r="Q65" i="5"/>
  <c r="P65" i="5" a="1"/>
  <c r="P65" i="5" s="1"/>
  <c r="D65" i="5"/>
  <c r="B65" i="5"/>
  <c r="R64" i="5"/>
  <c r="Q64" i="5" a="1"/>
  <c r="Q64" i="5" s="1"/>
  <c r="P64" i="5" a="1"/>
  <c r="P64" i="5"/>
  <c r="D64" i="5"/>
  <c r="B64" i="5"/>
  <c r="R63" i="5"/>
  <c r="D63" i="5" s="1"/>
  <c r="Q63" i="5" a="1"/>
  <c r="Q63" i="5" s="1"/>
  <c r="P63" i="5" a="1"/>
  <c r="P63" i="5"/>
  <c r="R62" i="5"/>
  <c r="Q62" i="5" a="1"/>
  <c r="Q62" i="5" s="1"/>
  <c r="P62" i="5" a="1"/>
  <c r="P62" i="5" s="1"/>
  <c r="D62" i="5"/>
  <c r="B62" i="5"/>
  <c r="R61" i="5"/>
  <c r="D61" i="5" s="1"/>
  <c r="Q61" i="5" a="1"/>
  <c r="Q61" i="5"/>
  <c r="P61" i="5" a="1"/>
  <c r="P61" i="5" s="1"/>
  <c r="B61" i="5"/>
  <c r="R60" i="5"/>
  <c r="B60" i="5" s="1"/>
  <c r="Q60" i="5" a="1"/>
  <c r="Q60" i="5" s="1"/>
  <c r="P60" i="5" a="1"/>
  <c r="P60" i="5" s="1"/>
  <c r="R59" i="5"/>
  <c r="B59" i="5" s="1"/>
  <c r="Q59" i="5" a="1"/>
  <c r="Q59" i="5"/>
  <c r="P59" i="5" a="1"/>
  <c r="P59" i="5" s="1"/>
  <c r="D59" i="5"/>
  <c r="R58" i="5"/>
  <c r="Q58" i="5" a="1"/>
  <c r="Q58" i="5"/>
  <c r="P58" i="5" a="1"/>
  <c r="P58" i="5" s="1"/>
  <c r="D58" i="5"/>
  <c r="B58" i="5"/>
  <c r="R57" i="5"/>
  <c r="Q57" i="5" a="1"/>
  <c r="Q57" i="5"/>
  <c r="P57" i="5" a="1"/>
  <c r="P57" i="5"/>
  <c r="D57" i="5"/>
  <c r="B57" i="5"/>
  <c r="R56" i="5"/>
  <c r="B56" i="5" s="1"/>
  <c r="Q56" i="5" a="1"/>
  <c r="Q56" i="5"/>
  <c r="P56" i="5" a="1"/>
  <c r="P56" i="5"/>
  <c r="D56" i="5"/>
  <c r="R55" i="5"/>
  <c r="D55" i="5" s="1"/>
  <c r="Q55" i="5" a="1"/>
  <c r="Q55" i="5" s="1"/>
  <c r="P55" i="5" a="1"/>
  <c r="P55" i="5"/>
  <c r="R54" i="5"/>
  <c r="Q54" i="5" a="1"/>
  <c r="Q54" i="5" s="1"/>
  <c r="P54" i="5" a="1"/>
  <c r="P54" i="5"/>
  <c r="D54" i="5"/>
  <c r="B54" i="5"/>
  <c r="R53" i="5"/>
  <c r="Q53" i="5" a="1"/>
  <c r="Q53" i="5"/>
  <c r="P53" i="5" a="1"/>
  <c r="P53" i="5"/>
  <c r="R52" i="5"/>
  <c r="D52" i="5" s="1"/>
  <c r="Q52" i="5" a="1"/>
  <c r="Q52" i="5" s="1"/>
  <c r="P52" i="5" a="1"/>
  <c r="P52" i="5"/>
  <c r="R51" i="5"/>
  <c r="Q51" i="5" a="1"/>
  <c r="Q51" i="5" s="1"/>
  <c r="P51" i="5" a="1"/>
  <c r="P51" i="5"/>
  <c r="D51" i="5"/>
  <c r="B51" i="5"/>
  <c r="R50" i="5"/>
  <c r="Q50" i="5" a="1"/>
  <c r="Q50" i="5"/>
  <c r="P50" i="5" a="1"/>
  <c r="P50" i="5" s="1"/>
  <c r="D50" i="5"/>
  <c r="B50" i="5"/>
  <c r="R49" i="5"/>
  <c r="D49" i="5" s="1"/>
  <c r="Q49" i="5" a="1"/>
  <c r="Q49" i="5"/>
  <c r="P49" i="5" a="1"/>
  <c r="P49" i="5" s="1"/>
  <c r="B49" i="5"/>
  <c r="R48" i="5"/>
  <c r="Q48" i="5" a="1"/>
  <c r="Q48" i="5" s="1"/>
  <c r="P48" i="5" a="1"/>
  <c r="P48" i="5"/>
  <c r="D48" i="5"/>
  <c r="B48" i="5"/>
  <c r="R47" i="5"/>
  <c r="D47" i="5" s="1"/>
  <c r="Q47" i="5" a="1"/>
  <c r="Q47" i="5" s="1"/>
  <c r="P47" i="5" a="1"/>
  <c r="P47" i="5"/>
  <c r="R46" i="5"/>
  <c r="Q46" i="5" a="1"/>
  <c r="Q46" i="5" s="1"/>
  <c r="P46" i="5" a="1"/>
  <c r="P46" i="5" s="1"/>
  <c r="D46" i="5"/>
  <c r="B46" i="5"/>
  <c r="R45" i="5"/>
  <c r="D45" i="5" s="1"/>
  <c r="Q45" i="5" a="1"/>
  <c r="Q45" i="5"/>
  <c r="P45" i="5" a="1"/>
  <c r="P45" i="5" s="1"/>
  <c r="B45" i="5"/>
  <c r="R44" i="5"/>
  <c r="B44" i="5" s="1"/>
  <c r="Q44" i="5" a="1"/>
  <c r="Q44" i="5" s="1"/>
  <c r="P44" i="5" a="1"/>
  <c r="P44" i="5" s="1"/>
  <c r="R43" i="5"/>
  <c r="B43" i="5" s="1"/>
  <c r="Q43" i="5" a="1"/>
  <c r="Q43" i="5"/>
  <c r="P43" i="5" a="1"/>
  <c r="P43" i="5" s="1"/>
  <c r="D43" i="5"/>
  <c r="R42" i="5"/>
  <c r="Q42" i="5" a="1"/>
  <c r="Q42" i="5"/>
  <c r="P42" i="5" a="1"/>
  <c r="P42" i="5" s="1"/>
  <c r="D42" i="5"/>
  <c r="B42" i="5"/>
  <c r="R41" i="5"/>
  <c r="B41" i="5" s="1"/>
  <c r="Q41" i="5" a="1"/>
  <c r="Q41" i="5"/>
  <c r="P41" i="5" a="1"/>
  <c r="P41" i="5"/>
  <c r="D41" i="5"/>
  <c r="R40" i="5"/>
  <c r="B40" i="5" s="1"/>
  <c r="Q40" i="5" a="1"/>
  <c r="Q40" i="5"/>
  <c r="P40" i="5" a="1"/>
  <c r="P40" i="5"/>
  <c r="D40" i="5"/>
  <c r="R39" i="5"/>
  <c r="D39" i="5" s="1"/>
  <c r="Q39" i="5" a="1"/>
  <c r="Q39" i="5" s="1"/>
  <c r="P39" i="5" a="1"/>
  <c r="P39" i="5"/>
  <c r="R38" i="5"/>
  <c r="Q38" i="5" a="1"/>
  <c r="Q38" i="5" s="1"/>
  <c r="P38" i="5" a="1"/>
  <c r="P38" i="5"/>
  <c r="D38" i="5"/>
  <c r="B38" i="5"/>
  <c r="R37" i="5"/>
  <c r="Q37" i="5" a="1"/>
  <c r="Q37" i="5"/>
  <c r="P37" i="5" a="1"/>
  <c r="P37" i="5"/>
  <c r="R36" i="5"/>
  <c r="D36" i="5" s="1"/>
  <c r="Q36" i="5" a="1"/>
  <c r="Q36" i="5" s="1"/>
  <c r="P36" i="5" a="1"/>
  <c r="P36" i="5"/>
  <c r="R35" i="5"/>
  <c r="Q35" i="5" a="1"/>
  <c r="Q35" i="5" s="1"/>
  <c r="P35" i="5" a="1"/>
  <c r="P35" i="5"/>
  <c r="D35" i="5"/>
  <c r="B35" i="5"/>
  <c r="R34" i="5"/>
  <c r="Q34" i="5" a="1"/>
  <c r="Q34" i="5"/>
  <c r="P34" i="5" a="1"/>
  <c r="P34" i="5" s="1"/>
  <c r="D34" i="5"/>
  <c r="B34" i="5"/>
  <c r="R33" i="5"/>
  <c r="D33" i="5" s="1"/>
  <c r="Q33" i="5" a="1"/>
  <c r="Q33" i="5"/>
  <c r="P33" i="5" a="1"/>
  <c r="P33" i="5" s="1"/>
  <c r="B33" i="5"/>
  <c r="R32" i="5"/>
  <c r="Q32" i="5" a="1"/>
  <c r="Q32" i="5" s="1"/>
  <c r="P32" i="5" a="1"/>
  <c r="P32" i="5"/>
  <c r="D32" i="5"/>
  <c r="B32" i="5"/>
  <c r="R31" i="5"/>
  <c r="D31" i="5" s="1"/>
  <c r="Q31" i="5" a="1"/>
  <c r="Q31" i="5" s="1"/>
  <c r="P31" i="5" a="1"/>
  <c r="P31" i="5"/>
  <c r="R30" i="5"/>
  <c r="Q30" i="5" a="1"/>
  <c r="Q30" i="5" s="1"/>
  <c r="P30" i="5" a="1"/>
  <c r="P30" i="5" s="1"/>
  <c r="D30" i="5"/>
  <c r="B30" i="5"/>
  <c r="R29" i="5"/>
  <c r="D29" i="5" s="1"/>
  <c r="Q29" i="5" a="1"/>
  <c r="Q29" i="5"/>
  <c r="P29" i="5" a="1"/>
  <c r="P29" i="5" s="1"/>
  <c r="B29" i="5"/>
  <c r="R28" i="5"/>
  <c r="B28" i="5" s="1"/>
  <c r="Q28" i="5" a="1"/>
  <c r="Q28" i="5" s="1"/>
  <c r="P28" i="5" a="1"/>
  <c r="P28" i="5" s="1"/>
  <c r="R27" i="5"/>
  <c r="B27" i="5" s="1"/>
  <c r="Q27" i="5" a="1"/>
  <c r="Q27" i="5"/>
  <c r="P27" i="5" a="1"/>
  <c r="P27" i="5" s="1"/>
  <c r="D27" i="5"/>
  <c r="R26" i="5"/>
  <c r="Q26" i="5" a="1"/>
  <c r="Q26" i="5"/>
  <c r="P26" i="5" a="1"/>
  <c r="P26" i="5" s="1"/>
  <c r="D26" i="5"/>
  <c r="B26" i="5"/>
  <c r="R25" i="5"/>
  <c r="B25" i="5" s="1"/>
  <c r="Q25" i="5" a="1"/>
  <c r="Q25" i="5"/>
  <c r="P25" i="5" a="1"/>
  <c r="P25" i="5"/>
  <c r="D25" i="5"/>
  <c r="R24" i="5"/>
  <c r="B24" i="5" s="1"/>
  <c r="Q24" i="5" a="1"/>
  <c r="Q24" i="5"/>
  <c r="P24" i="5" a="1"/>
  <c r="P24" i="5"/>
  <c r="D24" i="5"/>
  <c r="R23" i="5"/>
  <c r="D23" i="5" s="1"/>
  <c r="Q23" i="5" a="1"/>
  <c r="Q23" i="5" s="1"/>
  <c r="P23" i="5" a="1"/>
  <c r="P23" i="5"/>
  <c r="R22" i="5"/>
  <c r="Q22" i="5" a="1"/>
  <c r="Q22" i="5" s="1"/>
  <c r="P22" i="5" a="1"/>
  <c r="P22" i="5"/>
  <c r="D22" i="5"/>
  <c r="B22" i="5"/>
  <c r="R21" i="5"/>
  <c r="Q21" i="5" a="1"/>
  <c r="Q21" i="5"/>
  <c r="P21" i="5" a="1"/>
  <c r="P21" i="5"/>
  <c r="R20" i="5"/>
  <c r="D20" i="5" s="1"/>
  <c r="Q20" i="5" a="1"/>
  <c r="Q20" i="5" s="1"/>
  <c r="P20" i="5" a="1"/>
  <c r="P20" i="5"/>
  <c r="R19" i="5"/>
  <c r="Q19" i="5" a="1"/>
  <c r="Q19" i="5" s="1"/>
  <c r="P19" i="5" a="1"/>
  <c r="P19" i="5"/>
  <c r="D19" i="5"/>
  <c r="B19" i="5"/>
  <c r="R18" i="5"/>
  <c r="Q18" i="5" a="1"/>
  <c r="Q18" i="5"/>
  <c r="P18" i="5" a="1"/>
  <c r="P18" i="5" s="1"/>
  <c r="D18" i="5"/>
  <c r="B18" i="5"/>
  <c r="R17" i="5"/>
  <c r="D17" i="5" s="1"/>
  <c r="Q17" i="5" a="1"/>
  <c r="Q17" i="5"/>
  <c r="P17" i="5" a="1"/>
  <c r="P17" i="5" s="1"/>
  <c r="B17" i="5"/>
  <c r="R16" i="5"/>
  <c r="Q16" i="5" a="1"/>
  <c r="Q16" i="5" s="1"/>
  <c r="P16" i="5" a="1"/>
  <c r="P16" i="5"/>
  <c r="D16" i="5"/>
  <c r="B16" i="5"/>
  <c r="R15" i="5"/>
  <c r="D15" i="5" s="1"/>
  <c r="Q15" i="5" a="1"/>
  <c r="Q15" i="5" s="1"/>
  <c r="P15" i="5" a="1"/>
  <c r="P15" i="5"/>
  <c r="R14" i="5"/>
  <c r="Q14" i="5" a="1"/>
  <c r="Q14" i="5" s="1"/>
  <c r="P14" i="5" a="1"/>
  <c r="P14" i="5" s="1"/>
  <c r="D14" i="5"/>
  <c r="B14" i="5"/>
  <c r="R13" i="5"/>
  <c r="D13" i="5" s="1"/>
  <c r="Q13" i="5" a="1"/>
  <c r="Q13" i="5"/>
  <c r="P13" i="5" a="1"/>
  <c r="P13" i="5" s="1"/>
  <c r="B13" i="5"/>
  <c r="R12" i="5"/>
  <c r="B12" i="5" s="1"/>
  <c r="Q12" i="5" a="1"/>
  <c r="Q12" i="5" s="1"/>
  <c r="P12" i="5" a="1"/>
  <c r="P12" i="5" s="1"/>
  <c r="R11" i="5"/>
  <c r="B11" i="5" s="1"/>
  <c r="Q11" i="5" a="1"/>
  <c r="Q11" i="5"/>
  <c r="P11" i="5" a="1"/>
  <c r="P11" i="5" s="1"/>
  <c r="D11" i="5"/>
  <c r="R10" i="5"/>
  <c r="Q10" i="5" a="1"/>
  <c r="Q10" i="5"/>
  <c r="P10" i="5" a="1"/>
  <c r="P10" i="5" s="1"/>
  <c r="D10" i="5"/>
  <c r="B10" i="5"/>
  <c r="R9" i="5"/>
  <c r="B9" i="5" s="1"/>
  <c r="Q9" i="5" a="1"/>
  <c r="Q9" i="5"/>
  <c r="P9" i="5" a="1"/>
  <c r="P9" i="5"/>
  <c r="D9" i="5"/>
  <c r="R8" i="5"/>
  <c r="B8" i="5" s="1"/>
  <c r="Q8" i="5" a="1"/>
  <c r="Q8" i="5"/>
  <c r="P8" i="5" a="1"/>
  <c r="P8" i="5"/>
  <c r="D8" i="5"/>
  <c r="R7" i="5"/>
  <c r="D7" i="5" s="1"/>
  <c r="Q7" i="5" a="1"/>
  <c r="Q7" i="5" s="1"/>
  <c r="P7" i="5" a="1"/>
  <c r="P7" i="5"/>
  <c r="R6" i="5"/>
  <c r="Q6" i="5" a="1"/>
  <c r="Q6" i="5" s="1"/>
  <c r="P6" i="5" a="1"/>
  <c r="P6" i="5" s="1"/>
  <c r="D6" i="5"/>
  <c r="B6" i="5"/>
  <c r="R5" i="5"/>
  <c r="Q5" i="5" a="1"/>
  <c r="Q5" i="5"/>
  <c r="P5" i="5" a="1"/>
  <c r="P5" i="5"/>
  <c r="R4" i="5"/>
  <c r="B4" i="5" s="1"/>
  <c r="Q4" i="5" a="1"/>
  <c r="Q4" i="5" s="1"/>
  <c r="P4" i="5" a="1"/>
  <c r="P4" i="5" s="1"/>
  <c r="D4" i="5"/>
  <c r="R3" i="5"/>
  <c r="D3" i="5" s="1"/>
  <c r="Q3" i="5"/>
  <c r="P3" i="5"/>
  <c r="B3" i="5"/>
  <c r="A1" i="5"/>
  <c r="R189" i="4"/>
  <c r="Q189" i="4" a="1"/>
  <c r="Q189" i="4" s="1"/>
  <c r="P189" i="4" a="1"/>
  <c r="P189" i="4"/>
  <c r="D189" i="4"/>
  <c r="B189" i="4"/>
  <c r="R188" i="4"/>
  <c r="B188" i="4" s="1"/>
  <c r="Q188" i="4" a="1"/>
  <c r="Q188" i="4" s="1"/>
  <c r="P188" i="4" a="1"/>
  <c r="P188" i="4" s="1"/>
  <c r="R187" i="4"/>
  <c r="D187" i="4" s="1"/>
  <c r="Q187" i="4" a="1"/>
  <c r="Q187" i="4" s="1"/>
  <c r="P187" i="4" a="1"/>
  <c r="P187" i="4" s="1"/>
  <c r="R186" i="4"/>
  <c r="Q186" i="4" a="1"/>
  <c r="Q186" i="4"/>
  <c r="P186" i="4" a="1"/>
  <c r="P186" i="4" s="1"/>
  <c r="D186" i="4"/>
  <c r="B186" i="4"/>
  <c r="R185" i="4"/>
  <c r="Q185" i="4" a="1"/>
  <c r="Q185" i="4"/>
  <c r="P185" i="4" a="1"/>
  <c r="P185" i="4"/>
  <c r="R184" i="4"/>
  <c r="B184" i="4" s="1"/>
  <c r="Q184" i="4" a="1"/>
  <c r="Q184" i="4" s="1"/>
  <c r="P184" i="4" a="1"/>
  <c r="P184" i="4" s="1"/>
  <c r="D184" i="4"/>
  <c r="R183" i="4"/>
  <c r="D183" i="4" s="1"/>
  <c r="Q183" i="4" a="1"/>
  <c r="Q183" i="4"/>
  <c r="P183" i="4" a="1"/>
  <c r="P183" i="4"/>
  <c r="R182" i="4"/>
  <c r="Q182" i="4" a="1"/>
  <c r="Q182" i="4"/>
  <c r="P182" i="4" a="1"/>
  <c r="P182" i="4" s="1"/>
  <c r="D182" i="4"/>
  <c r="B182" i="4"/>
  <c r="R181" i="4"/>
  <c r="D181" i="4" s="1"/>
  <c r="Q181" i="4" a="1"/>
  <c r="Q181" i="4"/>
  <c r="P181" i="4" a="1"/>
  <c r="P181" i="4"/>
  <c r="B181" i="4"/>
  <c r="R180" i="4"/>
  <c r="D180" i="4" s="1"/>
  <c r="Q180" i="4" a="1"/>
  <c r="Q180" i="4" s="1"/>
  <c r="P180" i="4" a="1"/>
  <c r="P180" i="4"/>
  <c r="R179" i="4"/>
  <c r="D179" i="4" s="1"/>
  <c r="Q179" i="4" a="1"/>
  <c r="Q179" i="4" s="1"/>
  <c r="P179" i="4" a="1"/>
  <c r="P179" i="4"/>
  <c r="B179" i="4"/>
  <c r="R178" i="4"/>
  <c r="D178" i="4" s="1"/>
  <c r="Q178" i="4" a="1"/>
  <c r="Q178" i="4"/>
  <c r="P178" i="4" a="1"/>
  <c r="P178" i="4" s="1"/>
  <c r="B178" i="4"/>
  <c r="R177" i="4"/>
  <c r="D177" i="4" s="1"/>
  <c r="Q177" i="4" a="1"/>
  <c r="Q177" i="4" s="1"/>
  <c r="P177" i="4" a="1"/>
  <c r="P177" i="4" s="1"/>
  <c r="R176" i="4"/>
  <c r="B176" i="4" s="1"/>
  <c r="Q176" i="4" a="1"/>
  <c r="Q176" i="4" s="1"/>
  <c r="P176" i="4" a="1"/>
  <c r="P176" i="4"/>
  <c r="R175" i="4"/>
  <c r="Q175" i="4" a="1"/>
  <c r="Q175" i="4"/>
  <c r="P175" i="4" a="1"/>
  <c r="P175" i="4"/>
  <c r="D175" i="4"/>
  <c r="B175" i="4"/>
  <c r="R174" i="4"/>
  <c r="Q174" i="4" a="1"/>
  <c r="Q174" i="4" s="1"/>
  <c r="P174" i="4" a="1"/>
  <c r="P174" i="4" s="1"/>
  <c r="D174" i="4"/>
  <c r="B174" i="4"/>
  <c r="R173" i="4"/>
  <c r="Q173" i="4" a="1"/>
  <c r="Q173" i="4" s="1"/>
  <c r="P173" i="4" a="1"/>
  <c r="P173" i="4"/>
  <c r="D173" i="4"/>
  <c r="B173" i="4"/>
  <c r="R172" i="4"/>
  <c r="B172" i="4" s="1"/>
  <c r="Q172" i="4" a="1"/>
  <c r="Q172" i="4" s="1"/>
  <c r="P172" i="4" a="1"/>
  <c r="P172" i="4" s="1"/>
  <c r="R171" i="4"/>
  <c r="D171" i="4" s="1"/>
  <c r="Q171" i="4" a="1"/>
  <c r="Q171" i="4"/>
  <c r="P171" i="4" a="1"/>
  <c r="P171" i="4" s="1"/>
  <c r="B171" i="4"/>
  <c r="R170" i="4"/>
  <c r="Q170" i="4" a="1"/>
  <c r="Q170" i="4" s="1"/>
  <c r="P170" i="4" a="1"/>
  <c r="P170" i="4" s="1"/>
  <c r="D170" i="4"/>
  <c r="B170" i="4"/>
  <c r="R169" i="4"/>
  <c r="Q169" i="4" a="1"/>
  <c r="Q169" i="4"/>
  <c r="P169" i="4" a="1"/>
  <c r="P169" i="4" s="1"/>
  <c r="R168" i="4"/>
  <c r="B168" i="4" s="1"/>
  <c r="Q168" i="4" a="1"/>
  <c r="Q168" i="4"/>
  <c r="P168" i="4" a="1"/>
  <c r="P168" i="4" s="1"/>
  <c r="D168" i="4"/>
  <c r="R167" i="4"/>
  <c r="Q167" i="4" a="1"/>
  <c r="Q167" i="4"/>
  <c r="P167" i="4" a="1"/>
  <c r="P167" i="4"/>
  <c r="D167" i="4"/>
  <c r="B167" i="4"/>
  <c r="R166" i="4"/>
  <c r="Q166" i="4" a="1"/>
  <c r="Q166" i="4"/>
  <c r="P166" i="4" a="1"/>
  <c r="P166" i="4" s="1"/>
  <c r="D166" i="4"/>
  <c r="B166" i="4"/>
  <c r="R165" i="4"/>
  <c r="D165" i="4" s="1"/>
  <c r="Q165" i="4" a="1"/>
  <c r="Q165" i="4"/>
  <c r="P165" i="4" a="1"/>
  <c r="P165" i="4"/>
  <c r="B165" i="4"/>
  <c r="R164" i="4"/>
  <c r="D164" i="4" s="1"/>
  <c r="Q164" i="4" a="1"/>
  <c r="Q164" i="4" s="1"/>
  <c r="P164" i="4" a="1"/>
  <c r="P164" i="4"/>
  <c r="R163" i="4"/>
  <c r="B163" i="4" s="1"/>
  <c r="Q163" i="4" a="1"/>
  <c r="Q163" i="4" s="1"/>
  <c r="P163" i="4" a="1"/>
  <c r="P163" i="4"/>
  <c r="D163" i="4"/>
  <c r="R162" i="4"/>
  <c r="D162" i="4" s="1"/>
  <c r="Q162" i="4" a="1"/>
  <c r="Q162" i="4"/>
  <c r="P162" i="4" a="1"/>
  <c r="P162" i="4" s="1"/>
  <c r="B162" i="4"/>
  <c r="R161" i="4"/>
  <c r="D161" i="4" s="1"/>
  <c r="Q161" i="4" a="1"/>
  <c r="Q161" i="4"/>
  <c r="P161" i="4" a="1"/>
  <c r="P161" i="4" s="1"/>
  <c r="R160" i="4"/>
  <c r="B160" i="4" s="1"/>
  <c r="Q160" i="4" a="1"/>
  <c r="Q160" i="4" s="1"/>
  <c r="P160" i="4" a="1"/>
  <c r="P160" i="4"/>
  <c r="D160" i="4"/>
  <c r="R159" i="4"/>
  <c r="Q159" i="4" a="1"/>
  <c r="Q159" i="4"/>
  <c r="P159" i="4" a="1"/>
  <c r="P159" i="4"/>
  <c r="D159" i="4"/>
  <c r="B159" i="4"/>
  <c r="R158" i="4"/>
  <c r="Q158" i="4" a="1"/>
  <c r="Q158" i="4" s="1"/>
  <c r="P158" i="4" a="1"/>
  <c r="P158" i="4" s="1"/>
  <c r="D158" i="4"/>
  <c r="B158" i="4"/>
  <c r="R157" i="4"/>
  <c r="Q157" i="4" a="1"/>
  <c r="Q157" i="4" s="1"/>
  <c r="P157" i="4" a="1"/>
  <c r="P157" i="4"/>
  <c r="D157" i="4"/>
  <c r="B157" i="4"/>
  <c r="R156" i="4"/>
  <c r="B156" i="4" s="1"/>
  <c r="Q156" i="4" a="1"/>
  <c r="Q156" i="4" s="1"/>
  <c r="P156" i="4" a="1"/>
  <c r="P156" i="4"/>
  <c r="D156" i="4"/>
  <c r="R155" i="4"/>
  <c r="D155" i="4" s="1"/>
  <c r="Q155" i="4" a="1"/>
  <c r="Q155" i="4" s="1"/>
  <c r="P155" i="4" a="1"/>
  <c r="P155" i="4" s="1"/>
  <c r="R154" i="4"/>
  <c r="Q154" i="4" a="1"/>
  <c r="Q154" i="4" s="1"/>
  <c r="P154" i="4" a="1"/>
  <c r="P154" i="4" s="1"/>
  <c r="D154" i="4"/>
  <c r="B154" i="4"/>
  <c r="R153" i="4"/>
  <c r="Q153" i="4" a="1"/>
  <c r="Q153" i="4"/>
  <c r="P153" i="4" a="1"/>
  <c r="P153" i="4"/>
  <c r="R152" i="4"/>
  <c r="B152" i="4" s="1"/>
  <c r="Q152" i="4" a="1"/>
  <c r="Q152" i="4" s="1"/>
  <c r="P152" i="4" a="1"/>
  <c r="P152" i="4" s="1"/>
  <c r="D152" i="4"/>
  <c r="R151" i="4"/>
  <c r="Q151" i="4" a="1"/>
  <c r="Q151" i="4" s="1"/>
  <c r="P151" i="4" a="1"/>
  <c r="P151" i="4"/>
  <c r="D151" i="4"/>
  <c r="B151" i="4"/>
  <c r="R150" i="4"/>
  <c r="Q150" i="4" a="1"/>
  <c r="Q150" i="4"/>
  <c r="P150" i="4" a="1"/>
  <c r="P150" i="4" s="1"/>
  <c r="D150" i="4"/>
  <c r="B150" i="4"/>
  <c r="R149" i="4"/>
  <c r="D149" i="4" s="1"/>
  <c r="Q149" i="4" a="1"/>
  <c r="Q149" i="4"/>
  <c r="P149" i="4" a="1"/>
  <c r="P149" i="4" s="1"/>
  <c r="B149" i="4"/>
  <c r="R148" i="4"/>
  <c r="Q148" i="4" a="1"/>
  <c r="Q148" i="4" s="1"/>
  <c r="P148" i="4" a="1"/>
  <c r="P148" i="4"/>
  <c r="D148" i="4"/>
  <c r="B148" i="4"/>
  <c r="R147" i="4"/>
  <c r="D147" i="4" s="1"/>
  <c r="Q147" i="4" a="1"/>
  <c r="Q147" i="4" s="1"/>
  <c r="P147" i="4" a="1"/>
  <c r="P147" i="4"/>
  <c r="R146" i="4"/>
  <c r="D146" i="4" s="1"/>
  <c r="Q146" i="4" a="1"/>
  <c r="Q146" i="4" s="1"/>
  <c r="P146" i="4" a="1"/>
  <c r="P146" i="4" s="1"/>
  <c r="B146" i="4"/>
  <c r="R145" i="4"/>
  <c r="D145" i="4" s="1"/>
  <c r="Q145" i="4" a="1"/>
  <c r="Q145" i="4"/>
  <c r="P145" i="4" a="1"/>
  <c r="P145" i="4" s="1"/>
  <c r="B145" i="4"/>
  <c r="R144" i="4"/>
  <c r="B144" i="4" s="1"/>
  <c r="Q144" i="4" a="1"/>
  <c r="Q144" i="4" s="1"/>
  <c r="P144" i="4" a="1"/>
  <c r="P144" i="4"/>
  <c r="R143" i="4"/>
  <c r="Q143" i="4" a="1"/>
  <c r="Q143" i="4"/>
  <c r="P143" i="4" a="1"/>
  <c r="P143" i="4"/>
  <c r="D143" i="4"/>
  <c r="B143" i="4"/>
  <c r="R142" i="4"/>
  <c r="Q142" i="4" a="1"/>
  <c r="Q142" i="4"/>
  <c r="P142" i="4" a="1"/>
  <c r="P142" i="4" s="1"/>
  <c r="D142" i="4"/>
  <c r="B142" i="4"/>
  <c r="R141" i="4"/>
  <c r="Q141" i="4" a="1"/>
  <c r="Q141" i="4" s="1"/>
  <c r="P141" i="4" a="1"/>
  <c r="P141" i="4"/>
  <c r="D141" i="4"/>
  <c r="B141" i="4"/>
  <c r="R140" i="4"/>
  <c r="B140" i="4" s="1"/>
  <c r="Q140" i="4" a="1"/>
  <c r="Q140" i="4" s="1"/>
  <c r="P140" i="4" a="1"/>
  <c r="P140" i="4"/>
  <c r="D140" i="4"/>
  <c r="R139" i="4"/>
  <c r="D139" i="4" s="1"/>
  <c r="Q139" i="4" a="1"/>
  <c r="Q139" i="4"/>
  <c r="P139" i="4" a="1"/>
  <c r="P139" i="4" s="1"/>
  <c r="R138" i="4"/>
  <c r="Q138" i="4" a="1"/>
  <c r="Q138" i="4" s="1"/>
  <c r="P138" i="4" a="1"/>
  <c r="P138" i="4" s="1"/>
  <c r="D138" i="4"/>
  <c r="B138" i="4"/>
  <c r="R137" i="4"/>
  <c r="Q137" i="4" a="1"/>
  <c r="Q137" i="4"/>
  <c r="P137" i="4" a="1"/>
  <c r="P137" i="4"/>
  <c r="R136" i="4"/>
  <c r="B136" i="4" s="1"/>
  <c r="Q136" i="4" a="1"/>
  <c r="Q136" i="4"/>
  <c r="P136" i="4" a="1"/>
  <c r="P136" i="4" s="1"/>
  <c r="D136" i="4"/>
  <c r="R135" i="4"/>
  <c r="D135" i="4" s="1"/>
  <c r="Q135" i="4" a="1"/>
  <c r="Q135" i="4"/>
  <c r="P135" i="4" a="1"/>
  <c r="P135" i="4"/>
  <c r="B135" i="4"/>
  <c r="R134" i="4"/>
  <c r="Q134" i="4" a="1"/>
  <c r="Q134" i="4"/>
  <c r="P134" i="4" a="1"/>
  <c r="P134" i="4"/>
  <c r="D134" i="4"/>
  <c r="B134" i="4"/>
  <c r="R133" i="4"/>
  <c r="D133" i="4" s="1"/>
  <c r="Q133" i="4" a="1"/>
  <c r="Q133" i="4"/>
  <c r="P133" i="4" a="1"/>
  <c r="P133" i="4" s="1"/>
  <c r="B133" i="4"/>
  <c r="R132" i="4"/>
  <c r="Q132" i="4" a="1"/>
  <c r="Q132" i="4" s="1"/>
  <c r="P132" i="4" a="1"/>
  <c r="P132" i="4"/>
  <c r="D132" i="4"/>
  <c r="B132" i="4"/>
  <c r="R131" i="4"/>
  <c r="D131" i="4" s="1"/>
  <c r="Q131" i="4" a="1"/>
  <c r="Q131" i="4" s="1"/>
  <c r="P131" i="4" a="1"/>
  <c r="P131" i="4"/>
  <c r="R130" i="4"/>
  <c r="D130" i="4" s="1"/>
  <c r="Q130" i="4" a="1"/>
  <c r="Q130" i="4" s="1"/>
  <c r="P130" i="4" a="1"/>
  <c r="P130" i="4" s="1"/>
  <c r="B130" i="4"/>
  <c r="R129" i="4"/>
  <c r="D129" i="4" s="1"/>
  <c r="Q129" i="4" a="1"/>
  <c r="Q129" i="4" s="1"/>
  <c r="P129" i="4" a="1"/>
  <c r="P129" i="4" s="1"/>
  <c r="B129" i="4"/>
  <c r="R128" i="4"/>
  <c r="B128" i="4" s="1"/>
  <c r="Q128" i="4" a="1"/>
  <c r="Q128" i="4" s="1"/>
  <c r="P128" i="4" a="1"/>
  <c r="P128" i="4"/>
  <c r="R127" i="4"/>
  <c r="Q127" i="4" a="1"/>
  <c r="Q127" i="4"/>
  <c r="P127" i="4" a="1"/>
  <c r="P127" i="4"/>
  <c r="D127" i="4"/>
  <c r="B127" i="4"/>
  <c r="R126" i="4"/>
  <c r="Q126" i="4" a="1"/>
  <c r="Q126" i="4"/>
  <c r="P126" i="4" a="1"/>
  <c r="P126" i="4" s="1"/>
  <c r="D126" i="4"/>
  <c r="B126" i="4"/>
  <c r="R125" i="4"/>
  <c r="D125" i="4" s="1"/>
  <c r="Q125" i="4" a="1"/>
  <c r="Q125" i="4" s="1"/>
  <c r="P125" i="4" a="1"/>
  <c r="P125" i="4"/>
  <c r="R124" i="4"/>
  <c r="B124" i="4" s="1"/>
  <c r="Q124" i="4" a="1"/>
  <c r="Q124" i="4" s="1"/>
  <c r="P124" i="4" a="1"/>
  <c r="P124" i="4" s="1"/>
  <c r="D124" i="4"/>
  <c r="R123" i="4"/>
  <c r="D123" i="4" s="1"/>
  <c r="Q123" i="4" a="1"/>
  <c r="Q123" i="4"/>
  <c r="P123" i="4" a="1"/>
  <c r="P123" i="4" s="1"/>
  <c r="B123" i="4"/>
  <c r="R122" i="4"/>
  <c r="D122" i="4" s="1"/>
  <c r="Q122" i="4" a="1"/>
  <c r="Q122" i="4" s="1"/>
  <c r="P122" i="4" a="1"/>
  <c r="P122" i="4" s="1"/>
  <c r="R121" i="4"/>
  <c r="Q121" i="4" a="1"/>
  <c r="Q121" i="4"/>
  <c r="P121" i="4" a="1"/>
  <c r="P121" i="4"/>
  <c r="R120" i="4"/>
  <c r="B120" i="4" s="1"/>
  <c r="Q120" i="4" a="1"/>
  <c r="Q120" i="4"/>
  <c r="P120" i="4" a="1"/>
  <c r="P120" i="4"/>
  <c r="D120" i="4"/>
  <c r="R119" i="4"/>
  <c r="B119" i="4" s="1"/>
  <c r="Q119" i="4" a="1"/>
  <c r="Q119" i="4" s="1"/>
  <c r="P119" i="4" a="1"/>
  <c r="P119" i="4"/>
  <c r="R118" i="4"/>
  <c r="Q118" i="4" a="1"/>
  <c r="Q118" i="4"/>
  <c r="P118" i="4" a="1"/>
  <c r="P118" i="4"/>
  <c r="D118" i="4"/>
  <c r="B118" i="4"/>
  <c r="R117" i="4"/>
  <c r="D117" i="4" s="1"/>
  <c r="Q117" i="4" a="1"/>
  <c r="Q117" i="4"/>
  <c r="P117" i="4" a="1"/>
  <c r="P117" i="4" s="1"/>
  <c r="R116" i="4"/>
  <c r="D116" i="4" s="1"/>
  <c r="Q116" i="4" a="1"/>
  <c r="Q116" i="4" s="1"/>
  <c r="P116" i="4" a="1"/>
  <c r="P116" i="4"/>
  <c r="B116" i="4"/>
  <c r="R115" i="4"/>
  <c r="Q115" i="4" a="1"/>
  <c r="Q115" i="4"/>
  <c r="P115" i="4" a="1"/>
  <c r="P115" i="4"/>
  <c r="D115" i="4"/>
  <c r="B115" i="4"/>
  <c r="R114" i="4"/>
  <c r="D114" i="4" s="1"/>
  <c r="Q114" i="4" a="1"/>
  <c r="Q114" i="4"/>
  <c r="P114" i="4" a="1"/>
  <c r="P114" i="4" s="1"/>
  <c r="B114" i="4"/>
  <c r="R113" i="4"/>
  <c r="D113" i="4" s="1"/>
  <c r="Q113" i="4" a="1"/>
  <c r="Q113" i="4" s="1"/>
  <c r="P113" i="4" a="1"/>
  <c r="P113" i="4" s="1"/>
  <c r="B113" i="4"/>
  <c r="R112" i="4"/>
  <c r="B112" i="4" s="1"/>
  <c r="Q112" i="4" a="1"/>
  <c r="Q112" i="4" s="1"/>
  <c r="P112" i="4" a="1"/>
  <c r="P112" i="4"/>
  <c r="D112" i="4"/>
  <c r="R111" i="4"/>
  <c r="Q111" i="4" a="1"/>
  <c r="Q111" i="4"/>
  <c r="P111" i="4" a="1"/>
  <c r="P111" i="4" s="1"/>
  <c r="D111" i="4"/>
  <c r="B111" i="4"/>
  <c r="R110" i="4"/>
  <c r="Q110" i="4" a="1"/>
  <c r="Q110" i="4" s="1"/>
  <c r="P110" i="4" a="1"/>
  <c r="P110" i="4" s="1"/>
  <c r="D110" i="4"/>
  <c r="B110" i="4"/>
  <c r="R109" i="4"/>
  <c r="D109" i="4" s="1"/>
  <c r="Q109" i="4" a="1"/>
  <c r="Q109" i="4" s="1"/>
  <c r="P109" i="4" a="1"/>
  <c r="P109" i="4"/>
  <c r="R108" i="4"/>
  <c r="B108" i="4" s="1"/>
  <c r="Q108" i="4" a="1"/>
  <c r="Q108" i="4" s="1"/>
  <c r="P108" i="4" a="1"/>
  <c r="P108" i="4" s="1"/>
  <c r="R107" i="4"/>
  <c r="D107" i="4" s="1"/>
  <c r="Q107" i="4" a="1"/>
  <c r="Q107" i="4"/>
  <c r="P107" i="4" a="1"/>
  <c r="P107" i="4" s="1"/>
  <c r="B107" i="4"/>
  <c r="R106" i="4"/>
  <c r="D106" i="4" s="1"/>
  <c r="Q106" i="4" a="1"/>
  <c r="Q106" i="4"/>
  <c r="P106" i="4" a="1"/>
  <c r="P106" i="4" s="1"/>
  <c r="R105" i="4"/>
  <c r="Q105" i="4" a="1"/>
  <c r="Q105" i="4"/>
  <c r="P105" i="4" a="1"/>
  <c r="P105" i="4" s="1"/>
  <c r="R104" i="4"/>
  <c r="B104" i="4" s="1"/>
  <c r="Q104" i="4" a="1"/>
  <c r="Q104" i="4"/>
  <c r="P104" i="4" a="1"/>
  <c r="P104" i="4"/>
  <c r="D104" i="4"/>
  <c r="R103" i="4"/>
  <c r="D103" i="4" s="1"/>
  <c r="Q103" i="4" a="1"/>
  <c r="Q103" i="4" s="1"/>
  <c r="P103" i="4" a="1"/>
  <c r="P103" i="4"/>
  <c r="R102" i="4"/>
  <c r="Q102" i="4" a="1"/>
  <c r="Q102" i="4"/>
  <c r="P102" i="4" a="1"/>
  <c r="P102" i="4"/>
  <c r="D102" i="4"/>
  <c r="B102" i="4"/>
  <c r="R101" i="4"/>
  <c r="D101" i="4" s="1"/>
  <c r="Q101" i="4" a="1"/>
  <c r="Q101" i="4"/>
  <c r="P101" i="4" a="1"/>
  <c r="P101" i="4" s="1"/>
  <c r="R100" i="4"/>
  <c r="B100" i="4" s="1"/>
  <c r="Q100" i="4" a="1"/>
  <c r="Q100" i="4" s="1"/>
  <c r="P100" i="4" a="1"/>
  <c r="P100" i="4"/>
  <c r="D100" i="4"/>
  <c r="R99" i="4"/>
  <c r="Q99" i="4" a="1"/>
  <c r="Q99" i="4"/>
  <c r="P99" i="4" a="1"/>
  <c r="P99" i="4"/>
  <c r="D99" i="4"/>
  <c r="B99" i="4"/>
  <c r="R98" i="4"/>
  <c r="D98" i="4" s="1"/>
  <c r="Q98" i="4" a="1"/>
  <c r="Q98" i="4" s="1"/>
  <c r="P98" i="4" a="1"/>
  <c r="P98" i="4" s="1"/>
  <c r="B98" i="4"/>
  <c r="R97" i="4"/>
  <c r="D97" i="4" s="1"/>
  <c r="Q97" i="4" a="1"/>
  <c r="Q97" i="4" s="1"/>
  <c r="P97" i="4" a="1"/>
  <c r="P97" i="4"/>
  <c r="B97" i="4"/>
  <c r="R96" i="4"/>
  <c r="B96" i="4" s="1"/>
  <c r="Q96" i="4" a="1"/>
  <c r="Q96" i="4" s="1"/>
  <c r="P96" i="4" a="1"/>
  <c r="P96" i="4"/>
  <c r="D96" i="4"/>
  <c r="R95" i="4"/>
  <c r="Q95" i="4" a="1"/>
  <c r="Q95" i="4"/>
  <c r="P95" i="4" a="1"/>
  <c r="P95" i="4"/>
  <c r="D95" i="4"/>
  <c r="B95" i="4"/>
  <c r="R94" i="4"/>
  <c r="Q94" i="4" a="1"/>
  <c r="Q94" i="4"/>
  <c r="P94" i="4" a="1"/>
  <c r="P94" i="4" s="1"/>
  <c r="D94" i="4"/>
  <c r="B94" i="4"/>
  <c r="R93" i="4"/>
  <c r="D93" i="4" s="1"/>
  <c r="Q93" i="4" a="1"/>
  <c r="Q93" i="4" s="1"/>
  <c r="P93" i="4" a="1"/>
  <c r="P93" i="4"/>
  <c r="R92" i="4"/>
  <c r="B92" i="4" s="1"/>
  <c r="Q92" i="4" a="1"/>
  <c r="Q92" i="4" s="1"/>
  <c r="P92" i="4" a="1"/>
  <c r="P92" i="4"/>
  <c r="D92" i="4"/>
  <c r="R91" i="4"/>
  <c r="D91" i="4" s="1"/>
  <c r="Q91" i="4" a="1"/>
  <c r="Q91" i="4"/>
  <c r="P91" i="4" a="1"/>
  <c r="P91" i="4" s="1"/>
  <c r="B91" i="4"/>
  <c r="R90" i="4"/>
  <c r="D90" i="4" s="1"/>
  <c r="Q90" i="4" a="1"/>
  <c r="Q90" i="4"/>
  <c r="P90" i="4" a="1"/>
  <c r="P90" i="4" s="1"/>
  <c r="R89" i="4"/>
  <c r="Q89" i="4" a="1"/>
  <c r="Q89" i="4"/>
  <c r="P89" i="4" a="1"/>
  <c r="P89" i="4" s="1"/>
  <c r="R88" i="4"/>
  <c r="B88" i="4" s="1"/>
  <c r="Q88" i="4" a="1"/>
  <c r="Q88" i="4"/>
  <c r="P88" i="4" a="1"/>
  <c r="P88" i="4"/>
  <c r="D88" i="4"/>
  <c r="R87" i="4"/>
  <c r="D87" i="4" s="1"/>
  <c r="Q87" i="4" a="1"/>
  <c r="Q87" i="4"/>
  <c r="P87" i="4" a="1"/>
  <c r="P87" i="4"/>
  <c r="R86" i="4"/>
  <c r="Q86" i="4" a="1"/>
  <c r="Q86" i="4"/>
  <c r="P86" i="4" a="1"/>
  <c r="P86" i="4"/>
  <c r="D86" i="4"/>
  <c r="B86" i="4"/>
  <c r="R85" i="4"/>
  <c r="D85" i="4" s="1"/>
  <c r="Q85" i="4" a="1"/>
  <c r="Q85" i="4"/>
  <c r="P85" i="4" a="1"/>
  <c r="P85" i="4"/>
  <c r="R84" i="4"/>
  <c r="Q84" i="4" a="1"/>
  <c r="Q84" i="4" s="1"/>
  <c r="P84" i="4" a="1"/>
  <c r="P84" i="4"/>
  <c r="D84" i="4"/>
  <c r="B84" i="4"/>
  <c r="R83" i="4"/>
  <c r="Q83" i="4" a="1"/>
  <c r="Q83" i="4"/>
  <c r="P83" i="4" a="1"/>
  <c r="P83" i="4"/>
  <c r="D83" i="4"/>
  <c r="B83" i="4"/>
  <c r="R82" i="4"/>
  <c r="D82" i="4" s="1"/>
  <c r="Q82" i="4" a="1"/>
  <c r="Q82" i="4" s="1"/>
  <c r="P82" i="4" a="1"/>
  <c r="P82" i="4" s="1"/>
  <c r="B82" i="4"/>
  <c r="R81" i="4"/>
  <c r="D81" i="4" s="1"/>
  <c r="Q81" i="4" a="1"/>
  <c r="Q81" i="4"/>
  <c r="P81" i="4" a="1"/>
  <c r="P81" i="4" s="1"/>
  <c r="B81" i="4"/>
  <c r="R80" i="4"/>
  <c r="B80" i="4" s="1"/>
  <c r="Q80" i="4" a="1"/>
  <c r="Q80" i="4" s="1"/>
  <c r="P80" i="4" a="1"/>
  <c r="P80" i="4"/>
  <c r="D80" i="4"/>
  <c r="R79" i="4"/>
  <c r="Q79" i="4" a="1"/>
  <c r="Q79" i="4"/>
  <c r="P79" i="4" a="1"/>
  <c r="P79" i="4"/>
  <c r="D79" i="4"/>
  <c r="B79" i="4"/>
  <c r="R78" i="4"/>
  <c r="Q78" i="4" a="1"/>
  <c r="Q78" i="4" s="1"/>
  <c r="P78" i="4" a="1"/>
  <c r="P78" i="4" s="1"/>
  <c r="D78" i="4"/>
  <c r="B78" i="4"/>
  <c r="R77" i="4"/>
  <c r="B77" i="4" s="1"/>
  <c r="Q77" i="4" a="1"/>
  <c r="Q77" i="4" s="1"/>
  <c r="P77" i="4" a="1"/>
  <c r="P77" i="4"/>
  <c r="D77" i="4"/>
  <c r="R76" i="4"/>
  <c r="B76" i="4" s="1"/>
  <c r="Q76" i="4" a="1"/>
  <c r="Q76" i="4" s="1"/>
  <c r="P76" i="4" a="1"/>
  <c r="P76" i="4" s="1"/>
  <c r="D76" i="4"/>
  <c r="R75" i="4"/>
  <c r="Q75" i="4" a="1"/>
  <c r="Q75" i="4"/>
  <c r="P75" i="4" a="1"/>
  <c r="P75" i="4" s="1"/>
  <c r="D75" i="4"/>
  <c r="B75" i="4"/>
  <c r="R74" i="4"/>
  <c r="D74" i="4" s="1"/>
  <c r="Q74" i="4" a="1"/>
  <c r="Q74" i="4"/>
  <c r="P74" i="4" a="1"/>
  <c r="P74" i="4" s="1"/>
  <c r="R73" i="4"/>
  <c r="Q73" i="4" a="1"/>
  <c r="Q73" i="4"/>
  <c r="P73" i="4" a="1"/>
  <c r="P73" i="4" s="1"/>
  <c r="R72" i="4"/>
  <c r="B72" i="4" s="1"/>
  <c r="Q72" i="4" a="1"/>
  <c r="Q72" i="4"/>
  <c r="P72" i="4" a="1"/>
  <c r="P72" i="4"/>
  <c r="D72" i="4"/>
  <c r="R71" i="4"/>
  <c r="D71" i="4" s="1"/>
  <c r="Q71" i="4" a="1"/>
  <c r="Q71" i="4"/>
  <c r="P71" i="4" a="1"/>
  <c r="P71" i="4"/>
  <c r="R70" i="4"/>
  <c r="Q70" i="4" a="1"/>
  <c r="Q70" i="4"/>
  <c r="P70" i="4" a="1"/>
  <c r="P70" i="4"/>
  <c r="D70" i="4"/>
  <c r="B70" i="4"/>
  <c r="R69" i="4"/>
  <c r="D69" i="4" s="1"/>
  <c r="Q69" i="4" a="1"/>
  <c r="Q69" i="4"/>
  <c r="P69" i="4" a="1"/>
  <c r="P69" i="4"/>
  <c r="R68" i="4"/>
  <c r="Q68" i="4" a="1"/>
  <c r="Q68" i="4" s="1"/>
  <c r="P68" i="4" a="1"/>
  <c r="P68" i="4"/>
  <c r="D68" i="4"/>
  <c r="B68" i="4"/>
  <c r="R67" i="4"/>
  <c r="Q67" i="4" a="1"/>
  <c r="Q67" i="4"/>
  <c r="P67" i="4" a="1"/>
  <c r="P67" i="4"/>
  <c r="D67" i="4"/>
  <c r="B67" i="4"/>
  <c r="R66" i="4"/>
  <c r="D66" i="4" s="1"/>
  <c r="Q66" i="4" a="1"/>
  <c r="Q66" i="4" s="1"/>
  <c r="P66" i="4" a="1"/>
  <c r="P66" i="4" s="1"/>
  <c r="B66" i="4"/>
  <c r="R65" i="4"/>
  <c r="D65" i="4" s="1"/>
  <c r="Q65" i="4" a="1"/>
  <c r="Q65" i="4"/>
  <c r="P65" i="4" a="1"/>
  <c r="P65" i="4" s="1"/>
  <c r="B65" i="4"/>
  <c r="R64" i="4"/>
  <c r="B64" i="4" s="1"/>
  <c r="Q64" i="4" a="1"/>
  <c r="Q64" i="4" s="1"/>
  <c r="P64" i="4" a="1"/>
  <c r="P64" i="4"/>
  <c r="R63" i="4"/>
  <c r="Q63" i="4" a="1"/>
  <c r="Q63" i="4" s="1"/>
  <c r="P63" i="4" a="1"/>
  <c r="P63" i="4"/>
  <c r="D63" i="4"/>
  <c r="B63" i="4"/>
  <c r="R62" i="4"/>
  <c r="Q62" i="4" a="1"/>
  <c r="Q62" i="4" s="1"/>
  <c r="P62" i="4" a="1"/>
  <c r="P62" i="4" s="1"/>
  <c r="D62" i="4"/>
  <c r="B62" i="4"/>
  <c r="R61" i="4"/>
  <c r="B61" i="4" s="1"/>
  <c r="Q61" i="4" a="1"/>
  <c r="Q61" i="4" s="1"/>
  <c r="P61" i="4" a="1"/>
  <c r="P61" i="4"/>
  <c r="D61" i="4"/>
  <c r="R60" i="4"/>
  <c r="B60" i="4" s="1"/>
  <c r="Q60" i="4" a="1"/>
  <c r="Q60" i="4" s="1"/>
  <c r="P60" i="4" a="1"/>
  <c r="P60" i="4" s="1"/>
  <c r="D60" i="4"/>
  <c r="R59" i="4"/>
  <c r="Q59" i="4" a="1"/>
  <c r="Q59" i="4"/>
  <c r="P59" i="4" a="1"/>
  <c r="P59" i="4" s="1"/>
  <c r="D59" i="4"/>
  <c r="B59" i="4"/>
  <c r="R58" i="4"/>
  <c r="D58" i="4" s="1"/>
  <c r="Q58" i="4" a="1"/>
  <c r="Q58" i="4"/>
  <c r="P58" i="4" a="1"/>
  <c r="P58" i="4" s="1"/>
  <c r="R57" i="4"/>
  <c r="Q57" i="4" a="1"/>
  <c r="Q57" i="4"/>
  <c r="P57" i="4" a="1"/>
  <c r="P57" i="4" s="1"/>
  <c r="R56" i="4"/>
  <c r="B56" i="4" s="1"/>
  <c r="Q56" i="4" a="1"/>
  <c r="Q56" i="4"/>
  <c r="P56" i="4" a="1"/>
  <c r="P56" i="4"/>
  <c r="D56" i="4"/>
  <c r="R55" i="4"/>
  <c r="D55" i="4" s="1"/>
  <c r="Q55" i="4" a="1"/>
  <c r="Q55" i="4"/>
  <c r="P55" i="4" a="1"/>
  <c r="P55" i="4" s="1"/>
  <c r="R54" i="4"/>
  <c r="Q54" i="4" a="1"/>
  <c r="Q54" i="4"/>
  <c r="P54" i="4" a="1"/>
  <c r="P54" i="4"/>
  <c r="D54" i="4"/>
  <c r="B54" i="4"/>
  <c r="R53" i="4"/>
  <c r="D53" i="4" s="1"/>
  <c r="Q53" i="4" a="1"/>
  <c r="Q53" i="4"/>
  <c r="P53" i="4" a="1"/>
  <c r="P53" i="4"/>
  <c r="R52" i="4"/>
  <c r="B52" i="4" s="1"/>
  <c r="Q52" i="4" a="1"/>
  <c r="Q52" i="4" s="1"/>
  <c r="P52" i="4" a="1"/>
  <c r="P52" i="4"/>
  <c r="D52" i="4"/>
  <c r="R51" i="4"/>
  <c r="Q51" i="4" a="1"/>
  <c r="Q51" i="4"/>
  <c r="P51" i="4" a="1"/>
  <c r="P51" i="4"/>
  <c r="D51" i="4"/>
  <c r="B51" i="4"/>
  <c r="R50" i="4"/>
  <c r="D50" i="4" s="1"/>
  <c r="Q50" i="4" a="1"/>
  <c r="Q50" i="4" s="1"/>
  <c r="P50" i="4" a="1"/>
  <c r="P50" i="4" s="1"/>
  <c r="R49" i="4"/>
  <c r="D49" i="4" s="1"/>
  <c r="Q49" i="4" a="1"/>
  <c r="Q49" i="4" s="1"/>
  <c r="P49" i="4" a="1"/>
  <c r="P49" i="4"/>
  <c r="B49" i="4"/>
  <c r="R48" i="4"/>
  <c r="B48" i="4" s="1"/>
  <c r="Q48" i="4" a="1"/>
  <c r="Q48" i="4"/>
  <c r="P48" i="4" a="1"/>
  <c r="P48" i="4"/>
  <c r="D48" i="4"/>
  <c r="R47" i="4"/>
  <c r="Q47" i="4" a="1"/>
  <c r="Q47" i="4"/>
  <c r="P47" i="4" a="1"/>
  <c r="P47" i="4" s="1"/>
  <c r="D47" i="4"/>
  <c r="B47" i="4"/>
  <c r="R46" i="4"/>
  <c r="Q46" i="4" a="1"/>
  <c r="Q46" i="4"/>
  <c r="P46" i="4" a="1"/>
  <c r="P46" i="4"/>
  <c r="D46" i="4"/>
  <c r="B46" i="4"/>
  <c r="R45" i="4"/>
  <c r="D45" i="4" s="1"/>
  <c r="Q45" i="4" a="1"/>
  <c r="Q45" i="4" s="1"/>
  <c r="P45" i="4" a="1"/>
  <c r="P45" i="4" s="1"/>
  <c r="R44" i="4"/>
  <c r="Q44" i="4" a="1"/>
  <c r="Q44" i="4" s="1"/>
  <c r="P44" i="4" a="1"/>
  <c r="P44" i="4" s="1"/>
  <c r="D44" i="4"/>
  <c r="B44" i="4"/>
  <c r="R43" i="4"/>
  <c r="Q43" i="4" a="1"/>
  <c r="Q43" i="4"/>
  <c r="P43" i="4" a="1"/>
  <c r="P43" i="4" s="1"/>
  <c r="D43" i="4"/>
  <c r="B43" i="4"/>
  <c r="R42" i="4"/>
  <c r="B42" i="4" s="1"/>
  <c r="Q42" i="4" a="1"/>
  <c r="Q42" i="4"/>
  <c r="P42" i="4" a="1"/>
  <c r="P42" i="4" s="1"/>
  <c r="R41" i="4"/>
  <c r="Q41" i="4" a="1"/>
  <c r="Q41" i="4"/>
  <c r="P41" i="4" a="1"/>
  <c r="P41" i="4"/>
  <c r="R40" i="4"/>
  <c r="B40" i="4" s="1"/>
  <c r="Q40" i="4" a="1"/>
  <c r="Q40" i="4"/>
  <c r="P40" i="4" a="1"/>
  <c r="P40" i="4"/>
  <c r="R39" i="4"/>
  <c r="B39" i="4" s="1"/>
  <c r="Q39" i="4" a="1"/>
  <c r="Q39" i="4"/>
  <c r="P39" i="4" a="1"/>
  <c r="P39" i="4"/>
  <c r="D39" i="4"/>
  <c r="R38" i="4"/>
  <c r="Q38" i="4" a="1"/>
  <c r="Q38" i="4"/>
  <c r="P38" i="4" a="1"/>
  <c r="P38" i="4"/>
  <c r="D38" i="4"/>
  <c r="B38" i="4"/>
  <c r="R37" i="4"/>
  <c r="B37" i="4" s="1"/>
  <c r="Q37" i="4" a="1"/>
  <c r="Q37" i="4"/>
  <c r="P37" i="4" a="1"/>
  <c r="P37" i="4"/>
  <c r="R36" i="4"/>
  <c r="Q36" i="4" a="1"/>
  <c r="Q36" i="4" s="1"/>
  <c r="P36" i="4" a="1"/>
  <c r="P36" i="4"/>
  <c r="D36" i="4"/>
  <c r="B36" i="4"/>
  <c r="R35" i="4"/>
  <c r="D35" i="4" s="1"/>
  <c r="Q35" i="4" a="1"/>
  <c r="Q35" i="4"/>
  <c r="P35" i="4" a="1"/>
  <c r="P35" i="4"/>
  <c r="R34" i="4"/>
  <c r="D34" i="4" s="1"/>
  <c r="Q34" i="4" a="1"/>
  <c r="Q34" i="4"/>
  <c r="P34" i="4" a="1"/>
  <c r="P34" i="4" s="1"/>
  <c r="R33" i="4"/>
  <c r="Q33" i="4" a="1"/>
  <c r="Q33" i="4"/>
  <c r="P33" i="4" a="1"/>
  <c r="P33" i="4"/>
  <c r="D33" i="4"/>
  <c r="B33" i="4"/>
  <c r="R32" i="4"/>
  <c r="B32" i="4" s="1"/>
  <c r="Q32" i="4" a="1"/>
  <c r="Q32" i="4" s="1"/>
  <c r="P32" i="4" a="1"/>
  <c r="P32" i="4"/>
  <c r="R31" i="4"/>
  <c r="Q31" i="4" a="1"/>
  <c r="Q31" i="4"/>
  <c r="P31" i="4" a="1"/>
  <c r="P31" i="4"/>
  <c r="D31" i="4"/>
  <c r="B31" i="4"/>
  <c r="R30" i="4"/>
  <c r="D30" i="4" s="1"/>
  <c r="Q30" i="4" a="1"/>
  <c r="Q30" i="4"/>
  <c r="P30" i="4" a="1"/>
  <c r="P30" i="4" s="1"/>
  <c r="R29" i="4"/>
  <c r="Q29" i="4" a="1"/>
  <c r="Q29" i="4" s="1"/>
  <c r="P29" i="4" a="1"/>
  <c r="P29" i="4"/>
  <c r="D29" i="4"/>
  <c r="B29" i="4"/>
  <c r="R28" i="4"/>
  <c r="D28" i="4" s="1"/>
  <c r="Q28" i="4" a="1"/>
  <c r="Q28" i="4"/>
  <c r="P28" i="4" a="1"/>
  <c r="P28" i="4"/>
  <c r="R27" i="4"/>
  <c r="D27" i="4" s="1"/>
  <c r="Q27" i="4" a="1"/>
  <c r="Q27" i="4" s="1"/>
  <c r="P27" i="4" a="1"/>
  <c r="P27" i="4" s="1"/>
  <c r="B27" i="4"/>
  <c r="R26" i="4"/>
  <c r="Q26" i="4" a="1"/>
  <c r="Q26" i="4"/>
  <c r="P26" i="4" a="1"/>
  <c r="P26" i="4"/>
  <c r="D26" i="4"/>
  <c r="B26" i="4"/>
  <c r="R25" i="4"/>
  <c r="D25" i="4" s="1"/>
  <c r="Q25" i="4" a="1"/>
  <c r="Q25" i="4"/>
  <c r="P25" i="4" a="1"/>
  <c r="P25" i="4" s="1"/>
  <c r="R24" i="4"/>
  <c r="Q24" i="4" a="1"/>
  <c r="Q24" i="4"/>
  <c r="P24" i="4" a="1"/>
  <c r="P24" i="4"/>
  <c r="D24" i="4"/>
  <c r="B24" i="4"/>
  <c r="R23" i="4"/>
  <c r="D23" i="4" s="1"/>
  <c r="Q23" i="4" a="1"/>
  <c r="Q23" i="4" s="1"/>
  <c r="P23" i="4" a="1"/>
  <c r="P23" i="4"/>
  <c r="R22" i="4"/>
  <c r="Q22" i="4" a="1"/>
  <c r="Q22" i="4" s="1"/>
  <c r="P22" i="4" a="1"/>
  <c r="P22" i="4"/>
  <c r="D22" i="4"/>
  <c r="B22" i="4"/>
  <c r="R21" i="4"/>
  <c r="D21" i="4" s="1"/>
  <c r="Q21" i="4" a="1"/>
  <c r="Q21" i="4"/>
  <c r="P21" i="4" a="1"/>
  <c r="P21" i="4" s="1"/>
  <c r="R20" i="4"/>
  <c r="Q20" i="4" a="1"/>
  <c r="Q20" i="4"/>
  <c r="P20" i="4" a="1"/>
  <c r="P20" i="4" s="1"/>
  <c r="D20" i="4"/>
  <c r="B20" i="4"/>
  <c r="R19" i="4"/>
  <c r="B19" i="4" s="1"/>
  <c r="Q19" i="4" a="1"/>
  <c r="Q19" i="4"/>
  <c r="P19" i="4" a="1"/>
  <c r="P19" i="4"/>
  <c r="D19" i="4"/>
  <c r="R18" i="4"/>
  <c r="B18" i="4" s="1"/>
  <c r="Q18" i="4" a="1"/>
  <c r="Q18" i="4"/>
  <c r="P18" i="4" a="1"/>
  <c r="P18" i="4"/>
  <c r="D18" i="4"/>
  <c r="R17" i="4"/>
  <c r="Q17" i="4" a="1"/>
  <c r="Q17" i="4"/>
  <c r="P17" i="4" a="1"/>
  <c r="P17" i="4"/>
  <c r="D17" i="4"/>
  <c r="B17" i="4"/>
  <c r="R16" i="4"/>
  <c r="B16" i="4" s="1"/>
  <c r="Q16" i="4" a="1"/>
  <c r="Q16" i="4" s="1"/>
  <c r="P16" i="4" a="1"/>
  <c r="P16" i="4"/>
  <c r="R15" i="4"/>
  <c r="Q15" i="4" a="1"/>
  <c r="Q15" i="4"/>
  <c r="P15" i="4" a="1"/>
  <c r="P15" i="4"/>
  <c r="D15" i="4"/>
  <c r="B15" i="4"/>
  <c r="R14" i="4"/>
  <c r="D14" i="4" s="1"/>
  <c r="Q14" i="4" a="1"/>
  <c r="Q14" i="4"/>
  <c r="P14" i="4" a="1"/>
  <c r="P14" i="4" s="1"/>
  <c r="R13" i="4"/>
  <c r="Q13" i="4" a="1"/>
  <c r="Q13" i="4" s="1"/>
  <c r="P13" i="4" a="1"/>
  <c r="P13" i="4"/>
  <c r="D13" i="4"/>
  <c r="B13" i="4"/>
  <c r="R12" i="4"/>
  <c r="D12" i="4" s="1"/>
  <c r="Q12" i="4" a="1"/>
  <c r="Q12" i="4"/>
  <c r="P12" i="4" a="1"/>
  <c r="P12" i="4"/>
  <c r="R11" i="4"/>
  <c r="D11" i="4" s="1"/>
  <c r="Q11" i="4" a="1"/>
  <c r="Q11" i="4" s="1"/>
  <c r="P11" i="4" a="1"/>
  <c r="P11" i="4" s="1"/>
  <c r="B11" i="4"/>
  <c r="R10" i="4"/>
  <c r="Q10" i="4" a="1"/>
  <c r="Q10" i="4"/>
  <c r="P10" i="4" a="1"/>
  <c r="P10" i="4"/>
  <c r="D10" i="4"/>
  <c r="B10" i="4"/>
  <c r="R9" i="4"/>
  <c r="D9" i="4" s="1"/>
  <c r="Q9" i="4" a="1"/>
  <c r="Q9" i="4"/>
  <c r="P9" i="4" a="1"/>
  <c r="P9" i="4" s="1"/>
  <c r="R8" i="4"/>
  <c r="Q8" i="4" a="1"/>
  <c r="Q8" i="4"/>
  <c r="P8" i="4" a="1"/>
  <c r="P8" i="4"/>
  <c r="D8" i="4"/>
  <c r="B8" i="4"/>
  <c r="R7" i="4"/>
  <c r="D7" i="4" s="1"/>
  <c r="Q7" i="4" a="1"/>
  <c r="Q7" i="4" s="1"/>
  <c r="P7" i="4" a="1"/>
  <c r="P7" i="4"/>
  <c r="R6" i="4"/>
  <c r="Q6" i="4" a="1"/>
  <c r="Q6" i="4" s="1"/>
  <c r="P6" i="4" a="1"/>
  <c r="P6" i="4"/>
  <c r="D6" i="4"/>
  <c r="B6" i="4"/>
  <c r="Q5" i="4" a="1"/>
  <c r="Q5" i="4"/>
  <c r="P5" i="4" a="1"/>
  <c r="P5" i="4" s="1"/>
  <c r="A5" i="4"/>
  <c r="R5" i="4" s="1"/>
  <c r="D5" i="4" s="1"/>
  <c r="Q4" i="4" a="1"/>
  <c r="Q4" i="4" s="1"/>
  <c r="P4" i="4" a="1"/>
  <c r="P4" i="4"/>
  <c r="A4" i="4"/>
  <c r="R4" i="4" s="1"/>
  <c r="A3" i="4"/>
  <c r="R3" i="4" s="1"/>
  <c r="I10" i="3"/>
  <c r="I9" i="3"/>
  <c r="I8" i="3"/>
  <c r="I7" i="3"/>
  <c r="I6" i="3"/>
  <c r="H5" i="3"/>
  <c r="I5" i="3" s="1"/>
  <c r="H4" i="3"/>
  <c r="I4" i="3" s="1"/>
  <c r="H3" i="3"/>
  <c r="I3" i="3" s="1"/>
  <c r="H2" i="3"/>
  <c r="I2" i="3" s="1"/>
  <c r="H1" i="3"/>
  <c r="I1" i="3" s="1"/>
  <c r="G1" i="3"/>
  <c r="F1" i="3" s="1"/>
  <c r="B2" i="2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  <c r="B3" i="4" l="1"/>
  <c r="D3" i="4"/>
  <c r="P3" i="4"/>
  <c r="Q3" i="4"/>
  <c r="D4" i="4"/>
  <c r="B4" i="4"/>
  <c r="D149" i="5"/>
  <c r="B149" i="5"/>
  <c r="D176" i="4"/>
  <c r="B187" i="4"/>
  <c r="D53" i="5"/>
  <c r="B53" i="5"/>
  <c r="D5" i="5"/>
  <c r="B5" i="5"/>
  <c r="D165" i="5"/>
  <c r="B165" i="5"/>
  <c r="B34" i="4"/>
  <c r="D108" i="4"/>
  <c r="D137" i="4"/>
  <c r="B137" i="4"/>
  <c r="D169" i="4"/>
  <c r="B169" i="4"/>
  <c r="D153" i="4"/>
  <c r="B153" i="4"/>
  <c r="B9" i="4"/>
  <c r="B25" i="4"/>
  <c r="D41" i="4"/>
  <c r="B41" i="4"/>
  <c r="D185" i="5"/>
  <c r="D188" i="5"/>
  <c r="B7" i="4"/>
  <c r="D16" i="4"/>
  <c r="B23" i="4"/>
  <c r="D32" i="4"/>
  <c r="D37" i="4"/>
  <c r="D42" i="4"/>
  <c r="B103" i="4"/>
  <c r="D119" i="4"/>
  <c r="D121" i="4"/>
  <c r="B121" i="4"/>
  <c r="B147" i="4"/>
  <c r="B177" i="4"/>
  <c r="B180" i="4"/>
  <c r="D188" i="4"/>
  <c r="D12" i="5"/>
  <c r="B15" i="5"/>
  <c r="D28" i="5"/>
  <c r="B31" i="5"/>
  <c r="D44" i="5"/>
  <c r="B47" i="5"/>
  <c r="D60" i="5"/>
  <c r="B63" i="5"/>
  <c r="B79" i="5"/>
  <c r="B95" i="5"/>
  <c r="B111" i="5"/>
  <c r="B127" i="5"/>
  <c r="B143" i="5"/>
  <c r="B159" i="5"/>
  <c r="B175" i="5"/>
  <c r="B30" i="4"/>
  <c r="B45" i="4"/>
  <c r="B50" i="4"/>
  <c r="B55" i="4"/>
  <c r="B71" i="4"/>
  <c r="B87" i="4"/>
  <c r="D105" i="4"/>
  <c r="B105" i="4"/>
  <c r="B122" i="4"/>
  <c r="B125" i="4"/>
  <c r="D144" i="4"/>
  <c r="B155" i="4"/>
  <c r="B7" i="5"/>
  <c r="B23" i="5"/>
  <c r="B39" i="5"/>
  <c r="B55" i="5"/>
  <c r="D76" i="5"/>
  <c r="D92" i="5"/>
  <c r="D108" i="5"/>
  <c r="D124" i="5"/>
  <c r="D140" i="5"/>
  <c r="D156" i="5"/>
  <c r="D172" i="5"/>
  <c r="D64" i="4"/>
  <c r="D21" i="5"/>
  <c r="B21" i="5"/>
  <c r="D69" i="5"/>
  <c r="B69" i="5"/>
  <c r="D85" i="5"/>
  <c r="B85" i="5"/>
  <c r="D101" i="5"/>
  <c r="B101" i="5"/>
  <c r="D117" i="5"/>
  <c r="B117" i="5"/>
  <c r="D181" i="5"/>
  <c r="B181" i="5"/>
  <c r="B21" i="4"/>
  <c r="B35" i="4"/>
  <c r="D57" i="4"/>
  <c r="B57" i="4"/>
  <c r="D73" i="4"/>
  <c r="B73" i="4"/>
  <c r="D89" i="4"/>
  <c r="B89" i="4"/>
  <c r="B106" i="4"/>
  <c r="B109" i="4"/>
  <c r="B117" i="4"/>
  <c r="B71" i="5"/>
  <c r="B87" i="5"/>
  <c r="B103" i="5"/>
  <c r="B119" i="5"/>
  <c r="B135" i="5"/>
  <c r="B151" i="5"/>
  <c r="B167" i="5"/>
  <c r="B183" i="5"/>
  <c r="D133" i="5"/>
  <c r="B133" i="5"/>
  <c r="B14" i="4"/>
  <c r="B5" i="4"/>
  <c r="B12" i="4"/>
  <c r="B28" i="4"/>
  <c r="B53" i="4"/>
  <c r="B58" i="4"/>
  <c r="B74" i="4"/>
  <c r="B90" i="4"/>
  <c r="B93" i="4"/>
  <c r="B101" i="4"/>
  <c r="B131" i="4"/>
  <c r="B161" i="4"/>
  <c r="B164" i="4"/>
  <c r="D172" i="4"/>
  <c r="B183" i="4"/>
  <c r="D37" i="5"/>
  <c r="B37" i="5"/>
  <c r="D40" i="4"/>
  <c r="B69" i="4"/>
  <c r="B85" i="4"/>
  <c r="D128" i="4"/>
  <c r="B139" i="4"/>
  <c r="D185" i="4"/>
  <c r="B185" i="4"/>
  <c r="B189" i="5"/>
  <c r="B20" i="5"/>
  <c r="B36" i="5"/>
  <c r="B52" i="5"/>
  <c r="B68" i="5"/>
  <c r="B84" i="5"/>
  <c r="B100" i="5"/>
  <c r="B116" i="5"/>
  <c r="B132" i="5"/>
  <c r="B148" i="5"/>
  <c r="B164" i="5"/>
  <c r="B180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300-000001000000}">
      <text>
        <r>
          <rPr>
            <sz val="10"/>
            <color rgb="FF000000"/>
            <rFont val="Arial"/>
            <scheme val="minor"/>
          </rPr>
          <t>Create a copy to use
	-cameron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400-000001000000}">
      <text>
        <r>
          <rPr>
            <sz val="10"/>
            <color rgb="FF000000"/>
            <rFont val="Arial"/>
            <scheme val="minor"/>
          </rPr>
          <t>Random Number Generator
	-cameron</t>
        </r>
      </text>
    </comment>
    <comment ref="A2" authorId="0" shapeId="0" xr:uid="{00000000-0006-0000-0400-000002000000}">
      <text>
        <r>
          <rPr>
            <sz val="10"/>
            <color rgb="FF000000"/>
            <rFont val="Arial"/>
            <scheme val="minor"/>
          </rPr>
          <t>Create a copy to use
	-cameron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500-000001000000}">
      <text>
        <r>
          <rPr>
            <sz val="10"/>
            <color rgb="FF000000"/>
            <rFont val="Arial"/>
            <scheme val="minor"/>
          </rPr>
          <t>Create a copy to use
	-cameron</t>
        </r>
      </text>
    </comment>
  </commentList>
</comments>
</file>

<file path=xl/sharedStrings.xml><?xml version="1.0" encoding="utf-8"?>
<sst xmlns="http://schemas.openxmlformats.org/spreadsheetml/2006/main" count="17277" uniqueCount="2308">
  <si>
    <t>National
Dex</t>
  </si>
  <si>
    <t>Pokemon
Name</t>
  </si>
  <si>
    <t>Type</t>
  </si>
  <si>
    <t>Kanto Dex #
(RBYFRLG)</t>
  </si>
  <si>
    <t>Kanto Dex #
(LGPE)</t>
  </si>
  <si>
    <t>New Dex #
(GSC)</t>
  </si>
  <si>
    <t>Johto Dex #
(HGSS)</t>
  </si>
  <si>
    <t>Hoenn Dex #
(RSE)</t>
  </si>
  <si>
    <t>Hoenn Dex #
(ORAS)</t>
  </si>
  <si>
    <t>Sinnoh Dex #
(DPBDSP)</t>
  </si>
  <si>
    <t>Sinnoh Dex #
(Pt)</t>
  </si>
  <si>
    <t>Unova Dex #
(BW)</t>
  </si>
  <si>
    <t>Unova Dex #
(B2W2)</t>
  </si>
  <si>
    <t>Central Kalos Dex #
(XY)</t>
  </si>
  <si>
    <t>Coastal Kalos Dex #
(XY)</t>
  </si>
  <si>
    <t>Mount Kalos Dex #
(XY)</t>
  </si>
  <si>
    <t>Alola Dex #
(SM)</t>
  </si>
  <si>
    <t>Melemele Dex #
(SM)</t>
  </si>
  <si>
    <t>Akala Dex #
(SM)</t>
  </si>
  <si>
    <t>Ula'ula Dex #
(SM)</t>
  </si>
  <si>
    <t>Poni Dex #
(SM)</t>
  </si>
  <si>
    <t>Alola Dex #
(USUM)</t>
  </si>
  <si>
    <t>Melemele Dex #
(USUM)</t>
  </si>
  <si>
    <t>Akala Dex #
(USUM)</t>
  </si>
  <si>
    <t>Ula'ula Dex #
(USUM)</t>
  </si>
  <si>
    <t>Poni Dex #
(USUM)</t>
  </si>
  <si>
    <t>Galar Dex #
(SwSh)</t>
  </si>
  <si>
    <t>Isle of Armor Dex #
(SwSh)</t>
  </si>
  <si>
    <t>Crown Tund Dex #
(SwSh)</t>
  </si>
  <si>
    <t>Hisui Dex #
(LA)</t>
  </si>
  <si>
    <t>Paldea Dex #
(SV)</t>
  </si>
  <si>
    <t>HP</t>
  </si>
  <si>
    <t>Attack</t>
  </si>
  <si>
    <t>Defense</t>
  </si>
  <si>
    <t>Special
Attack</t>
  </si>
  <si>
    <t>Special
Defense</t>
  </si>
  <si>
    <t>Speed</t>
  </si>
  <si>
    <t>Total</t>
  </si>
  <si>
    <t>Type I</t>
  </si>
  <si>
    <t>Type II</t>
  </si>
  <si>
    <t>Ability I</t>
  </si>
  <si>
    <t>Ability II</t>
  </si>
  <si>
    <t>Hidden Ability</t>
  </si>
  <si>
    <t>Height (ft)</t>
  </si>
  <si>
    <t>Height (m)</t>
  </si>
  <si>
    <t>Weight (lbs)</t>
  </si>
  <si>
    <t>Weight (kg)</t>
  </si>
  <si>
    <t>HP EVs</t>
  </si>
  <si>
    <t>Attcak EVs</t>
  </si>
  <si>
    <t>Defense EVs</t>
  </si>
  <si>
    <t>Special Attack EVs</t>
  </si>
  <si>
    <t>Special Defense EVs</t>
  </si>
  <si>
    <t>Speed EVs</t>
  </si>
  <si>
    <t>Experience
Value</t>
  </si>
  <si>
    <t>Catch Rate</t>
  </si>
  <si>
    <t>Experience
Growth</t>
  </si>
  <si>
    <t>Base Friendship</t>
  </si>
  <si>
    <t>Pokedex Color</t>
  </si>
  <si>
    <t>Gender Ratio</t>
  </si>
  <si>
    <t>Egg Cycles</t>
  </si>
  <si>
    <t>Egg Group I</t>
  </si>
  <si>
    <t>Egg Group II</t>
  </si>
  <si>
    <t>Evolution
Method</t>
  </si>
  <si>
    <t>Bulbasaur</t>
  </si>
  <si>
    <t>Starter</t>
  </si>
  <si>
    <t>Grass</t>
  </si>
  <si>
    <t>Poison</t>
  </si>
  <si>
    <t>Overgrow</t>
  </si>
  <si>
    <t>Chlorophyll</t>
  </si>
  <si>
    <t>2′04″</t>
  </si>
  <si>
    <t>Med Slow</t>
  </si>
  <si>
    <t>Green</t>
  </si>
  <si>
    <t>M (87.5%)</t>
  </si>
  <si>
    <t>Monster</t>
  </si>
  <si>
    <t>Lv. 16</t>
  </si>
  <si>
    <t>Ivysaur</t>
  </si>
  <si>
    <t>3′03″</t>
  </si>
  <si>
    <t>Lv. 32</t>
  </si>
  <si>
    <t>Venusaur</t>
  </si>
  <si>
    <t>6′07″</t>
  </si>
  <si>
    <t>Venusaur (Mega)</t>
  </si>
  <si>
    <t>Starter, Mega Evolution</t>
  </si>
  <si>
    <t>Thick Fat</t>
  </si>
  <si>
    <t>7′10″</t>
  </si>
  <si>
    <t>Charmander</t>
  </si>
  <si>
    <t>Fire</t>
  </si>
  <si>
    <t>Blaze</t>
  </si>
  <si>
    <t>Solar Power</t>
  </si>
  <si>
    <t>2′00″</t>
  </si>
  <si>
    <t>Red</t>
  </si>
  <si>
    <t>Dragon</t>
  </si>
  <si>
    <t>Charmeleon</t>
  </si>
  <si>
    <t>3′07″</t>
  </si>
  <si>
    <t>Lv. 36</t>
  </si>
  <si>
    <t>Charizard</t>
  </si>
  <si>
    <t>Flying</t>
  </si>
  <si>
    <t>5′07″</t>
  </si>
  <si>
    <t>Charizard (Mega X)</t>
  </si>
  <si>
    <t>Tough Claws</t>
  </si>
  <si>
    <t>Black</t>
  </si>
  <si>
    <t>Charizard (Mega Y)</t>
  </si>
  <si>
    <t>Drought</t>
  </si>
  <si>
    <t>Squirtle</t>
  </si>
  <si>
    <t>Water</t>
  </si>
  <si>
    <t>Torrent</t>
  </si>
  <si>
    <t>Rain Dish</t>
  </si>
  <si>
    <t>1′08″</t>
  </si>
  <si>
    <t>Blue</t>
  </si>
  <si>
    <t>Water 1</t>
  </si>
  <si>
    <t>Wartortle</t>
  </si>
  <si>
    <t>Blastoise</t>
  </si>
  <si>
    <t>5′03″</t>
  </si>
  <si>
    <t>Blastoise (Mega)</t>
  </si>
  <si>
    <t>Mega Launcher</t>
  </si>
  <si>
    <t>Caterpie</t>
  </si>
  <si>
    <t>Bug</t>
  </si>
  <si>
    <t>Shield Dust</t>
  </si>
  <si>
    <t>Run Away</t>
  </si>
  <si>
    <t>1′00″</t>
  </si>
  <si>
    <t>Med Fast</t>
  </si>
  <si>
    <t>Neutral</t>
  </si>
  <si>
    <t>Lv. 7</t>
  </si>
  <si>
    <t>Metapod</t>
  </si>
  <si>
    <t>Shed Skin</t>
  </si>
  <si>
    <t>Lv. 10</t>
  </si>
  <si>
    <t>Butterfree</t>
  </si>
  <si>
    <t>Compoundeyes</t>
  </si>
  <si>
    <t>Tinted Lens</t>
  </si>
  <si>
    <t>White</t>
  </si>
  <si>
    <t>Weedle</t>
  </si>
  <si>
    <t>Brown</t>
  </si>
  <si>
    <t>Kakuna</t>
  </si>
  <si>
    <t>Yellow</t>
  </si>
  <si>
    <t>Beedrill</t>
  </si>
  <si>
    <t>Swarm</t>
  </si>
  <si>
    <t>Sniper</t>
  </si>
  <si>
    <t>Beedrill (Mega)</t>
  </si>
  <si>
    <t>Mega Evolution</t>
  </si>
  <si>
    <t>Adaptability</t>
  </si>
  <si>
    <t>4′07″</t>
  </si>
  <si>
    <t>Pidgey</t>
  </si>
  <si>
    <t>Normal</t>
  </si>
  <si>
    <t>Keen Eye</t>
  </si>
  <si>
    <t>Tangled Feet</t>
  </si>
  <si>
    <t>Big Pecks</t>
  </si>
  <si>
    <t>Lv. 18</t>
  </si>
  <si>
    <t>Pidgeotto</t>
  </si>
  <si>
    <t>Pidgeot</t>
  </si>
  <si>
    <t>4′11″</t>
  </si>
  <si>
    <t>Pidgeot (Mega)</t>
  </si>
  <si>
    <t>No Guard</t>
  </si>
  <si>
    <t>7′03″</t>
  </si>
  <si>
    <t>Rattata</t>
  </si>
  <si>
    <t>Guts</t>
  </si>
  <si>
    <t>Hustle</t>
  </si>
  <si>
    <t>Purple</t>
  </si>
  <si>
    <t>Field</t>
  </si>
  <si>
    <t>Lv. 20</t>
  </si>
  <si>
    <t>Rattata (Alolan)</t>
  </si>
  <si>
    <t>Alolan Form</t>
  </si>
  <si>
    <t>Dark</t>
  </si>
  <si>
    <t>Gluttony</t>
  </si>
  <si>
    <t>Lv. 20 (Night)</t>
  </si>
  <si>
    <t>Raticate</t>
  </si>
  <si>
    <t>Raticate (Alolan)</t>
  </si>
  <si>
    <t>Spearow</t>
  </si>
  <si>
    <t>Fearow</t>
  </si>
  <si>
    <t>3′11″</t>
  </si>
  <si>
    <t>Ekans</t>
  </si>
  <si>
    <t>Intimidate</t>
  </si>
  <si>
    <t>Unnerve</t>
  </si>
  <si>
    <t>Lv. 22</t>
  </si>
  <si>
    <t>Arbok</t>
  </si>
  <si>
    <t>11′06″</t>
  </si>
  <si>
    <t>Pikachu</t>
  </si>
  <si>
    <t>Electric</t>
  </si>
  <si>
    <t>Static</t>
  </si>
  <si>
    <t>Lightningrod</t>
  </si>
  <si>
    <t>1′04″</t>
  </si>
  <si>
    <t>Fairy</t>
  </si>
  <si>
    <t>Thunder Stone</t>
  </si>
  <si>
    <t>Raichu</t>
  </si>
  <si>
    <t>2′07″</t>
  </si>
  <si>
    <t>Raichu (Alolan)</t>
  </si>
  <si>
    <t>Psychic</t>
  </si>
  <si>
    <t>Surge Surfer</t>
  </si>
  <si>
    <t>Sandshrew</t>
  </si>
  <si>
    <t>Ground</t>
  </si>
  <si>
    <t>Sand Veil</t>
  </si>
  <si>
    <t>Sand Rush</t>
  </si>
  <si>
    <t>Sandshrew (Alolan)</t>
  </si>
  <si>
    <t>Ice</t>
  </si>
  <si>
    <t>Steel</t>
  </si>
  <si>
    <t>Snow Cloak</t>
  </si>
  <si>
    <t>Slush Rush</t>
  </si>
  <si>
    <t>Ice Stone</t>
  </si>
  <si>
    <t>Sandslash</t>
  </si>
  <si>
    <t>Sandslash (Alolan)</t>
  </si>
  <si>
    <t>Nidoran (Female)</t>
  </si>
  <si>
    <t>Poison Point</t>
  </si>
  <si>
    <t>Rivalry</t>
  </si>
  <si>
    <t>F (100%)</t>
  </si>
  <si>
    <t>Nidorina</t>
  </si>
  <si>
    <t>Undiscovered</t>
  </si>
  <si>
    <t>Moon Stone</t>
  </si>
  <si>
    <t>Nidoqueen</t>
  </si>
  <si>
    <t>Sheer Force</t>
  </si>
  <si>
    <t>4′03″</t>
  </si>
  <si>
    <t>Nidoran (Male)</t>
  </si>
  <si>
    <t>M (100%)</t>
  </si>
  <si>
    <t>Nidorino</t>
  </si>
  <si>
    <t>2′11″</t>
  </si>
  <si>
    <t>Nidoking</t>
  </si>
  <si>
    <t>Clefairy</t>
  </si>
  <si>
    <t>Cute Charm</t>
  </si>
  <si>
    <t>Magic Guard</t>
  </si>
  <si>
    <t>Friend Guard</t>
  </si>
  <si>
    <t>Fast</t>
  </si>
  <si>
    <t>Pink</t>
  </si>
  <si>
    <t>F (75%)</t>
  </si>
  <si>
    <t>Clefable</t>
  </si>
  <si>
    <t>Unaware</t>
  </si>
  <si>
    <t>Vulpix</t>
  </si>
  <si>
    <t>Flash Fire</t>
  </si>
  <si>
    <t>Fire Stone</t>
  </si>
  <si>
    <t>Vulpix (Alolan)</t>
  </si>
  <si>
    <t>Snow Warning</t>
  </si>
  <si>
    <t>Ninetales</t>
  </si>
  <si>
    <t>Ninetales (Alolan)</t>
  </si>
  <si>
    <t>Jigglypuff</t>
  </si>
  <si>
    <t>Competitive</t>
  </si>
  <si>
    <t>Wigglytuff</t>
  </si>
  <si>
    <t>Frisk</t>
  </si>
  <si>
    <t>Zubat</t>
  </si>
  <si>
    <t>Inner Focus</t>
  </si>
  <si>
    <t>Infiltrator</t>
  </si>
  <si>
    <t>Golbat</t>
  </si>
  <si>
    <t>Friendship</t>
  </si>
  <si>
    <t>Oddish</t>
  </si>
  <si>
    <t>Gloom</t>
  </si>
  <si>
    <t>Stench</t>
  </si>
  <si>
    <t>Leaf Stone/Sun Stone</t>
  </si>
  <si>
    <t>Vileplume</t>
  </si>
  <si>
    <t>Effect Spore</t>
  </si>
  <si>
    <t>Paras</t>
  </si>
  <si>
    <t>Dry Skin</t>
  </si>
  <si>
    <t>Damp</t>
  </si>
  <si>
    <t>Lv. 24</t>
  </si>
  <si>
    <t>Parasect</t>
  </si>
  <si>
    <t>Venonat</t>
  </si>
  <si>
    <t>Lv. 31</t>
  </si>
  <si>
    <t>Venomoth</t>
  </si>
  <si>
    <t>Wonder Skin</t>
  </si>
  <si>
    <t>Diglett</t>
  </si>
  <si>
    <t>Arena Trap</t>
  </si>
  <si>
    <t>Sand Force</t>
  </si>
  <si>
    <t>0′08″</t>
  </si>
  <si>
    <t>Lv. 26</t>
  </si>
  <si>
    <t>Diglett (Alolan)</t>
  </si>
  <si>
    <t>Tangling Hair</t>
  </si>
  <si>
    <t>Dugtrio</t>
  </si>
  <si>
    <t>Dugtrio (Alolan)</t>
  </si>
  <si>
    <t>Meowth</t>
  </si>
  <si>
    <t>Pickup</t>
  </si>
  <si>
    <t>Technician</t>
  </si>
  <si>
    <t>Lv. 28</t>
  </si>
  <si>
    <t>Meowth (Alolan)</t>
  </si>
  <si>
    <t>Rattled</t>
  </si>
  <si>
    <t>Meowth (Galarian)</t>
  </si>
  <si>
    <t>Galarian Form</t>
  </si>
  <si>
    <t>Persian</t>
  </si>
  <si>
    <t>Limber</t>
  </si>
  <si>
    <t>Persian (Alolan)</t>
  </si>
  <si>
    <t>Fur Coat</t>
  </si>
  <si>
    <t>Psyduck</t>
  </si>
  <si>
    <t>Cloud Nine</t>
  </si>
  <si>
    <t>Swift Swim</t>
  </si>
  <si>
    <t>Lv. 33</t>
  </si>
  <si>
    <t>Golduck</t>
  </si>
  <si>
    <t>Mankey</t>
  </si>
  <si>
    <t>Fighting</t>
  </si>
  <si>
    <t>Vital Spirit</t>
  </si>
  <si>
    <t>Anger Point</t>
  </si>
  <si>
    <t>Defiant</t>
  </si>
  <si>
    <t>Primeape</t>
  </si>
  <si>
    <t>Level Up (After Using Rage Fist 20 Times)</t>
  </si>
  <si>
    <t>Growlithe</t>
  </si>
  <si>
    <t>Justified</t>
  </si>
  <si>
    <t>Slow</t>
  </si>
  <si>
    <t>M (75%)</t>
  </si>
  <si>
    <t>Growlithe (Hisuian)</t>
  </si>
  <si>
    <t>Hisuian Form</t>
  </si>
  <si>
    <t>Rock</t>
  </si>
  <si>
    <t>Rock Head</t>
  </si>
  <si>
    <t>Arcanine</t>
  </si>
  <si>
    <t>6′03″</t>
  </si>
  <si>
    <t>Arcanine (Hisuian)</t>
  </si>
  <si>
    <t>Poliwag</t>
  </si>
  <si>
    <t>Water Absorb</t>
  </si>
  <si>
    <t>Lv. 25</t>
  </si>
  <si>
    <t>Poliwhirl</t>
  </si>
  <si>
    <t>Water Stone/Trade (Holding King's Rock)</t>
  </si>
  <si>
    <t>Poliwrath</t>
  </si>
  <si>
    <t>Abra</t>
  </si>
  <si>
    <t>Synchronize</t>
  </si>
  <si>
    <t>Human-Like</t>
  </si>
  <si>
    <t>Kadabra</t>
  </si>
  <si>
    <t>Trade</t>
  </si>
  <si>
    <t>Alakazam</t>
  </si>
  <si>
    <t>Alakazam (Mega)</t>
  </si>
  <si>
    <t>Trace</t>
  </si>
  <si>
    <t>Machop</t>
  </si>
  <si>
    <t>Steadfast</t>
  </si>
  <si>
    <t>Gray</t>
  </si>
  <si>
    <t>Machoke</t>
  </si>
  <si>
    <t>Machamp</t>
  </si>
  <si>
    <t>Bellsprout</t>
  </si>
  <si>
    <t>Lv. 21</t>
  </si>
  <si>
    <t>Weepinbell</t>
  </si>
  <si>
    <t>Leaf Stone</t>
  </si>
  <si>
    <t>Victreebel</t>
  </si>
  <si>
    <t>Tentacool</t>
  </si>
  <si>
    <t>Clear Body</t>
  </si>
  <si>
    <t>Liquid Ooze</t>
  </si>
  <si>
    <t>Water 3</t>
  </si>
  <si>
    <t>Lv. 30</t>
  </si>
  <si>
    <t>Tentacruel</t>
  </si>
  <si>
    <t>Geodude</t>
  </si>
  <si>
    <t>Sturdy</t>
  </si>
  <si>
    <t>Mineral</t>
  </si>
  <si>
    <t>Geodude (Alolan)</t>
  </si>
  <si>
    <t>Magnet Pull</t>
  </si>
  <si>
    <t>Galvanize</t>
  </si>
  <si>
    <t>Graveler</t>
  </si>
  <si>
    <t>Graveler (Alolan)</t>
  </si>
  <si>
    <t>Golem</t>
  </si>
  <si>
    <t>Golem (Alolan)</t>
  </si>
  <si>
    <t>Ponyta</t>
  </si>
  <si>
    <t>Flame Body</t>
  </si>
  <si>
    <t>Lv. 40</t>
  </si>
  <si>
    <t>Ponyta (Galarian)</t>
  </si>
  <si>
    <t>Pastel Veil</t>
  </si>
  <si>
    <t>Anticipation</t>
  </si>
  <si>
    <t>Rapidash</t>
  </si>
  <si>
    <t>Rapidash (Galarian)</t>
  </si>
  <si>
    <t>Slowpoke</t>
  </si>
  <si>
    <t>Oblivious</t>
  </si>
  <si>
    <t>Own Tempo</t>
  </si>
  <si>
    <t>Regenerator</t>
  </si>
  <si>
    <t>Lv. 37/Trade (Holding King's Rock)</t>
  </si>
  <si>
    <t>Slowpoke (Galarian)</t>
  </si>
  <si>
    <t>Galarica Cuff/Galarica Wreath</t>
  </si>
  <si>
    <t>Slowbro</t>
  </si>
  <si>
    <t>Slowbro (Mega)</t>
  </si>
  <si>
    <t>Shell Armor</t>
  </si>
  <si>
    <t>Slowbro (Galarian)</t>
  </si>
  <si>
    <t>Quick Draw</t>
  </si>
  <si>
    <t>Magnemite</t>
  </si>
  <si>
    <t>Analytic</t>
  </si>
  <si>
    <t>None</t>
  </si>
  <si>
    <t>Magneton</t>
  </si>
  <si>
    <t>Farfetch'd</t>
  </si>
  <si>
    <t>Farfetch'd (Galarian)</t>
  </si>
  <si>
    <t>Scrappy</t>
  </si>
  <si>
    <t>3 Critical Hits in 1 Battle</t>
  </si>
  <si>
    <t>Doduo</t>
  </si>
  <si>
    <t>Early Bird</t>
  </si>
  <si>
    <t>Dodrio</t>
  </si>
  <si>
    <t>5′11″</t>
  </si>
  <si>
    <t>Seel</t>
  </si>
  <si>
    <t>Hydration</t>
  </si>
  <si>
    <t>Ice Body</t>
  </si>
  <si>
    <t>Lv. 34</t>
  </si>
  <si>
    <t>Dewgong</t>
  </si>
  <si>
    <t>Grimer</t>
  </si>
  <si>
    <t>Sticky Hold</t>
  </si>
  <si>
    <t>Poison Touch</t>
  </si>
  <si>
    <t>Amorphous</t>
  </si>
  <si>
    <t>Lv. 38</t>
  </si>
  <si>
    <t>Grimer (Alolan)</t>
  </si>
  <si>
    <t>Power of Alchemy</t>
  </si>
  <si>
    <t>Muk</t>
  </si>
  <si>
    <t>Muk (Alolan)</t>
  </si>
  <si>
    <t>Shellder</t>
  </si>
  <si>
    <t>Skill Link</t>
  </si>
  <si>
    <t>Overcoat</t>
  </si>
  <si>
    <t>Water Stone</t>
  </si>
  <si>
    <t>Cloyster</t>
  </si>
  <si>
    <t>Gastly</t>
  </si>
  <si>
    <t>Ghost</t>
  </si>
  <si>
    <t>Levitate</t>
  </si>
  <si>
    <t>Haunter</t>
  </si>
  <si>
    <t>Gengar</t>
  </si>
  <si>
    <t>Cursed Body</t>
  </si>
  <si>
    <t>Gengar (Mega)</t>
  </si>
  <si>
    <t>Shadow Tag</t>
  </si>
  <si>
    <t>Onix</t>
  </si>
  <si>
    <t>Weak Armor</t>
  </si>
  <si>
    <t>28′10″</t>
  </si>
  <si>
    <t>Trade (Holding Metal Coat)</t>
  </si>
  <si>
    <t>Drowzee</t>
  </si>
  <si>
    <t>Insomnia</t>
  </si>
  <si>
    <t>Forewarn</t>
  </si>
  <si>
    <t>Hypno</t>
  </si>
  <si>
    <t>Krabby</t>
  </si>
  <si>
    <t>Hyper Cutter</t>
  </si>
  <si>
    <t>Kingler</t>
  </si>
  <si>
    <t>Voltorb</t>
  </si>
  <si>
    <t>Soundproof</t>
  </si>
  <si>
    <t>Aftermath</t>
  </si>
  <si>
    <t>Voltorb (Hisuian)</t>
  </si>
  <si>
    <t>Electrode</t>
  </si>
  <si>
    <t>Electrode (Hisuian)</t>
  </si>
  <si>
    <t>Exeggcute</t>
  </si>
  <si>
    <t>Harvest</t>
  </si>
  <si>
    <t>Exeggutor</t>
  </si>
  <si>
    <t>Exeggutor (Alolan)</t>
  </si>
  <si>
    <t>35′09″</t>
  </si>
  <si>
    <t>Cubone</t>
  </si>
  <si>
    <t>Battle Armor</t>
  </si>
  <si>
    <t>Lv. 28/Lv. 28 (Night)</t>
  </si>
  <si>
    <t>Marowak</t>
  </si>
  <si>
    <t>Marowak (Alolan)</t>
  </si>
  <si>
    <t>Hitmonlee</t>
  </si>
  <si>
    <t>Reckless</t>
  </si>
  <si>
    <t>Unburden</t>
  </si>
  <si>
    <t>Hitmonchan</t>
  </si>
  <si>
    <t>Iron Fist</t>
  </si>
  <si>
    <t>Lickitung</t>
  </si>
  <si>
    <t>Level Up (Knowing Rollout)</t>
  </si>
  <si>
    <t>Koffing</t>
  </si>
  <si>
    <t>Neutralizing Gas</t>
  </si>
  <si>
    <t>Lv. 35</t>
  </si>
  <si>
    <t>Weezing</t>
  </si>
  <si>
    <t>Weezing (Galarian)</t>
  </si>
  <si>
    <t>Misty Surge</t>
  </si>
  <si>
    <t>9′10″</t>
  </si>
  <si>
    <t>Rhyhorn</t>
  </si>
  <si>
    <t>Lv. 42</t>
  </si>
  <si>
    <t>Rhydon</t>
  </si>
  <si>
    <t>Trade (Holding Protector)</t>
  </si>
  <si>
    <t>Chansey</t>
  </si>
  <si>
    <t>Natural Cure</t>
  </si>
  <si>
    <t>Serene Grace</t>
  </si>
  <si>
    <t>Healer</t>
  </si>
  <si>
    <t>Tangela</t>
  </si>
  <si>
    <t>Leaf Guard</t>
  </si>
  <si>
    <t>Level Up (Knowing Ancient Power)</t>
  </si>
  <si>
    <t>Kangaskhan</t>
  </si>
  <si>
    <t>Kangaskhan (Mega)</t>
  </si>
  <si>
    <t>Parental Bond</t>
  </si>
  <si>
    <t>Horsea</t>
  </si>
  <si>
    <t>Seadra</t>
  </si>
  <si>
    <t>Trade (Holding Dragon Scale)</t>
  </si>
  <si>
    <t>Goldeen</t>
  </si>
  <si>
    <t>Water Veil</t>
  </si>
  <si>
    <t>Water 2</t>
  </si>
  <si>
    <t>Seaking</t>
  </si>
  <si>
    <t>Staryu</t>
  </si>
  <si>
    <t>Illuminate</t>
  </si>
  <si>
    <t>Starmie</t>
  </si>
  <si>
    <t>Mr. Mime</t>
  </si>
  <si>
    <t>Filter</t>
  </si>
  <si>
    <t>Mr. Mime (Galarian)</t>
  </si>
  <si>
    <t>Screen Cleaner</t>
  </si>
  <si>
    <t>Scyther</t>
  </si>
  <si>
    <t>Trade (Holding Metal Coat)/Black Augurite</t>
  </si>
  <si>
    <t>Jynx</t>
  </si>
  <si>
    <t>Electabuzz</t>
  </si>
  <si>
    <t>Trade (Holding Electrizer)</t>
  </si>
  <si>
    <t>Magmar</t>
  </si>
  <si>
    <t>Trade (Holding Magmarizer)</t>
  </si>
  <si>
    <t>Pinsir</t>
  </si>
  <si>
    <t>Mold Breaker</t>
  </si>
  <si>
    <t>Moxie</t>
  </si>
  <si>
    <t>Pinsir (Mega)</t>
  </si>
  <si>
    <t>Aerilate</t>
  </si>
  <si>
    <t>Tauros</t>
  </si>
  <si>
    <t>Tauros (Paldean, Combat)</t>
  </si>
  <si>
    <t>Paldean Form</t>
  </si>
  <si>
    <t>Cud Chew</t>
  </si>
  <si>
    <t>Tauros (Paldean, Blaze)</t>
  </si>
  <si>
    <t>Tauros (Paldean, Aqua)</t>
  </si>
  <si>
    <t>Magikarp</t>
  </si>
  <si>
    <t>Gyarados</t>
  </si>
  <si>
    <t>21′04″</t>
  </si>
  <si>
    <t>Gyarados (Mega)</t>
  </si>
  <si>
    <t>Lapras</t>
  </si>
  <si>
    <t>8′02″</t>
  </si>
  <si>
    <t>Ditto</t>
  </si>
  <si>
    <t>Imposter</t>
  </si>
  <si>
    <t>Eevee</t>
  </si>
  <si>
    <t>Stone (Water/Thunder/Fire/Leaf/Ice)/Friendhsip (Day/Night/Fairy Move)</t>
  </si>
  <si>
    <t>Vaporeon</t>
  </si>
  <si>
    <t>Eeveelution</t>
  </si>
  <si>
    <t>Jolteon</t>
  </si>
  <si>
    <t>Volt Absorb</t>
  </si>
  <si>
    <t>Quick Feet</t>
  </si>
  <si>
    <t>Flareon</t>
  </si>
  <si>
    <t>Porygon</t>
  </si>
  <si>
    <t>Download</t>
  </si>
  <si>
    <t>Trade (Holding Up-Grade)</t>
  </si>
  <si>
    <t>Omanyte</t>
  </si>
  <si>
    <t>Fossil</t>
  </si>
  <si>
    <t>Omastar</t>
  </si>
  <si>
    <t>Kabuto</t>
  </si>
  <si>
    <t>Kabutops</t>
  </si>
  <si>
    <t>Aerodactyl</t>
  </si>
  <si>
    <t>Pressure</t>
  </si>
  <si>
    <t>Aerodactyl (Mega)</t>
  </si>
  <si>
    <t>6′11″</t>
  </si>
  <si>
    <t>Snorlax</t>
  </si>
  <si>
    <t>Immunity</t>
  </si>
  <si>
    <t>Articuno</t>
  </si>
  <si>
    <t>Sub-Legendary</t>
  </si>
  <si>
    <t>Articuno (Galarian)</t>
  </si>
  <si>
    <t>Sub-Legendary, Galarian Form</t>
  </si>
  <si>
    <t>Zapdos</t>
  </si>
  <si>
    <t>Zapdos (Galarian)</t>
  </si>
  <si>
    <t>Moltres</t>
  </si>
  <si>
    <t>Moltres (Galarian)</t>
  </si>
  <si>
    <t>Berserk</t>
  </si>
  <si>
    <t>Dratini</t>
  </si>
  <si>
    <t>Pseudo Legendary</t>
  </si>
  <si>
    <t>Marvel Scale</t>
  </si>
  <si>
    <t>Dragonair</t>
  </si>
  <si>
    <t>13′01″</t>
  </si>
  <si>
    <t>Lv. 55</t>
  </si>
  <si>
    <t>Dragonite</t>
  </si>
  <si>
    <t>Multiscale</t>
  </si>
  <si>
    <t>Mewtwo</t>
  </si>
  <si>
    <t>Legendary</t>
  </si>
  <si>
    <t>Mewtwo (Mega X)</t>
  </si>
  <si>
    <t>Legendary, Mega Evolution</t>
  </si>
  <si>
    <t>7′07″</t>
  </si>
  <si>
    <t>Mewtwo (Mega Y)</t>
  </si>
  <si>
    <t>Mew</t>
  </si>
  <si>
    <t>Mythical</t>
  </si>
  <si>
    <t>Chikorita</t>
  </si>
  <si>
    <t>Bayleef</t>
  </si>
  <si>
    <t>Meganium</t>
  </si>
  <si>
    <t>Cyndaquil</t>
  </si>
  <si>
    <t>Lv. 14</t>
  </si>
  <si>
    <t>Quilava</t>
  </si>
  <si>
    <t>Typhlosion</t>
  </si>
  <si>
    <t>Typhlosion (Hisuian)</t>
  </si>
  <si>
    <t>Starter, Hisuian Variant</t>
  </si>
  <si>
    <t>Totodile</t>
  </si>
  <si>
    <t>Croconaw</t>
  </si>
  <si>
    <t>Feraligatr</t>
  </si>
  <si>
    <t>Sentret</t>
  </si>
  <si>
    <t>Lv. 15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</si>
  <si>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</si>
  <si>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</si>
  <si>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</si>
  <si>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</si>
  <si>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</si>
  <si>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</si>
  <si>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</si>
  <si>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</si>
  <si>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</si>
  <si>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Lv. 27</t>
  </si>
  <si>
    <t>Lanturn</t>
  </si>
  <si>
    <t>Pichu</t>
  </si>
  <si>
    <t>Baby</t>
  </si>
  <si>
    <t>Cleffa</t>
  </si>
  <si>
    <t>Igglybuff</t>
  </si>
  <si>
    <t>Togepi</t>
  </si>
  <si>
    <t>Super Luck</t>
  </si>
  <si>
    <t>Togetic</t>
  </si>
  <si>
    <t>Shiny Stone</t>
  </si>
  <si>
    <t>Natu</t>
  </si>
  <si>
    <t>Magic Bounce</t>
  </si>
  <si>
    <t>Xatu</t>
  </si>
  <si>
    <t>Mareep</t>
  </si>
  <si>
    <t>Plus</t>
  </si>
  <si>
    <t>Flaaffy</t>
  </si>
  <si>
    <t>Ampharos</t>
  </si>
  <si>
    <t>Ampharos (Mega)</t>
  </si>
  <si>
    <t>Bellossom</t>
  </si>
  <si>
    <t>Marill</t>
  </si>
  <si>
    <t>Huge Power</t>
  </si>
  <si>
    <t>Sap Sipper</t>
  </si>
  <si>
    <t>Azumarill</t>
  </si>
  <si>
    <t>Sudowoodo</t>
  </si>
  <si>
    <t>Politoed</t>
  </si>
  <si>
    <t>Drizzle</t>
  </si>
  <si>
    <t>Hoppip</t>
  </si>
  <si>
    <t>Skiploom</t>
  </si>
  <si>
    <t>Jumpluff</t>
  </si>
  <si>
    <t>Aipom</t>
  </si>
  <si>
    <t>Level Up (Knowing Double Hit)</t>
  </si>
  <si>
    <t>Sunkern</t>
  </si>
  <si>
    <t>Sun Stone</t>
  </si>
  <si>
    <t>Sunflora</t>
  </si>
  <si>
    <t>Yanma</t>
  </si>
  <si>
    <t>Speed Boost</t>
  </si>
  <si>
    <t>Wooper</t>
  </si>
  <si>
    <t>Wooper (Paldean)</t>
  </si>
  <si>
    <t>Quagsire</t>
  </si>
  <si>
    <t>Espeon</t>
  </si>
  <si>
    <t>Umbreon</t>
  </si>
  <si>
    <t>Murkrow</t>
  </si>
  <si>
    <t>Prankster</t>
  </si>
  <si>
    <t>Dusk Stone</t>
  </si>
  <si>
    <t>Slowking</t>
  </si>
  <si>
    <t>Slowking (Galarian)</t>
  </si>
  <si>
    <t>Curious Medicine</t>
  </si>
  <si>
    <t>Misdreavus</t>
  </si>
  <si>
    <t>Unown</t>
  </si>
  <si>
    <t>Wobbuffet</t>
  </si>
  <si>
    <t>Telepathy</t>
  </si>
  <si>
    <t>Girafarig</t>
  </si>
  <si>
    <t>Level Up (Knowing Twin Beam)</t>
  </si>
  <si>
    <t>Pineco</t>
  </si>
  <si>
    <t>Forretress</t>
  </si>
  <si>
    <t>Dunsparce</t>
  </si>
  <si>
    <t>Level Up (Knowing Hyper Drill)</t>
  </si>
  <si>
    <t>Gligar</t>
  </si>
  <si>
    <t>Level Up (Holding Razor Fang, Night)</t>
  </si>
  <si>
    <t>Steelix</t>
  </si>
  <si>
    <t>30′02″</t>
  </si>
  <si>
    <t>Steelix (Mega)</t>
  </si>
  <si>
    <t>34′05″</t>
  </si>
  <si>
    <t>Snubbull</t>
  </si>
  <si>
    <t>Lv. 23</t>
  </si>
  <si>
    <t>Granbull</t>
  </si>
  <si>
    <t>Qwilfish</t>
  </si>
  <si>
    <t>Qwilfish (Hisuian)</t>
  </si>
  <si>
    <t>Use Strong Style Barb Barrage 20 Times</t>
  </si>
  <si>
    <t>Scizor</t>
  </si>
  <si>
    <t>Light Metal</t>
  </si>
  <si>
    <t>Scizor (Mega)</t>
  </si>
  <si>
    <t>Shuckle</t>
  </si>
  <si>
    <t>Contrary</t>
  </si>
  <si>
    <t>Heracross</t>
  </si>
  <si>
    <t>Heracross (Mega)</t>
  </si>
  <si>
    <t>Sneasel</t>
  </si>
  <si>
    <t>Pickpocket</t>
  </si>
  <si>
    <t>Level Up (Holding Razor Claw, Night)</t>
  </si>
  <si>
    <t>Sneasel (Hisuian)</t>
  </si>
  <si>
    <t>Level Up (Holding Razor Claw During Day)</t>
  </si>
  <si>
    <t>Teddiursa</t>
  </si>
  <si>
    <t>Honey Gather</t>
  </si>
  <si>
    <t>Ursaring</t>
  </si>
  <si>
    <t>Peat Block (During Full Moon)</t>
  </si>
  <si>
    <t>Slugma</t>
  </si>
  <si>
    <t>Magma Armor</t>
  </si>
  <si>
    <t>Magcargo</t>
  </si>
  <si>
    <t>Swinub</t>
  </si>
  <si>
    <t>Piloswine</t>
  </si>
  <si>
    <t>Corsola</t>
  </si>
  <si>
    <t>Corsola (Galarian)</t>
  </si>
  <si>
    <t>Remoraid</t>
  </si>
  <si>
    <t>Moody</t>
  </si>
  <si>
    <t>Octillery</t>
  </si>
  <si>
    <t>Suction Cups</t>
  </si>
  <si>
    <t>Delibird</t>
  </si>
  <si>
    <t>Mantine</t>
  </si>
  <si>
    <t>Skarmory</t>
  </si>
  <si>
    <t>Houndour</t>
  </si>
  <si>
    <t>Houndoom</t>
  </si>
  <si>
    <t>Houndoom (Mega)</t>
  </si>
  <si>
    <t>Kingdra</t>
  </si>
  <si>
    <t>Phanpy</t>
  </si>
  <si>
    <t>Donphan</t>
  </si>
  <si>
    <t>Porygon2</t>
  </si>
  <si>
    <t>Trade (Holding Dubious Disc)</t>
  </si>
  <si>
    <t>Stantler</t>
  </si>
  <si>
    <t>Use Agile Psyshield Bash 20 Times</t>
  </si>
  <si>
    <t>Smeargle</t>
  </si>
  <si>
    <t>Tyrogue</t>
  </si>
  <si>
    <t>Lv. 20 (Atk&gt;Def)/Lv. 20 (Atk&lt;Def)/Lv. 20 (Atk=Def)</t>
  </si>
  <si>
    <t>Hitmontop</t>
  </si>
  <si>
    <t>Smoochum</t>
  </si>
  <si>
    <t>Elekid</t>
  </si>
  <si>
    <t>Magby</t>
  </si>
  <si>
    <t>Miltank</t>
  </si>
  <si>
    <t>Blissey</t>
  </si>
  <si>
    <t>Raikou</t>
  </si>
  <si>
    <t>Entei</t>
  </si>
  <si>
    <t>Suicune</t>
  </si>
  <si>
    <t>Larvitar</t>
  </si>
  <si>
    <t>Pupitar</t>
  </si>
  <si>
    <t>Tyranitar</t>
  </si>
  <si>
    <t>Sand Stream</t>
  </si>
  <si>
    <t>Tyranitar (Mega)</t>
  </si>
  <si>
    <t>Psuedo Legendary, Mega Evolution</t>
  </si>
  <si>
    <t>Lugia</t>
  </si>
  <si>
    <t>17′01″</t>
  </si>
  <si>
    <t>Ho-oh</t>
  </si>
  <si>
    <t>12′06″</t>
  </si>
  <si>
    <t>Celebi</t>
  </si>
  <si>
    <t>Treecko</t>
  </si>
  <si>
    <t>Grovyle</t>
  </si>
  <si>
    <t>Sceptile</t>
  </si>
  <si>
    <t>Sceptile (Mega)</t>
  </si>
  <si>
    <t>Torchic</t>
  </si>
  <si>
    <t>Combusken</t>
  </si>
  <si>
    <t>Blaziken</t>
  </si>
  <si>
    <t>Blaziken (Mega)</t>
  </si>
  <si>
    <t>Mudkip</t>
  </si>
  <si>
    <t>Marshtomp</t>
  </si>
  <si>
    <t>Swampert</t>
  </si>
  <si>
    <t>Swampert (Mega)</t>
  </si>
  <si>
    <t>Poochyena</t>
  </si>
  <si>
    <t>Mightyena</t>
  </si>
  <si>
    <t>Zigzagoon</t>
  </si>
  <si>
    <t>Zigzagoon (Galarian)</t>
  </si>
  <si>
    <t>Linoone</t>
  </si>
  <si>
    <t>Linoone (Galarian)</t>
  </si>
  <si>
    <t>Lv. 35 (Night)</t>
  </si>
  <si>
    <t>Wurmple</t>
  </si>
  <si>
    <t>Silcoon</t>
  </si>
  <si>
    <t>Beautifly</t>
  </si>
  <si>
    <t>Cascoon</t>
  </si>
  <si>
    <t>Dustox</t>
  </si>
  <si>
    <t>Lotad</t>
  </si>
  <si>
    <t>Lombre</t>
  </si>
  <si>
    <t>Ludicolo</t>
  </si>
  <si>
    <t>Seedot</t>
  </si>
  <si>
    <t>Nuzleaf</t>
  </si>
  <si>
    <t>Shiftry</t>
  </si>
  <si>
    <t>Taillow</t>
  </si>
  <si>
    <t>Swellow</t>
  </si>
  <si>
    <t>Wingull</t>
  </si>
  <si>
    <t>Pelipper</t>
  </si>
  <si>
    <t>Ralts</t>
  </si>
  <si>
    <t>Kirlia</t>
  </si>
  <si>
    <t>Lv. 30/Dawn Stone (Male)</t>
  </si>
  <si>
    <t>Gardevoir</t>
  </si>
  <si>
    <t>Gardevoir (Mega)</t>
  </si>
  <si>
    <t>Pixilate</t>
  </si>
  <si>
    <t>Surskit</t>
  </si>
  <si>
    <t>Masquerain</t>
  </si>
  <si>
    <t>Shroomish</t>
  </si>
  <si>
    <t>Poison Heal</t>
  </si>
  <si>
    <t>Fluctuating</t>
  </si>
  <si>
    <t>Breloom</t>
  </si>
  <si>
    <t>Slakoth</t>
  </si>
  <si>
    <t>Truant</t>
  </si>
  <si>
    <t>Vigoroth</t>
  </si>
  <si>
    <t>Slaking</t>
  </si>
  <si>
    <t>Nincada</t>
  </si>
  <si>
    <t>Erratic</t>
  </si>
  <si>
    <t>Lv. 20/Lv. 20 (Empty Party Slot)</t>
  </si>
  <si>
    <t>Ninjask</t>
  </si>
  <si>
    <t>Shedinja</t>
  </si>
  <si>
    <t>Wonder Guard</t>
  </si>
  <si>
    <t>Whismur</t>
  </si>
  <si>
    <t>Loudred</t>
  </si>
  <si>
    <t>Exploud</t>
  </si>
  <si>
    <t>Makuhita</t>
  </si>
  <si>
    <t>Hariyama</t>
  </si>
  <si>
    <t>Azurill</t>
  </si>
  <si>
    <t>Nosepass</t>
  </si>
  <si>
    <t>Skitty</t>
  </si>
  <si>
    <t>Normalize</t>
  </si>
  <si>
    <t>Delcatty</t>
  </si>
  <si>
    <t>Sableye</t>
  </si>
  <si>
    <t>Stall</t>
  </si>
  <si>
    <t>Sableye (Mega)</t>
  </si>
  <si>
    <t>Mawile</t>
  </si>
  <si>
    <t>Mawile (Mega)</t>
  </si>
  <si>
    <t>Aron</t>
  </si>
  <si>
    <t>Heavy Metal</t>
  </si>
  <si>
    <t>Lairon</t>
  </si>
  <si>
    <t>Aggron</t>
  </si>
  <si>
    <t>Aggron (Mega)</t>
  </si>
  <si>
    <t>Meditite</t>
  </si>
  <si>
    <t>Pure Power</t>
  </si>
  <si>
    <t>Lv. 37</t>
  </si>
  <si>
    <t>Medicham</t>
  </si>
  <si>
    <t>Medicham (Mega)</t>
  </si>
  <si>
    <t>Electrike</t>
  </si>
  <si>
    <t>Minus</t>
  </si>
  <si>
    <t>Manectric</t>
  </si>
  <si>
    <t>Manetric (Mega)</t>
  </si>
  <si>
    <t>Plusle</t>
  </si>
  <si>
    <t>Minun</t>
  </si>
  <si>
    <t>Volbeat</t>
  </si>
  <si>
    <t>Illumise</t>
  </si>
  <si>
    <t>Roselia</t>
  </si>
  <si>
    <t>Gulpin</t>
  </si>
  <si>
    <t>Swalot</t>
  </si>
  <si>
    <t>Carvanha</t>
  </si>
  <si>
    <t>Rough Skin</t>
  </si>
  <si>
    <t>Sharpedo</t>
  </si>
  <si>
    <t>Sharpedo (Mega)</t>
  </si>
  <si>
    <t>Strong Jaw</t>
  </si>
  <si>
    <t>Wailmer</t>
  </si>
  <si>
    <t>Wailord</t>
  </si>
  <si>
    <t>47′07″</t>
  </si>
  <si>
    <t>Numel</t>
  </si>
  <si>
    <t>Simple</t>
  </si>
  <si>
    <t>Camerupt</t>
  </si>
  <si>
    <t>Solid Rock</t>
  </si>
  <si>
    <t>Camerupt (Mega)</t>
  </si>
  <si>
    <t>Torkoal</t>
  </si>
  <si>
    <t>White Smoke</t>
  </si>
  <si>
    <t>Spoink</t>
  </si>
  <si>
    <t>Grumpig</t>
  </si>
  <si>
    <t>Spinda</t>
  </si>
  <si>
    <t>Trapinch</t>
  </si>
  <si>
    <t>Vibrava</t>
  </si>
  <si>
    <t>Lv. 45</t>
  </si>
  <si>
    <t>Flygon</t>
  </si>
  <si>
    <t>Cacnea</t>
  </si>
  <si>
    <t>Cacturne</t>
  </si>
  <si>
    <t>Swablu</t>
  </si>
  <si>
    <t>Altaria</t>
  </si>
  <si>
    <t>Altaria (Mega)</t>
  </si>
  <si>
    <t>Zangoose</t>
  </si>
  <si>
    <t>Poison Rampage</t>
  </si>
  <si>
    <t>Seviper</t>
  </si>
  <si>
    <t>8′10″</t>
  </si>
  <si>
    <t>Lunatone</t>
  </si>
  <si>
    <t>Solrock</t>
  </si>
  <si>
    <t>Barboach</t>
  </si>
  <si>
    <t>Whiscash</t>
  </si>
  <si>
    <t>Corphish</t>
  </si>
  <si>
    <t>Crawdaunt</t>
  </si>
  <si>
    <t>Baltoy</t>
  </si>
  <si>
    <t>Claydol</t>
  </si>
  <si>
    <t>Lileep</t>
  </si>
  <si>
    <t>Storm Drain</t>
  </si>
  <si>
    <t>Cradily</t>
  </si>
  <si>
    <t>Anorith</t>
  </si>
  <si>
    <t>Armaldo</t>
  </si>
  <si>
    <t>Feebas</t>
  </si>
  <si>
    <t>Trade (Holding Prism Scale)</t>
  </si>
  <si>
    <t>Milotic</t>
  </si>
  <si>
    <t>20′04″</t>
  </si>
  <si>
    <t>Castform (Normal)</t>
  </si>
  <si>
    <t>Forecast</t>
  </si>
  <si>
    <t>Castform (Rainy)</t>
  </si>
  <si>
    <t>Castform (Snowy)</t>
  </si>
  <si>
    <t>Castform (Sunny)</t>
  </si>
  <si>
    <t>Kecleon</t>
  </si>
  <si>
    <t>Color Change</t>
  </si>
  <si>
    <t>Shuppet</t>
  </si>
  <si>
    <t>Banette</t>
  </si>
  <si>
    <t>Banette (Mega)</t>
  </si>
  <si>
    <t>Duskull</t>
  </si>
  <si>
    <t>Dusclops</t>
  </si>
  <si>
    <t>Trade (Holding Reaper Cloth)</t>
  </si>
  <si>
    <t>Tropius</t>
  </si>
  <si>
    <t>Chimecho</t>
  </si>
  <si>
    <t>Absol</t>
  </si>
  <si>
    <t>Absol (Mega)</t>
  </si>
  <si>
    <t>Wynaut</t>
  </si>
  <si>
    <t>Snorunt</t>
  </si>
  <si>
    <t>Lv. 42/Dawn Stone (Female)</t>
  </si>
  <si>
    <t>Glalie</t>
  </si>
  <si>
    <t>Glalie (Mega)</t>
  </si>
  <si>
    <t>Refrigerate</t>
  </si>
  <si>
    <t>Spheal</t>
  </si>
  <si>
    <t>Sealeo</t>
  </si>
  <si>
    <t>Lv. 44</t>
  </si>
  <si>
    <t>Walrein</t>
  </si>
  <si>
    <t>Clamperl</t>
  </si>
  <si>
    <t>Trade (Holding Deep Sea Tooth)/Trade (Holding Deep Sea Scale)</t>
  </si>
  <si>
    <t>Huntail</t>
  </si>
  <si>
    <t>Gorebyss</t>
  </si>
  <si>
    <t>Relicanth</t>
  </si>
  <si>
    <t>Luvdisc</t>
  </si>
  <si>
    <t>Bagon</t>
  </si>
  <si>
    <t>Shelgon</t>
  </si>
  <si>
    <t>Lv. 50</t>
  </si>
  <si>
    <t>Salamence</t>
  </si>
  <si>
    <t>Salamence (Mega)</t>
  </si>
  <si>
    <t>Beldum</t>
  </si>
  <si>
    <t>Metang</t>
  </si>
  <si>
    <t>Metagross</t>
  </si>
  <si>
    <t>Metagross (Mega)</t>
  </si>
  <si>
    <t>Regirock</t>
  </si>
  <si>
    <t>Regice</t>
  </si>
  <si>
    <t>Registeel</t>
  </si>
  <si>
    <t>Latias</t>
  </si>
  <si>
    <t>Latios</t>
  </si>
  <si>
    <t>Kyogre</t>
  </si>
  <si>
    <t>14′09″</t>
  </si>
  <si>
    <t>Kyogre (Primal)</t>
  </si>
  <si>
    <t>Legendary, Primal Reversion</t>
  </si>
  <si>
    <t>Primordial Sea</t>
  </si>
  <si>
    <t>32′02″</t>
  </si>
  <si>
    <t>Groudon</t>
  </si>
  <si>
    <t>Groudon (Primal)</t>
  </si>
  <si>
    <t>Desolate Land</t>
  </si>
  <si>
    <t>16′05″</t>
  </si>
  <si>
    <t>Rayquaza</t>
  </si>
  <si>
    <t>Air Lock</t>
  </si>
  <si>
    <t>23′00″</t>
  </si>
  <si>
    <t>Delta Stream</t>
  </si>
  <si>
    <t>Jirachi</t>
  </si>
  <si>
    <t>Deoxys (Normal)</t>
  </si>
  <si>
    <t>Deoxys (Attack)</t>
  </si>
  <si>
    <t>Deoxys (Defense)</t>
  </si>
  <si>
    <t>Deoxys (Speed)</t>
  </si>
  <si>
    <t>Turtwig</t>
  </si>
  <si>
    <t>Grotle</t>
  </si>
  <si>
    <t>Torterra</t>
  </si>
  <si>
    <t>Chimchar</t>
  </si>
  <si>
    <t>Monferno</t>
  </si>
  <si>
    <t>Infernape</t>
  </si>
  <si>
    <t>Piplup</t>
  </si>
  <si>
    <t>Prinplup</t>
  </si>
  <si>
    <t>Empoleon</t>
  </si>
  <si>
    <t>Starly</t>
  </si>
  <si>
    <t>Staravia</t>
  </si>
  <si>
    <t>Staraptor</t>
  </si>
  <si>
    <t>Bidoof</t>
  </si>
  <si>
    <t>Bibarel</t>
  </si>
  <si>
    <t>Kricketot</t>
  </si>
  <si>
    <t>Kricketune</t>
  </si>
  <si>
    <t>Shinx</t>
  </si>
  <si>
    <t>Luxio</t>
  </si>
  <si>
    <t>Luxray</t>
  </si>
  <si>
    <t>Budew</t>
  </si>
  <si>
    <t>Friendship (Day)</t>
  </si>
  <si>
    <t>Roserade</t>
  </si>
  <si>
    <t>Cranidos</t>
  </si>
  <si>
    <t>Rampardos</t>
  </si>
  <si>
    <t>Shieldon</t>
  </si>
  <si>
    <t>Bastiodon</t>
  </si>
  <si>
    <t>Burmy (Plant)</t>
  </si>
  <si>
    <t>Lv. 20 (Male)/Lv. 20 (Female)</t>
  </si>
  <si>
    <t>Burmy (Sandy)</t>
  </si>
  <si>
    <t>Burmy (Trash)</t>
  </si>
  <si>
    <t>Wormadam (Plant)</t>
  </si>
  <si>
    <t>Wormadam (Sandy)</t>
  </si>
  <si>
    <t>Wormadam (Trash)</t>
  </si>
  <si>
    <t>Mothim</t>
  </si>
  <si>
    <t>Combee</t>
  </si>
  <si>
    <t>Lv. 21 (Female)</t>
  </si>
  <si>
    <t>Vespiquen</t>
  </si>
  <si>
    <t>Pachirisu</t>
  </si>
  <si>
    <t>Buizel</t>
  </si>
  <si>
    <t>Floatzel</t>
  </si>
  <si>
    <t>Cherubi</t>
  </si>
  <si>
    <t>Cherrim (Overcast)</t>
  </si>
  <si>
    <t>Flower Gift</t>
  </si>
  <si>
    <t>Cherrim (Sunshine)</t>
  </si>
  <si>
    <t>Shellos (East)</t>
  </si>
  <si>
    <t>Shellos (West)</t>
  </si>
  <si>
    <t>Gastrodon (East)</t>
  </si>
  <si>
    <t>Gastrodon (West)</t>
  </si>
  <si>
    <t>Ambipom</t>
  </si>
  <si>
    <t>Drifloon</t>
  </si>
  <si>
    <t>Flare Boost</t>
  </si>
  <si>
    <t>Drifblim</t>
  </si>
  <si>
    <t>Buneary</t>
  </si>
  <si>
    <t>Klutz</t>
  </si>
  <si>
    <t>Lopunny</t>
  </si>
  <si>
    <t>Lopunny (Mega)</t>
  </si>
  <si>
    <t>Mismagius</t>
  </si>
  <si>
    <t>Honchkrow</t>
  </si>
  <si>
    <t>Glameow</t>
  </si>
  <si>
    <t>Purugly</t>
  </si>
  <si>
    <t>Chingling</t>
  </si>
  <si>
    <t>Friendship (Night)</t>
  </si>
  <si>
    <t>Stunky</t>
  </si>
  <si>
    <t>Skuntank</t>
  </si>
  <si>
    <t>Bronzor</t>
  </si>
  <si>
    <t>Heatproof</t>
  </si>
  <si>
    <t>Bronzong</t>
  </si>
  <si>
    <t>Bonsly</t>
  </si>
  <si>
    <t>Level Up (Knowing Mimic)</t>
  </si>
  <si>
    <t>Mime Jr.</t>
  </si>
  <si>
    <t>Happiny</t>
  </si>
  <si>
    <t>Level Up (Holding Oval Stone)</t>
  </si>
  <si>
    <t>Chatot</t>
  </si>
  <si>
    <t>Spiritomb</t>
  </si>
  <si>
    <t>Gible</t>
  </si>
  <si>
    <t>Gabite</t>
  </si>
  <si>
    <t>Lv. 48</t>
  </si>
  <si>
    <t>Garchomp</t>
  </si>
  <si>
    <t>Garchomp (Mega)</t>
  </si>
  <si>
    <t>Munchlax</t>
  </si>
  <si>
    <t>Riolu</t>
  </si>
  <si>
    <t>Lucario</t>
  </si>
  <si>
    <t>Lucario (Mega)</t>
  </si>
  <si>
    <t>Hippopotas</t>
  </si>
  <si>
    <t>Hippowdon</t>
  </si>
  <si>
    <t>Skorupi</t>
  </si>
  <si>
    <t>Drapion</t>
  </si>
  <si>
    <t>Croagunk</t>
  </si>
  <si>
    <t>Toxicroak</t>
  </si>
  <si>
    <t>Carnivine</t>
  </si>
  <si>
    <t>Finneon</t>
  </si>
  <si>
    <t>Lumineon</t>
  </si>
  <si>
    <t>Mantyke</t>
  </si>
  <si>
    <t>Level Up (Remoraid in Party)</t>
  </si>
  <si>
    <t>Snover</t>
  </si>
  <si>
    <t>Abomasnow</t>
  </si>
  <si>
    <t>Abomasnow (Mega)</t>
  </si>
  <si>
    <t>Weavile</t>
  </si>
  <si>
    <t>Magnezone</t>
  </si>
  <si>
    <t>Lickilicky</t>
  </si>
  <si>
    <t>Rhyperior</t>
  </si>
  <si>
    <t>Tangrowth</t>
  </si>
  <si>
    <t>Electivire</t>
  </si>
  <si>
    <t>Motor Drive</t>
  </si>
  <si>
    <t>Magmortar</t>
  </si>
  <si>
    <t>Togekiss</t>
  </si>
  <si>
    <t>Yanmega</t>
  </si>
  <si>
    <t>Leafeon</t>
  </si>
  <si>
    <t>Glaceon</t>
  </si>
  <si>
    <t>Gliscor</t>
  </si>
  <si>
    <t>Mamoswine</t>
  </si>
  <si>
    <t>Porygon-Z</t>
  </si>
  <si>
    <t>Gallade</t>
  </si>
  <si>
    <t>Sharpness</t>
  </si>
  <si>
    <t>Gallade (Mega)</t>
  </si>
  <si>
    <t>Probopass</t>
  </si>
  <si>
    <t>Dusknoir</t>
  </si>
  <si>
    <t>Froslass</t>
  </si>
  <si>
    <t>Rotom</t>
  </si>
  <si>
    <t>Rotom (Heat)</t>
  </si>
  <si>
    <t>Rotom (Wash)</t>
  </si>
  <si>
    <t>Rotom (Frost)</t>
  </si>
  <si>
    <t>Rotom (Fan)</t>
  </si>
  <si>
    <t>Rotom (Mow)</t>
  </si>
  <si>
    <t>Uxie</t>
  </si>
  <si>
    <t>Mesprit</t>
  </si>
  <si>
    <t>Azelf</t>
  </si>
  <si>
    <t>Dialga (Altered)</t>
  </si>
  <si>
    <t>17′09″</t>
  </si>
  <si>
    <t>Dialga (Origin)</t>
  </si>
  <si>
    <t>Palkia (Altered)</t>
  </si>
  <si>
    <t>13′09″</t>
  </si>
  <si>
    <t>Palkia (Origin)</t>
  </si>
  <si>
    <t>20′08″</t>
  </si>
  <si>
    <t>Heatran</t>
  </si>
  <si>
    <t>Regigigas</t>
  </si>
  <si>
    <t>Slow Start</t>
  </si>
  <si>
    <t>12′02″</t>
  </si>
  <si>
    <t>Giratina (Altered)</t>
  </si>
  <si>
    <t>Giratina (Origin)</t>
  </si>
  <si>
    <t>22′08″</t>
  </si>
  <si>
    <t>Cresselia</t>
  </si>
  <si>
    <t>Phione</t>
  </si>
  <si>
    <t>Manaphy</t>
  </si>
  <si>
    <t>Darkrai</t>
  </si>
  <si>
    <t>Bad Dreams</t>
  </si>
  <si>
    <t>Shaymin (Land)</t>
  </si>
  <si>
    <t>Shaymin (Sky)</t>
  </si>
  <si>
    <t>Arceus</t>
  </si>
  <si>
    <t>Multitype</t>
  </si>
  <si>
    <t>10′06″</t>
  </si>
  <si>
    <t>Victini</t>
  </si>
  <si>
    <t>Victory Star</t>
  </si>
  <si>
    <t>Snivy</t>
  </si>
  <si>
    <t>Lv. 17</t>
  </si>
  <si>
    <t>Servine</t>
  </si>
  <si>
    <t>Serperior</t>
  </si>
  <si>
    <t>10′10″</t>
  </si>
  <si>
    <t>Tepig</t>
  </si>
  <si>
    <t>Pignite</t>
  </si>
  <si>
    <t>Emboar</t>
  </si>
  <si>
    <t>Oshawott</t>
  </si>
  <si>
    <t>Dewott</t>
  </si>
  <si>
    <t>Samurott</t>
  </si>
  <si>
    <t>Samurott (Hisuian)</t>
  </si>
  <si>
    <t>Patrat</t>
  </si>
  <si>
    <t>Watchog</t>
  </si>
  <si>
    <t>Lillipup</t>
  </si>
  <si>
    <t>Herdier</t>
  </si>
  <si>
    <t>Stoutland</t>
  </si>
  <si>
    <t>Purrloin</t>
  </si>
  <si>
    <t>Liepard</t>
  </si>
  <si>
    <t>Pansage</t>
  </si>
  <si>
    <t>Simisage</t>
  </si>
  <si>
    <t>Pansear</t>
  </si>
  <si>
    <t>Simisear</t>
  </si>
  <si>
    <t>Panpour</t>
  </si>
  <si>
    <t>Simipour</t>
  </si>
  <si>
    <t>Munna</t>
  </si>
  <si>
    <t>Musharna</t>
  </si>
  <si>
    <t>Pidove</t>
  </si>
  <si>
    <t>Tranquill</t>
  </si>
  <si>
    <t>Unfezant</t>
  </si>
  <si>
    <t>Blitzle</t>
  </si>
  <si>
    <t>Zebstrika</t>
  </si>
  <si>
    <t>Roggenrola</t>
  </si>
  <si>
    <t>Boldore</t>
  </si>
  <si>
    <t>Gigalith</t>
  </si>
  <si>
    <t>Woobat</t>
  </si>
  <si>
    <t>Swoobat</t>
  </si>
  <si>
    <t>Drilbur</t>
  </si>
  <si>
    <t>Excadrill</t>
  </si>
  <si>
    <t>Audino</t>
  </si>
  <si>
    <t>Audino (Mega)</t>
  </si>
  <si>
    <t>Timburr</t>
  </si>
  <si>
    <t>Gurdurr</t>
  </si>
  <si>
    <t>Conkeldurr</t>
  </si>
  <si>
    <t>Tympole</t>
  </si>
  <si>
    <t>Palpitoad</t>
  </si>
  <si>
    <t>Seismitoad</t>
  </si>
  <si>
    <t>Throh</t>
  </si>
  <si>
    <t>Sawk</t>
  </si>
  <si>
    <t>Sewaddle</t>
  </si>
  <si>
    <t>Swadloon</t>
  </si>
  <si>
    <t>Leavanny</t>
  </si>
  <si>
    <t>Venipede</t>
  </si>
  <si>
    <t>Whirlipede</t>
  </si>
  <si>
    <t>Scolipede</t>
  </si>
  <si>
    <t>Cottonee</t>
  </si>
  <si>
    <t>Whimsicott</t>
  </si>
  <si>
    <t>Petilil</t>
  </si>
  <si>
    <t>Lilligant</t>
  </si>
  <si>
    <t>Lilligant (Hisuian)</t>
  </si>
  <si>
    <t>Basculin (Red-Striped)</t>
  </si>
  <si>
    <t>Basculin (Blue-STriped)</t>
  </si>
  <si>
    <t>Basculin (Hisuian)</t>
  </si>
  <si>
    <t>294 HP Recoil Damage without Fainting</t>
  </si>
  <si>
    <t>Sandile</t>
  </si>
  <si>
    <t>Lv. 29</t>
  </si>
  <si>
    <t>Krokorok</t>
  </si>
  <si>
    <t>Krookodile</t>
  </si>
  <si>
    <t>Darumaka</t>
  </si>
  <si>
    <t>Darumaka (Galarian)</t>
  </si>
  <si>
    <t>Darmanitan</t>
  </si>
  <si>
    <t>Zen Mode</t>
  </si>
  <si>
    <t>Darmanitan (Zen Mode)</t>
  </si>
  <si>
    <t>Darmanitan (Galarian)</t>
  </si>
  <si>
    <t>Gorilla Tactics</t>
  </si>
  <si>
    <t>Darmanitan (Galarian, Zen Mode)</t>
  </si>
  <si>
    <t>Maractus</t>
  </si>
  <si>
    <t>Dwebble</t>
  </si>
  <si>
    <t>Crustle</t>
  </si>
  <si>
    <t>Scraggy</t>
  </si>
  <si>
    <t>Lv. 39</t>
  </si>
  <si>
    <t>Scrafty</t>
  </si>
  <si>
    <t>Sigilyph</t>
  </si>
  <si>
    <t>Yamask</t>
  </si>
  <si>
    <t>Mummy</t>
  </si>
  <si>
    <t>Yamask (Galarian)</t>
  </si>
  <si>
    <t>Wandering Spirit</t>
  </si>
  <si>
    <t>Take 49 HP Damage in Battle, Walk under Stone in Dusty Bowl</t>
  </si>
  <si>
    <t>Cofagrigus</t>
  </si>
  <si>
    <t>Tirtouga</t>
  </si>
  <si>
    <t>Carracosta</t>
  </si>
  <si>
    <t>Archen</t>
  </si>
  <si>
    <t>Defeatist</t>
  </si>
  <si>
    <t>Archeops</t>
  </si>
  <si>
    <t>Trubbish</t>
  </si>
  <si>
    <t>Garbodor</t>
  </si>
  <si>
    <t>Zorua</t>
  </si>
  <si>
    <t>Illusion</t>
  </si>
  <si>
    <t>Zorua (Hisuian)</t>
  </si>
  <si>
    <t>Zoroark</t>
  </si>
  <si>
    <t>Zoroark (Hisuian)</t>
  </si>
  <si>
    <t>Minccino</t>
  </si>
  <si>
    <t>Cinccino</t>
  </si>
  <si>
    <t>Gothita</t>
  </si>
  <si>
    <t>Gothorita</t>
  </si>
  <si>
    <t>Lv. 41</t>
  </si>
  <si>
    <t>Gothitelle</t>
  </si>
  <si>
    <t>Solosis</t>
  </si>
  <si>
    <t>Duosion</t>
  </si>
  <si>
    <t>Reuniclus</t>
  </si>
  <si>
    <t>Ducklett</t>
  </si>
  <si>
    <t>Swanna</t>
  </si>
  <si>
    <t>Vanillite</t>
  </si>
  <si>
    <t>Vanillish</t>
  </si>
  <si>
    <t>Lv. 47</t>
  </si>
  <si>
    <t>Vanilluxe</t>
  </si>
  <si>
    <t>Deerling (Spring)</t>
  </si>
  <si>
    <t>Deerling (Summer)</t>
  </si>
  <si>
    <t>Deerling (Autumn)</t>
  </si>
  <si>
    <t>Deerling (Winter)</t>
  </si>
  <si>
    <t>Sawsbuck</t>
  </si>
  <si>
    <t>Emolga</t>
  </si>
  <si>
    <t>Karrablast</t>
  </si>
  <si>
    <t>Trade (For Shelmet)</t>
  </si>
  <si>
    <t>Escavalier</t>
  </si>
  <si>
    <t>Foongus</t>
  </si>
  <si>
    <t>Amoonguss</t>
  </si>
  <si>
    <t>Frillish</t>
  </si>
  <si>
    <t>Jellicent</t>
  </si>
  <si>
    <t>Alomomola</t>
  </si>
  <si>
    <t>Joltik</t>
  </si>
  <si>
    <t>0′04″</t>
  </si>
  <si>
    <t>Galvantula</t>
  </si>
  <si>
    <t>Ferroseed</t>
  </si>
  <si>
    <t>Iron Barbs</t>
  </si>
  <si>
    <t>Ferrothorn</t>
  </si>
  <si>
    <t>Klink</t>
  </si>
  <si>
    <t>Klang</t>
  </si>
  <si>
    <t>Lv. 49</t>
  </si>
  <si>
    <t>Klinklang</t>
  </si>
  <si>
    <t>Tynamo</t>
  </si>
  <si>
    <t>Eelektrik</t>
  </si>
  <si>
    <t>Eelektross</t>
  </si>
  <si>
    <t>Elgyem</t>
  </si>
  <si>
    <t>Beheeyem</t>
  </si>
  <si>
    <t>Litwick</t>
  </si>
  <si>
    <t>Lampent</t>
  </si>
  <si>
    <t>Chandelure</t>
  </si>
  <si>
    <t>Axew</t>
  </si>
  <si>
    <t>Fraxure</t>
  </si>
  <si>
    <t>Haxorus</t>
  </si>
  <si>
    <t>Cubchoo</t>
  </si>
  <si>
    <t>Beartic</t>
  </si>
  <si>
    <t>8′06″</t>
  </si>
  <si>
    <t>Cryogonal</t>
  </si>
  <si>
    <t>Shelmet</t>
  </si>
  <si>
    <t>Trade (For Karrablast)</t>
  </si>
  <si>
    <t>Accelgor</t>
  </si>
  <si>
    <t>Stunfisk</t>
  </si>
  <si>
    <t>Stunfisk (Galarian)</t>
  </si>
  <si>
    <t>Mimicry</t>
  </si>
  <si>
    <t>Mienfoo</t>
  </si>
  <si>
    <t>Mienshao</t>
  </si>
  <si>
    <t>Druddigon</t>
  </si>
  <si>
    <t>Golett</t>
  </si>
  <si>
    <t>Lv. 43</t>
  </si>
  <si>
    <t>Golurk</t>
  </si>
  <si>
    <t>9′02″</t>
  </si>
  <si>
    <t>Pawniard</t>
  </si>
  <si>
    <t>Lv. 52</t>
  </si>
  <si>
    <t>Bisharp</t>
  </si>
  <si>
    <t>Level Up (After Defeating 3 Leader Bisharp)</t>
  </si>
  <si>
    <t>Bouffalant</t>
  </si>
  <si>
    <t>Rufflet</t>
  </si>
  <si>
    <t>Lv. 54</t>
  </si>
  <si>
    <t>Braviary</t>
  </si>
  <si>
    <t>Braviary (Hisuian)</t>
  </si>
  <si>
    <t>Vullaby</t>
  </si>
  <si>
    <t>Mandibuzz</t>
  </si>
  <si>
    <t>Heatmor</t>
  </si>
  <si>
    <t>Durant</t>
  </si>
  <si>
    <t>Deino</t>
  </si>
  <si>
    <t>Zweilous</t>
  </si>
  <si>
    <t>Lv. 64</t>
  </si>
  <si>
    <t>Hydreigon</t>
  </si>
  <si>
    <t>Larvesta</t>
  </si>
  <si>
    <t>Lv. 59</t>
  </si>
  <si>
    <t>Volcarona</t>
  </si>
  <si>
    <t>Cobalion</t>
  </si>
  <si>
    <t>Terrakion</t>
  </si>
  <si>
    <t>Virizion</t>
  </si>
  <si>
    <t>Tornadus (Incarnate)</t>
  </si>
  <si>
    <t>Tornadus (Therian)</t>
  </si>
  <si>
    <t>Thundurus (Incarnate)</t>
  </si>
  <si>
    <t>Thundurus (Therian)</t>
  </si>
  <si>
    <t>Reshiram</t>
  </si>
  <si>
    <t>Turboblaze</t>
  </si>
  <si>
    <t>Zekrom</t>
  </si>
  <si>
    <t>Teravolt</t>
  </si>
  <si>
    <t>9′06″</t>
  </si>
  <si>
    <t>Landorus (Incarnate)</t>
  </si>
  <si>
    <t>Landorus (Therian)</t>
  </si>
  <si>
    <t>Kyurem</t>
  </si>
  <si>
    <t>Kyurem (Black)</t>
  </si>
  <si>
    <t>Kyurem (White)</t>
  </si>
  <si>
    <t>11′10″</t>
  </si>
  <si>
    <t>Keldeo</t>
  </si>
  <si>
    <t>Meloetta (Aria)</t>
  </si>
  <si>
    <t>Meloetta (Pirouette)</t>
  </si>
  <si>
    <t>Genesect</t>
  </si>
  <si>
    <t>Chespin</t>
  </si>
  <si>
    <t>Bulletproof</t>
  </si>
  <si>
    <t>Quilladin</t>
  </si>
  <si>
    <t>Chesnaught</t>
  </si>
  <si>
    <t>Fennekin</t>
  </si>
  <si>
    <t>Magician</t>
  </si>
  <si>
    <t>Braixen</t>
  </si>
  <si>
    <t>Delphox</t>
  </si>
  <si>
    <t>Froakie</t>
  </si>
  <si>
    <t>Protean</t>
  </si>
  <si>
    <t>Frogadier</t>
  </si>
  <si>
    <t>Greninja</t>
  </si>
  <si>
    <t>Ash-Greninja</t>
  </si>
  <si>
    <t>Battle Bond</t>
  </si>
  <si>
    <t>Bunnelby</t>
  </si>
  <si>
    <t>Cheek Pouch</t>
  </si>
  <si>
    <t>Diggersby</t>
  </si>
  <si>
    <t>Fletchling</t>
  </si>
  <si>
    <t>Gale Wings</t>
  </si>
  <si>
    <t>Fletchinder</t>
  </si>
  <si>
    <t>Talonflame</t>
  </si>
  <si>
    <t>Scatterbug</t>
  </si>
  <si>
    <t>Compound Eyes</t>
  </si>
  <si>
    <t>Lv. 9</t>
  </si>
  <si>
    <t>Spewpa</t>
  </si>
  <si>
    <t>Lv. 12</t>
  </si>
  <si>
    <t>Vivillon (Meadow/Fancy)</t>
  </si>
  <si>
    <t>Vivillon (Polar/Tundra/Marine)</t>
  </si>
  <si>
    <t>Vivillon (Continental)</t>
  </si>
  <si>
    <t>Vivillon (Garden/Savanna/Jungle)</t>
  </si>
  <si>
    <t>Vivillon (Elegant)</t>
  </si>
  <si>
    <t>Vivillon (Icy Snow)</t>
  </si>
  <si>
    <t>Vivillon (Mod/Sun/Ocean/Poke Ball)</t>
  </si>
  <si>
    <t>Vivillon (HiPl/SS/Arch/Riv)</t>
  </si>
  <si>
    <t>Vivillon (Monsoon)</t>
  </si>
  <si>
    <t>Litleo</t>
  </si>
  <si>
    <t>Pyroar</t>
  </si>
  <si>
    <t>Flabébé</t>
  </si>
  <si>
    <t>Flower Veil</t>
  </si>
  <si>
    <t>Symbiosis</t>
  </si>
  <si>
    <t>Lv. 19</t>
  </si>
  <si>
    <t>Floette</t>
  </si>
  <si>
    <t>Florges</t>
  </si>
  <si>
    <t>Skiddo</t>
  </si>
  <si>
    <t>Grass Pelt</t>
  </si>
  <si>
    <t>Gogoat</t>
  </si>
  <si>
    <t>Pancham</t>
  </si>
  <si>
    <t>Lv. 32 (Dark Type in Party)</t>
  </si>
  <si>
    <t>Pangoro</t>
  </si>
  <si>
    <t>Furfrou</t>
  </si>
  <si>
    <t>Espurr</t>
  </si>
  <si>
    <t>Lv. 25 (Male)/Lv. 25 (Male)</t>
  </si>
  <si>
    <t>Meowstic (Female)</t>
  </si>
  <si>
    <t>Meowstic (Male)</t>
  </si>
  <si>
    <t>Honedge</t>
  </si>
  <si>
    <t>Doublade</t>
  </si>
  <si>
    <t>Aegislash (Shield)</t>
  </si>
  <si>
    <t>Stance Change</t>
  </si>
  <si>
    <t>Aegislash (Blade)</t>
  </si>
  <si>
    <t>Spritzee</t>
  </si>
  <si>
    <t>Aroma Veil</t>
  </si>
  <si>
    <t>Trade (Holding Sachet)</t>
  </si>
  <si>
    <t>Aromatisse</t>
  </si>
  <si>
    <t>Swirlix</t>
  </si>
  <si>
    <t>Sweet Veil</t>
  </si>
  <si>
    <t>Trade (Holding Whipped Dream)</t>
  </si>
  <si>
    <t>Slurpuff</t>
  </si>
  <si>
    <t>Inkay</t>
  </si>
  <si>
    <t>Lv. 30 (Switch Upside Down)</t>
  </si>
  <si>
    <t>Malamar</t>
  </si>
  <si>
    <t>Binacle</t>
  </si>
  <si>
    <t>Barbaracle</t>
  </si>
  <si>
    <t>Skrelp</t>
  </si>
  <si>
    <t>Dragalge</t>
  </si>
  <si>
    <t>Clauncher</t>
  </si>
  <si>
    <t>Clawitzer</t>
  </si>
  <si>
    <t>Helioptile</t>
  </si>
  <si>
    <t>Heliolisk</t>
  </si>
  <si>
    <t>Tyrunt</t>
  </si>
  <si>
    <t>Lv. 39 (Day)</t>
  </si>
  <si>
    <t>Tyrantrum</t>
  </si>
  <si>
    <t>Amaura</t>
  </si>
  <si>
    <t>Lv. 39 (Night)</t>
  </si>
  <si>
    <t>Aurorus</t>
  </si>
  <si>
    <t>Sylveon</t>
  </si>
  <si>
    <t>Hawlucha</t>
  </si>
  <si>
    <t>Dedenne</t>
  </si>
  <si>
    <t>Carbink</t>
  </si>
  <si>
    <t>Goomy</t>
  </si>
  <si>
    <t>Gooey</t>
  </si>
  <si>
    <t>Sliggoo</t>
  </si>
  <si>
    <t>Lv. 50 (Rain or Fog)</t>
  </si>
  <si>
    <t>Sliggoo (Hisuian)</t>
  </si>
  <si>
    <t>Pseudo Legendary, Hisuian Form</t>
  </si>
  <si>
    <t>Goodra</t>
  </si>
  <si>
    <t>Goodra (Hisuian)</t>
  </si>
  <si>
    <t>Klefki</t>
  </si>
  <si>
    <t>Phantump</t>
  </si>
  <si>
    <t>Trevenant</t>
  </si>
  <si>
    <t>Pumpkaboo (Small)</t>
  </si>
  <si>
    <t>Pumpkaboo (Average)</t>
  </si>
  <si>
    <t>Pumpkaboo (Large)</t>
  </si>
  <si>
    <t>Pumpkaboo (Super Size)</t>
  </si>
  <si>
    <t>Gourgeist (Small)</t>
  </si>
  <si>
    <t>Gourgeist (Average)</t>
  </si>
  <si>
    <t>Gourgeist (Large)</t>
  </si>
  <si>
    <t>Gourgeist (Super Size)</t>
  </si>
  <si>
    <t>Bergmite</t>
  </si>
  <si>
    <t>Avalugg</t>
  </si>
  <si>
    <t>Avalugg (Hisuian)</t>
  </si>
  <si>
    <t>Noibat</t>
  </si>
  <si>
    <t>Noivern</t>
  </si>
  <si>
    <t>Xerneas</t>
  </si>
  <si>
    <t>Fairy Aura</t>
  </si>
  <si>
    <t>Yveltal</t>
  </si>
  <si>
    <t>Dark Aura</t>
  </si>
  <si>
    <t>19′00″</t>
  </si>
  <si>
    <t>Zygarde (10%)</t>
  </si>
  <si>
    <t>Aura Break</t>
  </si>
  <si>
    <t>Power Construct</t>
  </si>
  <si>
    <t>Zygarde (50%)</t>
  </si>
  <si>
    <t>Zygarde (Complete)</t>
  </si>
  <si>
    <t>Diancie</t>
  </si>
  <si>
    <t>Diancie (Mega)</t>
  </si>
  <si>
    <t>Mythical, Mega Evolution</t>
  </si>
  <si>
    <t>Hoopa (Confined)</t>
  </si>
  <si>
    <t>Hoopa (Unbound)</t>
  </si>
  <si>
    <t>Volcanion</t>
  </si>
  <si>
    <t>Rowlet</t>
  </si>
  <si>
    <t xml:space="preserve">Overgrow </t>
  </si>
  <si>
    <t>Long Reach</t>
  </si>
  <si>
    <t>Dartrix</t>
  </si>
  <si>
    <t>Decidueye</t>
  </si>
  <si>
    <t>Decidueye (Hisuian)</t>
  </si>
  <si>
    <t>Litten</t>
  </si>
  <si>
    <t>Torracat</t>
  </si>
  <si>
    <t>Incineroar</t>
  </si>
  <si>
    <t>Popplio</t>
  </si>
  <si>
    <t>Liquid Voice</t>
  </si>
  <si>
    <t>Brionne</t>
  </si>
  <si>
    <t>Primarina</t>
  </si>
  <si>
    <t>Pikipek</t>
  </si>
  <si>
    <t xml:space="preserve">Skill Link </t>
  </si>
  <si>
    <t>Trumbeak</t>
  </si>
  <si>
    <t>Toucannon</t>
  </si>
  <si>
    <t>Yungoos</t>
  </si>
  <si>
    <t>Stakeout</t>
  </si>
  <si>
    <t xml:space="preserve">Strong Jaw </t>
  </si>
  <si>
    <t>Lv. 20 (Day)</t>
  </si>
  <si>
    <t>Gumshoos</t>
  </si>
  <si>
    <t>Grubbin</t>
  </si>
  <si>
    <t>Charjabug</t>
  </si>
  <si>
    <t>Battery</t>
  </si>
  <si>
    <t>Vikavolt</t>
  </si>
  <si>
    <t>Crabrawler</t>
  </si>
  <si>
    <t xml:space="preserve">Hyper Cutter </t>
  </si>
  <si>
    <t xml:space="preserve">Iron Fist </t>
  </si>
  <si>
    <t>Crabominable</t>
  </si>
  <si>
    <t>Oricorio (Baile)</t>
  </si>
  <si>
    <t>Dancer</t>
  </si>
  <si>
    <t>Oricorio (Pa'u)</t>
  </si>
  <si>
    <t>Oricorio (Pom-Pom)</t>
  </si>
  <si>
    <t>Oricorio (Sensu)</t>
  </si>
  <si>
    <t>Cutiefly</t>
  </si>
  <si>
    <t xml:space="preserve">Honey Gather </t>
  </si>
  <si>
    <t xml:space="preserve">Shield Dust </t>
  </si>
  <si>
    <t>Ribombee</t>
  </si>
  <si>
    <t>Rockruff</t>
  </si>
  <si>
    <t xml:space="preserve">Keen Eye </t>
  </si>
  <si>
    <t xml:space="preserve">Vital Spirit </t>
  </si>
  <si>
    <t>Lv. 25 (Day)/Lv. 25 (Night)</t>
  </si>
  <si>
    <t>Rockruff (Own Tempo)</t>
  </si>
  <si>
    <t>Lv. 25 (Dusk)</t>
  </si>
  <si>
    <t>Lycanroc (Midday)</t>
  </si>
  <si>
    <t xml:space="preserve">Sand Rush </t>
  </si>
  <si>
    <t>Lycanroc (Midnight)</t>
  </si>
  <si>
    <t>Lycanroc (Dusk)</t>
  </si>
  <si>
    <t>Wishiwashi (Solo)</t>
  </si>
  <si>
    <t>Schooling</t>
  </si>
  <si>
    <t>Wishiwashi (School)</t>
  </si>
  <si>
    <t>26′11″</t>
  </si>
  <si>
    <t>Mareanie</t>
  </si>
  <si>
    <t xml:space="preserve">Merciless </t>
  </si>
  <si>
    <t xml:space="preserve">Limber </t>
  </si>
  <si>
    <t>Toxapex</t>
  </si>
  <si>
    <t>Mudbray</t>
  </si>
  <si>
    <t xml:space="preserve">Stamina </t>
  </si>
  <si>
    <t>Mudsdale</t>
  </si>
  <si>
    <t>Dewpider</t>
  </si>
  <si>
    <t xml:space="preserve">Water Bubble </t>
  </si>
  <si>
    <t>Araquanid</t>
  </si>
  <si>
    <t>Fomantis</t>
  </si>
  <si>
    <t xml:space="preserve">Leaf Guard </t>
  </si>
  <si>
    <t>Lv. 34 (Day)</t>
  </si>
  <si>
    <t>Lurantis</t>
  </si>
  <si>
    <t>Morelull</t>
  </si>
  <si>
    <t xml:space="preserve">Illuminate </t>
  </si>
  <si>
    <t>Shiinotic</t>
  </si>
  <si>
    <t>Salandit</t>
  </si>
  <si>
    <t xml:space="preserve">Corrosion </t>
  </si>
  <si>
    <t>Lv. 33 (Female)</t>
  </si>
  <si>
    <t>Salazzle</t>
  </si>
  <si>
    <t>Stufful</t>
  </si>
  <si>
    <t xml:space="preserve">Fluffy </t>
  </si>
  <si>
    <t xml:space="preserve">Klutz </t>
  </si>
  <si>
    <t>Bewear</t>
  </si>
  <si>
    <t>Bounsweet</t>
  </si>
  <si>
    <t xml:space="preserve">Oblivious </t>
  </si>
  <si>
    <t>Steenee</t>
  </si>
  <si>
    <t>Level Up (Knowing Stomp)</t>
  </si>
  <si>
    <t>Tsareena</t>
  </si>
  <si>
    <t xml:space="preserve">Queenly Majesty </t>
  </si>
  <si>
    <t>Comfey</t>
  </si>
  <si>
    <t xml:space="preserve">Flower Veil </t>
  </si>
  <si>
    <t xml:space="preserve">Triage </t>
  </si>
  <si>
    <t>Oranguru</t>
  </si>
  <si>
    <t xml:space="preserve">Inner Focus </t>
  </si>
  <si>
    <t xml:space="preserve">Telepathy </t>
  </si>
  <si>
    <t>Passimian</t>
  </si>
  <si>
    <t xml:space="preserve">Receiver </t>
  </si>
  <si>
    <t>Wimpod</t>
  </si>
  <si>
    <t>Wimp Out</t>
  </si>
  <si>
    <t>Golisopod</t>
  </si>
  <si>
    <t>Emergency Exit</t>
  </si>
  <si>
    <t>Sandygast</t>
  </si>
  <si>
    <t xml:space="preserve">Water Compaction </t>
  </si>
  <si>
    <t>Palossand</t>
  </si>
  <si>
    <t>Pyukumuku</t>
  </si>
  <si>
    <t>Innards Out</t>
  </si>
  <si>
    <t>Type: Null</t>
  </si>
  <si>
    <t>Silvally</t>
  </si>
  <si>
    <t>RKS System</t>
  </si>
  <si>
    <t>Minior (Meteor)</t>
  </si>
  <si>
    <t>Shields Down</t>
  </si>
  <si>
    <t>Minior (Red Core)</t>
  </si>
  <si>
    <t>Minior (Orange Core)</t>
  </si>
  <si>
    <t>Minior (Yellow Core)</t>
  </si>
  <si>
    <t>Minior (Green Core)</t>
  </si>
  <si>
    <t>Minior (Blue Core)</t>
  </si>
  <si>
    <t>Minior (Indigo Core)</t>
  </si>
  <si>
    <t>Minior (Violet Core)</t>
  </si>
  <si>
    <t>Komala</t>
  </si>
  <si>
    <t>Comatose</t>
  </si>
  <si>
    <t>Turtonator</t>
  </si>
  <si>
    <t>Togedemaru</t>
  </si>
  <si>
    <t xml:space="preserve">Iron Barbs </t>
  </si>
  <si>
    <t>Mimikyu</t>
  </si>
  <si>
    <t>Disguise</t>
  </si>
  <si>
    <t>Bruxish</t>
  </si>
  <si>
    <t xml:space="preserve">Dazzling </t>
  </si>
  <si>
    <t>Drampa</t>
  </si>
  <si>
    <t xml:space="preserve">Berserk </t>
  </si>
  <si>
    <t xml:space="preserve">Sap Sipper </t>
  </si>
  <si>
    <t>Dhelmise</t>
  </si>
  <si>
    <t>Steelworker</t>
  </si>
  <si>
    <t>12′10″</t>
  </si>
  <si>
    <t>Jangmo-o</t>
  </si>
  <si>
    <t xml:space="preserve">Bulletproof </t>
  </si>
  <si>
    <t xml:space="preserve">Soundproof </t>
  </si>
  <si>
    <t>Hakamo-o</t>
  </si>
  <si>
    <t>Kommo-o</t>
  </si>
  <si>
    <t>Tapu Koko</t>
  </si>
  <si>
    <t xml:space="preserve">Electric Surge </t>
  </si>
  <si>
    <t>Tapu Lele</t>
  </si>
  <si>
    <t xml:space="preserve">Psychic Surge </t>
  </si>
  <si>
    <t>Tapu Bulu</t>
  </si>
  <si>
    <t xml:space="preserve">Grassy Surge </t>
  </si>
  <si>
    <t>Tapu Fini</t>
  </si>
  <si>
    <t xml:space="preserve">Misty Surge </t>
  </si>
  <si>
    <t>Cosmog</t>
  </si>
  <si>
    <t>Cosmoem</t>
  </si>
  <si>
    <t>Lv. 53 (Sun/Sword)/Lv. 53 (Moon/Shield)</t>
  </si>
  <si>
    <t>Solgaleo</t>
  </si>
  <si>
    <t>Full Metal Body</t>
  </si>
  <si>
    <t>11′02″</t>
  </si>
  <si>
    <t>Lunala</t>
  </si>
  <si>
    <t>Shadow Shield</t>
  </si>
  <si>
    <t>Nihilego</t>
  </si>
  <si>
    <t>Ultra Beast</t>
  </si>
  <si>
    <t>Beast Boost</t>
  </si>
  <si>
    <t>Buzzwole</t>
  </si>
  <si>
    <t>Pheromosa</t>
  </si>
  <si>
    <t>Xurkitree</t>
  </si>
  <si>
    <t>Celesteela</t>
  </si>
  <si>
    <t>Kartana</t>
  </si>
  <si>
    <t>Guzzlord</t>
  </si>
  <si>
    <t>18′01″</t>
  </si>
  <si>
    <t>Necrozma</t>
  </si>
  <si>
    <t>Prism Armor</t>
  </si>
  <si>
    <t>Necrozma (Dusk Mane)</t>
  </si>
  <si>
    <t>Necrozma (Dawn Wings)</t>
  </si>
  <si>
    <t>Necrozma (Ultra)</t>
  </si>
  <si>
    <t>Neuroforce</t>
  </si>
  <si>
    <t>24′07″</t>
  </si>
  <si>
    <t>Magearna</t>
  </si>
  <si>
    <t>Soul-Heart</t>
  </si>
  <si>
    <t>Magearna (Original Color)</t>
  </si>
  <si>
    <t>Marshadow</t>
  </si>
  <si>
    <t>Poipole</t>
  </si>
  <si>
    <t>Level Up (Knowing Dragon Pulse)</t>
  </si>
  <si>
    <t>Naganadel</t>
  </si>
  <si>
    <t>Stakataka</t>
  </si>
  <si>
    <t>Blacephalon</t>
  </si>
  <si>
    <t>Zeraora</t>
  </si>
  <si>
    <t>Meltan</t>
  </si>
  <si>
    <t>400 Candies (Pokemon Go)</t>
  </si>
  <si>
    <t>Melmetal</t>
  </si>
  <si>
    <t>Grookey</t>
  </si>
  <si>
    <t>Grassy Surge</t>
  </si>
  <si>
    <t>Thwackey</t>
  </si>
  <si>
    <t>Rillaboom</t>
  </si>
  <si>
    <t>Scorbunny</t>
  </si>
  <si>
    <t>Libero</t>
  </si>
  <si>
    <t>Raboot</t>
  </si>
  <si>
    <t>Cinderace</t>
  </si>
  <si>
    <t>Sobble</t>
  </si>
  <si>
    <t>Drizzile</t>
  </si>
  <si>
    <t>Inteleon</t>
  </si>
  <si>
    <t>Skwovet</t>
  </si>
  <si>
    <t>Greedent</t>
  </si>
  <si>
    <t>Rookidee</t>
  </si>
  <si>
    <t>Corvisquire</t>
  </si>
  <si>
    <t>Corviknight</t>
  </si>
  <si>
    <t>Mirror Armor</t>
  </si>
  <si>
    <t>Blipbug</t>
  </si>
  <si>
    <t>Dottler</t>
  </si>
  <si>
    <t>Orbeetle</t>
  </si>
  <si>
    <t>Nickit</t>
  </si>
  <si>
    <t>Thievul</t>
  </si>
  <si>
    <t>Gossifleur</t>
  </si>
  <si>
    <t>Cotton Down</t>
  </si>
  <si>
    <t>Eldegoss</t>
  </si>
  <si>
    <t>Wooloo</t>
  </si>
  <si>
    <t>Dubwool</t>
  </si>
  <si>
    <t>Chewtle</t>
  </si>
  <si>
    <t>Drednaw</t>
  </si>
  <si>
    <t>Yamper</t>
  </si>
  <si>
    <t>Ball Fetch</t>
  </si>
  <si>
    <t>Boltund</t>
  </si>
  <si>
    <t>Rolycoly</t>
  </si>
  <si>
    <t>Steam Engine</t>
  </si>
  <si>
    <t>Carkol</t>
  </si>
  <si>
    <t>Coalossal</t>
  </si>
  <si>
    <t>Applin</t>
  </si>
  <si>
    <t>Ripen</t>
  </si>
  <si>
    <t>Tart Apple</t>
  </si>
  <si>
    <t>Flapple</t>
  </si>
  <si>
    <t>Sweet Apple</t>
  </si>
  <si>
    <t>Appletun</t>
  </si>
  <si>
    <t>Silicobra</t>
  </si>
  <si>
    <t>Sand Spit</t>
  </si>
  <si>
    <t>Sandaconda</t>
  </si>
  <si>
    <t>Cramorant</t>
  </si>
  <si>
    <t>Gulp Missile</t>
  </si>
  <si>
    <t>Arrokuda</t>
  </si>
  <si>
    <t>Propeller Tail</t>
  </si>
  <si>
    <t>Barraskewda</t>
  </si>
  <si>
    <t>Toxel</t>
  </si>
  <si>
    <t>Toxtricity (Amped)</t>
  </si>
  <si>
    <t>Punk Rock</t>
  </si>
  <si>
    <t>Toxtricity (Low Key)</t>
  </si>
  <si>
    <t>Sizzlipede</t>
  </si>
  <si>
    <t>Centiskorch</t>
  </si>
  <si>
    <t>Clobbopus</t>
  </si>
  <si>
    <t>Level Up (Knowing Taunt)</t>
  </si>
  <si>
    <t>Grapploct</t>
  </si>
  <si>
    <t>Sinistea</t>
  </si>
  <si>
    <t>Cracked Pot/Chipped Pot</t>
  </si>
  <si>
    <t>Polteageist</t>
  </si>
  <si>
    <t>Hatenna</t>
  </si>
  <si>
    <t>Hattrem</t>
  </si>
  <si>
    <t>Hatterene</t>
  </si>
  <si>
    <t>Impidimp</t>
  </si>
  <si>
    <t>Morgrem</t>
  </si>
  <si>
    <t>Grimmsnarl</t>
  </si>
  <si>
    <t>Obstagoon</t>
  </si>
  <si>
    <t>Perrserker</t>
  </si>
  <si>
    <t>Steely Spirit</t>
  </si>
  <si>
    <t>Cursola</t>
  </si>
  <si>
    <t>Perish Body</t>
  </si>
  <si>
    <t>Sirfetch'd</t>
  </si>
  <si>
    <t>Mr. Rime</t>
  </si>
  <si>
    <t>Runerigus</t>
  </si>
  <si>
    <t>Milcery</t>
  </si>
  <si>
    <t>Spin in Overworld (Holding Sweet)</t>
  </si>
  <si>
    <t>Alcremie (VaCr/SaCr)</t>
  </si>
  <si>
    <t>Alcremie (RuCr)</t>
  </si>
  <si>
    <t>Alcremie (MaCr)</t>
  </si>
  <si>
    <t>Alcremie (MiCr)</t>
  </si>
  <si>
    <t>Alcremie (LeCr/RuSw/RaSw)</t>
  </si>
  <si>
    <t>Alcremie (CaSw)</t>
  </si>
  <si>
    <t>Falinks</t>
  </si>
  <si>
    <t>Pincurchin</t>
  </si>
  <si>
    <t>Electric Surge</t>
  </si>
  <si>
    <t>Snom</t>
  </si>
  <si>
    <t>Ice Scales</t>
  </si>
  <si>
    <t>Frosmoth</t>
  </si>
  <si>
    <t>Stonjourner</t>
  </si>
  <si>
    <t>Power Spot</t>
  </si>
  <si>
    <t>Eiscue (Ice Face)</t>
  </si>
  <si>
    <t>Ice Face</t>
  </si>
  <si>
    <t>Eiscue (No Ice Face)</t>
  </si>
  <si>
    <t>Indeedee (Male)</t>
  </si>
  <si>
    <t>Psychic Surge</t>
  </si>
  <si>
    <t>Indeedee (Female)</t>
  </si>
  <si>
    <t>Morpeko (Full Belly)</t>
  </si>
  <si>
    <t>Hunger Switch</t>
  </si>
  <si>
    <t>Morpeko (Hangry)</t>
  </si>
  <si>
    <t>Cufant</t>
  </si>
  <si>
    <t>Copperajah</t>
  </si>
  <si>
    <t>Dracozolt</t>
  </si>
  <si>
    <t>Arctozolt</t>
  </si>
  <si>
    <t>Dracovish</t>
  </si>
  <si>
    <t>Arctovish</t>
  </si>
  <si>
    <t>Duraludon</t>
  </si>
  <si>
    <t>Stalwart</t>
  </si>
  <si>
    <t>Dreepy</t>
  </si>
  <si>
    <t>Drakloak</t>
  </si>
  <si>
    <t>Lv. 60</t>
  </si>
  <si>
    <t>Dragapult</t>
  </si>
  <si>
    <t>Zacian (Hero)</t>
  </si>
  <si>
    <t>Intrepid Sword</t>
  </si>
  <si>
    <t>Zacian (Crowned)</t>
  </si>
  <si>
    <t>Zamazenta (Hero)</t>
  </si>
  <si>
    <t>Dauntless Shield</t>
  </si>
  <si>
    <t>Zamazenta (Crowned)</t>
  </si>
  <si>
    <t>Eternatus</t>
  </si>
  <si>
    <t>65′07″</t>
  </si>
  <si>
    <t>Kubfu</t>
  </si>
  <si>
    <t>Scroll of Darkness/Scroll of Water</t>
  </si>
  <si>
    <t>Urshifu (Single Strike)</t>
  </si>
  <si>
    <t>Unseen Fist</t>
  </si>
  <si>
    <t>Urshifu (Rapid Strike)</t>
  </si>
  <si>
    <t>Zarude</t>
  </si>
  <si>
    <t>Regieleki</t>
  </si>
  <si>
    <t>Transistor</t>
  </si>
  <si>
    <t>Regidrago</t>
  </si>
  <si>
    <t>Dragon's Maw</t>
  </si>
  <si>
    <t>Glastrier</t>
  </si>
  <si>
    <t>Chilling Neigh</t>
  </si>
  <si>
    <t>Spectrier</t>
  </si>
  <si>
    <t>Grim Neigh</t>
  </si>
  <si>
    <t>Calyrex</t>
  </si>
  <si>
    <t>Calyrex (Ice Rider)</t>
  </si>
  <si>
    <t>As One</t>
  </si>
  <si>
    <t>Calyrex (Shadow Rider)</t>
  </si>
  <si>
    <t>Wyrdeer</t>
  </si>
  <si>
    <t>Kleavor</t>
  </si>
  <si>
    <t>Ursaluna</t>
  </si>
  <si>
    <t>Basculegion (Male)</t>
  </si>
  <si>
    <t>Basculegion (Female)</t>
  </si>
  <si>
    <t>Sneasler</t>
  </si>
  <si>
    <t>Overqwil</t>
  </si>
  <si>
    <t>Enamorus (Incarnate)</t>
  </si>
  <si>
    <t>Enamorus (Therian)</t>
  </si>
  <si>
    <t>Sprigatito</t>
  </si>
  <si>
    <t>Floragato</t>
  </si>
  <si>
    <t>Meowscarada</t>
  </si>
  <si>
    <t>Fuecoco</t>
  </si>
  <si>
    <t>Crocalor</t>
  </si>
  <si>
    <t>Skeledirge</t>
  </si>
  <si>
    <t>Quaxly</t>
  </si>
  <si>
    <t>Quaxwell</t>
  </si>
  <si>
    <t>Quaquaval</t>
  </si>
  <si>
    <t>Lechonk</t>
  </si>
  <si>
    <t>Oinkologne (Male)</t>
  </si>
  <si>
    <t>Lingering Aroma</t>
  </si>
  <si>
    <t>Oinkologne (Female)</t>
  </si>
  <si>
    <t>Tarountula</t>
  </si>
  <si>
    <t>Spidops</t>
  </si>
  <si>
    <t>Nymble</t>
  </si>
  <si>
    <t>Lokix</t>
  </si>
  <si>
    <t>Pawmi</t>
  </si>
  <si>
    <t>Pawmo</t>
  </si>
  <si>
    <t>Level Up Outside Pokeball (After 1000 Let's Go Steps)</t>
  </si>
  <si>
    <t>Pawmot</t>
  </si>
  <si>
    <t>Tandemaus</t>
  </si>
  <si>
    <t>Maushold (Family of 4)</t>
  </si>
  <si>
    <t>Maushold (Family of 3)</t>
  </si>
  <si>
    <t>Fidough</t>
  </si>
  <si>
    <t>Dachsbun</t>
  </si>
  <si>
    <t>Well- Baked Body</t>
  </si>
  <si>
    <t>Smoliv</t>
  </si>
  <si>
    <t>Dolliv</t>
  </si>
  <si>
    <t>Arboliva</t>
  </si>
  <si>
    <t>Seed Sower</t>
  </si>
  <si>
    <t>Squawkabilly (Green)</t>
  </si>
  <si>
    <t>Squawkabilly (Blue)</t>
  </si>
  <si>
    <t>Squawkabilly (Yellow)</t>
  </si>
  <si>
    <t>Squawkabilly (White)</t>
  </si>
  <si>
    <t>Nacli</t>
  </si>
  <si>
    <t>Purifying Salt</t>
  </si>
  <si>
    <t>Naclstack</t>
  </si>
  <si>
    <t>Garganacl</t>
  </si>
  <si>
    <t>Charcadet</t>
  </si>
  <si>
    <t>Auspicious Armor/Malicious Armor</t>
  </si>
  <si>
    <t>Armarouge</t>
  </si>
  <si>
    <t>Ceruledge</t>
  </si>
  <si>
    <t>Tadbulb</t>
  </si>
  <si>
    <t>Bellibolt</t>
  </si>
  <si>
    <t>Electromorphosis</t>
  </si>
  <si>
    <t>Wattrel</t>
  </si>
  <si>
    <t>Wind Power</t>
  </si>
  <si>
    <t>Kilowattrel</t>
  </si>
  <si>
    <t>Maschiff</t>
  </si>
  <si>
    <t>Mabosstiff</t>
  </si>
  <si>
    <t>Guard Dog</t>
  </si>
  <si>
    <t>Shroodle</t>
  </si>
  <si>
    <t>Grafaiai</t>
  </si>
  <si>
    <t>Bramblin</t>
  </si>
  <si>
    <t>Wind Rider</t>
  </si>
  <si>
    <t>Brambleghast</t>
  </si>
  <si>
    <t>Toedscool</t>
  </si>
  <si>
    <t>Mycelium Might</t>
  </si>
  <si>
    <t>Toedscruel</t>
  </si>
  <si>
    <t>Klawf</t>
  </si>
  <si>
    <t>Anger Shell</t>
  </si>
  <si>
    <t>Capsakid</t>
  </si>
  <si>
    <t>Scovillain</t>
  </si>
  <si>
    <t>Rellor</t>
  </si>
  <si>
    <t>Rabsca</t>
  </si>
  <si>
    <t>Flittle</t>
  </si>
  <si>
    <t>Espathra</t>
  </si>
  <si>
    <t>Opportunist</t>
  </si>
  <si>
    <t>Tinkatink</t>
  </si>
  <si>
    <t>Tinkatuff</t>
  </si>
  <si>
    <t>Tinkaton</t>
  </si>
  <si>
    <t>Wiglett</t>
  </si>
  <si>
    <t>Wugtrio</t>
  </si>
  <si>
    <t>Bombirdier</t>
  </si>
  <si>
    <t>Rocky Payload</t>
  </si>
  <si>
    <t>Finizen</t>
  </si>
  <si>
    <t>Lv. 38 (Union Circle)</t>
  </si>
  <si>
    <t>Palafin (Zero)</t>
  </si>
  <si>
    <t>Zero to Hero</t>
  </si>
  <si>
    <t>Palafin (Hero)</t>
  </si>
  <si>
    <t>Varoom</t>
  </si>
  <si>
    <t>Revavroom</t>
  </si>
  <si>
    <t>Cyclizar</t>
  </si>
  <si>
    <t>Orthworm</t>
  </si>
  <si>
    <t>Earth Eater</t>
  </si>
  <si>
    <t>Glimmet</t>
  </si>
  <si>
    <t>Toxic Debris</t>
  </si>
  <si>
    <t>Corrosion</t>
  </si>
  <si>
    <t>Glimmora</t>
  </si>
  <si>
    <t>Greavard</t>
  </si>
  <si>
    <t>Fluffy</t>
  </si>
  <si>
    <t>Lv. 30 (Night)</t>
  </si>
  <si>
    <t>Houndstone</t>
  </si>
  <si>
    <t>Flamigo</t>
  </si>
  <si>
    <t>Costar</t>
  </si>
  <si>
    <t>Cetoddle</t>
  </si>
  <si>
    <t>Cetitan</t>
  </si>
  <si>
    <t>Veluza</t>
  </si>
  <si>
    <t>Dondozo</t>
  </si>
  <si>
    <t>39′04″</t>
  </si>
  <si>
    <t>Tatsugiri (Curly)</t>
  </si>
  <si>
    <t>Commander</t>
  </si>
  <si>
    <t>Tatsugiri (Droopy)</t>
  </si>
  <si>
    <t>Tatsugiri (Stretchy)</t>
  </si>
  <si>
    <t>Annihilape</t>
  </si>
  <si>
    <t>Clodsire</t>
  </si>
  <si>
    <t>Farigiraf</t>
  </si>
  <si>
    <t>Armor Tail</t>
  </si>
  <si>
    <t>Dudunsparce (Two-Segment)</t>
  </si>
  <si>
    <t>Dudunsparce (Three Segment)</t>
  </si>
  <si>
    <t>Kingambit</t>
  </si>
  <si>
    <t>Supreme Overlord</t>
  </si>
  <si>
    <t>Great Tusk</t>
  </si>
  <si>
    <t>Paradox Pokemon</t>
  </si>
  <si>
    <t>Protosynthesis</t>
  </si>
  <si>
    <t>Scream Tail</t>
  </si>
  <si>
    <t>Brute Bonnet</t>
  </si>
  <si>
    <t>Flutter Mane</t>
  </si>
  <si>
    <t>Slither Wing</t>
  </si>
  <si>
    <t>Sandy Shocks</t>
  </si>
  <si>
    <t>Iron Treads</t>
  </si>
  <si>
    <t>Quark Drive</t>
  </si>
  <si>
    <t>Iron Bundle</t>
  </si>
  <si>
    <t>Iron Hands</t>
  </si>
  <si>
    <t>Iron Jugulis</t>
  </si>
  <si>
    <t>Iron Moth</t>
  </si>
  <si>
    <t>Iron Thorns</t>
  </si>
  <si>
    <t>Frigibax</t>
  </si>
  <si>
    <t>Thermal Exchange</t>
  </si>
  <si>
    <t>Arctibax</t>
  </si>
  <si>
    <t>Baxcalibur</t>
  </si>
  <si>
    <t>Gimmighoul (Chest)</t>
  </si>
  <si>
    <t>Level Up (999 Gimmighoul Coins in Bag)</t>
  </si>
  <si>
    <t>Gimmighoul (Roaming)</t>
  </si>
  <si>
    <t>Gholdengo</t>
  </si>
  <si>
    <t>Good as Gold</t>
  </si>
  <si>
    <t>Wo-Chien</t>
  </si>
  <si>
    <t>Tablets of Ruin</t>
  </si>
  <si>
    <t>Chien-Pao</t>
  </si>
  <si>
    <t>Sword of Ruin</t>
  </si>
  <si>
    <t>Ting-Lu</t>
  </si>
  <si>
    <t>Vessel of Ruin</t>
  </si>
  <si>
    <t>Chi-Yu</t>
  </si>
  <si>
    <t>Beads of Ruin</t>
  </si>
  <si>
    <t>Roaring Moon</t>
  </si>
  <si>
    <t>Iron Valiant</t>
  </si>
  <si>
    <t>Koraidon</t>
  </si>
  <si>
    <t>Orichalcum Pulse</t>
  </si>
  <si>
    <t>Miraidon</t>
  </si>
  <si>
    <t>Hadron Engine</t>
  </si>
  <si>
    <t>Search Type</t>
  </si>
  <si>
    <t>Name</t>
  </si>
  <si>
    <t>Input Finder</t>
  </si>
  <si>
    <t>Bulbasaur, Venusaur (Mega), Charizard, Charizard (Mega X), Charizard (Mega Y)</t>
  </si>
  <si>
    <t>Number</t>
  </si>
  <si>
    <t>Venipede, Lechonk, Yungoos</t>
  </si>
  <si>
    <t>Input /\</t>
  </si>
  <si>
    <t>#</t>
  </si>
  <si>
    <t>Pokemon</t>
  </si>
  <si>
    <t>Atk</t>
  </si>
  <si>
    <t>Def</t>
  </si>
  <si>
    <t>SpA</t>
  </si>
  <si>
    <t>SpD</t>
  </si>
  <si>
    <t>Spe</t>
  </si>
  <si>
    <t>Tot</t>
  </si>
  <si>
    <t>EXP</t>
  </si>
  <si>
    <t>Evolution</t>
  </si>
  <si>
    <t>Row # (in spreadsheet)</t>
  </si>
  <si>
    <t>Input</t>
  </si>
  <si>
    <t>Input (Max 2)</t>
  </si>
  <si>
    <t>First Type</t>
  </si>
  <si>
    <t>Second Type</t>
  </si>
  <si>
    <t>Trainer</t>
  </si>
  <si>
    <t>Level</t>
  </si>
  <si>
    <t>Pokemon 1</t>
  </si>
  <si>
    <t>Pokemon 2</t>
  </si>
  <si>
    <t>Pokemon 3</t>
  </si>
  <si>
    <t>Pokemon 4</t>
  </si>
  <si>
    <t>Pokemon 5</t>
  </si>
  <si>
    <t>Pokemon 6</t>
  </si>
  <si>
    <t>Location</t>
  </si>
  <si>
    <t>Notes</t>
  </si>
  <si>
    <t>Gary</t>
  </si>
  <si>
    <t>Celadon City</t>
  </si>
  <si>
    <t>Celadon City Gift</t>
  </si>
  <si>
    <t>T/W/F Stone</t>
  </si>
  <si>
    <t>Brock</t>
  </si>
  <si>
    <t>Cerulean City</t>
  </si>
  <si>
    <t>Cerulean City Gift</t>
  </si>
  <si>
    <t>Lv 16, Lv 32</t>
  </si>
  <si>
    <t>Cinnabar Island</t>
  </si>
  <si>
    <t>Misty</t>
  </si>
  <si>
    <t>Cinnabar Island Gift Fossil</t>
  </si>
  <si>
    <t>Lv 30</t>
  </si>
  <si>
    <t>Omanyte/Kabuto</t>
  </si>
  <si>
    <t>Vul/Mag/She</t>
  </si>
  <si>
    <t>Lt. Surge</t>
  </si>
  <si>
    <t>Diglett's Cave</t>
  </si>
  <si>
    <t>Giovanni</t>
  </si>
  <si>
    <t>Fuschia City</t>
  </si>
  <si>
    <t>Erika</t>
  </si>
  <si>
    <t>Mt. Moon</t>
  </si>
  <si>
    <t>Mag/Nin/Cloy</t>
  </si>
  <si>
    <t>Vap/Jol/Fla</t>
  </si>
  <si>
    <t>Pallet Town</t>
  </si>
  <si>
    <t>Pallet Town Gift</t>
  </si>
  <si>
    <t>Koga</t>
  </si>
  <si>
    <t>Pokemon Mansion</t>
  </si>
  <si>
    <t>Sabrina</t>
  </si>
  <si>
    <t>Pokemon Tower</t>
  </si>
  <si>
    <t>Power Plant</t>
  </si>
  <si>
    <t>Blaine</t>
  </si>
  <si>
    <t>Rock Tunnel</t>
  </si>
  <si>
    <t>Route 1</t>
  </si>
  <si>
    <t>Lorelei</t>
  </si>
  <si>
    <t>Route 10</t>
  </si>
  <si>
    <t>Bruno</t>
  </si>
  <si>
    <t>Route 11</t>
  </si>
  <si>
    <t>Agatha</t>
  </si>
  <si>
    <t>Route 12</t>
  </si>
  <si>
    <t>Snorlax Available</t>
  </si>
  <si>
    <t>Lance</t>
  </si>
  <si>
    <t>Route 12/16 Static</t>
  </si>
  <si>
    <t>Route 13</t>
  </si>
  <si>
    <t>Route 14</t>
  </si>
  <si>
    <t>Route 15</t>
  </si>
  <si>
    <t>Route 16</t>
  </si>
  <si>
    <t>Route 17</t>
  </si>
  <si>
    <t>Route 18</t>
  </si>
  <si>
    <t>Route 19</t>
  </si>
  <si>
    <t>Route 2</t>
  </si>
  <si>
    <t>Route 20</t>
  </si>
  <si>
    <t>Route 21</t>
  </si>
  <si>
    <t>Route 22</t>
  </si>
  <si>
    <t>Route 23</t>
  </si>
  <si>
    <t>Route 24</t>
  </si>
  <si>
    <t>Route 24 Gift</t>
  </si>
  <si>
    <t>Lv 16, Lv 36</t>
  </si>
  <si>
    <t>Route 25</t>
  </si>
  <si>
    <t>Route 3</t>
  </si>
  <si>
    <t>Route 4</t>
  </si>
  <si>
    <t>Route 4 Gift</t>
  </si>
  <si>
    <t>Lv 20</t>
  </si>
  <si>
    <t>Route 5</t>
  </si>
  <si>
    <t>Route 6</t>
  </si>
  <si>
    <t>Route 7</t>
  </si>
  <si>
    <t>Route 8</t>
  </si>
  <si>
    <t>Route 9</t>
  </si>
  <si>
    <t>Safari Zone</t>
  </si>
  <si>
    <t>Saffron City Gift</t>
  </si>
  <si>
    <t>Hitmonlee/Hitmonchan</t>
  </si>
  <si>
    <t>Silph Co Gift</t>
  </si>
  <si>
    <t>Vermillion City</t>
  </si>
  <si>
    <t>Vermillion City Gift</t>
  </si>
  <si>
    <t>Victory Road</t>
  </si>
  <si>
    <t>Viridian City</t>
  </si>
  <si>
    <t>Viridian Forest</t>
  </si>
  <si>
    <t>Rival</t>
  </si>
  <si>
    <t>Chik/Cyn/Toto</t>
  </si>
  <si>
    <t>New Bark Gift</t>
  </si>
  <si>
    <t>Lv 16/14/18, Lv 32/36/30</t>
  </si>
  <si>
    <t>Chikorita/Cyndaquil/Totodile</t>
  </si>
  <si>
    <t>Falkner</t>
  </si>
  <si>
    <t>Goldenrod Gift</t>
  </si>
  <si>
    <t>Bugsy</t>
  </si>
  <si>
    <t>T/W/F Stone, Happiness</t>
  </si>
  <si>
    <t>Bay/Qui/Cro</t>
  </si>
  <si>
    <t>Dragon's Den Gift</t>
  </si>
  <si>
    <t>Lv 30, Lv 55</t>
  </si>
  <si>
    <t>Whitney</t>
  </si>
  <si>
    <t>Violet City Gift Egg</t>
  </si>
  <si>
    <t>Happiness</t>
  </si>
  <si>
    <t>Cianwood Gift</t>
  </si>
  <si>
    <t>Morty</t>
  </si>
  <si>
    <t>Mt. Mortar Gift</t>
  </si>
  <si>
    <t>Chuck</t>
  </si>
  <si>
    <t>Route 34 Gift Egg</t>
  </si>
  <si>
    <t>Happy, St/St/St/20/30/30/30</t>
  </si>
  <si>
    <t>Pi/Cl/Ig/Ty/Sm/El/Ma</t>
  </si>
  <si>
    <t>Pryce</t>
  </si>
  <si>
    <t>Mahogany Static</t>
  </si>
  <si>
    <t>Meg/Qui/Fer</t>
  </si>
  <si>
    <t>Lake of Rage Static</t>
  </si>
  <si>
    <t>Jasmine</t>
  </si>
  <si>
    <t>Union Cave Static Friday</t>
  </si>
  <si>
    <t>Meg/Ty/Fer</t>
  </si>
  <si>
    <t>Route 36 Static</t>
  </si>
  <si>
    <t>Clair</t>
  </si>
  <si>
    <t>Kindgra</t>
  </si>
  <si>
    <t>Route 29</t>
  </si>
  <si>
    <t>Will</t>
  </si>
  <si>
    <t>Route 30</t>
  </si>
  <si>
    <t>Venemoth</t>
  </si>
  <si>
    <t>Route 31</t>
  </si>
  <si>
    <t>Route 32</t>
  </si>
  <si>
    <t>Karen</t>
  </si>
  <si>
    <t>Route 33</t>
  </si>
  <si>
    <t>Route 34</t>
  </si>
  <si>
    <t>Route 35</t>
  </si>
  <si>
    <t>Route 36</t>
  </si>
  <si>
    <t>Route 37</t>
  </si>
  <si>
    <t>Route 38</t>
  </si>
  <si>
    <t>Route 39</t>
  </si>
  <si>
    <t>Route 40</t>
  </si>
  <si>
    <t>Route 41</t>
  </si>
  <si>
    <t>Route 42</t>
  </si>
  <si>
    <t>Route 43</t>
  </si>
  <si>
    <t>Route 44</t>
  </si>
  <si>
    <t>Route 45</t>
  </si>
  <si>
    <t>Route 46</t>
  </si>
  <si>
    <t>Route 47</t>
  </si>
  <si>
    <t>Route 48</t>
  </si>
  <si>
    <t>Route 27</t>
  </si>
  <si>
    <t>Route 26</t>
  </si>
  <si>
    <t>Tre/Tor/Mud</t>
  </si>
  <si>
    <t>Lavaridge Gift Egg</t>
  </si>
  <si>
    <t>Lv 15</t>
  </si>
  <si>
    <t>Roxanne</t>
  </si>
  <si>
    <t>Noespass</t>
  </si>
  <si>
    <t>Route 119 Gift</t>
  </si>
  <si>
    <t>Castform</t>
  </si>
  <si>
    <t>Win/Lot/Tor</t>
  </si>
  <si>
    <t>Route 119/120 Static</t>
  </si>
  <si>
    <t>Brawly</t>
  </si>
  <si>
    <t>Rustboro Gift Fossil</t>
  </si>
  <si>
    <t>Lv 40</t>
  </si>
  <si>
    <t>Lileep/Anorith</t>
  </si>
  <si>
    <t>Win/Lom/Slu</t>
  </si>
  <si>
    <t>Gro/Com/Mar</t>
  </si>
  <si>
    <t>Wattson</t>
  </si>
  <si>
    <t>Maxie</t>
  </si>
  <si>
    <t>Flannery</t>
  </si>
  <si>
    <t>Norman</t>
  </si>
  <si>
    <t>Pel/Lom/Slu</t>
  </si>
  <si>
    <t>Winona</t>
  </si>
  <si>
    <t>Pel/Lud/Slu</t>
  </si>
  <si>
    <t>Tate &amp; Liza</t>
  </si>
  <si>
    <t>Archie</t>
  </si>
  <si>
    <t>Maxie/Tabitha</t>
  </si>
  <si>
    <t>Juan</t>
  </si>
  <si>
    <t>Wally</t>
  </si>
  <si>
    <t>Sidney</t>
  </si>
  <si>
    <t>Phoebe</t>
  </si>
  <si>
    <t>Dableye</t>
  </si>
  <si>
    <t>Glacia</t>
  </si>
  <si>
    <t>Drake</t>
  </si>
  <si>
    <t>Wallace</t>
  </si>
  <si>
    <t>Barry</t>
  </si>
  <si>
    <t>Chim/Pip/Turt</t>
  </si>
  <si>
    <t>Route 201 Gift</t>
  </si>
  <si>
    <t>Lv 18/14/16, Lv 32/36/36</t>
  </si>
  <si>
    <t>Turtwig/Chimchar/Piplup</t>
  </si>
  <si>
    <t>Hearthome Gift</t>
  </si>
  <si>
    <t>Stone, Happiness, Rock</t>
  </si>
  <si>
    <t>Roark</t>
  </si>
  <si>
    <t>Veilstone Gift</t>
  </si>
  <si>
    <t>Trade Item</t>
  </si>
  <si>
    <t>Mars</t>
  </si>
  <si>
    <t>Eterna Gift Egg</t>
  </si>
  <si>
    <t>Happiness, Shiny Stone</t>
  </si>
  <si>
    <t>Gardenia</t>
  </si>
  <si>
    <t>Cherim</t>
  </si>
  <si>
    <t>Drifloon Static Friday</t>
  </si>
  <si>
    <t>Lv 28</t>
  </si>
  <si>
    <t>Driflooon</t>
  </si>
  <si>
    <t>Jupiter</t>
  </si>
  <si>
    <t>Route 209 Static</t>
  </si>
  <si>
    <t>Fantina</t>
  </si>
  <si>
    <t>Old Chateau Night</t>
  </si>
  <si>
    <t>Bui/Ros/Pon</t>
  </si>
  <si>
    <t>Mon/Prin/Gro</t>
  </si>
  <si>
    <t>Iron Island Gift Egg</t>
  </si>
  <si>
    <t>Maylene</t>
  </si>
  <si>
    <t>Cyrus</t>
  </si>
  <si>
    <t>Wake</t>
  </si>
  <si>
    <t>Flo/Ros/Rap</t>
  </si>
  <si>
    <t>Inf/Emp/Tor</t>
  </si>
  <si>
    <t>Saturn</t>
  </si>
  <si>
    <t>Byron</t>
  </si>
  <si>
    <t>Candice</t>
  </si>
  <si>
    <t>Mars/Jup</t>
  </si>
  <si>
    <t>Volkner</t>
  </si>
  <si>
    <t>Aaron</t>
  </si>
  <si>
    <t>Bertha</t>
  </si>
  <si>
    <t>Flint</t>
  </si>
  <si>
    <t>Lucian</t>
  </si>
  <si>
    <t>Cynthia</t>
  </si>
  <si>
    <t>Hugh</t>
  </si>
  <si>
    <t>Asperita City Gift</t>
  </si>
  <si>
    <t>Lv 17, Lv 36</t>
  </si>
  <si>
    <t>Snivy/Tepig/Oshawott</t>
  </si>
  <si>
    <t>Seaside Cave Gift</t>
  </si>
  <si>
    <t>Cheren</t>
  </si>
  <si>
    <t>Route 6 Gift</t>
  </si>
  <si>
    <t>Lv 34</t>
  </si>
  <si>
    <t>Deerling</t>
  </si>
  <si>
    <t>Roxie</t>
  </si>
  <si>
    <t>Undella Bay Static Thurs</t>
  </si>
  <si>
    <t>Burgh</t>
  </si>
  <si>
    <t>Route 4 Static Monday</t>
  </si>
  <si>
    <t>Colress</t>
  </si>
  <si>
    <t>Dreiftveil Gift</t>
  </si>
  <si>
    <t>Rood</t>
  </si>
  <si>
    <t>Relic Castle Static</t>
  </si>
  <si>
    <t>Elesa</t>
  </si>
  <si>
    <t>Clay</t>
  </si>
  <si>
    <t>Skyla</t>
  </si>
  <si>
    <t>Zinzolin</t>
  </si>
  <si>
    <t>Drayden</t>
  </si>
  <si>
    <t>Crogonal</t>
  </si>
  <si>
    <t>Shadow</t>
  </si>
  <si>
    <t>Marlson</t>
  </si>
  <si>
    <t>Ghetsis</t>
  </si>
  <si>
    <t>Shauntal</t>
  </si>
  <si>
    <t>Grimsley</t>
  </si>
  <si>
    <t>Caitlin</t>
  </si>
  <si>
    <t>Marshall</t>
  </si>
  <si>
    <t>Iris</t>
  </si>
  <si>
    <t>EV'd</t>
  </si>
  <si>
    <t>EV's</t>
  </si>
  <si>
    <t>Viola</t>
  </si>
  <si>
    <t>Vivillon</t>
  </si>
  <si>
    <t>Lumiose Gift</t>
  </si>
  <si>
    <t>Lv 16/16/16, Lv 32/36/36</t>
  </si>
  <si>
    <t>Bulbasaur/Charmander/Squirtle</t>
  </si>
  <si>
    <t>Grant</t>
  </si>
  <si>
    <t>Aquacorde Gift</t>
  </si>
  <si>
    <t>Chespin/Fennekin/Froakie</t>
  </si>
  <si>
    <t>Serena</t>
  </si>
  <si>
    <t>Meowstic</t>
  </si>
  <si>
    <t>Fragadier</t>
  </si>
  <si>
    <t>Route 7 Static</t>
  </si>
  <si>
    <t>Korrina</t>
  </si>
  <si>
    <t>Ambrette Gift</t>
  </si>
  <si>
    <t>Lv 39 Day/Night</t>
  </si>
  <si>
    <t>Tyrunt/Amaura</t>
  </si>
  <si>
    <t>Ramos</t>
  </si>
  <si>
    <t>Route 12 Gift</t>
  </si>
  <si>
    <t>Clemont</t>
  </si>
  <si>
    <t>Tower of Mastery Gift</t>
  </si>
  <si>
    <t>Valerie</t>
  </si>
  <si>
    <t>Olympia</t>
  </si>
  <si>
    <t>Lysandre</t>
  </si>
  <si>
    <t>Gyarados (M)</t>
  </si>
  <si>
    <t>Sycamore</t>
  </si>
  <si>
    <t>Shauna</t>
  </si>
  <si>
    <t>Tierno</t>
  </si>
  <si>
    <t>Trevor</t>
  </si>
  <si>
    <t>Wulfric</t>
  </si>
  <si>
    <t>Malva</t>
  </si>
  <si>
    <t>Wikstrom</t>
  </si>
  <si>
    <t>Aegislash</t>
  </si>
  <si>
    <t>Drasna</t>
  </si>
  <si>
    <t>Siebold</t>
  </si>
  <si>
    <t>Diantha</t>
  </si>
  <si>
    <t>Gourgeist</t>
  </si>
  <si>
    <t>May</t>
  </si>
  <si>
    <t>Kalos Champion</t>
  </si>
  <si>
    <t>No</t>
  </si>
  <si>
    <t>252 Atk, 252 HP/Spe</t>
  </si>
  <si>
    <t>Route 103</t>
  </si>
  <si>
    <t>Lv 18</t>
  </si>
  <si>
    <t>Rusturf Tunnel</t>
  </si>
  <si>
    <t>Petalburg Woods</t>
  </si>
  <si>
    <t>Reset</t>
  </si>
  <si>
    <t>Lv 23</t>
  </si>
  <si>
    <t>252 Atk, 252 Spe</t>
  </si>
  <si>
    <t>Route 102</t>
  </si>
  <si>
    <t>Lv 14, Water Stone</t>
  </si>
  <si>
    <t>252 SpA, 252 Spe</t>
  </si>
  <si>
    <t>Shelly</t>
  </si>
  <si>
    <t>Route 104</t>
  </si>
  <si>
    <t>Yes</t>
  </si>
  <si>
    <t>Happiness, Lv 18</t>
  </si>
  <si>
    <t>Lv 24</t>
  </si>
  <si>
    <t>Matt</t>
  </si>
  <si>
    <t>Route 101</t>
  </si>
  <si>
    <t>Lv 10</t>
  </si>
  <si>
    <t>Route 101 Gift</t>
  </si>
  <si>
    <t>Lavaridge Town Gift Egg</t>
  </si>
  <si>
    <t>Rustboro City Gift Fossil</t>
  </si>
  <si>
    <t>Anorith/Lileep</t>
  </si>
  <si>
    <t>Slateport City Gift</t>
  </si>
  <si>
    <t>Cosplay Pikachu</t>
  </si>
  <si>
    <t>Southern Island Gift</t>
  </si>
  <si>
    <t>Weather Institute Gift</t>
  </si>
  <si>
    <t>Liza &amp; Tate</t>
  </si>
  <si>
    <t>Steven</t>
  </si>
  <si>
    <t>Tot Ev's</t>
  </si>
  <si>
    <t>Hau</t>
  </si>
  <si>
    <t>Pop/Row/Lit</t>
  </si>
  <si>
    <t>Route 1 Gift</t>
  </si>
  <si>
    <t>Lv 17, Lv 34</t>
  </si>
  <si>
    <t>Rowlet/Litten/Popplio</t>
  </si>
  <si>
    <t>Heahea City Gift</t>
  </si>
  <si>
    <t>Thunderstone</t>
  </si>
  <si>
    <t>Totem Gumshoos</t>
  </si>
  <si>
    <t>Yngoos</t>
  </si>
  <si>
    <t>Trainer's School Static</t>
  </si>
  <si>
    <t>Lv 25, Trade</t>
  </si>
  <si>
    <t>Hala</t>
  </si>
  <si>
    <t>Hau'oli Static</t>
  </si>
  <si>
    <t>Bri/Dart/Tor</t>
  </si>
  <si>
    <t>Exeggutor Island Static</t>
  </si>
  <si>
    <t>Gladion</t>
  </si>
  <si>
    <t>Route 9 Static</t>
  </si>
  <si>
    <t>Totem Araquanid</t>
  </si>
  <si>
    <t>Masq/Dewp</t>
  </si>
  <si>
    <t>Paniola Ranch Gift Egg</t>
  </si>
  <si>
    <t>Totem Marowak</t>
  </si>
  <si>
    <t>Seafolk Village Gift</t>
  </si>
  <si>
    <t>Totem Lurantis</t>
  </si>
  <si>
    <t>Kec/Comf</t>
  </si>
  <si>
    <t>Route 14 Static</t>
  </si>
  <si>
    <t>Olivia</t>
  </si>
  <si>
    <t>Lycanroc</t>
  </si>
  <si>
    <t>Flar/Vap/Leaf</t>
  </si>
  <si>
    <t>Route 15 Static</t>
  </si>
  <si>
    <t>Totem Togedemaru</t>
  </si>
  <si>
    <t>Skar/Dede</t>
  </si>
  <si>
    <t>Totem Sticker Gift</t>
  </si>
  <si>
    <t>Guzma</t>
  </si>
  <si>
    <t>Marowak (A)</t>
  </si>
  <si>
    <t>Totem Mimikyu</t>
  </si>
  <si>
    <t>Ban/Jelli</t>
  </si>
  <si>
    <t>Typye: Null</t>
  </si>
  <si>
    <t>Nanu</t>
  </si>
  <si>
    <t>Faba</t>
  </si>
  <si>
    <t>Lusamine</t>
  </si>
  <si>
    <t>Totem Kommo-o</t>
  </si>
  <si>
    <t>Sciz/Noiv</t>
  </si>
  <si>
    <t>Totem Ribombee</t>
  </si>
  <si>
    <t>Bliss/Peli</t>
  </si>
  <si>
    <t>Hapu</t>
  </si>
  <si>
    <t>Gastrodon</t>
  </si>
  <si>
    <t>Molayne</t>
  </si>
  <si>
    <t>Acerola</t>
  </si>
  <si>
    <t>Kahili</t>
  </si>
  <si>
    <t>Oricorio</t>
  </si>
  <si>
    <t>Prim/Dec/Inc</t>
  </si>
  <si>
    <t>Hop</t>
  </si>
  <si>
    <t>Sob/Gr/Sc</t>
  </si>
  <si>
    <t>Postwick Gift</t>
  </si>
  <si>
    <t>Lv 16, Lv 35</t>
  </si>
  <si>
    <t>Grookey/Scrobunny/Sobble</t>
  </si>
  <si>
    <t>Wedgehurst Staion Static</t>
  </si>
  <si>
    <t>Galarica Cuff/Wreath</t>
  </si>
  <si>
    <t>Slowpoke (G)</t>
  </si>
  <si>
    <t>Mustard</t>
  </si>
  <si>
    <t>Route 5 Gift</t>
  </si>
  <si>
    <t>Master Dojo Gift</t>
  </si>
  <si>
    <t>Lv 16/16, Lv 32/36</t>
  </si>
  <si>
    <t>Bulbasaur/Squirtle</t>
  </si>
  <si>
    <t>Bede</t>
  </si>
  <si>
    <t>Training</t>
  </si>
  <si>
    <t>Milo</t>
  </si>
  <si>
    <t>Diglett Gift</t>
  </si>
  <si>
    <t>Meowth (A)</t>
  </si>
  <si>
    <t>Dri/Thw/Ra</t>
  </si>
  <si>
    <t>Lv 37, Trade Item</t>
  </si>
  <si>
    <t>Ponyta (G)</t>
  </si>
  <si>
    <t>Vulpix (A)</t>
  </si>
  <si>
    <t>Nessa</t>
  </si>
  <si>
    <t>Sandshrew (A)</t>
  </si>
  <si>
    <t>Marnie</t>
  </si>
  <si>
    <t>Morpeko</t>
  </si>
  <si>
    <t>Raichu (A)</t>
  </si>
  <si>
    <t>Kabu</t>
  </si>
  <si>
    <t>Exeggutor (A)</t>
  </si>
  <si>
    <t>Lv 26</t>
  </si>
  <si>
    <t>Diglett (A)</t>
  </si>
  <si>
    <t>Allister</t>
  </si>
  <si>
    <t>Yamask (G)</t>
  </si>
  <si>
    <t>Route 6 Gift Fossil</t>
  </si>
  <si>
    <t>Int/Rill/Cind</t>
  </si>
  <si>
    <t>Opal</t>
  </si>
  <si>
    <t>Weezing (G)</t>
  </si>
  <si>
    <t>Toggekiss</t>
  </si>
  <si>
    <t>Alcremie</t>
  </si>
  <si>
    <t>Melony</t>
  </si>
  <si>
    <t>Darmanitan (G)</t>
  </si>
  <si>
    <t>Eiscue</t>
  </si>
  <si>
    <t>Piers</t>
  </si>
  <si>
    <t>Raihan</t>
  </si>
  <si>
    <t>Oleana</t>
  </si>
  <si>
    <t>Rapidash (G)</t>
  </si>
  <si>
    <t>Rose</t>
  </si>
  <si>
    <t>Ferrothotn</t>
  </si>
  <si>
    <t>Leon</t>
  </si>
  <si>
    <t>Input Befehl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</si>
</sst>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0"/>
      <color rgb="FF000000"/>
      <name val="Arial"/>
      <scheme val="minor"/>
    </font>
    <font>
      <b/>
      <sz val="9"/>
      <color rgb="FF000000"/>
      <name val="Arial"/>
    </font>
    <font>
      <b/>
      <sz val="9"/>
      <color theme="1"/>
      <name val="Arial"/>
    </font>
    <font>
      <sz val="9"/>
      <color rgb="FF000000"/>
      <name val="Arial"/>
    </font>
    <font>
      <sz val="9"/>
      <color theme="1"/>
      <name val="Arial"/>
    </font>
    <font>
      <sz val="9"/>
      <color rgb="FFFF00FF"/>
      <name val="Arial"/>
    </font>
    <font>
      <sz val="10"/>
      <color theme="1"/>
      <name val="Arial"/>
      <scheme val="minor"/>
    </font>
    <font>
      <sz val="9"/>
      <color rgb="FF000000"/>
      <name val="&quot;Google Sans Mono&quot;"/>
    </font>
    <font>
      <b/>
      <sz val="9"/>
      <color rgb="FFD9D9D9"/>
      <name val="Arial"/>
    </font>
    <font>
      <sz val="9"/>
      <color rgb="FFD9D9D9"/>
      <name val="Arial"/>
    </font>
    <font>
      <b/>
      <i/>
      <sz val="9"/>
      <color theme="1"/>
      <name val="Arial"/>
    </font>
    <font>
      <sz val="9"/>
      <color rgb="FFFFFFFF"/>
      <name val="Arial"/>
    </font>
    <font>
      <sz val="10"/>
      <color rgb="FF000000"/>
      <name val="Arial"/>
    </font>
  </fonts>
  <fills count="21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D9D9D9"/>
        <bgColor rgb="FFD9D9D9"/>
      </patternFill>
    </fill>
    <fill>
      <patternFill patternType="solid">
        <fgColor rgb="FFFDEADA"/>
        <bgColor rgb="FFFDEADA"/>
      </patternFill>
    </fill>
    <fill>
      <patternFill patternType="solid">
        <fgColor rgb="FFFCD5B5"/>
        <bgColor rgb="FFFCD5B5"/>
      </patternFill>
    </fill>
    <fill>
      <patternFill patternType="solid">
        <fgColor rgb="FFDBEEF4"/>
        <bgColor rgb="FFDBEEF4"/>
      </patternFill>
    </fill>
    <fill>
      <patternFill patternType="solid">
        <fgColor rgb="FFB7DEE8"/>
        <bgColor rgb="FFB7DEE8"/>
      </patternFill>
    </fill>
    <fill>
      <patternFill patternType="solid">
        <fgColor rgb="FFF2F2F2"/>
        <bgColor rgb="FFF2F2F2"/>
      </patternFill>
    </fill>
    <fill>
      <patternFill patternType="solid">
        <fgColor rgb="FFD6D4CB"/>
        <bgColor rgb="FFD6D4CB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A8D08D"/>
        <bgColor rgb="FFA8D08D"/>
      </patternFill>
    </fill>
    <fill>
      <patternFill patternType="solid">
        <fgColor rgb="FFECECEC"/>
        <bgColor rgb="FFECECEC"/>
      </patternFill>
    </fill>
    <fill>
      <patternFill patternType="solid">
        <fgColor rgb="FFA5A5A5"/>
        <bgColor rgb="FFA5A5A5"/>
      </patternFill>
    </fill>
    <fill>
      <patternFill patternType="solid">
        <fgColor rgb="FFFF6600"/>
        <bgColor rgb="FFFF6600"/>
      </patternFill>
    </fill>
    <fill>
      <patternFill patternType="solid">
        <fgColor rgb="FFCC99FF"/>
        <bgColor rgb="FFCC99FF"/>
      </patternFill>
    </fill>
    <fill>
      <patternFill patternType="solid">
        <fgColor rgb="FFFF9900"/>
        <bgColor rgb="FFFF9900"/>
      </patternFill>
    </fill>
    <fill>
      <patternFill patternType="solid">
        <fgColor rgb="FF0099CC"/>
        <bgColor rgb="FF0099CC"/>
      </patternFill>
    </fill>
    <fill>
      <patternFill patternType="solid">
        <fgColor rgb="FFD9EAD3"/>
        <bgColor rgb="FFD9EAD3"/>
      </patternFill>
    </fill>
    <fill>
      <patternFill patternType="solid">
        <fgColor rgb="FF7F7F7F"/>
        <bgColor rgb="FF7F7F7F"/>
      </patternFill>
    </fill>
  </fills>
  <borders count="4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05">
    <xf numFmtId="0" fontId="0" fillId="0" borderId="0" xfId="0" applyFont="1" applyAlignment="1">
      <alignment wrapText="1"/>
    </xf>
    <xf numFmtId="0" fontId="1" fillId="0" borderId="1" xfId="0" applyFont="1" applyBorder="1" applyAlignment="1">
      <alignment horizontal="center" vertical="top" textRotation="65" wrapText="1"/>
    </xf>
    <xf numFmtId="0" fontId="1" fillId="0" borderId="1" xfId="0" applyFont="1" applyBorder="1" applyAlignment="1">
      <alignment horizontal="center" vertical="top" textRotation="65"/>
    </xf>
    <xf numFmtId="0" fontId="1" fillId="0" borderId="2" xfId="0" applyFont="1" applyBorder="1" applyAlignment="1">
      <alignment horizontal="center" vertical="top" textRotation="65" wrapText="1"/>
    </xf>
    <xf numFmtId="0" fontId="1" fillId="0" borderId="3" xfId="0" applyFont="1" applyBorder="1" applyAlignment="1">
      <alignment horizontal="center" vertical="top" textRotation="65" wrapText="1"/>
    </xf>
    <xf numFmtId="0" fontId="1" fillId="0" borderId="4" xfId="0" applyFont="1" applyBorder="1" applyAlignment="1">
      <alignment horizontal="center" vertical="top" textRotation="65" wrapText="1"/>
    </xf>
    <xf numFmtId="0" fontId="1" fillId="0" borderId="2" xfId="0" applyFont="1" applyBorder="1" applyAlignment="1">
      <alignment horizontal="center" vertical="top" textRotation="65"/>
    </xf>
    <xf numFmtId="0" fontId="1" fillId="0" borderId="3" xfId="0" applyFont="1" applyBorder="1" applyAlignment="1">
      <alignment horizontal="center" vertical="top" textRotation="65"/>
    </xf>
    <xf numFmtId="0" fontId="1" fillId="0" borderId="4" xfId="0" applyFont="1" applyBorder="1" applyAlignment="1">
      <alignment horizontal="center" vertical="top" textRotation="65"/>
    </xf>
    <xf numFmtId="0" fontId="1" fillId="0" borderId="5" xfId="0" applyFont="1" applyBorder="1" applyAlignment="1">
      <alignment horizontal="center" vertical="top" textRotation="65"/>
    </xf>
    <xf numFmtId="0" fontId="1" fillId="0" borderId="6" xfId="0" applyFont="1" applyBorder="1" applyAlignment="1">
      <alignment horizontal="center" vertical="top" textRotation="65"/>
    </xf>
    <xf numFmtId="0" fontId="2" fillId="0" borderId="3" xfId="0" applyFont="1" applyBorder="1" applyAlignment="1">
      <alignment horizontal="center" vertical="top" textRotation="65"/>
    </xf>
    <xf numFmtId="0" fontId="3" fillId="0" borderId="7" xfId="0" applyFont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top"/>
    </xf>
    <xf numFmtId="0" fontId="3" fillId="2" borderId="9" xfId="0" applyFont="1" applyFill="1" applyBorder="1" applyAlignment="1">
      <alignment horizontal="center" vertical="top"/>
    </xf>
    <xf numFmtId="0" fontId="3" fillId="2" borderId="10" xfId="0" applyFont="1" applyFill="1" applyBorder="1" applyAlignment="1">
      <alignment horizontal="center" vertical="top"/>
    </xf>
    <xf numFmtId="0" fontId="3" fillId="3" borderId="8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9" borderId="10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3" fontId="3" fillId="0" borderId="9" xfId="0" applyNumberFormat="1" applyFont="1" applyBorder="1" applyAlignment="1">
      <alignment horizontal="center" vertical="center"/>
    </xf>
    <xf numFmtId="0" fontId="3" fillId="10" borderId="9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3" fillId="10" borderId="9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top" wrapText="1"/>
    </xf>
    <xf numFmtId="0" fontId="3" fillId="2" borderId="10" xfId="0" applyFont="1" applyFill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11" borderId="7" xfId="0" applyFont="1" applyFill="1" applyBorder="1" applyAlignment="1">
      <alignment horizontal="center" vertical="center"/>
    </xf>
    <xf numFmtId="0" fontId="3" fillId="11" borderId="8" xfId="0" applyFont="1" applyFill="1" applyBorder="1" applyAlignment="1">
      <alignment horizontal="center" vertical="top"/>
    </xf>
    <xf numFmtId="0" fontId="3" fillId="11" borderId="9" xfId="0" applyFont="1" applyFill="1" applyBorder="1" applyAlignment="1">
      <alignment horizontal="center" vertical="top"/>
    </xf>
    <xf numFmtId="0" fontId="3" fillId="11" borderId="10" xfId="0" applyFont="1" applyFill="1" applyBorder="1" applyAlignment="1">
      <alignment horizontal="center" vertical="top"/>
    </xf>
    <xf numFmtId="0" fontId="3" fillId="11" borderId="7" xfId="0" applyFont="1" applyFill="1" applyBorder="1" applyAlignment="1">
      <alignment horizontal="center" vertical="center" wrapText="1"/>
    </xf>
    <xf numFmtId="0" fontId="3" fillId="11" borderId="8" xfId="0" applyFont="1" applyFill="1" applyBorder="1" applyAlignment="1">
      <alignment horizontal="center" vertical="top" wrapText="1"/>
    </xf>
    <xf numFmtId="0" fontId="3" fillId="11" borderId="9" xfId="0" applyFont="1" applyFill="1" applyBorder="1" applyAlignment="1">
      <alignment horizontal="center" vertical="top" wrapText="1"/>
    </xf>
    <xf numFmtId="0" fontId="3" fillId="11" borderId="10" xfId="0" applyFont="1" applyFill="1" applyBorder="1" applyAlignment="1">
      <alignment horizontal="center" vertical="top" wrapText="1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top"/>
    </xf>
    <xf numFmtId="0" fontId="3" fillId="12" borderId="9" xfId="0" applyFont="1" applyFill="1" applyBorder="1" applyAlignment="1">
      <alignment horizontal="center" vertical="top"/>
    </xf>
    <xf numFmtId="0" fontId="3" fillId="12" borderId="10" xfId="0" applyFont="1" applyFill="1" applyBorder="1" applyAlignment="1">
      <alignment horizontal="center" vertical="top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top"/>
    </xf>
    <xf numFmtId="0" fontId="3" fillId="13" borderId="9" xfId="0" applyFont="1" applyFill="1" applyBorder="1" applyAlignment="1">
      <alignment horizontal="center" vertical="top"/>
    </xf>
    <xf numFmtId="0" fontId="3" fillId="13" borderId="10" xfId="0" applyFont="1" applyFill="1" applyBorder="1" applyAlignment="1">
      <alignment horizontal="center" vertical="top"/>
    </xf>
    <xf numFmtId="0" fontId="4" fillId="0" borderId="1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 wrapText="1"/>
    </xf>
    <xf numFmtId="0" fontId="3" fillId="13" borderId="7" xfId="0" applyFont="1" applyFill="1" applyBorder="1" applyAlignment="1">
      <alignment horizontal="center" vertical="center" wrapText="1"/>
    </xf>
    <xf numFmtId="0" fontId="3" fillId="13" borderId="8" xfId="0" applyFont="1" applyFill="1" applyBorder="1" applyAlignment="1">
      <alignment horizontal="center" vertical="top" wrapText="1"/>
    </xf>
    <xf numFmtId="0" fontId="3" fillId="13" borderId="9" xfId="0" applyFont="1" applyFill="1" applyBorder="1" applyAlignment="1">
      <alignment horizontal="center" vertical="top" wrapText="1"/>
    </xf>
    <xf numFmtId="0" fontId="3" fillId="13" borderId="10" xfId="0" applyFont="1" applyFill="1" applyBorder="1" applyAlignment="1">
      <alignment horizontal="center" vertical="top" wrapText="1"/>
    </xf>
    <xf numFmtId="0" fontId="4" fillId="0" borderId="7" xfId="0" applyFont="1" applyBorder="1" applyAlignment="1">
      <alignment horizontal="center" vertical="center" wrapText="1"/>
    </xf>
    <xf numFmtId="0" fontId="3" fillId="14" borderId="7" xfId="0" applyFont="1" applyFill="1" applyBorder="1" applyAlignment="1">
      <alignment horizontal="center" vertical="center"/>
    </xf>
    <xf numFmtId="0" fontId="3" fillId="14" borderId="8" xfId="0" applyFont="1" applyFill="1" applyBorder="1" applyAlignment="1">
      <alignment horizontal="center" vertical="top"/>
    </xf>
    <xf numFmtId="0" fontId="3" fillId="14" borderId="9" xfId="0" applyFont="1" applyFill="1" applyBorder="1" applyAlignment="1">
      <alignment horizontal="center" vertical="top"/>
    </xf>
    <xf numFmtId="0" fontId="3" fillId="14" borderId="10" xfId="0" applyFont="1" applyFill="1" applyBorder="1" applyAlignment="1">
      <alignment horizontal="center" vertical="top"/>
    </xf>
    <xf numFmtId="0" fontId="3" fillId="0" borderId="8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15" borderId="7" xfId="0" applyFont="1" applyFill="1" applyBorder="1" applyAlignment="1">
      <alignment horizontal="center" vertical="center"/>
    </xf>
    <xf numFmtId="0" fontId="3" fillId="15" borderId="8" xfId="0" applyFont="1" applyFill="1" applyBorder="1" applyAlignment="1">
      <alignment horizontal="center" vertical="top"/>
    </xf>
    <xf numFmtId="0" fontId="3" fillId="15" borderId="9" xfId="0" applyFont="1" applyFill="1" applyBorder="1" applyAlignment="1">
      <alignment horizontal="center" vertical="top"/>
    </xf>
    <xf numFmtId="0" fontId="3" fillId="15" borderId="10" xfId="0" applyFont="1" applyFill="1" applyBorder="1" applyAlignment="1">
      <alignment horizontal="center" vertical="top"/>
    </xf>
    <xf numFmtId="0" fontId="3" fillId="10" borderId="7" xfId="0" applyFont="1" applyFill="1" applyBorder="1" applyAlignment="1">
      <alignment horizontal="center" vertical="center"/>
    </xf>
    <xf numFmtId="0" fontId="3" fillId="16" borderId="7" xfId="0" applyFont="1" applyFill="1" applyBorder="1" applyAlignment="1">
      <alignment horizontal="center" vertical="center"/>
    </xf>
    <xf numFmtId="0" fontId="3" fillId="16" borderId="8" xfId="0" applyFont="1" applyFill="1" applyBorder="1" applyAlignment="1">
      <alignment horizontal="center" vertical="top"/>
    </xf>
    <xf numFmtId="0" fontId="3" fillId="16" borderId="9" xfId="0" applyFont="1" applyFill="1" applyBorder="1" applyAlignment="1">
      <alignment horizontal="center" vertical="top"/>
    </xf>
    <xf numFmtId="0" fontId="3" fillId="16" borderId="10" xfId="0" applyFont="1" applyFill="1" applyBorder="1" applyAlignment="1">
      <alignment horizontal="center" vertical="top"/>
    </xf>
    <xf numFmtId="0" fontId="3" fillId="10" borderId="7" xfId="0" applyFont="1" applyFill="1" applyBorder="1" applyAlignment="1">
      <alignment horizontal="center" vertical="center" wrapText="1"/>
    </xf>
    <xf numFmtId="0" fontId="4" fillId="16" borderId="7" xfId="0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horizontal="center" vertical="top" wrapText="1"/>
    </xf>
    <xf numFmtId="0" fontId="4" fillId="16" borderId="9" xfId="0" applyFont="1" applyFill="1" applyBorder="1" applyAlignment="1">
      <alignment horizontal="center" vertical="top" wrapText="1"/>
    </xf>
    <xf numFmtId="0" fontId="4" fillId="16" borderId="10" xfId="0" applyFont="1" applyFill="1" applyBorder="1" applyAlignment="1">
      <alignment horizontal="center" vertical="top" wrapText="1"/>
    </xf>
    <xf numFmtId="0" fontId="3" fillId="10" borderId="13" xfId="0" applyFont="1" applyFill="1" applyBorder="1" applyAlignment="1">
      <alignment horizontal="center" vertical="center" wrapText="1"/>
    </xf>
    <xf numFmtId="0" fontId="4" fillId="16" borderId="13" xfId="0" applyFont="1" applyFill="1" applyBorder="1" applyAlignment="1">
      <alignment horizontal="center" vertical="center" wrapText="1"/>
    </xf>
    <xf numFmtId="0" fontId="4" fillId="16" borderId="14" xfId="0" applyFont="1" applyFill="1" applyBorder="1" applyAlignment="1">
      <alignment horizontal="center" vertical="top" wrapText="1"/>
    </xf>
    <xf numFmtId="0" fontId="4" fillId="16" borderId="15" xfId="0" applyFont="1" applyFill="1" applyBorder="1" applyAlignment="1">
      <alignment horizontal="center" vertical="top" wrapText="1"/>
    </xf>
    <xf numFmtId="0" fontId="4" fillId="16" borderId="16" xfId="0" applyFont="1" applyFill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center" wrapText="1"/>
    </xf>
    <xf numFmtId="0" fontId="3" fillId="3" borderId="14" xfId="0" applyFont="1" applyFill="1" applyBorder="1" applyAlignment="1">
      <alignment horizontal="center" vertical="center"/>
    </xf>
    <xf numFmtId="0" fontId="3" fillId="4" borderId="15" xfId="0" applyFont="1" applyFill="1" applyBorder="1" applyAlignment="1">
      <alignment horizontal="center" vertical="center"/>
    </xf>
    <xf numFmtId="0" fontId="3" fillId="5" borderId="15" xfId="0" applyFont="1" applyFill="1" applyBorder="1" applyAlignment="1">
      <alignment horizontal="center" vertical="center"/>
    </xf>
    <xf numFmtId="0" fontId="3" fillId="6" borderId="15" xfId="0" applyFont="1" applyFill="1" applyBorder="1" applyAlignment="1">
      <alignment horizontal="center" vertical="center"/>
    </xf>
    <xf numFmtId="0" fontId="3" fillId="7" borderId="15" xfId="0" applyFont="1" applyFill="1" applyBorder="1" applyAlignment="1">
      <alignment horizontal="center" vertical="center"/>
    </xf>
    <xf numFmtId="0" fontId="3" fillId="8" borderId="15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10" borderId="15" xfId="0" applyFont="1" applyFill="1" applyBorder="1" applyAlignment="1">
      <alignment horizontal="center" vertical="center" wrapText="1"/>
    </xf>
    <xf numFmtId="0" fontId="3" fillId="10" borderId="23" xfId="0" applyFont="1" applyFill="1" applyBorder="1" applyAlignment="1">
      <alignment horizontal="center" vertical="center" wrapText="1"/>
    </xf>
    <xf numFmtId="0" fontId="4" fillId="16" borderId="23" xfId="0" applyFont="1" applyFill="1" applyBorder="1" applyAlignment="1">
      <alignment horizontal="center" vertical="center" wrapText="1"/>
    </xf>
    <xf numFmtId="0" fontId="4" fillId="16" borderId="24" xfId="0" applyFont="1" applyFill="1" applyBorder="1" applyAlignment="1">
      <alignment horizontal="center" vertical="top" wrapText="1"/>
    </xf>
    <xf numFmtId="0" fontId="4" fillId="16" borderId="25" xfId="0" applyFont="1" applyFill="1" applyBorder="1" applyAlignment="1">
      <alignment horizontal="center" vertical="top" wrapText="1"/>
    </xf>
    <xf numFmtId="0" fontId="4" fillId="16" borderId="26" xfId="0" applyFont="1" applyFill="1" applyBorder="1" applyAlignment="1">
      <alignment horizontal="center" vertical="top" wrapText="1"/>
    </xf>
    <xf numFmtId="0" fontId="3" fillId="3" borderId="24" xfId="0" applyFont="1" applyFill="1" applyBorder="1" applyAlignment="1">
      <alignment horizontal="center" vertical="center"/>
    </xf>
    <xf numFmtId="0" fontId="3" fillId="4" borderId="25" xfId="0" applyFont="1" applyFill="1" applyBorder="1" applyAlignment="1">
      <alignment horizontal="center" vertical="center"/>
    </xf>
    <xf numFmtId="0" fontId="3" fillId="5" borderId="25" xfId="0" applyFont="1" applyFill="1" applyBorder="1" applyAlignment="1">
      <alignment horizontal="center" vertical="center"/>
    </xf>
    <xf numFmtId="0" fontId="3" fillId="6" borderId="25" xfId="0" applyFont="1" applyFill="1" applyBorder="1" applyAlignment="1">
      <alignment horizontal="center" vertical="center"/>
    </xf>
    <xf numFmtId="0" fontId="3" fillId="7" borderId="25" xfId="0" applyFont="1" applyFill="1" applyBorder="1" applyAlignment="1">
      <alignment horizontal="center" vertical="center"/>
    </xf>
    <xf numFmtId="0" fontId="3" fillId="8" borderId="25" xfId="0" applyFont="1" applyFill="1" applyBorder="1" applyAlignment="1">
      <alignment horizontal="center" vertical="center"/>
    </xf>
    <xf numFmtId="0" fontId="4" fillId="0" borderId="27" xfId="0" applyFont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10" borderId="25" xfId="0" applyFont="1" applyFill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4" fillId="17" borderId="7" xfId="0" applyFont="1" applyFill="1" applyBorder="1" applyAlignment="1">
      <alignment horizontal="center" vertical="center"/>
    </xf>
    <xf numFmtId="0" fontId="4" fillId="17" borderId="8" xfId="0" applyFont="1" applyFill="1" applyBorder="1" applyAlignment="1">
      <alignment horizontal="center" vertical="top"/>
    </xf>
    <xf numFmtId="0" fontId="4" fillId="17" borderId="9" xfId="0" applyFont="1" applyFill="1" applyBorder="1" applyAlignment="1">
      <alignment horizontal="center" vertical="top"/>
    </xf>
    <xf numFmtId="0" fontId="4" fillId="17" borderId="10" xfId="0" applyFont="1" applyFill="1" applyBorder="1" applyAlignment="1">
      <alignment horizontal="center" vertical="top"/>
    </xf>
    <xf numFmtId="0" fontId="4" fillId="17" borderId="7" xfId="0" applyFont="1" applyFill="1" applyBorder="1" applyAlignment="1">
      <alignment horizontal="center" vertical="center" wrapText="1"/>
    </xf>
    <xf numFmtId="0" fontId="4" fillId="17" borderId="8" xfId="0" applyFont="1" applyFill="1" applyBorder="1" applyAlignment="1">
      <alignment horizontal="center" vertical="top" wrapText="1"/>
    </xf>
    <xf numFmtId="0" fontId="4" fillId="17" borderId="9" xfId="0" applyFont="1" applyFill="1" applyBorder="1" applyAlignment="1">
      <alignment horizontal="center" vertical="top" wrapText="1"/>
    </xf>
    <xf numFmtId="0" fontId="4" fillId="17" borderId="10" xfId="0" applyFont="1" applyFill="1" applyBorder="1" applyAlignment="1">
      <alignment horizontal="center" vertical="top" wrapText="1"/>
    </xf>
    <xf numFmtId="0" fontId="3" fillId="0" borderId="11" xfId="0" applyFont="1" applyBorder="1" applyAlignment="1">
      <alignment horizontal="center" vertical="center" wrapText="1"/>
    </xf>
    <xf numFmtId="0" fontId="4" fillId="18" borderId="13" xfId="0" applyFont="1" applyFill="1" applyBorder="1" applyAlignment="1">
      <alignment horizontal="center" vertical="center"/>
    </xf>
    <xf numFmtId="0" fontId="4" fillId="18" borderId="14" xfId="0" applyFont="1" applyFill="1" applyBorder="1" applyAlignment="1">
      <alignment horizontal="center" vertical="top"/>
    </xf>
    <xf numFmtId="0" fontId="4" fillId="18" borderId="15" xfId="0" applyFont="1" applyFill="1" applyBorder="1" applyAlignment="1">
      <alignment horizontal="center" vertical="top"/>
    </xf>
    <xf numFmtId="0" fontId="4" fillId="18" borderId="16" xfId="0" applyFont="1" applyFill="1" applyBorder="1" applyAlignment="1">
      <alignment horizontal="center" vertical="top"/>
    </xf>
    <xf numFmtId="0" fontId="3" fillId="0" borderId="21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4" fillId="18" borderId="7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4" fillId="18" borderId="8" xfId="0" applyFont="1" applyFill="1" applyBorder="1" applyAlignment="1">
      <alignment horizontal="center" vertical="top"/>
    </xf>
    <xf numFmtId="0" fontId="4" fillId="18" borderId="9" xfId="0" applyFont="1" applyFill="1" applyBorder="1" applyAlignment="1">
      <alignment horizontal="center" vertical="top"/>
    </xf>
    <xf numFmtId="0" fontId="4" fillId="18" borderId="10" xfId="0" applyFont="1" applyFill="1" applyBorder="1" applyAlignment="1">
      <alignment horizontal="center" vertical="top"/>
    </xf>
    <xf numFmtId="0" fontId="3" fillId="0" borderId="33" xfId="0" applyFont="1" applyBorder="1" applyAlignment="1">
      <alignment horizontal="center" vertical="center"/>
    </xf>
    <xf numFmtId="0" fontId="4" fillId="18" borderId="33" xfId="0" applyFont="1" applyFill="1" applyBorder="1" applyAlignment="1">
      <alignment horizontal="center" vertical="center"/>
    </xf>
    <xf numFmtId="0" fontId="4" fillId="18" borderId="34" xfId="0" applyFont="1" applyFill="1" applyBorder="1" applyAlignment="1">
      <alignment horizontal="center" vertical="top"/>
    </xf>
    <xf numFmtId="0" fontId="4" fillId="18" borderId="35" xfId="0" applyFont="1" applyFill="1" applyBorder="1" applyAlignment="1">
      <alignment horizontal="center" vertical="top"/>
    </xf>
    <xf numFmtId="0" fontId="4" fillId="18" borderId="36" xfId="0" applyFont="1" applyFill="1" applyBorder="1" applyAlignment="1">
      <alignment horizontal="center" vertical="top"/>
    </xf>
    <xf numFmtId="0" fontId="3" fillId="3" borderId="34" xfId="0" applyFont="1" applyFill="1" applyBorder="1" applyAlignment="1">
      <alignment horizontal="center" vertical="center"/>
    </xf>
    <xf numFmtId="0" fontId="3" fillId="4" borderId="35" xfId="0" applyFont="1" applyFill="1" applyBorder="1" applyAlignment="1">
      <alignment horizontal="center" vertical="center"/>
    </xf>
    <xf numFmtId="0" fontId="3" fillId="5" borderId="35" xfId="0" applyFont="1" applyFill="1" applyBorder="1" applyAlignment="1">
      <alignment horizontal="center" vertical="center"/>
    </xf>
    <xf numFmtId="0" fontId="3" fillId="6" borderId="35" xfId="0" applyFont="1" applyFill="1" applyBorder="1" applyAlignment="1">
      <alignment horizontal="center" vertical="center"/>
    </xf>
    <xf numFmtId="0" fontId="3" fillId="7" borderId="35" xfId="0" applyFont="1" applyFill="1" applyBorder="1" applyAlignment="1">
      <alignment horizontal="center" vertical="center"/>
    </xf>
    <xf numFmtId="0" fontId="3" fillId="8" borderId="35" xfId="0" applyFont="1" applyFill="1" applyBorder="1" applyAlignment="1">
      <alignment horizontal="center" vertical="center"/>
    </xf>
    <xf numFmtId="0" fontId="3" fillId="9" borderId="36" xfId="0" applyFont="1" applyFill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3" fontId="3" fillId="0" borderId="35" xfId="0" applyNumberFormat="1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4" fillId="0" borderId="9" xfId="0" applyFont="1" applyBorder="1" applyAlignment="1">
      <alignment horizontal="center" wrapText="1"/>
    </xf>
    <xf numFmtId="0" fontId="7" fillId="10" borderId="0" xfId="0" applyFont="1" applyFill="1" applyAlignment="1">
      <alignment wrapText="1"/>
    </xf>
    <xf numFmtId="0" fontId="1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10" fillId="0" borderId="9" xfId="0" applyFont="1" applyBorder="1" applyAlignment="1">
      <alignment horizontal="center" vertical="center"/>
    </xf>
    <xf numFmtId="0" fontId="4" fillId="0" borderId="9" xfId="0" applyFont="1" applyBorder="1" applyAlignment="1">
      <alignment horizontal="left" vertical="center"/>
    </xf>
    <xf numFmtId="0" fontId="3" fillId="0" borderId="0" xfId="0" applyFont="1" applyAlignment="1">
      <alignment horizontal="center" vertical="center" wrapText="1"/>
    </xf>
    <xf numFmtId="0" fontId="1" fillId="19" borderId="9" xfId="0" applyFont="1" applyFill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7" fillId="0" borderId="9" xfId="0" applyFont="1" applyBorder="1" applyAlignment="1">
      <alignment wrapText="1"/>
    </xf>
    <xf numFmtId="0" fontId="1" fillId="19" borderId="0" xfId="0" applyFont="1" applyFill="1" applyAlignment="1">
      <alignment horizontal="center" vertical="center"/>
    </xf>
    <xf numFmtId="0" fontId="3" fillId="19" borderId="9" xfId="0" applyFont="1" applyFill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3" fontId="6" fillId="0" borderId="0" xfId="0" applyNumberFormat="1" applyFont="1" applyAlignment="1">
      <alignment wrapText="1"/>
    </xf>
    <xf numFmtId="0" fontId="1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wrapText="1"/>
    </xf>
    <xf numFmtId="0" fontId="12" fillId="0" borderId="0" xfId="0" applyFont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9" xfId="0" applyFont="1" applyBorder="1" applyAlignment="1">
      <alignment horizontal="left" vertical="center"/>
    </xf>
    <xf numFmtId="0" fontId="12" fillId="0" borderId="9" xfId="0" applyFont="1" applyBorder="1" applyAlignment="1">
      <alignment vertical="center"/>
    </xf>
    <xf numFmtId="0" fontId="12" fillId="20" borderId="9" xfId="0" applyFont="1" applyFill="1" applyBorder="1" applyAlignment="1">
      <alignment horizontal="center" vertical="center"/>
    </xf>
    <xf numFmtId="0" fontId="0" fillId="0" borderId="0" xfId="0" quotePrefix="1" applyFont="1" applyAlignment="1">
      <alignment wrapText="1"/>
    </xf>
  </cellXfs>
  <cellStyles count="1">
    <cellStyle name="Standard" xfId="0" builtinId="0"/>
  </cellStyles>
  <dxfs count="107">
    <dxf>
      <font>
        <color rgb="FFFFFFFF"/>
      </font>
      <fill>
        <patternFill patternType="solid">
          <fgColor rgb="FF76A5AF"/>
          <bgColor rgb="FF76A5AF"/>
        </patternFill>
      </fill>
    </dxf>
    <dxf>
      <font>
        <color rgb="FFFFFFFF"/>
      </font>
      <fill>
        <patternFill patternType="solid">
          <fgColor rgb="FFF4BDC9"/>
          <bgColor rgb="FFF4BDC9"/>
        </patternFill>
      </fill>
    </dxf>
    <dxf>
      <font>
        <color rgb="FFFFFFFF"/>
      </font>
      <fill>
        <patternFill patternType="solid">
          <fgColor rgb="FFD1D2E1"/>
          <bgColor rgb="FFD1D2E1"/>
        </patternFill>
      </fill>
    </dxf>
    <dxf>
      <font>
        <color rgb="FFFFFFFF"/>
      </font>
      <fill>
        <patternFill patternType="solid">
          <fgColor rgb="FF7C4B23"/>
          <bgColor rgb="FF7C4B23"/>
        </patternFill>
      </fill>
    </dxf>
    <dxf>
      <font>
        <color rgb="FFFFFFFF"/>
      </font>
      <fill>
        <patternFill patternType="solid">
          <fgColor rgb="FF8B6DA0"/>
          <bgColor rgb="FF8B6DA0"/>
        </patternFill>
      </fill>
    </dxf>
    <dxf>
      <font>
        <color rgb="FFFFFFFF"/>
      </font>
      <fill>
        <patternFill patternType="solid">
          <fgColor rgb="FF6D3FC0"/>
          <bgColor rgb="FF6D3FC0"/>
        </patternFill>
      </fill>
    </dxf>
    <dxf>
      <font>
        <color rgb="FFFFFFFF"/>
      </font>
      <fill>
        <patternFill patternType="solid">
          <fgColor rgb="FFCBE748"/>
          <bgColor rgb="FFCBE748"/>
        </patternFill>
      </fill>
    </dxf>
    <dxf>
      <font>
        <color rgb="FFFFFFFF"/>
      </font>
      <fill>
        <patternFill patternType="solid">
          <fgColor rgb="FF94DBEE"/>
          <bgColor rgb="FF94DBEE"/>
        </patternFill>
      </fill>
    </dxf>
    <dxf>
      <font>
        <color rgb="FFFFFFFF"/>
      </font>
      <fill>
        <patternFill patternType="solid">
          <fgColor rgb="FFBF9000"/>
          <bgColor rgb="FFBF9000"/>
        </patternFill>
      </fill>
    </dxf>
    <dxf>
      <font>
        <color rgb="FFFFFFFF"/>
      </font>
      <fill>
        <patternFill patternType="solid">
          <fgColor rgb="FFFF3399"/>
          <bgColor rgb="FFFF3399"/>
        </patternFill>
      </fill>
    </dxf>
    <dxf>
      <font>
        <color rgb="FFFFFFFF"/>
      </font>
      <fill>
        <patternFill patternType="solid">
          <fgColor rgb="FFE9C38F"/>
          <bgColor rgb="FFE9C38F"/>
        </patternFill>
      </fill>
    </dxf>
    <dxf>
      <font>
        <color rgb="FFFFFFFF"/>
      </font>
      <fill>
        <patternFill patternType="solid">
          <fgColor rgb="FFF1C232"/>
          <bgColor rgb="FFF1C232"/>
        </patternFill>
      </fill>
    </dxf>
    <dxf>
      <font>
        <color rgb="FFFFFFFF"/>
      </font>
      <fill>
        <patternFill patternType="solid">
          <fgColor rgb="FFB249C2"/>
          <bgColor rgb="FFB249C2"/>
        </patternFill>
      </fill>
    </dxf>
    <dxf>
      <font>
        <color rgb="FFFFFFFF"/>
      </font>
      <fill>
        <patternFill patternType="solid">
          <fgColor rgb="FF8CDE53"/>
          <bgColor rgb="FF8CDE53"/>
        </patternFill>
      </fill>
    </dxf>
    <dxf>
      <font>
        <color rgb="FFFFFFFF"/>
      </font>
      <fill>
        <patternFill patternType="solid">
          <fgColor rgb="FFBAA9DA"/>
          <bgColor rgb="FFBAA9DA"/>
        </patternFill>
      </fill>
    </dxf>
    <dxf>
      <font>
        <color rgb="FFFFFFFF"/>
      </font>
      <fill>
        <patternFill patternType="solid">
          <fgColor rgb="FF3D85C6"/>
          <bgColor rgb="FF3D85C6"/>
        </patternFill>
      </fill>
    </dxf>
    <dxf>
      <font>
        <color rgb="FFFFFFFF"/>
      </font>
      <fill>
        <patternFill patternType="solid">
          <fgColor rgb="FF980000"/>
          <bgColor rgb="FF980000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CCC0A4"/>
          <bgColor rgb="FFCCC0A4"/>
        </patternFill>
      </fill>
    </dxf>
    <dxf>
      <font>
        <color rgb="FFFFFFFF"/>
      </font>
      <fill>
        <patternFill patternType="solid">
          <fgColor rgb="FF76A5AF"/>
          <bgColor rgb="FF76A5AF"/>
        </patternFill>
      </fill>
    </dxf>
    <dxf>
      <font>
        <color rgb="FFFFFFFF"/>
      </font>
      <fill>
        <patternFill patternType="solid">
          <fgColor rgb="FFF4BDC9"/>
          <bgColor rgb="FFF4BDC9"/>
        </patternFill>
      </fill>
    </dxf>
    <dxf>
      <font>
        <color rgb="FFFFFFFF"/>
      </font>
      <fill>
        <patternFill patternType="solid">
          <fgColor rgb="FFD1D2E1"/>
          <bgColor rgb="FFD1D2E1"/>
        </patternFill>
      </fill>
    </dxf>
    <dxf>
      <font>
        <color rgb="FFFFFFFF"/>
      </font>
      <fill>
        <patternFill patternType="solid">
          <fgColor rgb="FF7C4B23"/>
          <bgColor rgb="FF7C4B23"/>
        </patternFill>
      </fill>
    </dxf>
    <dxf>
      <font>
        <color rgb="FFFFFFFF"/>
      </font>
      <fill>
        <patternFill patternType="solid">
          <fgColor rgb="FF8B6DA0"/>
          <bgColor rgb="FF8B6DA0"/>
        </patternFill>
      </fill>
    </dxf>
    <dxf>
      <font>
        <color rgb="FFFFFFFF"/>
      </font>
      <fill>
        <patternFill patternType="solid">
          <fgColor rgb="FF6D3FC0"/>
          <bgColor rgb="FF6D3FC0"/>
        </patternFill>
      </fill>
    </dxf>
    <dxf>
      <font>
        <color rgb="FFFFFFFF"/>
      </font>
      <fill>
        <patternFill patternType="solid">
          <fgColor rgb="FFCBE748"/>
          <bgColor rgb="FFCBE748"/>
        </patternFill>
      </fill>
    </dxf>
    <dxf>
      <font>
        <color rgb="FFFFFFFF"/>
      </font>
      <fill>
        <patternFill patternType="solid">
          <fgColor rgb="FF94DBEE"/>
          <bgColor rgb="FF94DBEE"/>
        </patternFill>
      </fill>
    </dxf>
    <dxf>
      <font>
        <color rgb="FFFFFFFF"/>
      </font>
      <fill>
        <patternFill patternType="solid">
          <fgColor rgb="FFBF9000"/>
          <bgColor rgb="FFBF9000"/>
        </patternFill>
      </fill>
    </dxf>
    <dxf>
      <font>
        <color rgb="FFFFFFFF"/>
      </font>
      <fill>
        <patternFill patternType="solid">
          <fgColor rgb="FFFF3399"/>
          <bgColor rgb="FFFF3399"/>
        </patternFill>
      </fill>
    </dxf>
    <dxf>
      <font>
        <color rgb="FFFFFFFF"/>
      </font>
      <fill>
        <patternFill patternType="solid">
          <fgColor rgb="FFE9C38F"/>
          <bgColor rgb="FFE9C38F"/>
        </patternFill>
      </fill>
    </dxf>
    <dxf>
      <font>
        <color rgb="FFFFFFFF"/>
      </font>
      <fill>
        <patternFill patternType="solid">
          <fgColor rgb="FFF1C232"/>
          <bgColor rgb="FFF1C232"/>
        </patternFill>
      </fill>
    </dxf>
    <dxf>
      <font>
        <color rgb="FFFFFFFF"/>
      </font>
      <fill>
        <patternFill patternType="solid">
          <fgColor rgb="FFB249C2"/>
          <bgColor rgb="FFB249C2"/>
        </patternFill>
      </fill>
    </dxf>
    <dxf>
      <font>
        <color rgb="FFFFFFFF"/>
      </font>
      <fill>
        <patternFill patternType="solid">
          <fgColor rgb="FF8CDE53"/>
          <bgColor rgb="FF8CDE53"/>
        </patternFill>
      </fill>
    </dxf>
    <dxf>
      <font>
        <color rgb="FFFFFFFF"/>
      </font>
      <fill>
        <patternFill patternType="solid">
          <fgColor rgb="FFBAA9DA"/>
          <bgColor rgb="FFBAA9DA"/>
        </patternFill>
      </fill>
    </dxf>
    <dxf>
      <font>
        <color rgb="FFFFFFFF"/>
      </font>
      <fill>
        <patternFill patternType="solid">
          <fgColor rgb="FF3D85C6"/>
          <bgColor rgb="FF3D85C6"/>
        </patternFill>
      </fill>
    </dxf>
    <dxf>
      <font>
        <color rgb="FFFFFFFF"/>
      </font>
      <fill>
        <patternFill patternType="solid">
          <fgColor rgb="FF980000"/>
          <bgColor rgb="FF980000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CCC0A4"/>
          <bgColor rgb="FFCCC0A4"/>
        </patternFill>
      </fill>
    </dxf>
    <dxf>
      <font>
        <color rgb="FFFFFFFF"/>
      </font>
      <fill>
        <patternFill patternType="solid">
          <fgColor rgb="FF76A5AF"/>
          <bgColor rgb="FF76A5AF"/>
        </patternFill>
      </fill>
    </dxf>
    <dxf>
      <font>
        <color rgb="FFFFFFFF"/>
      </font>
      <fill>
        <patternFill patternType="solid">
          <fgColor rgb="FFF4BDC9"/>
          <bgColor rgb="FFF4BDC9"/>
        </patternFill>
      </fill>
    </dxf>
    <dxf>
      <font>
        <color rgb="FFFFFFFF"/>
      </font>
      <fill>
        <patternFill patternType="solid">
          <fgColor rgb="FFD1D2E1"/>
          <bgColor rgb="FFD1D2E1"/>
        </patternFill>
      </fill>
    </dxf>
    <dxf>
      <font>
        <color rgb="FFFFFFFF"/>
      </font>
      <fill>
        <patternFill patternType="solid">
          <fgColor rgb="FF7C4B23"/>
          <bgColor rgb="FF7C4B23"/>
        </patternFill>
      </fill>
    </dxf>
    <dxf>
      <font>
        <color rgb="FFFFFFFF"/>
      </font>
      <fill>
        <patternFill patternType="solid">
          <fgColor rgb="FF8B6DA0"/>
          <bgColor rgb="FF8B6DA0"/>
        </patternFill>
      </fill>
    </dxf>
    <dxf>
      <font>
        <color rgb="FFFFFFFF"/>
      </font>
      <fill>
        <patternFill patternType="solid">
          <fgColor rgb="FF6D3FC0"/>
          <bgColor rgb="FF6D3FC0"/>
        </patternFill>
      </fill>
    </dxf>
    <dxf>
      <font>
        <color rgb="FFFFFFFF"/>
      </font>
      <fill>
        <patternFill patternType="solid">
          <fgColor rgb="FFCBE748"/>
          <bgColor rgb="FFCBE748"/>
        </patternFill>
      </fill>
    </dxf>
    <dxf>
      <font>
        <color rgb="FFFFFFFF"/>
      </font>
      <fill>
        <patternFill patternType="solid">
          <fgColor rgb="FF94DBEE"/>
          <bgColor rgb="FF94DBEE"/>
        </patternFill>
      </fill>
    </dxf>
    <dxf>
      <font>
        <color rgb="FFFFFFFF"/>
      </font>
      <fill>
        <patternFill patternType="solid">
          <fgColor rgb="FFBF9000"/>
          <bgColor rgb="FFBF9000"/>
        </patternFill>
      </fill>
    </dxf>
    <dxf>
      <font>
        <color rgb="FFFFFFFF"/>
      </font>
      <fill>
        <patternFill patternType="solid">
          <fgColor rgb="FFFF3399"/>
          <bgColor rgb="FFFF3399"/>
        </patternFill>
      </fill>
    </dxf>
    <dxf>
      <font>
        <color rgb="FFFFFFFF"/>
      </font>
      <fill>
        <patternFill patternType="solid">
          <fgColor rgb="FFE9C38F"/>
          <bgColor rgb="FFE9C38F"/>
        </patternFill>
      </fill>
    </dxf>
    <dxf>
      <font>
        <color rgb="FFFFFFFF"/>
      </font>
      <fill>
        <patternFill patternType="solid">
          <fgColor rgb="FFF1C232"/>
          <bgColor rgb="FFF1C232"/>
        </patternFill>
      </fill>
    </dxf>
    <dxf>
      <font>
        <color rgb="FFFFFFFF"/>
      </font>
      <fill>
        <patternFill patternType="solid">
          <fgColor rgb="FFB249C2"/>
          <bgColor rgb="FFB249C2"/>
        </patternFill>
      </fill>
    </dxf>
    <dxf>
      <font>
        <color rgb="FFFFFFFF"/>
      </font>
      <fill>
        <patternFill patternType="solid">
          <fgColor rgb="FF8CDE53"/>
          <bgColor rgb="FF8CDE53"/>
        </patternFill>
      </fill>
    </dxf>
    <dxf>
      <font>
        <color rgb="FFFFFFFF"/>
      </font>
      <fill>
        <patternFill patternType="solid">
          <fgColor rgb="FFBAA9DA"/>
          <bgColor rgb="FFBAA9DA"/>
        </patternFill>
      </fill>
    </dxf>
    <dxf>
      <font>
        <color rgb="FFFFFFFF"/>
      </font>
      <fill>
        <patternFill patternType="solid">
          <fgColor rgb="FF3D85C6"/>
          <bgColor rgb="FF3D85C6"/>
        </patternFill>
      </fill>
    </dxf>
    <dxf>
      <font>
        <color rgb="FFFFFFFF"/>
      </font>
      <fill>
        <patternFill patternType="solid">
          <fgColor rgb="FF980000"/>
          <bgColor rgb="FF980000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CCC0A4"/>
          <bgColor rgb="FFCCC0A4"/>
        </patternFill>
      </fill>
    </dxf>
    <dxf>
      <font>
        <color rgb="FFFFFFFF"/>
      </font>
      <fill>
        <patternFill patternType="solid">
          <fgColor rgb="FF76A5AF"/>
          <bgColor rgb="FF76A5AF"/>
        </patternFill>
      </fill>
    </dxf>
    <dxf>
      <font>
        <color rgb="FFFFFFFF"/>
      </font>
      <fill>
        <patternFill patternType="solid">
          <fgColor rgb="FFF4BDC9"/>
          <bgColor rgb="FFF4BDC9"/>
        </patternFill>
      </fill>
    </dxf>
    <dxf>
      <font>
        <color rgb="FFFFFFFF"/>
      </font>
      <fill>
        <patternFill patternType="solid">
          <fgColor rgb="FFD1D2E1"/>
          <bgColor rgb="FFD1D2E1"/>
        </patternFill>
      </fill>
    </dxf>
    <dxf>
      <font>
        <color rgb="FFFFFFFF"/>
      </font>
      <fill>
        <patternFill patternType="solid">
          <fgColor rgb="FF7C4B23"/>
          <bgColor rgb="FF7C4B23"/>
        </patternFill>
      </fill>
    </dxf>
    <dxf>
      <font>
        <color rgb="FFFFFFFF"/>
      </font>
      <fill>
        <patternFill patternType="solid">
          <fgColor rgb="FF8B6DA0"/>
          <bgColor rgb="FF8B6DA0"/>
        </patternFill>
      </fill>
    </dxf>
    <dxf>
      <font>
        <color rgb="FFFFFFFF"/>
      </font>
      <fill>
        <patternFill patternType="solid">
          <fgColor rgb="FF6D3FC0"/>
          <bgColor rgb="FF6D3FC0"/>
        </patternFill>
      </fill>
    </dxf>
    <dxf>
      <font>
        <color rgb="FFFFFFFF"/>
      </font>
      <fill>
        <patternFill patternType="solid">
          <fgColor rgb="FFCBE748"/>
          <bgColor rgb="FFCBE748"/>
        </patternFill>
      </fill>
    </dxf>
    <dxf>
      <font>
        <color rgb="FFFFFFFF"/>
      </font>
      <fill>
        <patternFill patternType="solid">
          <fgColor rgb="FF94DBEE"/>
          <bgColor rgb="FF94DBEE"/>
        </patternFill>
      </fill>
    </dxf>
    <dxf>
      <font>
        <color rgb="FFFFFFFF"/>
      </font>
      <fill>
        <patternFill patternType="solid">
          <fgColor rgb="FFBF9000"/>
          <bgColor rgb="FFBF9000"/>
        </patternFill>
      </fill>
    </dxf>
    <dxf>
      <font>
        <color rgb="FFFFFFFF"/>
      </font>
      <fill>
        <patternFill patternType="solid">
          <fgColor rgb="FFFF3399"/>
          <bgColor rgb="FFFF3399"/>
        </patternFill>
      </fill>
    </dxf>
    <dxf>
      <font>
        <color rgb="FFFFFFFF"/>
      </font>
      <fill>
        <patternFill patternType="solid">
          <fgColor rgb="FFE9C38F"/>
          <bgColor rgb="FFE9C38F"/>
        </patternFill>
      </fill>
    </dxf>
    <dxf>
      <font>
        <color rgb="FFFFFFFF"/>
      </font>
      <fill>
        <patternFill patternType="solid">
          <fgColor rgb="FFF1C232"/>
          <bgColor rgb="FFF1C232"/>
        </patternFill>
      </fill>
    </dxf>
    <dxf>
      <font>
        <color rgb="FFFFFFFF"/>
      </font>
      <fill>
        <patternFill patternType="solid">
          <fgColor rgb="FFB249C2"/>
          <bgColor rgb="FFB249C2"/>
        </patternFill>
      </fill>
    </dxf>
    <dxf>
      <font>
        <color rgb="FFFFFFFF"/>
      </font>
      <fill>
        <patternFill patternType="solid">
          <fgColor rgb="FF8CDE53"/>
          <bgColor rgb="FF8CDE53"/>
        </patternFill>
      </fill>
    </dxf>
    <dxf>
      <font>
        <color rgb="FFFFFFFF"/>
      </font>
      <fill>
        <patternFill patternType="solid">
          <fgColor rgb="FFBAA9DA"/>
          <bgColor rgb="FFBAA9DA"/>
        </patternFill>
      </fill>
    </dxf>
    <dxf>
      <font>
        <color rgb="FFFFFFFF"/>
      </font>
      <fill>
        <patternFill patternType="solid">
          <fgColor rgb="FF3D85C6"/>
          <bgColor rgb="FF3D85C6"/>
        </patternFill>
      </fill>
    </dxf>
    <dxf>
      <font>
        <color rgb="FFFFFFFF"/>
      </font>
      <fill>
        <patternFill patternType="solid">
          <fgColor rgb="FF980000"/>
          <bgColor rgb="FF980000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CCC0A4"/>
          <bgColor rgb="FFCCC0A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9900CC"/>
          <bgColor rgb="FF9900CC"/>
        </patternFill>
      </fill>
    </dxf>
    <dxf>
      <font>
        <color rgb="FF000000"/>
      </font>
      <fill>
        <patternFill patternType="solid">
          <fgColor rgb="FF4BACC6"/>
          <bgColor rgb="FF4BACC6"/>
        </patternFill>
      </fill>
    </dxf>
    <dxf>
      <font>
        <color rgb="FF000000"/>
      </font>
      <fill>
        <patternFill patternType="solid">
          <fgColor rgb="FF808080"/>
          <bgColor rgb="FF808080"/>
        </patternFill>
      </fill>
    </dxf>
    <dxf>
      <font>
        <color rgb="FF000000"/>
      </font>
      <fill>
        <patternFill patternType="solid">
          <fgColor rgb="FF7C4B23"/>
          <bgColor rgb="FF7C4B23"/>
        </patternFill>
      </fill>
    </dxf>
    <dxf>
      <font>
        <color rgb="FF000000"/>
      </font>
      <fill>
        <patternFill patternType="solid">
          <fgColor rgb="FF4F81BD"/>
          <bgColor rgb="FF4F81BD"/>
        </patternFill>
      </fill>
    </dxf>
    <dxf>
      <font>
        <color rgb="FF000000"/>
      </font>
      <fill>
        <patternFill patternType="solid">
          <fgColor rgb="FFD99694"/>
          <bgColor rgb="FFD99694"/>
        </patternFill>
      </fill>
    </dxf>
    <dxf>
      <font>
        <color rgb="FF000000"/>
      </font>
      <fill>
        <patternFill patternType="solid">
          <fgColor rgb="FFFF99CC"/>
          <bgColor rgb="FFFF99CC"/>
        </patternFill>
      </fill>
    </dxf>
    <dxf>
      <font>
        <color rgb="FF000000"/>
      </font>
      <fill>
        <patternFill patternType="solid">
          <fgColor rgb="FFC1EC2F"/>
          <bgColor rgb="FFC1EC2F"/>
        </patternFill>
      </fill>
    </dxf>
    <dxf>
      <font>
        <color rgb="FF000000"/>
      </font>
      <fill>
        <patternFill patternType="solid">
          <fgColor rgb="FFB7DEE8"/>
          <bgColor rgb="FFB7DEE8"/>
        </patternFill>
      </fill>
    </dxf>
    <dxf>
      <font>
        <color rgb="FF000000"/>
      </font>
      <fill>
        <patternFill patternType="solid">
          <fgColor rgb="FF674EA7"/>
          <bgColor rgb="FF674EA7"/>
        </patternFill>
      </fill>
    </dxf>
    <dxf>
      <font>
        <color rgb="FF000000"/>
      </font>
      <fill>
        <patternFill patternType="solid">
          <fgColor rgb="FF64D364"/>
          <bgColor rgb="FF64D364"/>
        </patternFill>
      </fill>
    </dxf>
    <dxf>
      <font>
        <color rgb="FF000000"/>
      </font>
      <fill>
        <patternFill patternType="solid">
          <fgColor rgb="FFA64D79"/>
          <bgColor rgb="FFA64D79"/>
        </patternFill>
      </fill>
    </dxf>
    <dxf>
      <font>
        <color rgb="FF000000"/>
      </font>
      <fill>
        <patternFill patternType="solid">
          <fgColor rgb="FFFFE599"/>
          <bgColor rgb="FFFFE599"/>
        </patternFill>
      </fill>
    </dxf>
    <dxf>
      <font>
        <color rgb="FF000000"/>
      </font>
      <fill>
        <patternFill patternType="solid">
          <fgColor rgb="FFD1D1E0"/>
          <bgColor rgb="FFD1D1E0"/>
        </patternFill>
      </fill>
    </dxf>
    <dxf>
      <fill>
        <patternFill patternType="solid">
          <fgColor rgb="FFFF3300"/>
          <bgColor rgb="FFFF3300"/>
        </patternFill>
      </fill>
    </dxf>
    <dxf>
      <fill>
        <patternFill patternType="solid">
          <fgColor rgb="FFFFCC00"/>
          <bgColor rgb="FFFFCC00"/>
        </patternFill>
      </fill>
    </dxf>
    <dxf>
      <fill>
        <patternFill patternType="solid">
          <fgColor rgb="FFFF99CC"/>
          <bgColor rgb="FFFF99CC"/>
        </patternFill>
      </fill>
    </dxf>
    <dxf>
      <font>
        <color theme="0"/>
      </font>
      <fill>
        <patternFill patternType="solid">
          <fgColor rgb="FF404040"/>
          <bgColor rgb="FF404040"/>
        </patternFill>
      </fill>
    </dxf>
    <dxf>
      <fill>
        <patternFill patternType="solid">
          <fgColor rgb="FFC183C1"/>
          <bgColor rgb="FFC183C1"/>
        </patternFill>
      </fill>
    </dxf>
    <dxf>
      <fill>
        <patternFill patternType="solid">
          <fgColor rgb="FFCC9900"/>
          <bgColor rgb="FFCC990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33CC33"/>
          <bgColor rgb="FF33CC33"/>
        </patternFill>
      </fill>
    </dxf>
    <dxf>
      <font>
        <color theme="0"/>
      </font>
      <fill>
        <patternFill patternType="solid">
          <fgColor rgb="FF1F497D"/>
          <bgColor rgb="FF1F497D"/>
        </patternFill>
      </fill>
    </dxf>
    <dxf>
      <fill>
        <patternFill patternType="solid">
          <fgColor rgb="FF8EAADB"/>
          <bgColor rgb="FF8EAADB"/>
        </patternFill>
      </fill>
    </dxf>
    <dxf>
      <fill>
        <patternFill patternType="solid">
          <fgColor rgb="FFFF99FF"/>
          <bgColor rgb="FFFF99FF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FFCCFF"/>
          <bgColor rgb="FFFFCCFF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FF66FF"/>
          <bgColor rgb="FFFF66FF"/>
        </patternFill>
      </fill>
    </dxf>
    <dxf>
      <fill>
        <patternFill patternType="solid">
          <fgColor rgb="FFBFBFBF"/>
          <bgColor rgb="FFBFBFB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L1215"/>
  <sheetViews>
    <sheetView tabSelected="1" workbookViewId="0">
      <pane xSplit="2" ySplit="1" topLeftCell="BJ2" activePane="bottomRight" state="frozen"/>
      <selection pane="topRight" activeCell="C1" sqref="C1"/>
      <selection pane="bottomLeft" activeCell="A2" sqref="A2"/>
      <selection pane="bottomRight" activeCell="BM2" sqref="BM2"/>
    </sheetView>
  </sheetViews>
  <sheetFormatPr baseColWidth="10" defaultColWidth="12.5703125" defaultRowHeight="15" customHeight="1" outlineLevelCol="1"/>
  <cols>
    <col min="1" max="1" width="7.42578125" customWidth="1"/>
    <col min="2" max="2" width="30.85546875" customWidth="1"/>
    <col min="3" max="3" width="29.42578125" customWidth="1"/>
    <col min="4" max="31" width="5.7109375" customWidth="1" outlineLevel="1"/>
    <col min="32" max="38" width="5.140625" customWidth="1"/>
    <col min="39" max="40" width="7.7109375" customWidth="1"/>
    <col min="41" max="42" width="16.7109375" customWidth="1"/>
    <col min="43" max="43" width="17.42578125" customWidth="1"/>
    <col min="44" max="47" width="6.7109375" customWidth="1"/>
    <col min="48" max="53" width="4.7109375" customWidth="1"/>
    <col min="54" max="55" width="8.42578125" customWidth="1"/>
    <col min="56" max="57" width="9.42578125" customWidth="1"/>
    <col min="58" max="60" width="8.42578125" customWidth="1"/>
    <col min="61" max="62" width="12.7109375" customWidth="1"/>
    <col min="63" max="63" width="55.28515625" customWidth="1"/>
    <col min="64" max="64" width="92" customWidth="1"/>
    <col min="65" max="65" width="29.85546875" customWidth="1"/>
  </cols>
  <sheetData>
    <row r="1" spans="1:64" ht="105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5" t="s">
        <v>30</v>
      </c>
      <c r="AF1" s="6" t="s">
        <v>31</v>
      </c>
      <c r="AG1" s="7" t="s">
        <v>32</v>
      </c>
      <c r="AH1" s="7" t="s">
        <v>33</v>
      </c>
      <c r="AI1" s="4" t="s">
        <v>34</v>
      </c>
      <c r="AJ1" s="4" t="s">
        <v>35</v>
      </c>
      <c r="AK1" s="7" t="s">
        <v>36</v>
      </c>
      <c r="AL1" s="8" t="s">
        <v>37</v>
      </c>
      <c r="AM1" s="6" t="s">
        <v>38</v>
      </c>
      <c r="AN1" s="8" t="s">
        <v>39</v>
      </c>
      <c r="AO1" s="6" t="s">
        <v>40</v>
      </c>
      <c r="AP1" s="7" t="s">
        <v>41</v>
      </c>
      <c r="AQ1" s="9" t="s">
        <v>42</v>
      </c>
      <c r="AR1" s="6" t="s">
        <v>43</v>
      </c>
      <c r="AS1" s="7" t="s">
        <v>44</v>
      </c>
      <c r="AT1" s="7" t="s">
        <v>45</v>
      </c>
      <c r="AU1" s="8" t="s">
        <v>46</v>
      </c>
      <c r="AV1" s="10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8" t="s">
        <v>52</v>
      </c>
      <c r="BB1" s="3" t="s">
        <v>53</v>
      </c>
      <c r="BC1" s="7" t="s">
        <v>54</v>
      </c>
      <c r="BD1" s="4" t="s">
        <v>55</v>
      </c>
      <c r="BE1" s="7" t="s">
        <v>56</v>
      </c>
      <c r="BF1" s="7" t="s">
        <v>57</v>
      </c>
      <c r="BG1" s="7" t="s">
        <v>58</v>
      </c>
      <c r="BH1" s="11" t="s">
        <v>59</v>
      </c>
      <c r="BI1" s="7" t="s">
        <v>60</v>
      </c>
      <c r="BJ1" s="8" t="s">
        <v>61</v>
      </c>
      <c r="BK1" s="1" t="s">
        <v>62</v>
      </c>
      <c r="BL1" t="s">
        <v>2307</v>
      </c>
    </row>
    <row r="2" spans="1:64" ht="12.75" customHeight="1">
      <c r="A2" s="12">
        <v>1</v>
      </c>
      <c r="B2" s="13" t="s">
        <v>63</v>
      </c>
      <c r="C2" s="13" t="s">
        <v>64</v>
      </c>
      <c r="D2" s="14">
        <v>1</v>
      </c>
      <c r="E2" s="15">
        <v>1</v>
      </c>
      <c r="F2" s="15">
        <v>226</v>
      </c>
      <c r="G2" s="15">
        <v>231</v>
      </c>
      <c r="H2" s="15"/>
      <c r="I2" s="15"/>
      <c r="J2" s="15"/>
      <c r="K2" s="15"/>
      <c r="L2" s="15"/>
      <c r="M2" s="15"/>
      <c r="N2" s="15">
        <v>80</v>
      </c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>
        <v>68</v>
      </c>
      <c r="AC2" s="15"/>
      <c r="AD2" s="15"/>
      <c r="AE2" s="16"/>
      <c r="AF2" s="17">
        <v>45</v>
      </c>
      <c r="AG2" s="18">
        <v>49</v>
      </c>
      <c r="AH2" s="19">
        <v>49</v>
      </c>
      <c r="AI2" s="20">
        <v>65</v>
      </c>
      <c r="AJ2" s="21">
        <v>65</v>
      </c>
      <c r="AK2" s="22">
        <v>45</v>
      </c>
      <c r="AL2" s="23">
        <f t="shared" ref="AL2:AL1215" si="0">SUM(AF2:AK2)</f>
        <v>318</v>
      </c>
      <c r="AM2" s="24" t="s">
        <v>65</v>
      </c>
      <c r="AN2" s="25" t="s">
        <v>66</v>
      </c>
      <c r="AO2" s="24" t="s">
        <v>67</v>
      </c>
      <c r="AP2" s="26"/>
      <c r="AQ2" s="27" t="s">
        <v>68</v>
      </c>
      <c r="AR2" s="28" t="s">
        <v>69</v>
      </c>
      <c r="AS2" s="29">
        <v>0.7</v>
      </c>
      <c r="AT2" s="29">
        <v>15.2</v>
      </c>
      <c r="AU2" s="30">
        <v>6.9</v>
      </c>
      <c r="AV2" s="31"/>
      <c r="AW2" s="26"/>
      <c r="AX2" s="26"/>
      <c r="AY2" s="26">
        <v>1</v>
      </c>
      <c r="AZ2" s="26"/>
      <c r="BA2" s="25"/>
      <c r="BB2" s="24">
        <v>64</v>
      </c>
      <c r="BC2" s="26">
        <v>45</v>
      </c>
      <c r="BD2" s="32" t="s">
        <v>70</v>
      </c>
      <c r="BE2" s="32">
        <v>50</v>
      </c>
      <c r="BF2" s="33" t="s">
        <v>71</v>
      </c>
      <c r="BG2" s="26" t="s">
        <v>72</v>
      </c>
      <c r="BH2" s="29">
        <v>20</v>
      </c>
      <c r="BI2" s="26" t="s">
        <v>73</v>
      </c>
      <c r="BJ2" s="25" t="s">
        <v>65</v>
      </c>
      <c r="BK2" s="12" t="s">
        <v>74</v>
      </c>
      <c r="BL2" s="204" t="str">
        <f>"insert into Pokemon values ( "&amp;ROW()-1&amp;", "&amp;B2&amp;", level, "&amp;AF2&amp;",  "&amp;AG2&amp;",  "&amp;AH2&amp;", "&amp;AI2&amp;",  "&amp;AJ2&amp;",  "&amp;AK2&amp;", trainer,  "&amp;IF(BK2="","0",BK2)&amp;")"</f>
        <v>insert into Pokemon values ( 1, Bulbasaur, level, 45,  49,  49, 65,  65,  45, trainer,  Lv. 16)</v>
      </c>
    </row>
    <row r="3" spans="1:64" ht="12.75" customHeight="1">
      <c r="A3" s="12">
        <v>2</v>
      </c>
      <c r="B3" s="13" t="s">
        <v>75</v>
      </c>
      <c r="C3" s="13" t="s">
        <v>64</v>
      </c>
      <c r="D3" s="14">
        <v>2</v>
      </c>
      <c r="E3" s="15">
        <v>2</v>
      </c>
      <c r="F3" s="15">
        <v>227</v>
      </c>
      <c r="G3" s="15">
        <v>232</v>
      </c>
      <c r="H3" s="15"/>
      <c r="I3" s="15"/>
      <c r="J3" s="15"/>
      <c r="K3" s="15"/>
      <c r="L3" s="15"/>
      <c r="M3" s="15"/>
      <c r="N3" s="15">
        <v>81</v>
      </c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>
        <v>69</v>
      </c>
      <c r="AC3" s="15"/>
      <c r="AD3" s="15"/>
      <c r="AE3" s="16"/>
      <c r="AF3" s="17">
        <v>60</v>
      </c>
      <c r="AG3" s="18">
        <v>62</v>
      </c>
      <c r="AH3" s="19">
        <v>63</v>
      </c>
      <c r="AI3" s="20">
        <v>80</v>
      </c>
      <c r="AJ3" s="21">
        <v>80</v>
      </c>
      <c r="AK3" s="22">
        <v>60</v>
      </c>
      <c r="AL3" s="23">
        <f t="shared" si="0"/>
        <v>405</v>
      </c>
      <c r="AM3" s="24" t="s">
        <v>65</v>
      </c>
      <c r="AN3" s="25" t="s">
        <v>66</v>
      </c>
      <c r="AO3" s="24" t="s">
        <v>67</v>
      </c>
      <c r="AP3" s="26"/>
      <c r="AQ3" s="27" t="s">
        <v>68</v>
      </c>
      <c r="AR3" s="28" t="s">
        <v>76</v>
      </c>
      <c r="AS3" s="29">
        <v>1</v>
      </c>
      <c r="AT3" s="29">
        <v>28.7</v>
      </c>
      <c r="AU3" s="30">
        <v>13</v>
      </c>
      <c r="AV3" s="31"/>
      <c r="AW3" s="26"/>
      <c r="AX3" s="26"/>
      <c r="AY3" s="26">
        <v>1</v>
      </c>
      <c r="AZ3" s="26">
        <v>1</v>
      </c>
      <c r="BA3" s="25"/>
      <c r="BB3" s="24">
        <v>142</v>
      </c>
      <c r="BC3" s="26">
        <v>45</v>
      </c>
      <c r="BD3" s="32" t="s">
        <v>70</v>
      </c>
      <c r="BE3" s="32">
        <v>50</v>
      </c>
      <c r="BF3" s="33" t="s">
        <v>71</v>
      </c>
      <c r="BG3" s="26" t="s">
        <v>72</v>
      </c>
      <c r="BH3" s="29">
        <v>20</v>
      </c>
      <c r="BI3" s="26" t="s">
        <v>73</v>
      </c>
      <c r="BJ3" s="25" t="s">
        <v>65</v>
      </c>
      <c r="BK3" s="12" t="s">
        <v>77</v>
      </c>
      <c r="BL3" s="204" t="str">
        <f t="shared" ref="BL3:BL66" si="1">"insert into Pokemon values ( "&amp;ROW()-1&amp;", "&amp;B3&amp;", level, "&amp;AF3&amp;",  "&amp;AG3&amp;",  "&amp;AH3&amp;", "&amp;AI3&amp;",  "&amp;AJ3&amp;",  "&amp;AK3&amp;", trainer,  "&amp;IF(BK3="","0",BK3)&amp;")"</f>
        <v>insert into Pokemon values ( 2, Ivysaur, level, 60,  62,  63, 80,  80,  60, trainer,  Lv. 32)</v>
      </c>
    </row>
    <row r="4" spans="1:64" ht="12.75" customHeight="1">
      <c r="A4" s="12">
        <v>3</v>
      </c>
      <c r="B4" s="13" t="s">
        <v>78</v>
      </c>
      <c r="C4" s="13" t="s">
        <v>64</v>
      </c>
      <c r="D4" s="14">
        <v>3</v>
      </c>
      <c r="E4" s="15">
        <v>3</v>
      </c>
      <c r="F4" s="15">
        <v>228</v>
      </c>
      <c r="G4" s="15">
        <v>233</v>
      </c>
      <c r="H4" s="15"/>
      <c r="I4" s="15"/>
      <c r="J4" s="15"/>
      <c r="K4" s="15"/>
      <c r="L4" s="15"/>
      <c r="M4" s="15"/>
      <c r="N4" s="15">
        <v>82</v>
      </c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>
        <v>70</v>
      </c>
      <c r="AC4" s="15"/>
      <c r="AD4" s="15"/>
      <c r="AE4" s="16"/>
      <c r="AF4" s="17">
        <v>80</v>
      </c>
      <c r="AG4" s="18">
        <v>82</v>
      </c>
      <c r="AH4" s="19">
        <v>83</v>
      </c>
      <c r="AI4" s="20">
        <v>100</v>
      </c>
      <c r="AJ4" s="21">
        <v>100</v>
      </c>
      <c r="AK4" s="22">
        <v>80</v>
      </c>
      <c r="AL4" s="23">
        <f t="shared" si="0"/>
        <v>525</v>
      </c>
      <c r="AM4" s="24" t="s">
        <v>65</v>
      </c>
      <c r="AN4" s="25" t="s">
        <v>66</v>
      </c>
      <c r="AO4" s="24" t="s">
        <v>67</v>
      </c>
      <c r="AP4" s="26"/>
      <c r="AQ4" s="27" t="s">
        <v>68</v>
      </c>
      <c r="AR4" s="28" t="s">
        <v>79</v>
      </c>
      <c r="AS4" s="29">
        <v>2</v>
      </c>
      <c r="AT4" s="29">
        <v>220.5</v>
      </c>
      <c r="AU4" s="30">
        <v>100</v>
      </c>
      <c r="AV4" s="31"/>
      <c r="AW4" s="26"/>
      <c r="AX4" s="26"/>
      <c r="AY4" s="26">
        <v>2</v>
      </c>
      <c r="AZ4" s="26">
        <v>1</v>
      </c>
      <c r="BA4" s="25"/>
      <c r="BB4" s="24">
        <v>263</v>
      </c>
      <c r="BC4" s="26">
        <v>45</v>
      </c>
      <c r="BD4" s="32" t="s">
        <v>70</v>
      </c>
      <c r="BE4" s="32">
        <v>50</v>
      </c>
      <c r="BF4" s="33" t="s">
        <v>71</v>
      </c>
      <c r="BG4" s="26" t="s">
        <v>72</v>
      </c>
      <c r="BH4" s="29">
        <v>20</v>
      </c>
      <c r="BI4" s="26" t="s">
        <v>73</v>
      </c>
      <c r="BJ4" s="25" t="s">
        <v>65</v>
      </c>
      <c r="BK4" s="12"/>
      <c r="BL4" s="204" t="str">
        <f t="shared" si="1"/>
        <v>insert into Pokemon values ( 3, Venusaur, level, 80,  82,  83, 100,  100,  80, trainer,  0)</v>
      </c>
    </row>
    <row r="5" spans="1:64" ht="12.75" customHeight="1">
      <c r="A5" s="12">
        <v>3.1</v>
      </c>
      <c r="B5" s="13" t="s">
        <v>80</v>
      </c>
      <c r="C5" s="13" t="s">
        <v>81</v>
      </c>
      <c r="D5" s="14"/>
      <c r="E5" s="15"/>
      <c r="F5" s="15"/>
      <c r="G5" s="15"/>
      <c r="H5" s="15"/>
      <c r="I5" s="15"/>
      <c r="J5" s="15"/>
      <c r="K5" s="15"/>
      <c r="L5" s="15"/>
      <c r="M5" s="15"/>
      <c r="N5" s="15">
        <v>82</v>
      </c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6"/>
      <c r="AF5" s="17">
        <v>80</v>
      </c>
      <c r="AG5" s="18">
        <v>100</v>
      </c>
      <c r="AH5" s="19">
        <v>123</v>
      </c>
      <c r="AI5" s="20">
        <v>122</v>
      </c>
      <c r="AJ5" s="21">
        <v>120</v>
      </c>
      <c r="AK5" s="22">
        <v>80</v>
      </c>
      <c r="AL5" s="23">
        <f t="shared" si="0"/>
        <v>625</v>
      </c>
      <c r="AM5" s="24" t="s">
        <v>65</v>
      </c>
      <c r="AN5" s="25" t="s">
        <v>66</v>
      </c>
      <c r="AO5" s="24" t="s">
        <v>82</v>
      </c>
      <c r="AP5" s="34"/>
      <c r="AQ5" s="27"/>
      <c r="AR5" s="28" t="s">
        <v>83</v>
      </c>
      <c r="AS5" s="29">
        <v>2.4</v>
      </c>
      <c r="AT5" s="29">
        <v>342.8</v>
      </c>
      <c r="AU5" s="30">
        <v>155.5</v>
      </c>
      <c r="AV5" s="31"/>
      <c r="AW5" s="26"/>
      <c r="AX5" s="26"/>
      <c r="AY5" s="26">
        <v>2</v>
      </c>
      <c r="AZ5" s="26">
        <v>1</v>
      </c>
      <c r="BA5" s="25"/>
      <c r="BB5" s="24">
        <v>313</v>
      </c>
      <c r="BC5" s="26">
        <v>45</v>
      </c>
      <c r="BD5" s="32" t="s">
        <v>70</v>
      </c>
      <c r="BE5" s="32">
        <v>50</v>
      </c>
      <c r="BF5" s="35" t="s">
        <v>71</v>
      </c>
      <c r="BG5" s="26" t="s">
        <v>72</v>
      </c>
      <c r="BH5" s="29">
        <v>20</v>
      </c>
      <c r="BI5" s="26" t="s">
        <v>73</v>
      </c>
      <c r="BJ5" s="25" t="s">
        <v>65</v>
      </c>
      <c r="BK5" s="36"/>
      <c r="BL5" s="204" t="str">
        <f t="shared" si="1"/>
        <v>insert into Pokemon values ( 4, Venusaur (Mega), level, 80,  100,  123, 122,  120,  80, trainer,  0)</v>
      </c>
    </row>
    <row r="6" spans="1:64" ht="12.75" customHeight="1">
      <c r="A6" s="12">
        <v>4</v>
      </c>
      <c r="B6" s="13" t="s">
        <v>84</v>
      </c>
      <c r="C6" s="13" t="s">
        <v>64</v>
      </c>
      <c r="D6" s="14">
        <v>4</v>
      </c>
      <c r="E6" s="15">
        <v>4</v>
      </c>
      <c r="F6" s="15">
        <v>229</v>
      </c>
      <c r="G6" s="15">
        <v>234</v>
      </c>
      <c r="H6" s="15"/>
      <c r="I6" s="15"/>
      <c r="J6" s="15"/>
      <c r="K6" s="15"/>
      <c r="L6" s="15"/>
      <c r="M6" s="15"/>
      <c r="N6" s="15">
        <v>83</v>
      </c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>
        <v>378</v>
      </c>
      <c r="AB6" s="15"/>
      <c r="AC6" s="15"/>
      <c r="AD6" s="15"/>
      <c r="AE6" s="16"/>
      <c r="AF6" s="17">
        <v>39</v>
      </c>
      <c r="AG6" s="18">
        <v>52</v>
      </c>
      <c r="AH6" s="19">
        <v>43</v>
      </c>
      <c r="AI6" s="20">
        <v>60</v>
      </c>
      <c r="AJ6" s="21">
        <v>50</v>
      </c>
      <c r="AK6" s="22">
        <v>65</v>
      </c>
      <c r="AL6" s="23">
        <f t="shared" si="0"/>
        <v>309</v>
      </c>
      <c r="AM6" s="24" t="s">
        <v>85</v>
      </c>
      <c r="AN6" s="25"/>
      <c r="AO6" s="24" t="s">
        <v>86</v>
      </c>
      <c r="AP6" s="26"/>
      <c r="AQ6" s="27" t="s">
        <v>87</v>
      </c>
      <c r="AR6" s="28" t="s">
        <v>88</v>
      </c>
      <c r="AS6" s="29">
        <v>0.6</v>
      </c>
      <c r="AT6" s="29">
        <v>18.7</v>
      </c>
      <c r="AU6" s="30">
        <v>8.5</v>
      </c>
      <c r="AV6" s="31"/>
      <c r="AW6" s="26"/>
      <c r="AX6" s="26"/>
      <c r="AY6" s="26"/>
      <c r="AZ6" s="26"/>
      <c r="BA6" s="25">
        <v>1</v>
      </c>
      <c r="BB6" s="24">
        <v>62</v>
      </c>
      <c r="BC6" s="26">
        <v>45</v>
      </c>
      <c r="BD6" s="32" t="s">
        <v>70</v>
      </c>
      <c r="BE6" s="32">
        <v>50</v>
      </c>
      <c r="BF6" s="33" t="s">
        <v>89</v>
      </c>
      <c r="BG6" s="26" t="s">
        <v>72</v>
      </c>
      <c r="BH6" s="29">
        <v>20</v>
      </c>
      <c r="BI6" s="26" t="s">
        <v>73</v>
      </c>
      <c r="BJ6" s="25" t="s">
        <v>90</v>
      </c>
      <c r="BK6" s="12" t="s">
        <v>74</v>
      </c>
      <c r="BL6" s="204" t="str">
        <f t="shared" si="1"/>
        <v>insert into Pokemon values ( 5, Charmander, level, 39,  52,  43, 60,  50,  65, trainer,  Lv. 16)</v>
      </c>
    </row>
    <row r="7" spans="1:64" ht="12.75" customHeight="1">
      <c r="A7" s="12">
        <v>5</v>
      </c>
      <c r="B7" s="13" t="s">
        <v>91</v>
      </c>
      <c r="C7" s="13" t="s">
        <v>64</v>
      </c>
      <c r="D7" s="14">
        <v>5</v>
      </c>
      <c r="E7" s="15">
        <v>5</v>
      </c>
      <c r="F7" s="15">
        <v>230</v>
      </c>
      <c r="G7" s="15">
        <v>235</v>
      </c>
      <c r="H7" s="15"/>
      <c r="I7" s="15"/>
      <c r="J7" s="15"/>
      <c r="K7" s="15"/>
      <c r="L7" s="15"/>
      <c r="M7" s="15"/>
      <c r="N7" s="15">
        <v>84</v>
      </c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>
        <v>379</v>
      </c>
      <c r="AB7" s="15"/>
      <c r="AC7" s="15"/>
      <c r="AD7" s="15"/>
      <c r="AE7" s="16"/>
      <c r="AF7" s="17">
        <v>58</v>
      </c>
      <c r="AG7" s="18">
        <v>64</v>
      </c>
      <c r="AH7" s="19">
        <v>58</v>
      </c>
      <c r="AI7" s="20">
        <v>80</v>
      </c>
      <c r="AJ7" s="21">
        <v>65</v>
      </c>
      <c r="AK7" s="22">
        <v>80</v>
      </c>
      <c r="AL7" s="23">
        <f t="shared" si="0"/>
        <v>405</v>
      </c>
      <c r="AM7" s="24" t="s">
        <v>85</v>
      </c>
      <c r="AN7" s="25"/>
      <c r="AO7" s="24" t="s">
        <v>86</v>
      </c>
      <c r="AP7" s="26"/>
      <c r="AQ7" s="27" t="s">
        <v>87</v>
      </c>
      <c r="AR7" s="28" t="s">
        <v>92</v>
      </c>
      <c r="AS7" s="29">
        <v>1.1000000000000001</v>
      </c>
      <c r="AT7" s="29">
        <v>41.9</v>
      </c>
      <c r="AU7" s="30">
        <v>19</v>
      </c>
      <c r="AV7" s="31"/>
      <c r="AW7" s="26"/>
      <c r="AX7" s="26"/>
      <c r="AY7" s="26">
        <v>1</v>
      </c>
      <c r="AZ7" s="26"/>
      <c r="BA7" s="25">
        <v>1</v>
      </c>
      <c r="BB7" s="24">
        <v>142</v>
      </c>
      <c r="BC7" s="26">
        <v>45</v>
      </c>
      <c r="BD7" s="32" t="s">
        <v>70</v>
      </c>
      <c r="BE7" s="32">
        <v>50</v>
      </c>
      <c r="BF7" s="33" t="s">
        <v>89</v>
      </c>
      <c r="BG7" s="26" t="s">
        <v>72</v>
      </c>
      <c r="BH7" s="29">
        <v>20</v>
      </c>
      <c r="BI7" s="26" t="s">
        <v>73</v>
      </c>
      <c r="BJ7" s="25" t="s">
        <v>90</v>
      </c>
      <c r="BK7" s="12" t="s">
        <v>93</v>
      </c>
      <c r="BL7" s="204" t="str">
        <f t="shared" si="1"/>
        <v>insert into Pokemon values ( 6, Charmeleon, level, 58,  64,  58, 80,  65,  80, trainer,  Lv. 36)</v>
      </c>
    </row>
    <row r="8" spans="1:64" ht="12.75" customHeight="1">
      <c r="A8" s="12">
        <v>6</v>
      </c>
      <c r="B8" s="13" t="s">
        <v>94</v>
      </c>
      <c r="C8" s="13" t="s">
        <v>64</v>
      </c>
      <c r="D8" s="14">
        <v>6</v>
      </c>
      <c r="E8" s="15">
        <v>6</v>
      </c>
      <c r="F8" s="15">
        <v>231</v>
      </c>
      <c r="G8" s="15">
        <v>236</v>
      </c>
      <c r="H8" s="15"/>
      <c r="I8" s="15"/>
      <c r="J8" s="15"/>
      <c r="K8" s="15"/>
      <c r="L8" s="15"/>
      <c r="M8" s="15"/>
      <c r="N8" s="15">
        <v>85</v>
      </c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>
        <v>380</v>
      </c>
      <c r="AB8" s="15"/>
      <c r="AC8" s="15"/>
      <c r="AD8" s="15"/>
      <c r="AE8" s="16"/>
      <c r="AF8" s="17">
        <v>78</v>
      </c>
      <c r="AG8" s="18">
        <v>84</v>
      </c>
      <c r="AH8" s="19">
        <v>78</v>
      </c>
      <c r="AI8" s="20">
        <v>109</v>
      </c>
      <c r="AJ8" s="21">
        <v>85</v>
      </c>
      <c r="AK8" s="22">
        <v>100</v>
      </c>
      <c r="AL8" s="23">
        <f t="shared" si="0"/>
        <v>534</v>
      </c>
      <c r="AM8" s="24" t="s">
        <v>85</v>
      </c>
      <c r="AN8" s="25" t="s">
        <v>95</v>
      </c>
      <c r="AO8" s="24" t="s">
        <v>86</v>
      </c>
      <c r="AP8" s="26"/>
      <c r="AQ8" s="27" t="s">
        <v>87</v>
      </c>
      <c r="AR8" s="28" t="s">
        <v>96</v>
      </c>
      <c r="AS8" s="29">
        <v>1.7</v>
      </c>
      <c r="AT8" s="29">
        <v>199.5</v>
      </c>
      <c r="AU8" s="30">
        <v>90.5</v>
      </c>
      <c r="AV8" s="31"/>
      <c r="AW8" s="26"/>
      <c r="AX8" s="26"/>
      <c r="AY8" s="26">
        <v>3</v>
      </c>
      <c r="AZ8" s="26"/>
      <c r="BA8" s="25"/>
      <c r="BB8" s="24">
        <v>267</v>
      </c>
      <c r="BC8" s="26">
        <v>45</v>
      </c>
      <c r="BD8" s="32" t="s">
        <v>70</v>
      </c>
      <c r="BE8" s="32">
        <v>50</v>
      </c>
      <c r="BF8" s="33" t="s">
        <v>89</v>
      </c>
      <c r="BG8" s="26" t="s">
        <v>72</v>
      </c>
      <c r="BH8" s="29">
        <v>20</v>
      </c>
      <c r="BI8" s="26" t="s">
        <v>73</v>
      </c>
      <c r="BJ8" s="25" t="s">
        <v>90</v>
      </c>
      <c r="BK8" s="12"/>
      <c r="BL8" s="204" t="str">
        <f t="shared" si="1"/>
        <v>insert into Pokemon values ( 7, Charizard, level, 78,  84,  78, 109,  85,  100, trainer,  0)</v>
      </c>
    </row>
    <row r="9" spans="1:64" ht="12.75" customHeight="1">
      <c r="A9" s="12">
        <v>6.1</v>
      </c>
      <c r="B9" s="13" t="s">
        <v>97</v>
      </c>
      <c r="C9" s="13" t="s">
        <v>81</v>
      </c>
      <c r="D9" s="14"/>
      <c r="E9" s="15"/>
      <c r="F9" s="15"/>
      <c r="G9" s="15"/>
      <c r="H9" s="15"/>
      <c r="I9" s="15"/>
      <c r="J9" s="15"/>
      <c r="K9" s="15"/>
      <c r="L9" s="15"/>
      <c r="M9" s="15"/>
      <c r="N9" s="15">
        <v>85</v>
      </c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6"/>
      <c r="AF9" s="17">
        <v>78</v>
      </c>
      <c r="AG9" s="18">
        <v>130</v>
      </c>
      <c r="AH9" s="19">
        <v>111</v>
      </c>
      <c r="AI9" s="20">
        <v>130</v>
      </c>
      <c r="AJ9" s="21">
        <v>85</v>
      </c>
      <c r="AK9" s="22">
        <v>100</v>
      </c>
      <c r="AL9" s="23">
        <f t="shared" si="0"/>
        <v>634</v>
      </c>
      <c r="AM9" s="24" t="s">
        <v>85</v>
      </c>
      <c r="AN9" s="25" t="s">
        <v>90</v>
      </c>
      <c r="AO9" s="24" t="s">
        <v>98</v>
      </c>
      <c r="AP9" s="34"/>
      <c r="AQ9" s="27"/>
      <c r="AR9" s="28" t="s">
        <v>96</v>
      </c>
      <c r="AS9" s="29">
        <v>1.7</v>
      </c>
      <c r="AT9" s="29">
        <v>243.6</v>
      </c>
      <c r="AU9" s="30">
        <v>110.5</v>
      </c>
      <c r="AV9" s="31"/>
      <c r="AW9" s="26"/>
      <c r="AX9" s="26"/>
      <c r="AY9" s="26">
        <v>3</v>
      </c>
      <c r="AZ9" s="26"/>
      <c r="BA9" s="25"/>
      <c r="BB9" s="24">
        <v>317</v>
      </c>
      <c r="BC9" s="26">
        <v>45</v>
      </c>
      <c r="BD9" s="32" t="s">
        <v>70</v>
      </c>
      <c r="BE9" s="32">
        <v>50</v>
      </c>
      <c r="BF9" s="35" t="s">
        <v>99</v>
      </c>
      <c r="BG9" s="26" t="s">
        <v>72</v>
      </c>
      <c r="BH9" s="29">
        <v>20</v>
      </c>
      <c r="BI9" s="26" t="s">
        <v>73</v>
      </c>
      <c r="BJ9" s="25" t="s">
        <v>90</v>
      </c>
      <c r="BK9" s="36"/>
      <c r="BL9" s="204" t="str">
        <f t="shared" si="1"/>
        <v>insert into Pokemon values ( 8, Charizard (Mega X), level, 78,  130,  111, 130,  85,  100, trainer,  0)</v>
      </c>
    </row>
    <row r="10" spans="1:64" ht="12.75" customHeight="1">
      <c r="A10" s="12">
        <v>6.2</v>
      </c>
      <c r="B10" s="13" t="s">
        <v>100</v>
      </c>
      <c r="C10" s="13" t="s">
        <v>81</v>
      </c>
      <c r="D10" s="14"/>
      <c r="E10" s="15"/>
      <c r="F10" s="15"/>
      <c r="G10" s="15"/>
      <c r="H10" s="15"/>
      <c r="I10" s="15"/>
      <c r="J10" s="15"/>
      <c r="K10" s="15"/>
      <c r="L10" s="15"/>
      <c r="M10" s="15"/>
      <c r="N10" s="15">
        <v>85</v>
      </c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6"/>
      <c r="AF10" s="17">
        <v>78</v>
      </c>
      <c r="AG10" s="18">
        <v>104</v>
      </c>
      <c r="AH10" s="19">
        <v>78</v>
      </c>
      <c r="AI10" s="20">
        <v>159</v>
      </c>
      <c r="AJ10" s="21">
        <v>115</v>
      </c>
      <c r="AK10" s="22">
        <v>100</v>
      </c>
      <c r="AL10" s="23">
        <f t="shared" si="0"/>
        <v>634</v>
      </c>
      <c r="AM10" s="24" t="s">
        <v>85</v>
      </c>
      <c r="AN10" s="25" t="s">
        <v>95</v>
      </c>
      <c r="AO10" s="24" t="s">
        <v>101</v>
      </c>
      <c r="AP10" s="34"/>
      <c r="AQ10" s="27"/>
      <c r="AR10" s="28" t="s">
        <v>96</v>
      </c>
      <c r="AS10" s="29">
        <v>1.7</v>
      </c>
      <c r="AT10" s="29">
        <v>221.6</v>
      </c>
      <c r="AU10" s="30">
        <v>100.5</v>
      </c>
      <c r="AV10" s="31"/>
      <c r="AW10" s="26"/>
      <c r="AX10" s="26"/>
      <c r="AY10" s="26">
        <v>3</v>
      </c>
      <c r="AZ10" s="26"/>
      <c r="BA10" s="25"/>
      <c r="BB10" s="24">
        <v>317</v>
      </c>
      <c r="BC10" s="26">
        <v>45</v>
      </c>
      <c r="BD10" s="32" t="s">
        <v>70</v>
      </c>
      <c r="BE10" s="32">
        <v>50</v>
      </c>
      <c r="BF10" s="35" t="s">
        <v>89</v>
      </c>
      <c r="BG10" s="26" t="s">
        <v>72</v>
      </c>
      <c r="BH10" s="29">
        <v>20</v>
      </c>
      <c r="BI10" s="26" t="s">
        <v>73</v>
      </c>
      <c r="BJ10" s="25" t="s">
        <v>90</v>
      </c>
      <c r="BK10" s="36"/>
      <c r="BL10" s="204" t="str">
        <f t="shared" si="1"/>
        <v>insert into Pokemon values ( 9, Charizard (Mega Y), level, 78,  104,  78, 159,  115,  100, trainer,  0)</v>
      </c>
    </row>
    <row r="11" spans="1:64" ht="12.75" customHeight="1">
      <c r="A11" s="12">
        <v>7</v>
      </c>
      <c r="B11" s="13" t="s">
        <v>102</v>
      </c>
      <c r="C11" s="13" t="s">
        <v>64</v>
      </c>
      <c r="D11" s="14">
        <v>7</v>
      </c>
      <c r="E11" s="15">
        <v>7</v>
      </c>
      <c r="F11" s="15">
        <v>232</v>
      </c>
      <c r="G11" s="15">
        <v>237</v>
      </c>
      <c r="H11" s="15"/>
      <c r="I11" s="15"/>
      <c r="J11" s="15"/>
      <c r="K11" s="15"/>
      <c r="L11" s="15"/>
      <c r="M11" s="15"/>
      <c r="N11" s="15">
        <v>86</v>
      </c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>
        <v>71</v>
      </c>
      <c r="AC11" s="15"/>
      <c r="AD11" s="15"/>
      <c r="AE11" s="16"/>
      <c r="AF11" s="17">
        <v>44</v>
      </c>
      <c r="AG11" s="18">
        <v>48</v>
      </c>
      <c r="AH11" s="19">
        <v>65</v>
      </c>
      <c r="AI11" s="20">
        <v>60</v>
      </c>
      <c r="AJ11" s="21">
        <v>54</v>
      </c>
      <c r="AK11" s="22">
        <v>43</v>
      </c>
      <c r="AL11" s="23">
        <f t="shared" si="0"/>
        <v>314</v>
      </c>
      <c r="AM11" s="24" t="s">
        <v>103</v>
      </c>
      <c r="AN11" s="25"/>
      <c r="AO11" s="24" t="s">
        <v>104</v>
      </c>
      <c r="AP11" s="26"/>
      <c r="AQ11" s="27" t="s">
        <v>105</v>
      </c>
      <c r="AR11" s="28" t="s">
        <v>106</v>
      </c>
      <c r="AS11" s="29">
        <v>0.5</v>
      </c>
      <c r="AT11" s="29">
        <v>19.8</v>
      </c>
      <c r="AU11" s="30">
        <v>9</v>
      </c>
      <c r="AV11" s="31"/>
      <c r="AW11" s="26"/>
      <c r="AX11" s="26">
        <v>1</v>
      </c>
      <c r="AY11" s="26"/>
      <c r="AZ11" s="26"/>
      <c r="BA11" s="25"/>
      <c r="BB11" s="24">
        <v>63</v>
      </c>
      <c r="BC11" s="26">
        <v>45</v>
      </c>
      <c r="BD11" s="32" t="s">
        <v>70</v>
      </c>
      <c r="BE11" s="32">
        <v>50</v>
      </c>
      <c r="BF11" s="33" t="s">
        <v>107</v>
      </c>
      <c r="BG11" s="26" t="s">
        <v>72</v>
      </c>
      <c r="BH11" s="29">
        <v>20</v>
      </c>
      <c r="BI11" s="26" t="s">
        <v>73</v>
      </c>
      <c r="BJ11" s="25" t="s">
        <v>108</v>
      </c>
      <c r="BK11" s="12" t="s">
        <v>74</v>
      </c>
      <c r="BL11" s="204" t="str">
        <f t="shared" si="1"/>
        <v>insert into Pokemon values ( 10, Squirtle, level, 44,  48,  65, 60,  54,  43, trainer,  Lv. 16)</v>
      </c>
    </row>
    <row r="12" spans="1:64" ht="12.75" customHeight="1">
      <c r="A12" s="12">
        <v>8</v>
      </c>
      <c r="B12" s="13" t="s">
        <v>109</v>
      </c>
      <c r="C12" s="13" t="s">
        <v>64</v>
      </c>
      <c r="D12" s="14">
        <v>8</v>
      </c>
      <c r="E12" s="15">
        <v>8</v>
      </c>
      <c r="F12" s="15">
        <v>233</v>
      </c>
      <c r="G12" s="15">
        <v>238</v>
      </c>
      <c r="H12" s="15"/>
      <c r="I12" s="15"/>
      <c r="J12" s="15"/>
      <c r="K12" s="15"/>
      <c r="L12" s="15"/>
      <c r="M12" s="15"/>
      <c r="N12" s="15">
        <v>87</v>
      </c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>
        <v>72</v>
      </c>
      <c r="AC12" s="15"/>
      <c r="AD12" s="15"/>
      <c r="AE12" s="16"/>
      <c r="AF12" s="17">
        <v>59</v>
      </c>
      <c r="AG12" s="18">
        <v>63</v>
      </c>
      <c r="AH12" s="19">
        <v>80</v>
      </c>
      <c r="AI12" s="20">
        <v>65</v>
      </c>
      <c r="AJ12" s="21">
        <v>80</v>
      </c>
      <c r="AK12" s="22">
        <v>58</v>
      </c>
      <c r="AL12" s="23">
        <f t="shared" si="0"/>
        <v>405</v>
      </c>
      <c r="AM12" s="24" t="s">
        <v>103</v>
      </c>
      <c r="AN12" s="25"/>
      <c r="AO12" s="24" t="s">
        <v>104</v>
      </c>
      <c r="AP12" s="26"/>
      <c r="AQ12" s="27" t="s">
        <v>105</v>
      </c>
      <c r="AR12" s="28" t="s">
        <v>76</v>
      </c>
      <c r="AS12" s="29">
        <v>1</v>
      </c>
      <c r="AT12" s="29">
        <v>49.6</v>
      </c>
      <c r="AU12" s="30">
        <v>22.5</v>
      </c>
      <c r="AV12" s="31"/>
      <c r="AW12" s="26"/>
      <c r="AX12" s="26">
        <v>1</v>
      </c>
      <c r="AY12" s="26"/>
      <c r="AZ12" s="26">
        <v>1</v>
      </c>
      <c r="BA12" s="25"/>
      <c r="BB12" s="24">
        <v>142</v>
      </c>
      <c r="BC12" s="26">
        <v>45</v>
      </c>
      <c r="BD12" s="32" t="s">
        <v>70</v>
      </c>
      <c r="BE12" s="32">
        <v>50</v>
      </c>
      <c r="BF12" s="33" t="s">
        <v>107</v>
      </c>
      <c r="BG12" s="26" t="s">
        <v>72</v>
      </c>
      <c r="BH12" s="29">
        <v>20</v>
      </c>
      <c r="BI12" s="26" t="s">
        <v>73</v>
      </c>
      <c r="BJ12" s="25" t="s">
        <v>108</v>
      </c>
      <c r="BK12" s="12" t="s">
        <v>93</v>
      </c>
      <c r="BL12" s="204" t="str">
        <f t="shared" si="1"/>
        <v>insert into Pokemon values ( 11, Wartortle, level, 59,  63,  80, 65,  80,  58, trainer,  Lv. 36)</v>
      </c>
    </row>
    <row r="13" spans="1:64" ht="12.75" customHeight="1">
      <c r="A13" s="12">
        <v>9</v>
      </c>
      <c r="B13" s="13" t="s">
        <v>110</v>
      </c>
      <c r="C13" s="13" t="s">
        <v>64</v>
      </c>
      <c r="D13" s="14">
        <v>9</v>
      </c>
      <c r="E13" s="15">
        <v>9</v>
      </c>
      <c r="F13" s="15">
        <v>234</v>
      </c>
      <c r="G13" s="15">
        <v>239</v>
      </c>
      <c r="H13" s="15"/>
      <c r="I13" s="15"/>
      <c r="J13" s="15"/>
      <c r="K13" s="15"/>
      <c r="L13" s="15"/>
      <c r="M13" s="15"/>
      <c r="N13" s="15">
        <v>88</v>
      </c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>
        <v>73</v>
      </c>
      <c r="AC13" s="15"/>
      <c r="AD13" s="15"/>
      <c r="AE13" s="16"/>
      <c r="AF13" s="17">
        <v>79</v>
      </c>
      <c r="AG13" s="18">
        <v>83</v>
      </c>
      <c r="AH13" s="19">
        <v>100</v>
      </c>
      <c r="AI13" s="20">
        <v>85</v>
      </c>
      <c r="AJ13" s="21">
        <v>105</v>
      </c>
      <c r="AK13" s="22">
        <v>78</v>
      </c>
      <c r="AL13" s="23">
        <f t="shared" si="0"/>
        <v>530</v>
      </c>
      <c r="AM13" s="24" t="s">
        <v>103</v>
      </c>
      <c r="AN13" s="25"/>
      <c r="AO13" s="24" t="s">
        <v>104</v>
      </c>
      <c r="AP13" s="26"/>
      <c r="AQ13" s="27" t="s">
        <v>105</v>
      </c>
      <c r="AR13" s="28" t="s">
        <v>111</v>
      </c>
      <c r="AS13" s="29">
        <v>1.6</v>
      </c>
      <c r="AT13" s="29">
        <v>188.5</v>
      </c>
      <c r="AU13" s="30">
        <v>85.5</v>
      </c>
      <c r="AV13" s="31"/>
      <c r="AW13" s="26"/>
      <c r="AX13" s="26"/>
      <c r="AY13" s="26"/>
      <c r="AZ13" s="26">
        <v>3</v>
      </c>
      <c r="BA13" s="25"/>
      <c r="BB13" s="24">
        <v>265</v>
      </c>
      <c r="BC13" s="26">
        <v>45</v>
      </c>
      <c r="BD13" s="32" t="s">
        <v>70</v>
      </c>
      <c r="BE13" s="32">
        <v>50</v>
      </c>
      <c r="BF13" s="33" t="s">
        <v>107</v>
      </c>
      <c r="BG13" s="26" t="s">
        <v>72</v>
      </c>
      <c r="BH13" s="29">
        <v>20</v>
      </c>
      <c r="BI13" s="26" t="s">
        <v>73</v>
      </c>
      <c r="BJ13" s="25" t="s">
        <v>108</v>
      </c>
      <c r="BK13" s="12"/>
      <c r="BL13" s="204" t="str">
        <f t="shared" si="1"/>
        <v>insert into Pokemon values ( 12, Blastoise, level, 79,  83,  100, 85,  105,  78, trainer,  0)</v>
      </c>
    </row>
    <row r="14" spans="1:64" ht="12.75" customHeight="1">
      <c r="A14" s="12">
        <v>9.1</v>
      </c>
      <c r="B14" s="13" t="s">
        <v>112</v>
      </c>
      <c r="C14" s="13" t="s">
        <v>81</v>
      </c>
      <c r="D14" s="14"/>
      <c r="E14" s="15"/>
      <c r="F14" s="15"/>
      <c r="G14" s="15"/>
      <c r="H14" s="15"/>
      <c r="I14" s="15"/>
      <c r="J14" s="15"/>
      <c r="K14" s="15"/>
      <c r="L14" s="15"/>
      <c r="M14" s="15"/>
      <c r="N14" s="15">
        <v>88</v>
      </c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6"/>
      <c r="AF14" s="17">
        <v>79</v>
      </c>
      <c r="AG14" s="18">
        <v>103</v>
      </c>
      <c r="AH14" s="19">
        <v>120</v>
      </c>
      <c r="AI14" s="20">
        <v>135</v>
      </c>
      <c r="AJ14" s="21">
        <v>115</v>
      </c>
      <c r="AK14" s="22">
        <v>78</v>
      </c>
      <c r="AL14" s="23">
        <f t="shared" si="0"/>
        <v>630</v>
      </c>
      <c r="AM14" s="24" t="s">
        <v>103</v>
      </c>
      <c r="AN14" s="37"/>
      <c r="AO14" s="24" t="s">
        <v>113</v>
      </c>
      <c r="AP14" s="34"/>
      <c r="AQ14" s="27"/>
      <c r="AR14" s="28" t="s">
        <v>111</v>
      </c>
      <c r="AS14" s="29">
        <v>1.6</v>
      </c>
      <c r="AT14" s="29">
        <v>222.9</v>
      </c>
      <c r="AU14" s="30">
        <v>101.1</v>
      </c>
      <c r="AV14" s="31"/>
      <c r="AW14" s="26"/>
      <c r="AX14" s="26"/>
      <c r="AY14" s="26"/>
      <c r="AZ14" s="26">
        <v>3</v>
      </c>
      <c r="BA14" s="25"/>
      <c r="BB14" s="24">
        <v>315</v>
      </c>
      <c r="BC14" s="26">
        <v>45</v>
      </c>
      <c r="BD14" s="32" t="s">
        <v>70</v>
      </c>
      <c r="BE14" s="32">
        <v>50</v>
      </c>
      <c r="BF14" s="35" t="s">
        <v>107</v>
      </c>
      <c r="BG14" s="26" t="s">
        <v>72</v>
      </c>
      <c r="BH14" s="29">
        <v>20</v>
      </c>
      <c r="BI14" s="26" t="s">
        <v>73</v>
      </c>
      <c r="BJ14" s="25" t="s">
        <v>108</v>
      </c>
      <c r="BK14" s="36"/>
      <c r="BL14" s="204" t="str">
        <f t="shared" si="1"/>
        <v>insert into Pokemon values ( 13, Blastoise (Mega), level, 79,  103,  120, 135,  115,  78, trainer,  0)</v>
      </c>
    </row>
    <row r="15" spans="1:64" ht="12.75" customHeight="1">
      <c r="A15" s="12">
        <v>10</v>
      </c>
      <c r="B15" s="13" t="s">
        <v>114</v>
      </c>
      <c r="C15" s="13"/>
      <c r="D15" s="14">
        <v>10</v>
      </c>
      <c r="E15" s="15">
        <v>10</v>
      </c>
      <c r="F15" s="15">
        <v>24</v>
      </c>
      <c r="G15" s="15">
        <v>24</v>
      </c>
      <c r="H15" s="15"/>
      <c r="I15" s="15"/>
      <c r="J15" s="15"/>
      <c r="K15" s="15"/>
      <c r="L15" s="15"/>
      <c r="M15" s="15"/>
      <c r="N15" s="15">
        <v>23</v>
      </c>
      <c r="O15" s="15"/>
      <c r="P15" s="15"/>
      <c r="Q15" s="15">
        <v>17</v>
      </c>
      <c r="R15" s="15">
        <v>17</v>
      </c>
      <c r="S15" s="15">
        <v>8</v>
      </c>
      <c r="T15" s="15"/>
      <c r="U15" s="15"/>
      <c r="V15" s="15">
        <v>17</v>
      </c>
      <c r="W15" s="15">
        <v>17</v>
      </c>
      <c r="X15" s="15">
        <v>8</v>
      </c>
      <c r="Y15" s="15"/>
      <c r="Z15" s="15"/>
      <c r="AA15" s="15">
        <v>13</v>
      </c>
      <c r="AB15" s="15"/>
      <c r="AC15" s="15"/>
      <c r="AD15" s="15"/>
      <c r="AE15" s="16"/>
      <c r="AF15" s="17">
        <v>45</v>
      </c>
      <c r="AG15" s="18">
        <v>30</v>
      </c>
      <c r="AH15" s="19">
        <v>35</v>
      </c>
      <c r="AI15" s="20">
        <v>20</v>
      </c>
      <c r="AJ15" s="21">
        <v>20</v>
      </c>
      <c r="AK15" s="22">
        <v>45</v>
      </c>
      <c r="AL15" s="23">
        <f t="shared" si="0"/>
        <v>195</v>
      </c>
      <c r="AM15" s="24" t="s">
        <v>115</v>
      </c>
      <c r="AN15" s="37"/>
      <c r="AO15" s="24" t="s">
        <v>116</v>
      </c>
      <c r="AP15" s="34"/>
      <c r="AQ15" s="27" t="s">
        <v>117</v>
      </c>
      <c r="AR15" s="28" t="s">
        <v>118</v>
      </c>
      <c r="AS15" s="29">
        <v>0.3</v>
      </c>
      <c r="AT15" s="29">
        <v>6.4</v>
      </c>
      <c r="AU15" s="30">
        <v>2.9</v>
      </c>
      <c r="AV15" s="31">
        <v>1</v>
      </c>
      <c r="AW15" s="26"/>
      <c r="AX15" s="26"/>
      <c r="AY15" s="26"/>
      <c r="AZ15" s="26"/>
      <c r="BA15" s="25"/>
      <c r="BB15" s="24">
        <v>39</v>
      </c>
      <c r="BC15" s="26">
        <v>255</v>
      </c>
      <c r="BD15" s="32" t="s">
        <v>119</v>
      </c>
      <c r="BE15" s="32">
        <v>50</v>
      </c>
      <c r="BF15" s="35" t="s">
        <v>71</v>
      </c>
      <c r="BG15" s="26" t="s">
        <v>120</v>
      </c>
      <c r="BH15" s="29">
        <v>15</v>
      </c>
      <c r="BI15" s="26" t="s">
        <v>115</v>
      </c>
      <c r="BJ15" s="37"/>
      <c r="BK15" s="36" t="s">
        <v>121</v>
      </c>
      <c r="BL15" s="204" t="str">
        <f t="shared" si="1"/>
        <v>insert into Pokemon values ( 14, Caterpie, level, 45,  30,  35, 20,  20,  45, trainer,  Lv. 7)</v>
      </c>
    </row>
    <row r="16" spans="1:64" ht="12.75" customHeight="1">
      <c r="A16" s="12">
        <v>11</v>
      </c>
      <c r="B16" s="13" t="s">
        <v>122</v>
      </c>
      <c r="C16" s="13"/>
      <c r="D16" s="14">
        <v>11</v>
      </c>
      <c r="E16" s="15">
        <v>11</v>
      </c>
      <c r="F16" s="15">
        <v>25</v>
      </c>
      <c r="G16" s="15">
        <v>25</v>
      </c>
      <c r="H16" s="15"/>
      <c r="I16" s="15"/>
      <c r="J16" s="15"/>
      <c r="K16" s="15"/>
      <c r="L16" s="15"/>
      <c r="M16" s="15"/>
      <c r="N16" s="15">
        <v>24</v>
      </c>
      <c r="O16" s="15"/>
      <c r="P16" s="15"/>
      <c r="Q16" s="15">
        <v>18</v>
      </c>
      <c r="R16" s="15">
        <v>18</v>
      </c>
      <c r="S16" s="15">
        <v>9</v>
      </c>
      <c r="T16" s="15"/>
      <c r="U16" s="15"/>
      <c r="V16" s="15">
        <v>18</v>
      </c>
      <c r="W16" s="15">
        <v>18</v>
      </c>
      <c r="X16" s="15">
        <v>9</v>
      </c>
      <c r="Y16" s="15"/>
      <c r="Z16" s="15"/>
      <c r="AA16" s="15">
        <v>14</v>
      </c>
      <c r="AB16" s="15"/>
      <c r="AC16" s="15"/>
      <c r="AD16" s="15"/>
      <c r="AE16" s="16"/>
      <c r="AF16" s="17">
        <v>50</v>
      </c>
      <c r="AG16" s="18">
        <v>20</v>
      </c>
      <c r="AH16" s="19">
        <v>55</v>
      </c>
      <c r="AI16" s="20">
        <v>25</v>
      </c>
      <c r="AJ16" s="21">
        <v>25</v>
      </c>
      <c r="AK16" s="22">
        <v>30</v>
      </c>
      <c r="AL16" s="23">
        <f t="shared" si="0"/>
        <v>205</v>
      </c>
      <c r="AM16" s="24" t="s">
        <v>115</v>
      </c>
      <c r="AN16" s="37"/>
      <c r="AO16" s="24" t="s">
        <v>123</v>
      </c>
      <c r="AP16" s="34"/>
      <c r="AQ16" s="27"/>
      <c r="AR16" s="28" t="s">
        <v>69</v>
      </c>
      <c r="AS16" s="29">
        <v>0.7</v>
      </c>
      <c r="AT16" s="29">
        <v>21.8</v>
      </c>
      <c r="AU16" s="30">
        <v>9.9</v>
      </c>
      <c r="AV16" s="31"/>
      <c r="AW16" s="26"/>
      <c r="AX16" s="26">
        <v>2</v>
      </c>
      <c r="AY16" s="26"/>
      <c r="AZ16" s="26"/>
      <c r="BA16" s="25"/>
      <c r="BB16" s="24">
        <v>72</v>
      </c>
      <c r="BC16" s="26">
        <v>120</v>
      </c>
      <c r="BD16" s="32" t="s">
        <v>119</v>
      </c>
      <c r="BE16" s="32">
        <v>50</v>
      </c>
      <c r="BF16" s="35" t="s">
        <v>71</v>
      </c>
      <c r="BG16" s="26" t="s">
        <v>120</v>
      </c>
      <c r="BH16" s="29">
        <v>15</v>
      </c>
      <c r="BI16" s="26" t="s">
        <v>115</v>
      </c>
      <c r="BJ16" s="37"/>
      <c r="BK16" s="36" t="s">
        <v>124</v>
      </c>
      <c r="BL16" s="204" t="str">
        <f t="shared" si="1"/>
        <v>insert into Pokemon values ( 15, Metapod, level, 50,  20,  55, 25,  25,  30, trainer,  Lv. 10)</v>
      </c>
    </row>
    <row r="17" spans="1:64" ht="12.75" customHeight="1">
      <c r="A17" s="12">
        <v>12</v>
      </c>
      <c r="B17" s="13" t="s">
        <v>125</v>
      </c>
      <c r="C17" s="13"/>
      <c r="D17" s="14">
        <v>12</v>
      </c>
      <c r="E17" s="15">
        <v>12</v>
      </c>
      <c r="F17" s="15">
        <v>26</v>
      </c>
      <c r="G17" s="15">
        <v>26</v>
      </c>
      <c r="H17" s="15"/>
      <c r="I17" s="15"/>
      <c r="J17" s="15"/>
      <c r="K17" s="15"/>
      <c r="L17" s="15"/>
      <c r="M17" s="15"/>
      <c r="N17" s="15">
        <v>25</v>
      </c>
      <c r="O17" s="15"/>
      <c r="P17" s="15"/>
      <c r="Q17" s="15">
        <v>19</v>
      </c>
      <c r="R17" s="15">
        <v>19</v>
      </c>
      <c r="S17" s="15">
        <v>10</v>
      </c>
      <c r="T17" s="15"/>
      <c r="U17" s="15"/>
      <c r="V17" s="15">
        <v>19</v>
      </c>
      <c r="W17" s="15">
        <v>19</v>
      </c>
      <c r="X17" s="15">
        <v>10</v>
      </c>
      <c r="Y17" s="15"/>
      <c r="Z17" s="15"/>
      <c r="AA17" s="15">
        <v>15</v>
      </c>
      <c r="AB17" s="15"/>
      <c r="AC17" s="15"/>
      <c r="AD17" s="15"/>
      <c r="AE17" s="16"/>
      <c r="AF17" s="17">
        <v>60</v>
      </c>
      <c r="AG17" s="18">
        <v>45</v>
      </c>
      <c r="AH17" s="19">
        <v>50</v>
      </c>
      <c r="AI17" s="20">
        <v>90</v>
      </c>
      <c r="AJ17" s="21">
        <v>80</v>
      </c>
      <c r="AK17" s="22">
        <v>70</v>
      </c>
      <c r="AL17" s="23">
        <f t="shared" si="0"/>
        <v>395</v>
      </c>
      <c r="AM17" s="24" t="s">
        <v>115</v>
      </c>
      <c r="AN17" s="25" t="s">
        <v>95</v>
      </c>
      <c r="AO17" s="24" t="s">
        <v>126</v>
      </c>
      <c r="AP17" s="34"/>
      <c r="AQ17" s="27" t="s">
        <v>127</v>
      </c>
      <c r="AR17" s="28" t="s">
        <v>92</v>
      </c>
      <c r="AS17" s="29">
        <v>1.1000000000000001</v>
      </c>
      <c r="AT17" s="29">
        <v>70.5</v>
      </c>
      <c r="AU17" s="30">
        <v>32</v>
      </c>
      <c r="AV17" s="31"/>
      <c r="AW17" s="26"/>
      <c r="AX17" s="26"/>
      <c r="AY17" s="26">
        <v>2</v>
      </c>
      <c r="AZ17" s="26">
        <v>1</v>
      </c>
      <c r="BA17" s="25"/>
      <c r="BB17" s="24">
        <v>178</v>
      </c>
      <c r="BC17" s="26">
        <v>45</v>
      </c>
      <c r="BD17" s="32" t="s">
        <v>119</v>
      </c>
      <c r="BE17" s="32">
        <v>50</v>
      </c>
      <c r="BF17" s="35" t="s">
        <v>128</v>
      </c>
      <c r="BG17" s="26" t="s">
        <v>120</v>
      </c>
      <c r="BH17" s="29">
        <v>15</v>
      </c>
      <c r="BI17" s="26" t="s">
        <v>115</v>
      </c>
      <c r="BJ17" s="37"/>
      <c r="BK17" s="36"/>
      <c r="BL17" s="204" t="str">
        <f t="shared" si="1"/>
        <v>insert into Pokemon values ( 16, Butterfree, level, 60,  45,  50, 90,  80,  70, trainer,  0)</v>
      </c>
    </row>
    <row r="18" spans="1:64" ht="12.75" customHeight="1">
      <c r="A18" s="12">
        <v>13</v>
      </c>
      <c r="B18" s="13" t="s">
        <v>129</v>
      </c>
      <c r="C18" s="13"/>
      <c r="D18" s="14">
        <v>13</v>
      </c>
      <c r="E18" s="15">
        <v>13</v>
      </c>
      <c r="F18" s="15">
        <v>27</v>
      </c>
      <c r="G18" s="15">
        <v>27</v>
      </c>
      <c r="H18" s="15"/>
      <c r="I18" s="15"/>
      <c r="J18" s="15"/>
      <c r="K18" s="15"/>
      <c r="L18" s="15"/>
      <c r="M18" s="15"/>
      <c r="N18" s="15">
        <v>26</v>
      </c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6"/>
      <c r="AF18" s="17">
        <v>40</v>
      </c>
      <c r="AG18" s="18">
        <v>35</v>
      </c>
      <c r="AH18" s="19">
        <v>30</v>
      </c>
      <c r="AI18" s="20">
        <v>20</v>
      </c>
      <c r="AJ18" s="21">
        <v>20</v>
      </c>
      <c r="AK18" s="22">
        <v>50</v>
      </c>
      <c r="AL18" s="23">
        <f t="shared" si="0"/>
        <v>195</v>
      </c>
      <c r="AM18" s="24" t="s">
        <v>115</v>
      </c>
      <c r="AN18" s="25" t="s">
        <v>66</v>
      </c>
      <c r="AO18" s="24" t="s">
        <v>116</v>
      </c>
      <c r="AP18" s="34"/>
      <c r="AQ18" s="27" t="s">
        <v>117</v>
      </c>
      <c r="AR18" s="28" t="s">
        <v>118</v>
      </c>
      <c r="AS18" s="29">
        <v>0.3</v>
      </c>
      <c r="AT18" s="29">
        <v>7.1</v>
      </c>
      <c r="AU18" s="30">
        <v>3.2</v>
      </c>
      <c r="AV18" s="31"/>
      <c r="AW18" s="26"/>
      <c r="AX18" s="26"/>
      <c r="AY18" s="26"/>
      <c r="AZ18" s="26"/>
      <c r="BA18" s="25">
        <v>1</v>
      </c>
      <c r="BB18" s="24">
        <v>39</v>
      </c>
      <c r="BC18" s="26">
        <v>255</v>
      </c>
      <c r="BD18" s="32" t="s">
        <v>119</v>
      </c>
      <c r="BE18" s="32">
        <v>50</v>
      </c>
      <c r="BF18" s="35" t="s">
        <v>130</v>
      </c>
      <c r="BG18" s="26" t="s">
        <v>120</v>
      </c>
      <c r="BH18" s="29">
        <v>15</v>
      </c>
      <c r="BI18" s="26" t="s">
        <v>115</v>
      </c>
      <c r="BJ18" s="37"/>
      <c r="BK18" s="36" t="s">
        <v>121</v>
      </c>
      <c r="BL18" s="204" t="str">
        <f t="shared" si="1"/>
        <v>insert into Pokemon values ( 17, Weedle, level, 40,  35,  30, 20,  20,  50, trainer,  Lv. 7)</v>
      </c>
    </row>
    <row r="19" spans="1:64" ht="12.75" customHeight="1">
      <c r="A19" s="12">
        <v>14</v>
      </c>
      <c r="B19" s="13" t="s">
        <v>131</v>
      </c>
      <c r="C19" s="13"/>
      <c r="D19" s="14">
        <v>14</v>
      </c>
      <c r="E19" s="15">
        <v>14</v>
      </c>
      <c r="F19" s="15">
        <v>28</v>
      </c>
      <c r="G19" s="15">
        <v>28</v>
      </c>
      <c r="H19" s="15"/>
      <c r="I19" s="15"/>
      <c r="J19" s="15"/>
      <c r="K19" s="15"/>
      <c r="L19" s="15"/>
      <c r="M19" s="15"/>
      <c r="N19" s="15">
        <v>27</v>
      </c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6"/>
      <c r="AF19" s="17">
        <v>45</v>
      </c>
      <c r="AG19" s="18">
        <v>25</v>
      </c>
      <c r="AH19" s="19">
        <v>50</v>
      </c>
      <c r="AI19" s="20">
        <v>25</v>
      </c>
      <c r="AJ19" s="21">
        <v>25</v>
      </c>
      <c r="AK19" s="22">
        <v>35</v>
      </c>
      <c r="AL19" s="23">
        <f t="shared" si="0"/>
        <v>205</v>
      </c>
      <c r="AM19" s="24" t="s">
        <v>115</v>
      </c>
      <c r="AN19" s="25" t="s">
        <v>66</v>
      </c>
      <c r="AO19" s="24" t="s">
        <v>123</v>
      </c>
      <c r="AP19" s="34"/>
      <c r="AQ19" s="38"/>
      <c r="AR19" s="39" t="s">
        <v>88</v>
      </c>
      <c r="AS19" s="40">
        <v>0.6</v>
      </c>
      <c r="AT19" s="40">
        <v>22</v>
      </c>
      <c r="AU19" s="41">
        <v>10</v>
      </c>
      <c r="AV19" s="31"/>
      <c r="AW19" s="26"/>
      <c r="AX19" s="26">
        <v>2</v>
      </c>
      <c r="AY19" s="26"/>
      <c r="AZ19" s="26"/>
      <c r="BA19" s="25"/>
      <c r="BB19" s="24">
        <v>72</v>
      </c>
      <c r="BC19" s="26">
        <v>120</v>
      </c>
      <c r="BD19" s="32" t="s">
        <v>119</v>
      </c>
      <c r="BE19" s="32">
        <v>50</v>
      </c>
      <c r="BF19" s="35" t="s">
        <v>132</v>
      </c>
      <c r="BG19" s="26" t="s">
        <v>120</v>
      </c>
      <c r="BH19" s="29">
        <v>15</v>
      </c>
      <c r="BI19" s="26" t="s">
        <v>115</v>
      </c>
      <c r="BJ19" s="37"/>
      <c r="BK19" s="36" t="s">
        <v>124</v>
      </c>
      <c r="BL19" s="204" t="str">
        <f t="shared" si="1"/>
        <v>insert into Pokemon values ( 18, Kakuna, level, 45,  25,  50, 25,  25,  35, trainer,  Lv. 10)</v>
      </c>
    </row>
    <row r="20" spans="1:64" ht="12.75" customHeight="1">
      <c r="A20" s="12">
        <v>15</v>
      </c>
      <c r="B20" s="13" t="s">
        <v>133</v>
      </c>
      <c r="C20" s="13"/>
      <c r="D20" s="14">
        <v>15</v>
      </c>
      <c r="E20" s="15">
        <v>15</v>
      </c>
      <c r="F20" s="15">
        <v>29</v>
      </c>
      <c r="G20" s="15">
        <v>29</v>
      </c>
      <c r="H20" s="15"/>
      <c r="I20" s="15"/>
      <c r="J20" s="15"/>
      <c r="K20" s="15"/>
      <c r="L20" s="15"/>
      <c r="M20" s="15"/>
      <c r="N20" s="15">
        <v>28</v>
      </c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6"/>
      <c r="AF20" s="17">
        <v>65</v>
      </c>
      <c r="AG20" s="18">
        <v>90</v>
      </c>
      <c r="AH20" s="19">
        <v>40</v>
      </c>
      <c r="AI20" s="20">
        <v>40</v>
      </c>
      <c r="AJ20" s="21">
        <v>80</v>
      </c>
      <c r="AK20" s="22">
        <v>75</v>
      </c>
      <c r="AL20" s="23">
        <f t="shared" si="0"/>
        <v>390</v>
      </c>
      <c r="AM20" s="24" t="s">
        <v>115</v>
      </c>
      <c r="AN20" s="25" t="s">
        <v>66</v>
      </c>
      <c r="AO20" s="24" t="s">
        <v>134</v>
      </c>
      <c r="AP20" s="34"/>
      <c r="AQ20" s="27" t="s">
        <v>135</v>
      </c>
      <c r="AR20" s="28" t="s">
        <v>76</v>
      </c>
      <c r="AS20" s="29">
        <v>1</v>
      </c>
      <c r="AT20" s="29">
        <v>65</v>
      </c>
      <c r="AU20" s="30">
        <v>29.5</v>
      </c>
      <c r="AV20" s="31"/>
      <c r="AW20" s="26">
        <v>2</v>
      </c>
      <c r="AX20" s="26"/>
      <c r="AY20" s="26"/>
      <c r="AZ20" s="26">
        <v>1</v>
      </c>
      <c r="BA20" s="25"/>
      <c r="BB20" s="24">
        <v>178</v>
      </c>
      <c r="BC20" s="26">
        <v>45</v>
      </c>
      <c r="BD20" s="32" t="s">
        <v>119</v>
      </c>
      <c r="BE20" s="32">
        <v>50</v>
      </c>
      <c r="BF20" s="35" t="s">
        <v>132</v>
      </c>
      <c r="BG20" s="26" t="s">
        <v>120</v>
      </c>
      <c r="BH20" s="29">
        <v>15</v>
      </c>
      <c r="BI20" s="26" t="s">
        <v>115</v>
      </c>
      <c r="BJ20" s="37"/>
      <c r="BK20" s="36" t="s">
        <v>124</v>
      </c>
      <c r="BL20" s="204" t="str">
        <f t="shared" si="1"/>
        <v>insert into Pokemon values ( 19, Beedrill, level, 65,  90,  40, 40,  80,  75, trainer,  Lv. 10)</v>
      </c>
    </row>
    <row r="21" spans="1:64" ht="12.75" customHeight="1">
      <c r="A21" s="12">
        <v>15.1</v>
      </c>
      <c r="B21" s="13" t="s">
        <v>136</v>
      </c>
      <c r="C21" s="13" t="s">
        <v>137</v>
      </c>
      <c r="D21" s="14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6"/>
      <c r="AF21" s="17">
        <v>65</v>
      </c>
      <c r="AG21" s="18">
        <v>150</v>
      </c>
      <c r="AH21" s="19">
        <v>40</v>
      </c>
      <c r="AI21" s="20">
        <v>15</v>
      </c>
      <c r="AJ21" s="21">
        <v>80</v>
      </c>
      <c r="AK21" s="22">
        <v>145</v>
      </c>
      <c r="AL21" s="23">
        <f t="shared" si="0"/>
        <v>495</v>
      </c>
      <c r="AM21" s="24" t="s">
        <v>115</v>
      </c>
      <c r="AN21" s="25" t="s">
        <v>66</v>
      </c>
      <c r="AO21" s="24" t="s">
        <v>138</v>
      </c>
      <c r="AP21" s="34"/>
      <c r="AQ21" s="27"/>
      <c r="AR21" s="28" t="s">
        <v>139</v>
      </c>
      <c r="AS21" s="29">
        <v>1.4</v>
      </c>
      <c r="AT21" s="29">
        <v>89.3</v>
      </c>
      <c r="AU21" s="30">
        <v>40.5</v>
      </c>
      <c r="AV21" s="31"/>
      <c r="AW21" s="26">
        <v>2</v>
      </c>
      <c r="AX21" s="26"/>
      <c r="AY21" s="26"/>
      <c r="AZ21" s="26">
        <v>1</v>
      </c>
      <c r="BA21" s="25"/>
      <c r="BB21" s="24">
        <v>248</v>
      </c>
      <c r="BC21" s="26">
        <v>45</v>
      </c>
      <c r="BD21" s="32" t="s">
        <v>119</v>
      </c>
      <c r="BE21" s="32">
        <v>50</v>
      </c>
      <c r="BF21" s="35" t="s">
        <v>132</v>
      </c>
      <c r="BG21" s="26" t="s">
        <v>120</v>
      </c>
      <c r="BH21" s="29">
        <v>15</v>
      </c>
      <c r="BI21" s="26" t="s">
        <v>115</v>
      </c>
      <c r="BJ21" s="25"/>
      <c r="BK21" s="36"/>
      <c r="BL21" s="204" t="str">
        <f t="shared" si="1"/>
        <v>insert into Pokemon values ( 20, Beedrill (Mega), level, 65,  150,  40, 15,  80,  145, trainer,  0)</v>
      </c>
    </row>
    <row r="22" spans="1:64" ht="12.75" customHeight="1">
      <c r="A22" s="12">
        <v>16</v>
      </c>
      <c r="B22" s="13" t="s">
        <v>140</v>
      </c>
      <c r="C22" s="13"/>
      <c r="D22" s="14">
        <v>16</v>
      </c>
      <c r="E22" s="15">
        <v>16</v>
      </c>
      <c r="F22" s="15">
        <v>10</v>
      </c>
      <c r="G22" s="15">
        <v>10</v>
      </c>
      <c r="H22" s="15"/>
      <c r="I22" s="15"/>
      <c r="J22" s="15"/>
      <c r="K22" s="15"/>
      <c r="L22" s="15"/>
      <c r="M22" s="15"/>
      <c r="N22" s="15">
        <v>17</v>
      </c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6"/>
      <c r="AF22" s="17">
        <v>40</v>
      </c>
      <c r="AG22" s="18">
        <v>45</v>
      </c>
      <c r="AH22" s="19">
        <v>40</v>
      </c>
      <c r="AI22" s="20">
        <v>35</v>
      </c>
      <c r="AJ22" s="21">
        <v>35</v>
      </c>
      <c r="AK22" s="22">
        <v>56</v>
      </c>
      <c r="AL22" s="23">
        <f t="shared" si="0"/>
        <v>251</v>
      </c>
      <c r="AM22" s="24" t="s">
        <v>141</v>
      </c>
      <c r="AN22" s="25" t="s">
        <v>95</v>
      </c>
      <c r="AO22" s="24" t="s">
        <v>142</v>
      </c>
      <c r="AP22" s="26" t="s">
        <v>143</v>
      </c>
      <c r="AQ22" s="27" t="s">
        <v>144</v>
      </c>
      <c r="AR22" s="28" t="s">
        <v>118</v>
      </c>
      <c r="AS22" s="29">
        <v>0.3</v>
      </c>
      <c r="AT22" s="29">
        <v>4</v>
      </c>
      <c r="AU22" s="30">
        <v>1.8</v>
      </c>
      <c r="AV22" s="31"/>
      <c r="AW22" s="26"/>
      <c r="AX22" s="26"/>
      <c r="AY22" s="26"/>
      <c r="AZ22" s="26"/>
      <c r="BA22" s="25">
        <v>1</v>
      </c>
      <c r="BB22" s="24">
        <v>50</v>
      </c>
      <c r="BC22" s="26">
        <v>255</v>
      </c>
      <c r="BD22" s="32" t="s">
        <v>70</v>
      </c>
      <c r="BE22" s="32">
        <v>50</v>
      </c>
      <c r="BF22" s="35" t="s">
        <v>130</v>
      </c>
      <c r="BG22" s="26" t="s">
        <v>120</v>
      </c>
      <c r="BH22" s="29">
        <v>15</v>
      </c>
      <c r="BI22" s="26" t="s">
        <v>95</v>
      </c>
      <c r="BJ22" s="37"/>
      <c r="BK22" s="36" t="s">
        <v>145</v>
      </c>
      <c r="BL22" s="204" t="str">
        <f t="shared" si="1"/>
        <v>insert into Pokemon values ( 21, Pidgey, level, 40,  45,  40, 35,  35,  56, trainer,  Lv. 18)</v>
      </c>
    </row>
    <row r="23" spans="1:64" ht="12.75" customHeight="1">
      <c r="A23" s="12">
        <v>17</v>
      </c>
      <c r="B23" s="13" t="s">
        <v>146</v>
      </c>
      <c r="C23" s="13"/>
      <c r="D23" s="14">
        <v>17</v>
      </c>
      <c r="E23" s="15">
        <v>17</v>
      </c>
      <c r="F23" s="15">
        <v>11</v>
      </c>
      <c r="G23" s="15">
        <v>11</v>
      </c>
      <c r="H23" s="15"/>
      <c r="I23" s="15"/>
      <c r="J23" s="15"/>
      <c r="K23" s="15"/>
      <c r="L23" s="15"/>
      <c r="M23" s="15"/>
      <c r="N23" s="15">
        <v>18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6"/>
      <c r="AF23" s="17">
        <v>63</v>
      </c>
      <c r="AG23" s="18">
        <v>60</v>
      </c>
      <c r="AH23" s="19">
        <v>55</v>
      </c>
      <c r="AI23" s="20">
        <v>50</v>
      </c>
      <c r="AJ23" s="21">
        <v>50</v>
      </c>
      <c r="AK23" s="22">
        <v>71</v>
      </c>
      <c r="AL23" s="23">
        <f t="shared" si="0"/>
        <v>349</v>
      </c>
      <c r="AM23" s="24" t="s">
        <v>141</v>
      </c>
      <c r="AN23" s="25" t="s">
        <v>95</v>
      </c>
      <c r="AO23" s="24" t="s">
        <v>142</v>
      </c>
      <c r="AP23" s="26" t="s">
        <v>143</v>
      </c>
      <c r="AQ23" s="27" t="s">
        <v>144</v>
      </c>
      <c r="AR23" s="28" t="s">
        <v>92</v>
      </c>
      <c r="AS23" s="29">
        <v>1.1000000000000001</v>
      </c>
      <c r="AT23" s="29">
        <v>66.099999999999994</v>
      </c>
      <c r="AU23" s="30">
        <v>30</v>
      </c>
      <c r="AV23" s="31"/>
      <c r="AW23" s="26"/>
      <c r="AX23" s="26"/>
      <c r="AY23" s="26"/>
      <c r="AZ23" s="26"/>
      <c r="BA23" s="25">
        <v>2</v>
      </c>
      <c r="BB23" s="24">
        <v>122</v>
      </c>
      <c r="BC23" s="26">
        <v>120</v>
      </c>
      <c r="BD23" s="32" t="s">
        <v>70</v>
      </c>
      <c r="BE23" s="32">
        <v>50</v>
      </c>
      <c r="BF23" s="35" t="s">
        <v>130</v>
      </c>
      <c r="BG23" s="26" t="s">
        <v>120</v>
      </c>
      <c r="BH23" s="29">
        <v>15</v>
      </c>
      <c r="BI23" s="26" t="s">
        <v>95</v>
      </c>
      <c r="BJ23" s="37"/>
      <c r="BK23" s="36" t="s">
        <v>93</v>
      </c>
      <c r="BL23" s="204" t="str">
        <f t="shared" si="1"/>
        <v>insert into Pokemon values ( 22, Pidgeotto, level, 63,  60,  55, 50,  50,  71, trainer,  Lv. 36)</v>
      </c>
    </row>
    <row r="24" spans="1:64" ht="12.75" customHeight="1">
      <c r="A24" s="12">
        <v>18</v>
      </c>
      <c r="B24" s="13" t="s">
        <v>147</v>
      </c>
      <c r="C24" s="13"/>
      <c r="D24" s="14">
        <v>18</v>
      </c>
      <c r="E24" s="15">
        <v>18</v>
      </c>
      <c r="F24" s="15">
        <v>12</v>
      </c>
      <c r="G24" s="15">
        <v>12</v>
      </c>
      <c r="H24" s="15"/>
      <c r="I24" s="15"/>
      <c r="J24" s="15"/>
      <c r="K24" s="15"/>
      <c r="L24" s="15"/>
      <c r="M24" s="15"/>
      <c r="N24" s="15">
        <v>19</v>
      </c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6"/>
      <c r="AF24" s="17">
        <v>83</v>
      </c>
      <c r="AG24" s="18">
        <v>80</v>
      </c>
      <c r="AH24" s="19">
        <v>75</v>
      </c>
      <c r="AI24" s="20">
        <v>70</v>
      </c>
      <c r="AJ24" s="21">
        <v>70</v>
      </c>
      <c r="AK24" s="22">
        <v>91</v>
      </c>
      <c r="AL24" s="23">
        <f t="shared" si="0"/>
        <v>469</v>
      </c>
      <c r="AM24" s="24" t="s">
        <v>141</v>
      </c>
      <c r="AN24" s="25" t="s">
        <v>95</v>
      </c>
      <c r="AO24" s="24" t="s">
        <v>142</v>
      </c>
      <c r="AP24" s="26" t="s">
        <v>143</v>
      </c>
      <c r="AQ24" s="27" t="s">
        <v>144</v>
      </c>
      <c r="AR24" s="28" t="s">
        <v>148</v>
      </c>
      <c r="AS24" s="29">
        <v>1.5</v>
      </c>
      <c r="AT24" s="29">
        <v>87.1</v>
      </c>
      <c r="AU24" s="30">
        <v>39.5</v>
      </c>
      <c r="AV24" s="31"/>
      <c r="AW24" s="26"/>
      <c r="AX24" s="26"/>
      <c r="AY24" s="26"/>
      <c r="AZ24" s="26"/>
      <c r="BA24" s="25">
        <v>3</v>
      </c>
      <c r="BB24" s="24">
        <v>240</v>
      </c>
      <c r="BC24" s="26">
        <v>45</v>
      </c>
      <c r="BD24" s="32" t="s">
        <v>70</v>
      </c>
      <c r="BE24" s="32">
        <v>50</v>
      </c>
      <c r="BF24" s="35" t="s">
        <v>130</v>
      </c>
      <c r="BG24" s="26" t="s">
        <v>120</v>
      </c>
      <c r="BH24" s="29">
        <v>15</v>
      </c>
      <c r="BI24" s="26" t="s">
        <v>95</v>
      </c>
      <c r="BJ24" s="37"/>
      <c r="BK24" s="36" t="s">
        <v>93</v>
      </c>
      <c r="BL24" s="204" t="str">
        <f t="shared" si="1"/>
        <v>insert into Pokemon values ( 23, Pidgeot, level, 83,  80,  75, 70,  70,  91, trainer,  Lv. 36)</v>
      </c>
    </row>
    <row r="25" spans="1:64" ht="12.75" customHeight="1">
      <c r="A25" s="12">
        <v>18.100000000000001</v>
      </c>
      <c r="B25" s="13" t="s">
        <v>149</v>
      </c>
      <c r="C25" s="13" t="s">
        <v>137</v>
      </c>
      <c r="D25" s="14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6"/>
      <c r="AF25" s="17">
        <v>83</v>
      </c>
      <c r="AG25" s="18">
        <v>80</v>
      </c>
      <c r="AH25" s="19">
        <v>80</v>
      </c>
      <c r="AI25" s="20">
        <v>135</v>
      </c>
      <c r="AJ25" s="21">
        <v>80</v>
      </c>
      <c r="AK25" s="22">
        <v>121</v>
      </c>
      <c r="AL25" s="23">
        <f t="shared" si="0"/>
        <v>579</v>
      </c>
      <c r="AM25" s="24" t="s">
        <v>141</v>
      </c>
      <c r="AN25" s="25" t="s">
        <v>95</v>
      </c>
      <c r="AO25" s="24" t="s">
        <v>150</v>
      </c>
      <c r="AP25" s="26"/>
      <c r="AQ25" s="27"/>
      <c r="AR25" s="28" t="s">
        <v>151</v>
      </c>
      <c r="AS25" s="29">
        <v>2.2000000000000002</v>
      </c>
      <c r="AT25" s="29">
        <v>111.3</v>
      </c>
      <c r="AU25" s="30">
        <v>50.5</v>
      </c>
      <c r="AV25" s="31"/>
      <c r="AW25" s="26"/>
      <c r="AX25" s="26"/>
      <c r="AY25" s="26"/>
      <c r="AZ25" s="26"/>
      <c r="BA25" s="25">
        <v>3</v>
      </c>
      <c r="BB25" s="24">
        <v>290</v>
      </c>
      <c r="BC25" s="26">
        <v>45</v>
      </c>
      <c r="BD25" s="32" t="s">
        <v>70</v>
      </c>
      <c r="BE25" s="32">
        <v>50</v>
      </c>
      <c r="BF25" s="35" t="s">
        <v>130</v>
      </c>
      <c r="BG25" s="26" t="s">
        <v>120</v>
      </c>
      <c r="BH25" s="29">
        <v>15</v>
      </c>
      <c r="BI25" s="26" t="s">
        <v>95</v>
      </c>
      <c r="BJ25" s="25"/>
      <c r="BK25" s="36"/>
      <c r="BL25" s="204" t="str">
        <f t="shared" si="1"/>
        <v>insert into Pokemon values ( 24, Pidgeot (Mega), level, 83,  80,  80, 135,  80,  121, trainer,  0)</v>
      </c>
    </row>
    <row r="26" spans="1:64" ht="12.75" customHeight="1">
      <c r="A26" s="12">
        <v>19</v>
      </c>
      <c r="B26" s="13" t="s">
        <v>152</v>
      </c>
      <c r="C26" s="13"/>
      <c r="D26" s="14">
        <v>19</v>
      </c>
      <c r="E26" s="15">
        <v>19</v>
      </c>
      <c r="F26" s="15">
        <v>17</v>
      </c>
      <c r="G26" s="15">
        <v>17</v>
      </c>
      <c r="H26" s="15"/>
      <c r="I26" s="15"/>
      <c r="J26" s="15"/>
      <c r="K26" s="15"/>
      <c r="L26" s="15"/>
      <c r="M26" s="15">
        <v>59</v>
      </c>
      <c r="N26" s="15"/>
      <c r="O26" s="15"/>
      <c r="P26" s="15"/>
      <c r="Q26" s="15">
        <v>15</v>
      </c>
      <c r="R26" s="15">
        <v>15</v>
      </c>
      <c r="S26" s="15">
        <v>6</v>
      </c>
      <c r="T26" s="15">
        <v>6</v>
      </c>
      <c r="U26" s="15">
        <v>6</v>
      </c>
      <c r="V26" s="15">
        <v>15</v>
      </c>
      <c r="W26" s="15">
        <v>15</v>
      </c>
      <c r="X26" s="15">
        <v>6</v>
      </c>
      <c r="Y26" s="15">
        <v>6</v>
      </c>
      <c r="Z26" s="15">
        <v>6</v>
      </c>
      <c r="AA26" s="15"/>
      <c r="AB26" s="15"/>
      <c r="AC26" s="15"/>
      <c r="AD26" s="15"/>
      <c r="AE26" s="16"/>
      <c r="AF26" s="17">
        <v>30</v>
      </c>
      <c r="AG26" s="18">
        <v>56</v>
      </c>
      <c r="AH26" s="19">
        <v>35</v>
      </c>
      <c r="AI26" s="20">
        <v>25</v>
      </c>
      <c r="AJ26" s="21">
        <v>35</v>
      </c>
      <c r="AK26" s="22">
        <v>72</v>
      </c>
      <c r="AL26" s="23">
        <f t="shared" si="0"/>
        <v>253</v>
      </c>
      <c r="AM26" s="24" t="s">
        <v>141</v>
      </c>
      <c r="AN26" s="37"/>
      <c r="AO26" s="24" t="s">
        <v>117</v>
      </c>
      <c r="AP26" s="26" t="s">
        <v>153</v>
      </c>
      <c r="AQ26" s="27" t="s">
        <v>154</v>
      </c>
      <c r="AR26" s="28" t="s">
        <v>118</v>
      </c>
      <c r="AS26" s="29">
        <v>0.3</v>
      </c>
      <c r="AT26" s="29">
        <v>7.7</v>
      </c>
      <c r="AU26" s="30">
        <v>3.5</v>
      </c>
      <c r="AV26" s="31"/>
      <c r="AW26" s="26"/>
      <c r="AX26" s="26"/>
      <c r="AY26" s="26"/>
      <c r="AZ26" s="26"/>
      <c r="BA26" s="25">
        <v>1</v>
      </c>
      <c r="BB26" s="24">
        <v>51</v>
      </c>
      <c r="BC26" s="26">
        <v>255</v>
      </c>
      <c r="BD26" s="32" t="s">
        <v>119</v>
      </c>
      <c r="BE26" s="32">
        <v>50</v>
      </c>
      <c r="BF26" s="35" t="s">
        <v>155</v>
      </c>
      <c r="BG26" s="26" t="s">
        <v>120</v>
      </c>
      <c r="BH26" s="29">
        <v>15</v>
      </c>
      <c r="BI26" s="26" t="s">
        <v>156</v>
      </c>
      <c r="BJ26" s="37"/>
      <c r="BK26" s="36" t="s">
        <v>157</v>
      </c>
      <c r="BL26" s="204" t="str">
        <f t="shared" si="1"/>
        <v>insert into Pokemon values ( 25, Rattata, level, 30,  56,  35, 25,  35,  72, trainer,  Lv. 20)</v>
      </c>
    </row>
    <row r="27" spans="1:64" ht="12.75" customHeight="1">
      <c r="A27" s="12">
        <v>19.100000000000001</v>
      </c>
      <c r="B27" s="13" t="s">
        <v>158</v>
      </c>
      <c r="C27" s="13" t="s">
        <v>159</v>
      </c>
      <c r="D27" s="14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>
        <v>15</v>
      </c>
      <c r="R27" s="15">
        <v>15</v>
      </c>
      <c r="S27" s="15">
        <v>6</v>
      </c>
      <c r="T27" s="15">
        <v>6</v>
      </c>
      <c r="U27" s="15">
        <v>6</v>
      </c>
      <c r="V27" s="15">
        <v>15</v>
      </c>
      <c r="W27" s="15">
        <v>15</v>
      </c>
      <c r="X27" s="15">
        <v>6</v>
      </c>
      <c r="Y27" s="15">
        <v>6</v>
      </c>
      <c r="Z27" s="15">
        <v>6</v>
      </c>
      <c r="AA27" s="15"/>
      <c r="AB27" s="15"/>
      <c r="AC27" s="15"/>
      <c r="AD27" s="15"/>
      <c r="AE27" s="16"/>
      <c r="AF27" s="17">
        <v>30</v>
      </c>
      <c r="AG27" s="18">
        <v>56</v>
      </c>
      <c r="AH27" s="19">
        <v>35</v>
      </c>
      <c r="AI27" s="20">
        <v>25</v>
      </c>
      <c r="AJ27" s="21">
        <v>35</v>
      </c>
      <c r="AK27" s="22">
        <v>72</v>
      </c>
      <c r="AL27" s="23">
        <f t="shared" si="0"/>
        <v>253</v>
      </c>
      <c r="AM27" s="24" t="s">
        <v>160</v>
      </c>
      <c r="AN27" s="37" t="s">
        <v>141</v>
      </c>
      <c r="AO27" s="24" t="s">
        <v>161</v>
      </c>
      <c r="AP27" s="26" t="s">
        <v>154</v>
      </c>
      <c r="AQ27" s="27" t="s">
        <v>82</v>
      </c>
      <c r="AR27" s="28" t="s">
        <v>118</v>
      </c>
      <c r="AS27" s="29">
        <v>0.3</v>
      </c>
      <c r="AT27" s="29">
        <v>8.4</v>
      </c>
      <c r="AU27" s="30">
        <v>3.8</v>
      </c>
      <c r="AV27" s="31"/>
      <c r="AW27" s="26"/>
      <c r="AX27" s="26"/>
      <c r="AY27" s="26"/>
      <c r="AZ27" s="26"/>
      <c r="BA27" s="25">
        <v>1</v>
      </c>
      <c r="BB27" s="24">
        <v>51</v>
      </c>
      <c r="BC27" s="26">
        <v>255</v>
      </c>
      <c r="BD27" s="32" t="s">
        <v>119</v>
      </c>
      <c r="BE27" s="32">
        <v>50</v>
      </c>
      <c r="BF27" s="35" t="s">
        <v>99</v>
      </c>
      <c r="BG27" s="26" t="s">
        <v>120</v>
      </c>
      <c r="BH27" s="29">
        <v>15</v>
      </c>
      <c r="BI27" s="26" t="s">
        <v>156</v>
      </c>
      <c r="BJ27" s="37"/>
      <c r="BK27" s="36" t="s">
        <v>162</v>
      </c>
      <c r="BL27" s="204" t="str">
        <f t="shared" si="1"/>
        <v>insert into Pokemon values ( 26, Rattata (Alolan), level, 30,  56,  35, 25,  35,  72, trainer,  Lv. 20 (Night))</v>
      </c>
    </row>
    <row r="28" spans="1:64" ht="12.75" customHeight="1">
      <c r="A28" s="12">
        <v>20</v>
      </c>
      <c r="B28" s="13" t="s">
        <v>163</v>
      </c>
      <c r="C28" s="13"/>
      <c r="D28" s="14">
        <v>20</v>
      </c>
      <c r="E28" s="15">
        <v>20</v>
      </c>
      <c r="F28" s="15">
        <v>18</v>
      </c>
      <c r="G28" s="15">
        <v>18</v>
      </c>
      <c r="H28" s="15"/>
      <c r="I28" s="15"/>
      <c r="J28" s="15"/>
      <c r="K28" s="15"/>
      <c r="L28" s="15"/>
      <c r="M28" s="15">
        <v>60</v>
      </c>
      <c r="N28" s="15"/>
      <c r="O28" s="15"/>
      <c r="P28" s="15"/>
      <c r="Q28" s="15">
        <v>16</v>
      </c>
      <c r="R28" s="15">
        <v>16</v>
      </c>
      <c r="S28" s="15">
        <v>7</v>
      </c>
      <c r="T28" s="15">
        <v>7</v>
      </c>
      <c r="U28" s="15">
        <v>7</v>
      </c>
      <c r="V28" s="15">
        <v>16</v>
      </c>
      <c r="W28" s="15">
        <v>16</v>
      </c>
      <c r="X28" s="15">
        <v>7</v>
      </c>
      <c r="Y28" s="15">
        <v>7</v>
      </c>
      <c r="Z28" s="15">
        <v>7</v>
      </c>
      <c r="AA28" s="15"/>
      <c r="AB28" s="15"/>
      <c r="AC28" s="15"/>
      <c r="AD28" s="15"/>
      <c r="AE28" s="16"/>
      <c r="AF28" s="17">
        <v>55</v>
      </c>
      <c r="AG28" s="18">
        <v>81</v>
      </c>
      <c r="AH28" s="19">
        <v>60</v>
      </c>
      <c r="AI28" s="20">
        <v>50</v>
      </c>
      <c r="AJ28" s="21">
        <v>70</v>
      </c>
      <c r="AK28" s="22">
        <v>97</v>
      </c>
      <c r="AL28" s="23">
        <f t="shared" si="0"/>
        <v>413</v>
      </c>
      <c r="AM28" s="24" t="s">
        <v>141</v>
      </c>
      <c r="AN28" s="37"/>
      <c r="AO28" s="24" t="s">
        <v>117</v>
      </c>
      <c r="AP28" s="26" t="s">
        <v>153</v>
      </c>
      <c r="AQ28" s="27" t="s">
        <v>154</v>
      </c>
      <c r="AR28" s="28" t="s">
        <v>69</v>
      </c>
      <c r="AS28" s="29">
        <v>0.7</v>
      </c>
      <c r="AT28" s="29">
        <v>40.799999999999997</v>
      </c>
      <c r="AU28" s="30">
        <v>18.5</v>
      </c>
      <c r="AV28" s="31"/>
      <c r="AW28" s="26"/>
      <c r="AX28" s="26"/>
      <c r="AY28" s="26"/>
      <c r="AZ28" s="26"/>
      <c r="BA28" s="25">
        <v>2</v>
      </c>
      <c r="BB28" s="24">
        <v>145</v>
      </c>
      <c r="BC28" s="26">
        <v>127</v>
      </c>
      <c r="BD28" s="32" t="s">
        <v>119</v>
      </c>
      <c r="BE28" s="32">
        <v>50</v>
      </c>
      <c r="BF28" s="35" t="s">
        <v>130</v>
      </c>
      <c r="BG28" s="26" t="s">
        <v>120</v>
      </c>
      <c r="BH28" s="29">
        <v>15</v>
      </c>
      <c r="BI28" s="26" t="s">
        <v>156</v>
      </c>
      <c r="BJ28" s="37"/>
      <c r="BK28" s="36"/>
      <c r="BL28" s="204" t="str">
        <f t="shared" si="1"/>
        <v>insert into Pokemon values ( 27, Raticate, level, 55,  81,  60, 50,  70,  97, trainer,  0)</v>
      </c>
    </row>
    <row r="29" spans="1:64" ht="12.75" customHeight="1">
      <c r="A29" s="12">
        <v>20.100000000000001</v>
      </c>
      <c r="B29" s="13" t="s">
        <v>164</v>
      </c>
      <c r="C29" s="13" t="s">
        <v>159</v>
      </c>
      <c r="D29" s="14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>
        <v>16</v>
      </c>
      <c r="R29" s="15">
        <v>16</v>
      </c>
      <c r="S29" s="15">
        <v>7</v>
      </c>
      <c r="T29" s="15">
        <v>7</v>
      </c>
      <c r="U29" s="15">
        <v>7</v>
      </c>
      <c r="V29" s="15">
        <v>16</v>
      </c>
      <c r="W29" s="15">
        <v>16</v>
      </c>
      <c r="X29" s="15">
        <v>7</v>
      </c>
      <c r="Y29" s="15">
        <v>7</v>
      </c>
      <c r="Z29" s="15">
        <v>7</v>
      </c>
      <c r="AA29" s="15"/>
      <c r="AB29" s="15"/>
      <c r="AC29" s="15"/>
      <c r="AD29" s="15"/>
      <c r="AE29" s="16"/>
      <c r="AF29" s="17">
        <v>75</v>
      </c>
      <c r="AG29" s="18">
        <v>71</v>
      </c>
      <c r="AH29" s="19">
        <v>70</v>
      </c>
      <c r="AI29" s="20">
        <v>40</v>
      </c>
      <c r="AJ29" s="21">
        <v>80</v>
      </c>
      <c r="AK29" s="22">
        <v>77</v>
      </c>
      <c r="AL29" s="23">
        <f t="shared" si="0"/>
        <v>413</v>
      </c>
      <c r="AM29" s="24" t="s">
        <v>160</v>
      </c>
      <c r="AN29" s="37" t="s">
        <v>141</v>
      </c>
      <c r="AO29" s="24" t="s">
        <v>161</v>
      </c>
      <c r="AP29" s="26" t="s">
        <v>154</v>
      </c>
      <c r="AQ29" s="27" t="s">
        <v>82</v>
      </c>
      <c r="AR29" s="28" t="s">
        <v>69</v>
      </c>
      <c r="AS29" s="29">
        <v>0.7</v>
      </c>
      <c r="AT29" s="29">
        <v>56.2</v>
      </c>
      <c r="AU29" s="30">
        <v>25.5</v>
      </c>
      <c r="AV29" s="31"/>
      <c r="AW29" s="26"/>
      <c r="AX29" s="26"/>
      <c r="AY29" s="26"/>
      <c r="AZ29" s="26"/>
      <c r="BA29" s="25">
        <v>2</v>
      </c>
      <c r="BB29" s="24">
        <v>145</v>
      </c>
      <c r="BC29" s="26">
        <v>127</v>
      </c>
      <c r="BD29" s="32" t="s">
        <v>119</v>
      </c>
      <c r="BE29" s="32">
        <v>50</v>
      </c>
      <c r="BF29" s="35" t="s">
        <v>99</v>
      </c>
      <c r="BG29" s="26" t="s">
        <v>120</v>
      </c>
      <c r="BH29" s="29">
        <v>15</v>
      </c>
      <c r="BI29" s="26" t="s">
        <v>156</v>
      </c>
      <c r="BJ29" s="37"/>
      <c r="BK29" s="36"/>
      <c r="BL29" s="204" t="str">
        <f t="shared" si="1"/>
        <v>insert into Pokemon values ( 28, Raticate (Alolan), level, 75,  71,  70, 40,  80,  77, trainer,  0)</v>
      </c>
    </row>
    <row r="30" spans="1:64" ht="12.75" customHeight="1">
      <c r="A30" s="12">
        <v>21</v>
      </c>
      <c r="B30" s="13" t="s">
        <v>165</v>
      </c>
      <c r="C30" s="13"/>
      <c r="D30" s="14">
        <v>21</v>
      </c>
      <c r="E30" s="15">
        <v>21</v>
      </c>
      <c r="F30" s="15">
        <v>13</v>
      </c>
      <c r="G30" s="15">
        <v>13</v>
      </c>
      <c r="H30" s="15"/>
      <c r="I30" s="15"/>
      <c r="J30" s="15"/>
      <c r="K30" s="15"/>
      <c r="L30" s="15"/>
      <c r="M30" s="15"/>
      <c r="N30" s="15"/>
      <c r="O30" s="15"/>
      <c r="P30" s="15">
        <v>109</v>
      </c>
      <c r="Q30" s="15">
        <v>73</v>
      </c>
      <c r="R30" s="15">
        <v>73</v>
      </c>
      <c r="S30" s="15"/>
      <c r="T30" s="15">
        <v>40</v>
      </c>
      <c r="U30" s="15">
        <v>24</v>
      </c>
      <c r="V30" s="15">
        <v>87</v>
      </c>
      <c r="W30" s="15">
        <v>87</v>
      </c>
      <c r="X30" s="15"/>
      <c r="Y30" s="15">
        <v>40</v>
      </c>
      <c r="Z30" s="15">
        <v>33</v>
      </c>
      <c r="AA30" s="15"/>
      <c r="AB30" s="15"/>
      <c r="AC30" s="15"/>
      <c r="AD30" s="15"/>
      <c r="AE30" s="16"/>
      <c r="AF30" s="17">
        <v>40</v>
      </c>
      <c r="AG30" s="18">
        <v>60</v>
      </c>
      <c r="AH30" s="19">
        <v>30</v>
      </c>
      <c r="AI30" s="20">
        <v>31</v>
      </c>
      <c r="AJ30" s="21">
        <v>31</v>
      </c>
      <c r="AK30" s="22">
        <v>70</v>
      </c>
      <c r="AL30" s="23">
        <f t="shared" si="0"/>
        <v>262</v>
      </c>
      <c r="AM30" s="24" t="s">
        <v>141</v>
      </c>
      <c r="AN30" s="25" t="s">
        <v>95</v>
      </c>
      <c r="AO30" s="24" t="s">
        <v>142</v>
      </c>
      <c r="AP30" s="34"/>
      <c r="AQ30" s="27" t="s">
        <v>135</v>
      </c>
      <c r="AR30" s="28" t="s">
        <v>118</v>
      </c>
      <c r="AS30" s="29">
        <v>0.3</v>
      </c>
      <c r="AT30" s="29">
        <v>4.4000000000000004</v>
      </c>
      <c r="AU30" s="30">
        <v>2</v>
      </c>
      <c r="AV30" s="31"/>
      <c r="AW30" s="26"/>
      <c r="AX30" s="26"/>
      <c r="AY30" s="26"/>
      <c r="AZ30" s="26"/>
      <c r="BA30" s="25">
        <v>1</v>
      </c>
      <c r="BB30" s="24">
        <v>52</v>
      </c>
      <c r="BC30" s="26">
        <v>255</v>
      </c>
      <c r="BD30" s="32" t="s">
        <v>119</v>
      </c>
      <c r="BE30" s="32">
        <v>50</v>
      </c>
      <c r="BF30" s="35" t="s">
        <v>130</v>
      </c>
      <c r="BG30" s="26" t="s">
        <v>120</v>
      </c>
      <c r="BH30" s="29">
        <v>15</v>
      </c>
      <c r="BI30" s="26" t="s">
        <v>95</v>
      </c>
      <c r="BJ30" s="37"/>
      <c r="BK30" s="36" t="s">
        <v>157</v>
      </c>
      <c r="BL30" s="204" t="str">
        <f t="shared" si="1"/>
        <v>insert into Pokemon values ( 29, Spearow, level, 40,  60,  30, 31,  31,  70, trainer,  Lv. 20)</v>
      </c>
    </row>
    <row r="31" spans="1:64" ht="12.75" customHeight="1">
      <c r="A31" s="12">
        <v>22</v>
      </c>
      <c r="B31" s="13" t="s">
        <v>166</v>
      </c>
      <c r="C31" s="13"/>
      <c r="D31" s="14">
        <v>22</v>
      </c>
      <c r="E31" s="15">
        <v>22</v>
      </c>
      <c r="F31" s="15">
        <v>14</v>
      </c>
      <c r="G31" s="15">
        <v>14</v>
      </c>
      <c r="H31" s="15"/>
      <c r="I31" s="15"/>
      <c r="J31" s="15"/>
      <c r="K31" s="15"/>
      <c r="L31" s="15"/>
      <c r="M31" s="15"/>
      <c r="N31" s="15"/>
      <c r="O31" s="15"/>
      <c r="P31" s="15">
        <v>110</v>
      </c>
      <c r="Q31" s="15">
        <v>74</v>
      </c>
      <c r="R31" s="15">
        <v>74</v>
      </c>
      <c r="S31" s="15"/>
      <c r="T31" s="15">
        <v>41</v>
      </c>
      <c r="U31" s="15">
        <v>25</v>
      </c>
      <c r="V31" s="15">
        <v>88</v>
      </c>
      <c r="W31" s="15">
        <v>88</v>
      </c>
      <c r="X31" s="15"/>
      <c r="Y31" s="15">
        <v>41</v>
      </c>
      <c r="Z31" s="15">
        <v>34</v>
      </c>
      <c r="AA31" s="15"/>
      <c r="AB31" s="15"/>
      <c r="AC31" s="15"/>
      <c r="AD31" s="15"/>
      <c r="AE31" s="16"/>
      <c r="AF31" s="17">
        <v>65</v>
      </c>
      <c r="AG31" s="18">
        <v>90</v>
      </c>
      <c r="AH31" s="19">
        <v>65</v>
      </c>
      <c r="AI31" s="20">
        <v>61</v>
      </c>
      <c r="AJ31" s="21">
        <v>61</v>
      </c>
      <c r="AK31" s="22">
        <v>100</v>
      </c>
      <c r="AL31" s="23">
        <f t="shared" si="0"/>
        <v>442</v>
      </c>
      <c r="AM31" s="24" t="s">
        <v>141</v>
      </c>
      <c r="AN31" s="25" t="s">
        <v>95</v>
      </c>
      <c r="AO31" s="24" t="s">
        <v>142</v>
      </c>
      <c r="AP31" s="34"/>
      <c r="AQ31" s="27" t="s">
        <v>135</v>
      </c>
      <c r="AR31" s="28" t="s">
        <v>167</v>
      </c>
      <c r="AS31" s="29">
        <v>1.2</v>
      </c>
      <c r="AT31" s="29">
        <v>83.8</v>
      </c>
      <c r="AU31" s="30">
        <v>38</v>
      </c>
      <c r="AV31" s="31"/>
      <c r="AW31" s="26"/>
      <c r="AX31" s="26"/>
      <c r="AY31" s="26"/>
      <c r="AZ31" s="26"/>
      <c r="BA31" s="25">
        <v>2</v>
      </c>
      <c r="BB31" s="24">
        <v>155</v>
      </c>
      <c r="BC31" s="26">
        <v>90</v>
      </c>
      <c r="BD31" s="32" t="s">
        <v>119</v>
      </c>
      <c r="BE31" s="32">
        <v>50</v>
      </c>
      <c r="BF31" s="35" t="s">
        <v>130</v>
      </c>
      <c r="BG31" s="26" t="s">
        <v>120</v>
      </c>
      <c r="BH31" s="29">
        <v>15</v>
      </c>
      <c r="BI31" s="26" t="s">
        <v>95</v>
      </c>
      <c r="BJ31" s="37"/>
      <c r="BK31" s="36"/>
      <c r="BL31" s="204" t="str">
        <f t="shared" si="1"/>
        <v>insert into Pokemon values ( 30, Fearow, level, 65,  90,  65, 61,  61,  100, trainer,  0)</v>
      </c>
    </row>
    <row r="32" spans="1:64" ht="12.75" customHeight="1">
      <c r="A32" s="12">
        <v>23</v>
      </c>
      <c r="B32" s="13" t="s">
        <v>168</v>
      </c>
      <c r="C32" s="13"/>
      <c r="D32" s="14">
        <v>23</v>
      </c>
      <c r="E32" s="15">
        <v>23</v>
      </c>
      <c r="F32" s="15">
        <v>50</v>
      </c>
      <c r="G32" s="15">
        <v>50</v>
      </c>
      <c r="H32" s="15"/>
      <c r="I32" s="15"/>
      <c r="J32" s="15"/>
      <c r="K32" s="15"/>
      <c r="L32" s="15"/>
      <c r="M32" s="15"/>
      <c r="N32" s="15"/>
      <c r="O32" s="15"/>
      <c r="P32" s="15">
        <v>37</v>
      </c>
      <c r="Q32" s="15"/>
      <c r="R32" s="15"/>
      <c r="S32" s="15"/>
      <c r="T32" s="15"/>
      <c r="U32" s="15"/>
      <c r="V32" s="15">
        <v>61</v>
      </c>
      <c r="W32" s="15">
        <v>61</v>
      </c>
      <c r="X32" s="15"/>
      <c r="Y32" s="15"/>
      <c r="Z32" s="15"/>
      <c r="AA32" s="15"/>
      <c r="AB32" s="15"/>
      <c r="AC32" s="15"/>
      <c r="AD32" s="15"/>
      <c r="AE32" s="16"/>
      <c r="AF32" s="17">
        <v>30</v>
      </c>
      <c r="AG32" s="18">
        <v>60</v>
      </c>
      <c r="AH32" s="19">
        <v>44</v>
      </c>
      <c r="AI32" s="20">
        <v>40</v>
      </c>
      <c r="AJ32" s="21">
        <v>54</v>
      </c>
      <c r="AK32" s="22">
        <v>55</v>
      </c>
      <c r="AL32" s="23">
        <f t="shared" si="0"/>
        <v>283</v>
      </c>
      <c r="AM32" s="24" t="s">
        <v>66</v>
      </c>
      <c r="AN32" s="37"/>
      <c r="AO32" s="24" t="s">
        <v>169</v>
      </c>
      <c r="AP32" s="26" t="s">
        <v>123</v>
      </c>
      <c r="AQ32" s="27" t="s">
        <v>170</v>
      </c>
      <c r="AR32" s="28" t="s">
        <v>79</v>
      </c>
      <c r="AS32" s="29">
        <v>2</v>
      </c>
      <c r="AT32" s="29">
        <v>15.2</v>
      </c>
      <c r="AU32" s="30">
        <v>6.9</v>
      </c>
      <c r="AV32" s="31"/>
      <c r="AW32" s="26">
        <v>1</v>
      </c>
      <c r="AX32" s="26"/>
      <c r="AY32" s="26"/>
      <c r="AZ32" s="26"/>
      <c r="BA32" s="25"/>
      <c r="BB32" s="24">
        <v>58</v>
      </c>
      <c r="BC32" s="26">
        <v>255</v>
      </c>
      <c r="BD32" s="32" t="s">
        <v>119</v>
      </c>
      <c r="BE32" s="32">
        <v>50</v>
      </c>
      <c r="BF32" s="35" t="s">
        <v>155</v>
      </c>
      <c r="BG32" s="26" t="s">
        <v>120</v>
      </c>
      <c r="BH32" s="29">
        <v>20</v>
      </c>
      <c r="BI32" s="26" t="s">
        <v>156</v>
      </c>
      <c r="BJ32" s="25" t="s">
        <v>90</v>
      </c>
      <c r="BK32" s="36" t="s">
        <v>171</v>
      </c>
      <c r="BL32" s="204" t="str">
        <f t="shared" si="1"/>
        <v>insert into Pokemon values ( 31, Ekans, level, 30,  60,  44, 40,  54,  55, trainer,  Lv. 22)</v>
      </c>
    </row>
    <row r="33" spans="1:64" ht="12.75" customHeight="1">
      <c r="A33" s="12">
        <v>24</v>
      </c>
      <c r="B33" s="13" t="s">
        <v>172</v>
      </c>
      <c r="C33" s="13"/>
      <c r="D33" s="14">
        <v>24</v>
      </c>
      <c r="E33" s="15">
        <v>24</v>
      </c>
      <c r="F33" s="15">
        <v>51</v>
      </c>
      <c r="G33" s="15">
        <v>51</v>
      </c>
      <c r="H33" s="15"/>
      <c r="I33" s="15"/>
      <c r="J33" s="15"/>
      <c r="K33" s="15"/>
      <c r="L33" s="15"/>
      <c r="M33" s="15"/>
      <c r="N33" s="15"/>
      <c r="O33" s="15"/>
      <c r="P33" s="15">
        <v>38</v>
      </c>
      <c r="Q33" s="15"/>
      <c r="R33" s="15"/>
      <c r="S33" s="15"/>
      <c r="T33" s="15"/>
      <c r="U33" s="15"/>
      <c r="V33" s="15">
        <v>62</v>
      </c>
      <c r="W33" s="15">
        <v>62</v>
      </c>
      <c r="X33" s="15"/>
      <c r="Y33" s="15"/>
      <c r="Z33" s="15"/>
      <c r="AA33" s="15"/>
      <c r="AB33" s="15"/>
      <c r="AC33" s="15"/>
      <c r="AD33" s="15"/>
      <c r="AE33" s="16"/>
      <c r="AF33" s="17">
        <v>60</v>
      </c>
      <c r="AG33" s="18">
        <v>95</v>
      </c>
      <c r="AH33" s="19">
        <v>69</v>
      </c>
      <c r="AI33" s="20">
        <v>65</v>
      </c>
      <c r="AJ33" s="21">
        <v>79</v>
      </c>
      <c r="AK33" s="22">
        <v>80</v>
      </c>
      <c r="AL33" s="23">
        <f t="shared" si="0"/>
        <v>448</v>
      </c>
      <c r="AM33" s="24" t="s">
        <v>66</v>
      </c>
      <c r="AN33" s="37"/>
      <c r="AO33" s="24" t="s">
        <v>169</v>
      </c>
      <c r="AP33" s="26" t="s">
        <v>123</v>
      </c>
      <c r="AQ33" s="27" t="s">
        <v>170</v>
      </c>
      <c r="AR33" s="28" t="s">
        <v>173</v>
      </c>
      <c r="AS33" s="29">
        <v>3.5</v>
      </c>
      <c r="AT33" s="29">
        <v>143.30000000000001</v>
      </c>
      <c r="AU33" s="30">
        <v>65</v>
      </c>
      <c r="AV33" s="31"/>
      <c r="AW33" s="26">
        <v>2</v>
      </c>
      <c r="AX33" s="26"/>
      <c r="AY33" s="26"/>
      <c r="AZ33" s="26"/>
      <c r="BA33" s="25"/>
      <c r="BB33" s="24">
        <v>157</v>
      </c>
      <c r="BC33" s="26">
        <v>90</v>
      </c>
      <c r="BD33" s="32" t="s">
        <v>119</v>
      </c>
      <c r="BE33" s="32">
        <v>50</v>
      </c>
      <c r="BF33" s="35" t="s">
        <v>155</v>
      </c>
      <c r="BG33" s="26" t="s">
        <v>120</v>
      </c>
      <c r="BH33" s="29">
        <v>20</v>
      </c>
      <c r="BI33" s="26" t="s">
        <v>156</v>
      </c>
      <c r="BJ33" s="25" t="s">
        <v>90</v>
      </c>
      <c r="BK33" s="36"/>
      <c r="BL33" s="204" t="str">
        <f t="shared" si="1"/>
        <v>insert into Pokemon values ( 32, Arbok, level, 60,  95,  69, 65,  79,  80, trainer,  0)</v>
      </c>
    </row>
    <row r="34" spans="1:64" ht="12.75" customHeight="1">
      <c r="A34" s="12">
        <v>25</v>
      </c>
      <c r="B34" s="13" t="s">
        <v>174</v>
      </c>
      <c r="C34" s="13"/>
      <c r="D34" s="14">
        <v>25</v>
      </c>
      <c r="E34" s="15">
        <v>25</v>
      </c>
      <c r="F34" s="15">
        <v>22</v>
      </c>
      <c r="G34" s="15">
        <v>22</v>
      </c>
      <c r="H34" s="15">
        <v>156</v>
      </c>
      <c r="I34" s="15">
        <v>163</v>
      </c>
      <c r="J34" s="15">
        <v>104</v>
      </c>
      <c r="K34" s="15">
        <v>104</v>
      </c>
      <c r="L34" s="15"/>
      <c r="M34" s="15"/>
      <c r="N34" s="15">
        <v>36</v>
      </c>
      <c r="O34" s="15"/>
      <c r="P34" s="15"/>
      <c r="Q34" s="15">
        <v>25</v>
      </c>
      <c r="R34" s="15">
        <v>25</v>
      </c>
      <c r="S34" s="15"/>
      <c r="T34" s="15"/>
      <c r="U34" s="15"/>
      <c r="V34" s="15">
        <v>32</v>
      </c>
      <c r="W34" s="15">
        <v>32</v>
      </c>
      <c r="X34" s="15"/>
      <c r="Y34" s="15"/>
      <c r="Z34" s="15"/>
      <c r="AA34" s="15">
        <v>194</v>
      </c>
      <c r="AB34" s="15">
        <v>85</v>
      </c>
      <c r="AC34" s="15"/>
      <c r="AD34" s="15">
        <v>56</v>
      </c>
      <c r="AE34" s="16">
        <v>74</v>
      </c>
      <c r="AF34" s="17">
        <v>35</v>
      </c>
      <c r="AG34" s="18">
        <v>55</v>
      </c>
      <c r="AH34" s="19">
        <v>40</v>
      </c>
      <c r="AI34" s="20">
        <v>50</v>
      </c>
      <c r="AJ34" s="21">
        <v>50</v>
      </c>
      <c r="AK34" s="22">
        <v>90</v>
      </c>
      <c r="AL34" s="23">
        <f t="shared" si="0"/>
        <v>320</v>
      </c>
      <c r="AM34" s="24" t="s">
        <v>175</v>
      </c>
      <c r="AN34" s="37"/>
      <c r="AO34" s="24" t="s">
        <v>176</v>
      </c>
      <c r="AP34" s="34"/>
      <c r="AQ34" s="27" t="s">
        <v>177</v>
      </c>
      <c r="AR34" s="28" t="s">
        <v>178</v>
      </c>
      <c r="AS34" s="29">
        <v>0.4</v>
      </c>
      <c r="AT34" s="29">
        <v>13.2</v>
      </c>
      <c r="AU34" s="30">
        <v>6</v>
      </c>
      <c r="AV34" s="31"/>
      <c r="AW34" s="26"/>
      <c r="AX34" s="26"/>
      <c r="AY34" s="26"/>
      <c r="AZ34" s="26"/>
      <c r="BA34" s="25">
        <v>2</v>
      </c>
      <c r="BB34" s="24">
        <v>112</v>
      </c>
      <c r="BC34" s="26">
        <v>190</v>
      </c>
      <c r="BD34" s="32" t="s">
        <v>119</v>
      </c>
      <c r="BE34" s="32">
        <v>50</v>
      </c>
      <c r="BF34" s="35" t="s">
        <v>132</v>
      </c>
      <c r="BG34" s="26" t="s">
        <v>120</v>
      </c>
      <c r="BH34" s="40">
        <v>10</v>
      </c>
      <c r="BI34" s="26" t="s">
        <v>156</v>
      </c>
      <c r="BJ34" s="25" t="s">
        <v>179</v>
      </c>
      <c r="BK34" s="36" t="s">
        <v>180</v>
      </c>
      <c r="BL34" s="204" t="str">
        <f t="shared" si="1"/>
        <v>insert into Pokemon values ( 33, Pikachu, level, 35,  55,  40, 50,  50,  90, trainer,  Thunder Stone)</v>
      </c>
    </row>
    <row r="35" spans="1:64" ht="12.75" customHeight="1">
      <c r="A35" s="12">
        <v>26</v>
      </c>
      <c r="B35" s="13" t="s">
        <v>181</v>
      </c>
      <c r="C35" s="13"/>
      <c r="D35" s="14">
        <v>26</v>
      </c>
      <c r="E35" s="15">
        <v>26</v>
      </c>
      <c r="F35" s="15">
        <v>23</v>
      </c>
      <c r="G35" s="15">
        <v>23</v>
      </c>
      <c r="H35" s="15">
        <v>157</v>
      </c>
      <c r="I35" s="15">
        <v>164</v>
      </c>
      <c r="J35" s="15">
        <v>105</v>
      </c>
      <c r="K35" s="15">
        <v>105</v>
      </c>
      <c r="L35" s="15"/>
      <c r="M35" s="15"/>
      <c r="N35" s="15">
        <v>37</v>
      </c>
      <c r="O35" s="15"/>
      <c r="P35" s="15"/>
      <c r="Q35" s="15">
        <v>26</v>
      </c>
      <c r="R35" s="15">
        <v>26</v>
      </c>
      <c r="S35" s="15"/>
      <c r="T35" s="15"/>
      <c r="U35" s="15"/>
      <c r="V35" s="15">
        <v>33</v>
      </c>
      <c r="W35" s="15">
        <v>33</v>
      </c>
      <c r="X35" s="15"/>
      <c r="Y35" s="15"/>
      <c r="Z35" s="15"/>
      <c r="AA35" s="15">
        <v>195</v>
      </c>
      <c r="AB35" s="15">
        <v>86</v>
      </c>
      <c r="AC35" s="15"/>
      <c r="AD35" s="15">
        <v>57</v>
      </c>
      <c r="AE35" s="16">
        <v>75</v>
      </c>
      <c r="AF35" s="17">
        <v>60</v>
      </c>
      <c r="AG35" s="18">
        <v>90</v>
      </c>
      <c r="AH35" s="19">
        <v>55</v>
      </c>
      <c r="AI35" s="20">
        <v>90</v>
      </c>
      <c r="AJ35" s="21">
        <v>80</v>
      </c>
      <c r="AK35" s="22">
        <v>110</v>
      </c>
      <c r="AL35" s="23">
        <f t="shared" si="0"/>
        <v>485</v>
      </c>
      <c r="AM35" s="24" t="s">
        <v>175</v>
      </c>
      <c r="AN35" s="37"/>
      <c r="AO35" s="24" t="s">
        <v>176</v>
      </c>
      <c r="AP35" s="34"/>
      <c r="AQ35" s="27" t="s">
        <v>177</v>
      </c>
      <c r="AR35" s="28" t="s">
        <v>182</v>
      </c>
      <c r="AS35" s="29">
        <v>0.8</v>
      </c>
      <c r="AT35" s="29">
        <v>66.099999999999994</v>
      </c>
      <c r="AU35" s="30">
        <v>30</v>
      </c>
      <c r="AV35" s="31"/>
      <c r="AW35" s="26"/>
      <c r="AX35" s="26"/>
      <c r="AY35" s="26"/>
      <c r="AZ35" s="26"/>
      <c r="BA35" s="25">
        <v>3</v>
      </c>
      <c r="BB35" s="24">
        <v>243</v>
      </c>
      <c r="BC35" s="26">
        <v>75</v>
      </c>
      <c r="BD35" s="32" t="s">
        <v>119</v>
      </c>
      <c r="BE35" s="32">
        <v>50</v>
      </c>
      <c r="BF35" s="35" t="s">
        <v>132</v>
      </c>
      <c r="BG35" s="26" t="s">
        <v>120</v>
      </c>
      <c r="BH35" s="40">
        <v>10</v>
      </c>
      <c r="BI35" s="26" t="s">
        <v>156</v>
      </c>
      <c r="BJ35" s="25" t="s">
        <v>179</v>
      </c>
      <c r="BK35" s="36"/>
      <c r="BL35" s="204" t="str">
        <f t="shared" si="1"/>
        <v>insert into Pokemon values ( 34, Raichu, level, 60,  90,  55, 90,  80,  110, trainer,  0)</v>
      </c>
    </row>
    <row r="36" spans="1:64" ht="12.75" customHeight="1">
      <c r="A36" s="12">
        <v>26.1</v>
      </c>
      <c r="B36" s="13" t="s">
        <v>183</v>
      </c>
      <c r="C36" s="13" t="s">
        <v>159</v>
      </c>
      <c r="D36" s="14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>
        <v>26</v>
      </c>
      <c r="R36" s="15">
        <v>26</v>
      </c>
      <c r="S36" s="15"/>
      <c r="T36" s="15"/>
      <c r="U36" s="15"/>
      <c r="V36" s="15">
        <v>33</v>
      </c>
      <c r="W36" s="15">
        <v>33</v>
      </c>
      <c r="X36" s="15"/>
      <c r="Y36" s="15"/>
      <c r="Z36" s="15"/>
      <c r="AA36" s="15">
        <v>195</v>
      </c>
      <c r="AB36" s="15">
        <v>86</v>
      </c>
      <c r="AC36" s="15"/>
      <c r="AD36" s="15"/>
      <c r="AE36" s="16"/>
      <c r="AF36" s="17">
        <v>60</v>
      </c>
      <c r="AG36" s="18">
        <v>85</v>
      </c>
      <c r="AH36" s="19">
        <v>50</v>
      </c>
      <c r="AI36" s="20">
        <v>95</v>
      </c>
      <c r="AJ36" s="21">
        <v>85</v>
      </c>
      <c r="AK36" s="22">
        <v>110</v>
      </c>
      <c r="AL36" s="23">
        <f t="shared" si="0"/>
        <v>485</v>
      </c>
      <c r="AM36" s="24" t="s">
        <v>175</v>
      </c>
      <c r="AN36" s="37" t="s">
        <v>184</v>
      </c>
      <c r="AO36" s="24" t="s">
        <v>185</v>
      </c>
      <c r="AP36" s="34"/>
      <c r="AQ36" s="27"/>
      <c r="AR36" s="28" t="s">
        <v>69</v>
      </c>
      <c r="AS36" s="29">
        <v>0.7</v>
      </c>
      <c r="AT36" s="29">
        <v>46.3</v>
      </c>
      <c r="AU36" s="30">
        <v>21</v>
      </c>
      <c r="AV36" s="31"/>
      <c r="AW36" s="26"/>
      <c r="AX36" s="26"/>
      <c r="AY36" s="26"/>
      <c r="AZ36" s="26"/>
      <c r="BA36" s="25">
        <v>3</v>
      </c>
      <c r="BB36" s="24">
        <v>243</v>
      </c>
      <c r="BC36" s="26">
        <v>75</v>
      </c>
      <c r="BD36" s="32" t="s">
        <v>119</v>
      </c>
      <c r="BE36" s="32">
        <v>50</v>
      </c>
      <c r="BF36" s="35" t="s">
        <v>130</v>
      </c>
      <c r="BG36" s="26" t="s">
        <v>120</v>
      </c>
      <c r="BH36" s="40">
        <v>10</v>
      </c>
      <c r="BI36" s="26" t="s">
        <v>156</v>
      </c>
      <c r="BJ36" s="25" t="s">
        <v>179</v>
      </c>
      <c r="BK36" s="36"/>
      <c r="BL36" s="204" t="str">
        <f t="shared" si="1"/>
        <v>insert into Pokemon values ( 35, Raichu (Alolan), level, 60,  85,  50, 95,  85,  110, trainer,  0)</v>
      </c>
    </row>
    <row r="37" spans="1:64" ht="12.75" customHeight="1">
      <c r="A37" s="12">
        <v>27</v>
      </c>
      <c r="B37" s="13" t="s">
        <v>186</v>
      </c>
      <c r="C37" s="13"/>
      <c r="D37" s="14">
        <v>27</v>
      </c>
      <c r="E37" s="15">
        <v>27</v>
      </c>
      <c r="F37" s="15">
        <v>48</v>
      </c>
      <c r="G37" s="15">
        <v>48</v>
      </c>
      <c r="H37" s="15">
        <v>112</v>
      </c>
      <c r="I37" s="15">
        <v>117</v>
      </c>
      <c r="J37" s="15"/>
      <c r="K37" s="15"/>
      <c r="L37" s="15"/>
      <c r="M37" s="15">
        <v>113</v>
      </c>
      <c r="N37" s="15"/>
      <c r="O37" s="15"/>
      <c r="P37" s="15">
        <v>97</v>
      </c>
      <c r="Q37" s="15">
        <v>251</v>
      </c>
      <c r="R37" s="15"/>
      <c r="S37" s="15"/>
      <c r="T37" s="15">
        <v>123</v>
      </c>
      <c r="U37" s="15"/>
      <c r="V37" s="15">
        <v>328</v>
      </c>
      <c r="W37" s="15"/>
      <c r="X37" s="15"/>
      <c r="Y37" s="15">
        <v>149</v>
      </c>
      <c r="Z37" s="15"/>
      <c r="AA37" s="15"/>
      <c r="AB37" s="15">
        <v>168</v>
      </c>
      <c r="AC37" s="15"/>
      <c r="AD37" s="15"/>
      <c r="AE37" s="16"/>
      <c r="AF37" s="17">
        <v>50</v>
      </c>
      <c r="AG37" s="18">
        <v>75</v>
      </c>
      <c r="AH37" s="19">
        <v>85</v>
      </c>
      <c r="AI37" s="20">
        <v>20</v>
      </c>
      <c r="AJ37" s="21">
        <v>30</v>
      </c>
      <c r="AK37" s="22">
        <v>40</v>
      </c>
      <c r="AL37" s="23">
        <f t="shared" si="0"/>
        <v>300</v>
      </c>
      <c r="AM37" s="24" t="s">
        <v>187</v>
      </c>
      <c r="AN37" s="37"/>
      <c r="AO37" s="24" t="s">
        <v>188</v>
      </c>
      <c r="AP37" s="34"/>
      <c r="AQ37" s="27" t="s">
        <v>189</v>
      </c>
      <c r="AR37" s="28" t="s">
        <v>88</v>
      </c>
      <c r="AS37" s="29">
        <v>0.6</v>
      </c>
      <c r="AT37" s="29">
        <v>26.5</v>
      </c>
      <c r="AU37" s="30">
        <v>12</v>
      </c>
      <c r="AV37" s="31"/>
      <c r="AW37" s="26"/>
      <c r="AX37" s="26">
        <v>1</v>
      </c>
      <c r="AY37" s="26"/>
      <c r="AZ37" s="26"/>
      <c r="BA37" s="25"/>
      <c r="BB37" s="24">
        <v>60</v>
      </c>
      <c r="BC37" s="26">
        <v>255</v>
      </c>
      <c r="BD37" s="32" t="s">
        <v>119</v>
      </c>
      <c r="BE37" s="32">
        <v>50</v>
      </c>
      <c r="BF37" s="35" t="s">
        <v>132</v>
      </c>
      <c r="BG37" s="26" t="s">
        <v>120</v>
      </c>
      <c r="BH37" s="29">
        <v>20</v>
      </c>
      <c r="BI37" s="26" t="s">
        <v>156</v>
      </c>
      <c r="BJ37" s="37"/>
      <c r="BK37" s="36" t="s">
        <v>171</v>
      </c>
      <c r="BL37" s="204" t="str">
        <f t="shared" si="1"/>
        <v>insert into Pokemon values ( 36, Sandshrew, level, 50,  75,  85, 20,  30,  40, trainer,  Lv. 22)</v>
      </c>
    </row>
    <row r="38" spans="1:64" ht="12.75" customHeight="1">
      <c r="A38" s="12">
        <v>27.1</v>
      </c>
      <c r="B38" s="13" t="s">
        <v>190</v>
      </c>
      <c r="C38" s="13" t="s">
        <v>159</v>
      </c>
      <c r="D38" s="14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>
        <v>251</v>
      </c>
      <c r="R38" s="15"/>
      <c r="S38" s="15"/>
      <c r="T38" s="15">
        <v>123</v>
      </c>
      <c r="U38" s="15"/>
      <c r="V38" s="15">
        <v>328</v>
      </c>
      <c r="W38" s="15"/>
      <c r="X38" s="15"/>
      <c r="Y38" s="15">
        <v>149</v>
      </c>
      <c r="Z38" s="15"/>
      <c r="AA38" s="15"/>
      <c r="AB38" s="15">
        <v>168</v>
      </c>
      <c r="AC38" s="15"/>
      <c r="AD38" s="15"/>
      <c r="AE38" s="16"/>
      <c r="AF38" s="17">
        <v>50</v>
      </c>
      <c r="AG38" s="18">
        <v>75</v>
      </c>
      <c r="AH38" s="19">
        <v>90</v>
      </c>
      <c r="AI38" s="20">
        <v>10</v>
      </c>
      <c r="AJ38" s="21">
        <v>35</v>
      </c>
      <c r="AK38" s="22">
        <v>40</v>
      </c>
      <c r="AL38" s="23">
        <f t="shared" si="0"/>
        <v>300</v>
      </c>
      <c r="AM38" s="24" t="s">
        <v>191</v>
      </c>
      <c r="AN38" s="37" t="s">
        <v>192</v>
      </c>
      <c r="AO38" s="24" t="s">
        <v>193</v>
      </c>
      <c r="AP38" s="34"/>
      <c r="AQ38" s="27" t="s">
        <v>194</v>
      </c>
      <c r="AR38" s="28" t="s">
        <v>69</v>
      </c>
      <c r="AS38" s="29">
        <v>0.7</v>
      </c>
      <c r="AT38" s="29">
        <v>88.2</v>
      </c>
      <c r="AU38" s="30">
        <v>40</v>
      </c>
      <c r="AV38" s="31"/>
      <c r="AW38" s="26"/>
      <c r="AX38" s="26">
        <v>1</v>
      </c>
      <c r="AY38" s="26"/>
      <c r="AZ38" s="26"/>
      <c r="BA38" s="25"/>
      <c r="BB38" s="24">
        <v>60</v>
      </c>
      <c r="BC38" s="26">
        <v>255</v>
      </c>
      <c r="BD38" s="32" t="s">
        <v>119</v>
      </c>
      <c r="BE38" s="32">
        <v>50</v>
      </c>
      <c r="BF38" s="35" t="s">
        <v>128</v>
      </c>
      <c r="BG38" s="26" t="s">
        <v>120</v>
      </c>
      <c r="BH38" s="29">
        <v>20</v>
      </c>
      <c r="BI38" s="26" t="s">
        <v>156</v>
      </c>
      <c r="BJ38" s="37"/>
      <c r="BK38" s="36" t="s">
        <v>195</v>
      </c>
      <c r="BL38" s="204" t="str">
        <f t="shared" si="1"/>
        <v>insert into Pokemon values ( 37, Sandshrew (Alolan), level, 50,  75,  90, 10,  35,  40, trainer,  Ice Stone)</v>
      </c>
    </row>
    <row r="39" spans="1:64" ht="12.75" customHeight="1">
      <c r="A39" s="12">
        <v>28</v>
      </c>
      <c r="B39" s="13" t="s">
        <v>196</v>
      </c>
      <c r="C39" s="13"/>
      <c r="D39" s="14">
        <v>28</v>
      </c>
      <c r="E39" s="15">
        <v>28</v>
      </c>
      <c r="F39" s="15">
        <v>49</v>
      </c>
      <c r="G39" s="15">
        <v>49</v>
      </c>
      <c r="H39" s="15">
        <v>113</v>
      </c>
      <c r="I39" s="15">
        <v>118</v>
      </c>
      <c r="J39" s="15"/>
      <c r="K39" s="15"/>
      <c r="L39" s="15"/>
      <c r="M39" s="15">
        <v>114</v>
      </c>
      <c r="N39" s="15"/>
      <c r="O39" s="15"/>
      <c r="P39" s="15">
        <v>98</v>
      </c>
      <c r="Q39" s="15">
        <v>252</v>
      </c>
      <c r="R39" s="15"/>
      <c r="S39" s="15"/>
      <c r="T39" s="15">
        <v>124</v>
      </c>
      <c r="U39" s="15"/>
      <c r="V39" s="15">
        <v>329</v>
      </c>
      <c r="W39" s="15"/>
      <c r="X39" s="15"/>
      <c r="Y39" s="15">
        <v>150</v>
      </c>
      <c r="Z39" s="15"/>
      <c r="AA39" s="15"/>
      <c r="AB39" s="15">
        <v>169</v>
      </c>
      <c r="AC39" s="15"/>
      <c r="AD39" s="15"/>
      <c r="AE39" s="16"/>
      <c r="AF39" s="17">
        <v>75</v>
      </c>
      <c r="AG39" s="18">
        <v>100</v>
      </c>
      <c r="AH39" s="19">
        <v>110</v>
      </c>
      <c r="AI39" s="20">
        <v>45</v>
      </c>
      <c r="AJ39" s="21">
        <v>55</v>
      </c>
      <c r="AK39" s="22">
        <v>65</v>
      </c>
      <c r="AL39" s="23">
        <f t="shared" si="0"/>
        <v>450</v>
      </c>
      <c r="AM39" s="24" t="s">
        <v>187</v>
      </c>
      <c r="AN39" s="37"/>
      <c r="AO39" s="24" t="s">
        <v>188</v>
      </c>
      <c r="AP39" s="34"/>
      <c r="AQ39" s="27" t="s">
        <v>189</v>
      </c>
      <c r="AR39" s="28" t="s">
        <v>76</v>
      </c>
      <c r="AS39" s="29">
        <v>1</v>
      </c>
      <c r="AT39" s="29">
        <v>65</v>
      </c>
      <c r="AU39" s="30">
        <v>29.5</v>
      </c>
      <c r="AV39" s="31"/>
      <c r="AW39" s="26"/>
      <c r="AX39" s="26">
        <v>2</v>
      </c>
      <c r="AY39" s="26"/>
      <c r="AZ39" s="26"/>
      <c r="BA39" s="25"/>
      <c r="BB39" s="24">
        <v>158</v>
      </c>
      <c r="BC39" s="26">
        <v>90</v>
      </c>
      <c r="BD39" s="32" t="s">
        <v>119</v>
      </c>
      <c r="BE39" s="32">
        <v>50</v>
      </c>
      <c r="BF39" s="35" t="s">
        <v>132</v>
      </c>
      <c r="BG39" s="26" t="s">
        <v>120</v>
      </c>
      <c r="BH39" s="29">
        <v>20</v>
      </c>
      <c r="BI39" s="26" t="s">
        <v>156</v>
      </c>
      <c r="BJ39" s="37"/>
      <c r="BK39" s="36"/>
      <c r="BL39" s="204" t="str">
        <f t="shared" si="1"/>
        <v>insert into Pokemon values ( 38, Sandslash, level, 75,  100,  110, 45,  55,  65, trainer,  0)</v>
      </c>
    </row>
    <row r="40" spans="1:64" ht="12.75" customHeight="1">
      <c r="A40" s="12">
        <v>28.1</v>
      </c>
      <c r="B40" s="13" t="s">
        <v>197</v>
      </c>
      <c r="C40" s="13" t="s">
        <v>159</v>
      </c>
      <c r="D40" s="14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>
        <v>252</v>
      </c>
      <c r="R40" s="15"/>
      <c r="S40" s="15"/>
      <c r="T40" s="15">
        <v>124</v>
      </c>
      <c r="U40" s="15"/>
      <c r="V40" s="15">
        <v>329</v>
      </c>
      <c r="W40" s="15"/>
      <c r="X40" s="15"/>
      <c r="Y40" s="15">
        <v>150</v>
      </c>
      <c r="Z40" s="15"/>
      <c r="AA40" s="15"/>
      <c r="AB40" s="15">
        <v>169</v>
      </c>
      <c r="AC40" s="15"/>
      <c r="AD40" s="15"/>
      <c r="AE40" s="16"/>
      <c r="AF40" s="17">
        <v>75</v>
      </c>
      <c r="AG40" s="18">
        <v>100</v>
      </c>
      <c r="AH40" s="19">
        <v>120</v>
      </c>
      <c r="AI40" s="20">
        <v>25</v>
      </c>
      <c r="AJ40" s="21">
        <v>65</v>
      </c>
      <c r="AK40" s="22">
        <v>65</v>
      </c>
      <c r="AL40" s="23">
        <f t="shared" si="0"/>
        <v>450</v>
      </c>
      <c r="AM40" s="24" t="s">
        <v>191</v>
      </c>
      <c r="AN40" s="37" t="s">
        <v>192</v>
      </c>
      <c r="AO40" s="24" t="s">
        <v>193</v>
      </c>
      <c r="AP40" s="34"/>
      <c r="AQ40" s="27" t="s">
        <v>194</v>
      </c>
      <c r="AR40" s="28" t="s">
        <v>167</v>
      </c>
      <c r="AS40" s="29">
        <v>1.2</v>
      </c>
      <c r="AT40" s="29">
        <v>121.3</v>
      </c>
      <c r="AU40" s="30">
        <v>55</v>
      </c>
      <c r="AV40" s="31"/>
      <c r="AW40" s="26"/>
      <c r="AX40" s="26">
        <v>2</v>
      </c>
      <c r="AY40" s="26"/>
      <c r="AZ40" s="26"/>
      <c r="BA40" s="25"/>
      <c r="BB40" s="24">
        <v>158</v>
      </c>
      <c r="BC40" s="26">
        <v>90</v>
      </c>
      <c r="BD40" s="32" t="s">
        <v>119</v>
      </c>
      <c r="BE40" s="32">
        <v>50</v>
      </c>
      <c r="BF40" s="35" t="s">
        <v>107</v>
      </c>
      <c r="BG40" s="26" t="s">
        <v>120</v>
      </c>
      <c r="BH40" s="29">
        <v>20</v>
      </c>
      <c r="BI40" s="26" t="s">
        <v>156</v>
      </c>
      <c r="BJ40" s="37"/>
      <c r="BK40" s="36"/>
      <c r="BL40" s="204" t="str">
        <f t="shared" si="1"/>
        <v>insert into Pokemon values ( 39, Sandslash (Alolan), level, 75,  100,  120, 25,  65,  65, trainer,  0)</v>
      </c>
    </row>
    <row r="41" spans="1:64" ht="12.75" customHeight="1">
      <c r="A41" s="12">
        <v>29</v>
      </c>
      <c r="B41" s="13" t="s">
        <v>198</v>
      </c>
      <c r="C41" s="13"/>
      <c r="D41" s="14">
        <v>29</v>
      </c>
      <c r="E41" s="15">
        <v>29</v>
      </c>
      <c r="F41" s="15">
        <v>95</v>
      </c>
      <c r="G41" s="15">
        <v>95</v>
      </c>
      <c r="H41" s="15"/>
      <c r="I41" s="15"/>
      <c r="J41" s="15"/>
      <c r="K41" s="15"/>
      <c r="L41" s="15"/>
      <c r="M41" s="15"/>
      <c r="N41" s="15"/>
      <c r="O41" s="15">
        <v>104</v>
      </c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>
        <v>65</v>
      </c>
      <c r="AD41" s="15"/>
      <c r="AE41" s="16"/>
      <c r="AF41" s="17">
        <v>55</v>
      </c>
      <c r="AG41" s="18">
        <v>47</v>
      </c>
      <c r="AH41" s="19">
        <v>52</v>
      </c>
      <c r="AI41" s="20">
        <v>40</v>
      </c>
      <c r="AJ41" s="21">
        <v>40</v>
      </c>
      <c r="AK41" s="22">
        <v>41</v>
      </c>
      <c r="AL41" s="23">
        <f t="shared" si="0"/>
        <v>275</v>
      </c>
      <c r="AM41" s="24" t="s">
        <v>66</v>
      </c>
      <c r="AN41" s="37"/>
      <c r="AO41" s="24" t="s">
        <v>199</v>
      </c>
      <c r="AP41" s="26" t="s">
        <v>200</v>
      </c>
      <c r="AQ41" s="27" t="s">
        <v>154</v>
      </c>
      <c r="AR41" s="28" t="s">
        <v>178</v>
      </c>
      <c r="AS41" s="29">
        <v>0.4</v>
      </c>
      <c r="AT41" s="29">
        <v>15.4</v>
      </c>
      <c r="AU41" s="30">
        <v>7</v>
      </c>
      <c r="AV41" s="31">
        <v>1</v>
      </c>
      <c r="AW41" s="26"/>
      <c r="AX41" s="26"/>
      <c r="AY41" s="26"/>
      <c r="AZ41" s="26"/>
      <c r="BA41" s="25"/>
      <c r="BB41" s="24">
        <v>55</v>
      </c>
      <c r="BC41" s="26">
        <v>235</v>
      </c>
      <c r="BD41" s="32" t="s">
        <v>70</v>
      </c>
      <c r="BE41" s="32">
        <v>50</v>
      </c>
      <c r="BF41" s="35" t="s">
        <v>107</v>
      </c>
      <c r="BG41" s="26" t="s">
        <v>201</v>
      </c>
      <c r="BH41" s="29">
        <v>20</v>
      </c>
      <c r="BI41" s="26" t="s">
        <v>73</v>
      </c>
      <c r="BJ41" s="25" t="s">
        <v>156</v>
      </c>
      <c r="BK41" s="36" t="s">
        <v>74</v>
      </c>
      <c r="BL41" s="204" t="str">
        <f t="shared" si="1"/>
        <v>insert into Pokemon values ( 40, Nidoran (Female), level, 55,  47,  52, 40,  40,  41, trainer,  Lv. 16)</v>
      </c>
    </row>
    <row r="42" spans="1:64" ht="12.75" customHeight="1">
      <c r="A42" s="12">
        <v>30</v>
      </c>
      <c r="B42" s="13" t="s">
        <v>202</v>
      </c>
      <c r="C42" s="13"/>
      <c r="D42" s="14">
        <v>30</v>
      </c>
      <c r="E42" s="15">
        <v>30</v>
      </c>
      <c r="F42" s="15">
        <v>96</v>
      </c>
      <c r="G42" s="15">
        <v>96</v>
      </c>
      <c r="H42" s="15"/>
      <c r="I42" s="15"/>
      <c r="J42" s="15"/>
      <c r="K42" s="15"/>
      <c r="L42" s="15"/>
      <c r="M42" s="15"/>
      <c r="N42" s="15"/>
      <c r="O42" s="15">
        <v>105</v>
      </c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>
        <v>66</v>
      </c>
      <c r="AD42" s="15"/>
      <c r="AE42" s="16"/>
      <c r="AF42" s="17">
        <v>70</v>
      </c>
      <c r="AG42" s="18">
        <v>62</v>
      </c>
      <c r="AH42" s="19">
        <v>67</v>
      </c>
      <c r="AI42" s="20">
        <v>55</v>
      </c>
      <c r="AJ42" s="21">
        <v>55</v>
      </c>
      <c r="AK42" s="22">
        <v>56</v>
      </c>
      <c r="AL42" s="23">
        <f t="shared" si="0"/>
        <v>365</v>
      </c>
      <c r="AM42" s="24" t="s">
        <v>66</v>
      </c>
      <c r="AN42" s="37"/>
      <c r="AO42" s="24" t="s">
        <v>199</v>
      </c>
      <c r="AP42" s="26" t="s">
        <v>200</v>
      </c>
      <c r="AQ42" s="27" t="s">
        <v>154</v>
      </c>
      <c r="AR42" s="28" t="s">
        <v>182</v>
      </c>
      <c r="AS42" s="29">
        <v>0.8</v>
      </c>
      <c r="AT42" s="29">
        <v>44.1</v>
      </c>
      <c r="AU42" s="30">
        <v>20</v>
      </c>
      <c r="AV42" s="31">
        <v>2</v>
      </c>
      <c r="AW42" s="26"/>
      <c r="AX42" s="26"/>
      <c r="AY42" s="26"/>
      <c r="AZ42" s="26"/>
      <c r="BA42" s="25"/>
      <c r="BB42" s="24">
        <v>128</v>
      </c>
      <c r="BC42" s="26">
        <v>120</v>
      </c>
      <c r="BD42" s="32" t="s">
        <v>70</v>
      </c>
      <c r="BE42" s="32">
        <v>50</v>
      </c>
      <c r="BF42" s="35" t="s">
        <v>107</v>
      </c>
      <c r="BG42" s="26" t="s">
        <v>201</v>
      </c>
      <c r="BH42" s="29">
        <v>20</v>
      </c>
      <c r="BI42" s="26" t="s">
        <v>203</v>
      </c>
      <c r="BJ42" s="37"/>
      <c r="BK42" s="36" t="s">
        <v>204</v>
      </c>
      <c r="BL42" s="204" t="str">
        <f t="shared" si="1"/>
        <v>insert into Pokemon values ( 41, Nidorina, level, 70,  62,  67, 55,  55,  56, trainer,  Moon Stone)</v>
      </c>
    </row>
    <row r="43" spans="1:64" ht="12.75" customHeight="1">
      <c r="A43" s="12">
        <v>31</v>
      </c>
      <c r="B43" s="13" t="s">
        <v>205</v>
      </c>
      <c r="C43" s="13"/>
      <c r="D43" s="14">
        <v>31</v>
      </c>
      <c r="E43" s="15">
        <v>31</v>
      </c>
      <c r="F43" s="15">
        <v>97</v>
      </c>
      <c r="G43" s="15">
        <v>97</v>
      </c>
      <c r="H43" s="15"/>
      <c r="I43" s="15"/>
      <c r="J43" s="15"/>
      <c r="K43" s="15"/>
      <c r="L43" s="15"/>
      <c r="M43" s="15"/>
      <c r="N43" s="15"/>
      <c r="O43" s="15">
        <v>106</v>
      </c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>
        <v>67</v>
      </c>
      <c r="AD43" s="15"/>
      <c r="AE43" s="16"/>
      <c r="AF43" s="17">
        <v>90</v>
      </c>
      <c r="AG43" s="18">
        <v>92</v>
      </c>
      <c r="AH43" s="19">
        <v>87</v>
      </c>
      <c r="AI43" s="20">
        <v>75</v>
      </c>
      <c r="AJ43" s="21">
        <v>85</v>
      </c>
      <c r="AK43" s="22">
        <v>76</v>
      </c>
      <c r="AL43" s="23">
        <f t="shared" si="0"/>
        <v>505</v>
      </c>
      <c r="AM43" s="24" t="s">
        <v>66</v>
      </c>
      <c r="AN43" s="25" t="s">
        <v>187</v>
      </c>
      <c r="AO43" s="24" t="s">
        <v>199</v>
      </c>
      <c r="AP43" s="26" t="s">
        <v>200</v>
      </c>
      <c r="AQ43" s="27" t="s">
        <v>206</v>
      </c>
      <c r="AR43" s="28" t="s">
        <v>207</v>
      </c>
      <c r="AS43" s="29">
        <v>1.3</v>
      </c>
      <c r="AT43" s="29">
        <v>132.30000000000001</v>
      </c>
      <c r="AU43" s="30">
        <v>60</v>
      </c>
      <c r="AV43" s="31">
        <v>3</v>
      </c>
      <c r="AW43" s="26"/>
      <c r="AX43" s="26"/>
      <c r="AY43" s="26"/>
      <c r="AZ43" s="26"/>
      <c r="BA43" s="25"/>
      <c r="BB43" s="24">
        <v>253</v>
      </c>
      <c r="BC43" s="26">
        <v>45</v>
      </c>
      <c r="BD43" s="32" t="s">
        <v>70</v>
      </c>
      <c r="BE43" s="32">
        <v>50</v>
      </c>
      <c r="BF43" s="35" t="s">
        <v>107</v>
      </c>
      <c r="BG43" s="26" t="s">
        <v>201</v>
      </c>
      <c r="BH43" s="29">
        <v>20</v>
      </c>
      <c r="BI43" s="26" t="s">
        <v>203</v>
      </c>
      <c r="BJ43" s="37"/>
      <c r="BK43" s="36"/>
      <c r="BL43" s="204" t="str">
        <f t="shared" si="1"/>
        <v>insert into Pokemon values ( 42, Nidoqueen, level, 90,  92,  87, 75,  85,  76, trainer,  0)</v>
      </c>
    </row>
    <row r="44" spans="1:64" ht="12.75" customHeight="1">
      <c r="A44" s="12">
        <v>32</v>
      </c>
      <c r="B44" s="13" t="s">
        <v>208</v>
      </c>
      <c r="C44" s="13"/>
      <c r="D44" s="14">
        <v>32</v>
      </c>
      <c r="E44" s="15">
        <v>32</v>
      </c>
      <c r="F44" s="15">
        <v>98</v>
      </c>
      <c r="G44" s="15">
        <v>98</v>
      </c>
      <c r="H44" s="15"/>
      <c r="I44" s="15"/>
      <c r="J44" s="15"/>
      <c r="K44" s="15"/>
      <c r="L44" s="15"/>
      <c r="M44" s="15"/>
      <c r="N44" s="15"/>
      <c r="O44" s="15">
        <v>107</v>
      </c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>
        <v>68</v>
      </c>
      <c r="AD44" s="15"/>
      <c r="AE44" s="16"/>
      <c r="AF44" s="17">
        <v>46</v>
      </c>
      <c r="AG44" s="18">
        <v>57</v>
      </c>
      <c r="AH44" s="19">
        <v>40</v>
      </c>
      <c r="AI44" s="20">
        <v>40</v>
      </c>
      <c r="AJ44" s="21">
        <v>40</v>
      </c>
      <c r="AK44" s="22">
        <v>50</v>
      </c>
      <c r="AL44" s="23">
        <f t="shared" si="0"/>
        <v>273</v>
      </c>
      <c r="AM44" s="24" t="s">
        <v>66</v>
      </c>
      <c r="AN44" s="37"/>
      <c r="AO44" s="24" t="s">
        <v>199</v>
      </c>
      <c r="AP44" s="26" t="s">
        <v>200</v>
      </c>
      <c r="AQ44" s="27" t="s">
        <v>154</v>
      </c>
      <c r="AR44" s="28" t="s">
        <v>106</v>
      </c>
      <c r="AS44" s="29">
        <v>0.5</v>
      </c>
      <c r="AT44" s="29">
        <v>19.8</v>
      </c>
      <c r="AU44" s="30">
        <v>9</v>
      </c>
      <c r="AV44" s="31"/>
      <c r="AW44" s="26">
        <v>1</v>
      </c>
      <c r="AX44" s="26"/>
      <c r="AY44" s="26"/>
      <c r="AZ44" s="26"/>
      <c r="BA44" s="25"/>
      <c r="BB44" s="24">
        <v>55</v>
      </c>
      <c r="BC44" s="26">
        <v>235</v>
      </c>
      <c r="BD44" s="32" t="s">
        <v>70</v>
      </c>
      <c r="BE44" s="32">
        <v>50</v>
      </c>
      <c r="BF44" s="35" t="s">
        <v>155</v>
      </c>
      <c r="BG44" s="26" t="s">
        <v>209</v>
      </c>
      <c r="BH44" s="29">
        <v>20</v>
      </c>
      <c r="BI44" s="26" t="s">
        <v>73</v>
      </c>
      <c r="BJ44" s="25" t="s">
        <v>156</v>
      </c>
      <c r="BK44" s="36" t="s">
        <v>74</v>
      </c>
      <c r="BL44" s="204" t="str">
        <f t="shared" si="1"/>
        <v>insert into Pokemon values ( 43, Nidoran (Male), level, 46,  57,  40, 40,  40,  50, trainer,  Lv. 16)</v>
      </c>
    </row>
    <row r="45" spans="1:64" ht="12.75" customHeight="1">
      <c r="A45" s="12">
        <v>33</v>
      </c>
      <c r="B45" s="13" t="s">
        <v>210</v>
      </c>
      <c r="C45" s="13"/>
      <c r="D45" s="14">
        <v>33</v>
      </c>
      <c r="E45" s="15">
        <v>33</v>
      </c>
      <c r="F45" s="15">
        <v>99</v>
      </c>
      <c r="G45" s="15">
        <v>99</v>
      </c>
      <c r="H45" s="15"/>
      <c r="I45" s="15"/>
      <c r="J45" s="15"/>
      <c r="K45" s="15"/>
      <c r="L45" s="15"/>
      <c r="M45" s="15"/>
      <c r="N45" s="15"/>
      <c r="O45" s="15">
        <v>108</v>
      </c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>
        <v>69</v>
      </c>
      <c r="AD45" s="15"/>
      <c r="AE45" s="16"/>
      <c r="AF45" s="17">
        <v>61</v>
      </c>
      <c r="AG45" s="18">
        <v>72</v>
      </c>
      <c r="AH45" s="19">
        <v>57</v>
      </c>
      <c r="AI45" s="20">
        <v>55</v>
      </c>
      <c r="AJ45" s="21">
        <v>55</v>
      </c>
      <c r="AK45" s="22">
        <v>65</v>
      </c>
      <c r="AL45" s="23">
        <f t="shared" si="0"/>
        <v>365</v>
      </c>
      <c r="AM45" s="24" t="s">
        <v>66</v>
      </c>
      <c r="AN45" s="37"/>
      <c r="AO45" s="24" t="s">
        <v>199</v>
      </c>
      <c r="AP45" s="26" t="s">
        <v>200</v>
      </c>
      <c r="AQ45" s="27" t="s">
        <v>154</v>
      </c>
      <c r="AR45" s="28" t="s">
        <v>211</v>
      </c>
      <c r="AS45" s="29">
        <v>0.9</v>
      </c>
      <c r="AT45" s="29">
        <v>43</v>
      </c>
      <c r="AU45" s="30">
        <v>19.5</v>
      </c>
      <c r="AV45" s="31"/>
      <c r="AW45" s="26">
        <v>2</v>
      </c>
      <c r="AX45" s="26"/>
      <c r="AY45" s="26"/>
      <c r="AZ45" s="26"/>
      <c r="BA45" s="25"/>
      <c r="BB45" s="24">
        <v>128</v>
      </c>
      <c r="BC45" s="26">
        <v>120</v>
      </c>
      <c r="BD45" s="32" t="s">
        <v>70</v>
      </c>
      <c r="BE45" s="32">
        <v>50</v>
      </c>
      <c r="BF45" s="35" t="s">
        <v>155</v>
      </c>
      <c r="BG45" s="26" t="s">
        <v>209</v>
      </c>
      <c r="BH45" s="29">
        <v>20</v>
      </c>
      <c r="BI45" s="26" t="s">
        <v>73</v>
      </c>
      <c r="BJ45" s="25" t="s">
        <v>156</v>
      </c>
      <c r="BK45" s="36" t="s">
        <v>204</v>
      </c>
      <c r="BL45" s="204" t="str">
        <f t="shared" si="1"/>
        <v>insert into Pokemon values ( 44, Nidorino, level, 61,  72,  57, 55,  55,  65, trainer,  Moon Stone)</v>
      </c>
    </row>
    <row r="46" spans="1:64" ht="12.75" customHeight="1">
      <c r="A46" s="12">
        <v>34</v>
      </c>
      <c r="B46" s="13" t="s">
        <v>212</v>
      </c>
      <c r="C46" s="13"/>
      <c r="D46" s="14">
        <v>34</v>
      </c>
      <c r="E46" s="15">
        <v>34</v>
      </c>
      <c r="F46" s="15">
        <v>100</v>
      </c>
      <c r="G46" s="15">
        <v>100</v>
      </c>
      <c r="H46" s="15"/>
      <c r="I46" s="15"/>
      <c r="J46" s="15"/>
      <c r="K46" s="15"/>
      <c r="L46" s="15"/>
      <c r="M46" s="15"/>
      <c r="N46" s="15"/>
      <c r="O46" s="15">
        <v>109</v>
      </c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>
        <v>70</v>
      </c>
      <c r="AD46" s="15"/>
      <c r="AE46" s="16"/>
      <c r="AF46" s="17">
        <v>81</v>
      </c>
      <c r="AG46" s="18">
        <v>102</v>
      </c>
      <c r="AH46" s="19">
        <v>77</v>
      </c>
      <c r="AI46" s="20">
        <v>85</v>
      </c>
      <c r="AJ46" s="21">
        <v>75</v>
      </c>
      <c r="AK46" s="22">
        <v>85</v>
      </c>
      <c r="AL46" s="23">
        <f t="shared" si="0"/>
        <v>505</v>
      </c>
      <c r="AM46" s="24" t="s">
        <v>66</v>
      </c>
      <c r="AN46" s="25" t="s">
        <v>187</v>
      </c>
      <c r="AO46" s="24" t="s">
        <v>199</v>
      </c>
      <c r="AP46" s="26" t="s">
        <v>200</v>
      </c>
      <c r="AQ46" s="27" t="s">
        <v>206</v>
      </c>
      <c r="AR46" s="28" t="s">
        <v>139</v>
      </c>
      <c r="AS46" s="29">
        <v>1.4</v>
      </c>
      <c r="AT46" s="29">
        <v>136.69999999999999</v>
      </c>
      <c r="AU46" s="30">
        <v>62</v>
      </c>
      <c r="AV46" s="31"/>
      <c r="AW46" s="26">
        <v>3</v>
      </c>
      <c r="AX46" s="26"/>
      <c r="AY46" s="26"/>
      <c r="AZ46" s="26"/>
      <c r="BA46" s="25"/>
      <c r="BB46" s="24">
        <v>253</v>
      </c>
      <c r="BC46" s="26">
        <v>45</v>
      </c>
      <c r="BD46" s="32" t="s">
        <v>70</v>
      </c>
      <c r="BE46" s="32">
        <v>50</v>
      </c>
      <c r="BF46" s="35" t="s">
        <v>155</v>
      </c>
      <c r="BG46" s="26" t="s">
        <v>209</v>
      </c>
      <c r="BH46" s="29">
        <v>20</v>
      </c>
      <c r="BI46" s="26" t="s">
        <v>73</v>
      </c>
      <c r="BJ46" s="25" t="s">
        <v>156</v>
      </c>
      <c r="BK46" s="36"/>
      <c r="BL46" s="204" t="str">
        <f t="shared" si="1"/>
        <v>insert into Pokemon values ( 45, Nidoking, level, 81,  102,  77, 85,  75,  85, trainer,  0)</v>
      </c>
    </row>
    <row r="47" spans="1:64" ht="12.75" customHeight="1">
      <c r="A47" s="12">
        <v>35</v>
      </c>
      <c r="B47" s="13" t="s">
        <v>213</v>
      </c>
      <c r="C47" s="13"/>
      <c r="D47" s="14">
        <v>35</v>
      </c>
      <c r="E47" s="15">
        <v>35</v>
      </c>
      <c r="F47" s="15">
        <v>41</v>
      </c>
      <c r="G47" s="15">
        <v>41</v>
      </c>
      <c r="H47" s="15"/>
      <c r="I47" s="15"/>
      <c r="J47" s="15">
        <v>100</v>
      </c>
      <c r="K47" s="15">
        <v>100</v>
      </c>
      <c r="L47" s="15"/>
      <c r="M47" s="15">
        <v>89</v>
      </c>
      <c r="N47" s="15"/>
      <c r="O47" s="15"/>
      <c r="P47" s="15"/>
      <c r="Q47" s="15">
        <v>211</v>
      </c>
      <c r="R47" s="15"/>
      <c r="S47" s="15"/>
      <c r="T47" s="15">
        <v>83</v>
      </c>
      <c r="U47" s="15"/>
      <c r="V47" s="15">
        <v>273</v>
      </c>
      <c r="W47" s="15"/>
      <c r="X47" s="15"/>
      <c r="Y47" s="15">
        <v>94</v>
      </c>
      <c r="Z47" s="15"/>
      <c r="AA47" s="15">
        <v>255</v>
      </c>
      <c r="AB47" s="15"/>
      <c r="AC47" s="15">
        <v>44</v>
      </c>
      <c r="AD47" s="15">
        <v>200</v>
      </c>
      <c r="AE47" s="16"/>
      <c r="AF47" s="17">
        <v>70</v>
      </c>
      <c r="AG47" s="18">
        <v>45</v>
      </c>
      <c r="AH47" s="19">
        <v>48</v>
      </c>
      <c r="AI47" s="20">
        <v>60</v>
      </c>
      <c r="AJ47" s="21">
        <v>65</v>
      </c>
      <c r="AK47" s="22">
        <v>35</v>
      </c>
      <c r="AL47" s="23">
        <f t="shared" si="0"/>
        <v>323</v>
      </c>
      <c r="AM47" s="24" t="s">
        <v>179</v>
      </c>
      <c r="AN47" s="37"/>
      <c r="AO47" s="24" t="s">
        <v>214</v>
      </c>
      <c r="AP47" s="26" t="s">
        <v>215</v>
      </c>
      <c r="AQ47" s="27" t="s">
        <v>216</v>
      </c>
      <c r="AR47" s="28" t="s">
        <v>88</v>
      </c>
      <c r="AS47" s="29">
        <v>0.6</v>
      </c>
      <c r="AT47" s="29">
        <v>16.5</v>
      </c>
      <c r="AU47" s="30">
        <v>7.5</v>
      </c>
      <c r="AV47" s="31">
        <v>2</v>
      </c>
      <c r="AW47" s="26"/>
      <c r="AX47" s="26"/>
      <c r="AY47" s="26"/>
      <c r="AZ47" s="26"/>
      <c r="BA47" s="25"/>
      <c r="BB47" s="24">
        <v>113</v>
      </c>
      <c r="BC47" s="26">
        <v>150</v>
      </c>
      <c r="BD47" s="32" t="s">
        <v>217</v>
      </c>
      <c r="BE47" s="32">
        <v>140</v>
      </c>
      <c r="BF47" s="35" t="s">
        <v>218</v>
      </c>
      <c r="BG47" s="26" t="s">
        <v>219</v>
      </c>
      <c r="BH47" s="40">
        <v>10</v>
      </c>
      <c r="BI47" s="26" t="s">
        <v>179</v>
      </c>
      <c r="BJ47" s="37"/>
      <c r="BK47" s="36" t="s">
        <v>204</v>
      </c>
      <c r="BL47" s="204" t="str">
        <f t="shared" si="1"/>
        <v>insert into Pokemon values ( 46, Clefairy, level, 70,  45,  48, 60,  65,  35, trainer,  Moon Stone)</v>
      </c>
    </row>
    <row r="48" spans="1:64" ht="12.75" customHeight="1">
      <c r="A48" s="12">
        <v>36</v>
      </c>
      <c r="B48" s="13" t="s">
        <v>220</v>
      </c>
      <c r="C48" s="13"/>
      <c r="D48" s="14">
        <v>36</v>
      </c>
      <c r="E48" s="15">
        <v>36</v>
      </c>
      <c r="F48" s="15">
        <v>42</v>
      </c>
      <c r="G48" s="15">
        <v>42</v>
      </c>
      <c r="H48" s="15"/>
      <c r="I48" s="15"/>
      <c r="J48" s="15">
        <v>101</v>
      </c>
      <c r="K48" s="15">
        <v>101</v>
      </c>
      <c r="L48" s="15"/>
      <c r="M48" s="15">
        <v>90</v>
      </c>
      <c r="N48" s="15"/>
      <c r="O48" s="15"/>
      <c r="P48" s="15"/>
      <c r="Q48" s="15">
        <v>212</v>
      </c>
      <c r="R48" s="15"/>
      <c r="S48" s="15"/>
      <c r="T48" s="15">
        <v>84</v>
      </c>
      <c r="U48" s="15"/>
      <c r="V48" s="15">
        <v>274</v>
      </c>
      <c r="W48" s="15"/>
      <c r="X48" s="15"/>
      <c r="Y48" s="15">
        <v>95</v>
      </c>
      <c r="Z48" s="15"/>
      <c r="AA48" s="15">
        <v>256</v>
      </c>
      <c r="AB48" s="15"/>
      <c r="AC48" s="15">
        <v>45</v>
      </c>
      <c r="AD48" s="15">
        <v>201</v>
      </c>
      <c r="AE48" s="16"/>
      <c r="AF48" s="17">
        <v>95</v>
      </c>
      <c r="AG48" s="18">
        <v>70</v>
      </c>
      <c r="AH48" s="19">
        <v>73</v>
      </c>
      <c r="AI48" s="20">
        <v>95</v>
      </c>
      <c r="AJ48" s="21">
        <v>90</v>
      </c>
      <c r="AK48" s="22">
        <v>60</v>
      </c>
      <c r="AL48" s="23">
        <f t="shared" si="0"/>
        <v>483</v>
      </c>
      <c r="AM48" s="24" t="s">
        <v>179</v>
      </c>
      <c r="AN48" s="37"/>
      <c r="AO48" s="24" t="s">
        <v>214</v>
      </c>
      <c r="AP48" s="26" t="s">
        <v>215</v>
      </c>
      <c r="AQ48" s="27" t="s">
        <v>221</v>
      </c>
      <c r="AR48" s="28" t="s">
        <v>207</v>
      </c>
      <c r="AS48" s="29">
        <v>1.3</v>
      </c>
      <c r="AT48" s="29">
        <v>88.2</v>
      </c>
      <c r="AU48" s="30">
        <v>40</v>
      </c>
      <c r="AV48" s="31">
        <v>3</v>
      </c>
      <c r="AW48" s="26"/>
      <c r="AX48" s="26"/>
      <c r="AY48" s="26"/>
      <c r="AZ48" s="26"/>
      <c r="BA48" s="25"/>
      <c r="BB48" s="24">
        <v>242</v>
      </c>
      <c r="BC48" s="26">
        <v>25</v>
      </c>
      <c r="BD48" s="32" t="s">
        <v>217</v>
      </c>
      <c r="BE48" s="32">
        <v>140</v>
      </c>
      <c r="BF48" s="35" t="s">
        <v>218</v>
      </c>
      <c r="BG48" s="26" t="s">
        <v>219</v>
      </c>
      <c r="BH48" s="40">
        <v>10</v>
      </c>
      <c r="BI48" s="26" t="s">
        <v>179</v>
      </c>
      <c r="BJ48" s="37"/>
      <c r="BK48" s="36"/>
      <c r="BL48" s="204" t="str">
        <f t="shared" si="1"/>
        <v>insert into Pokemon values ( 47, Clefable, level, 95,  70,  73, 95,  90,  60, trainer,  0)</v>
      </c>
    </row>
    <row r="49" spans="1:64" ht="12.75" customHeight="1">
      <c r="A49" s="12">
        <v>37</v>
      </c>
      <c r="B49" s="13" t="s">
        <v>222</v>
      </c>
      <c r="C49" s="13"/>
      <c r="D49" s="14">
        <v>37</v>
      </c>
      <c r="E49" s="15">
        <v>37</v>
      </c>
      <c r="F49" s="15">
        <v>125</v>
      </c>
      <c r="G49" s="15">
        <v>127</v>
      </c>
      <c r="H49" s="15">
        <v>153</v>
      </c>
      <c r="I49" s="15">
        <v>160</v>
      </c>
      <c r="J49" s="15"/>
      <c r="K49" s="15"/>
      <c r="L49" s="15"/>
      <c r="M49" s="15">
        <v>248</v>
      </c>
      <c r="N49" s="15"/>
      <c r="O49" s="15"/>
      <c r="P49" s="15"/>
      <c r="Q49" s="15">
        <v>253</v>
      </c>
      <c r="R49" s="15"/>
      <c r="S49" s="15"/>
      <c r="T49" s="15">
        <v>125</v>
      </c>
      <c r="U49" s="15"/>
      <c r="V49" s="15">
        <v>330</v>
      </c>
      <c r="W49" s="15"/>
      <c r="X49" s="15"/>
      <c r="Y49" s="15">
        <v>151</v>
      </c>
      <c r="Z49" s="15"/>
      <c r="AA49" s="15">
        <v>68</v>
      </c>
      <c r="AB49" s="15"/>
      <c r="AC49" s="15"/>
      <c r="AD49" s="15">
        <v>168</v>
      </c>
      <c r="AE49" s="16"/>
      <c r="AF49" s="17">
        <v>38</v>
      </c>
      <c r="AG49" s="18">
        <v>41</v>
      </c>
      <c r="AH49" s="19">
        <v>40</v>
      </c>
      <c r="AI49" s="20">
        <v>50</v>
      </c>
      <c r="AJ49" s="21">
        <v>65</v>
      </c>
      <c r="AK49" s="22">
        <v>65</v>
      </c>
      <c r="AL49" s="23">
        <f t="shared" si="0"/>
        <v>299</v>
      </c>
      <c r="AM49" s="24" t="s">
        <v>85</v>
      </c>
      <c r="AN49" s="37"/>
      <c r="AO49" s="24" t="s">
        <v>223</v>
      </c>
      <c r="AP49" s="34"/>
      <c r="AQ49" s="27" t="s">
        <v>101</v>
      </c>
      <c r="AR49" s="28" t="s">
        <v>88</v>
      </c>
      <c r="AS49" s="29">
        <v>0.6</v>
      </c>
      <c r="AT49" s="29">
        <v>21.8</v>
      </c>
      <c r="AU49" s="30">
        <v>9.9</v>
      </c>
      <c r="AV49" s="31"/>
      <c r="AW49" s="26"/>
      <c r="AX49" s="26"/>
      <c r="AY49" s="26"/>
      <c r="AZ49" s="26"/>
      <c r="BA49" s="25">
        <v>1</v>
      </c>
      <c r="BB49" s="24">
        <v>60</v>
      </c>
      <c r="BC49" s="26">
        <v>190</v>
      </c>
      <c r="BD49" s="32" t="s">
        <v>119</v>
      </c>
      <c r="BE49" s="32">
        <v>50</v>
      </c>
      <c r="BF49" s="35" t="s">
        <v>130</v>
      </c>
      <c r="BG49" s="26" t="s">
        <v>219</v>
      </c>
      <c r="BH49" s="29">
        <v>20</v>
      </c>
      <c r="BI49" s="26" t="s">
        <v>156</v>
      </c>
      <c r="BJ49" s="37"/>
      <c r="BK49" s="36" t="s">
        <v>224</v>
      </c>
      <c r="BL49" s="204" t="str">
        <f t="shared" si="1"/>
        <v>insert into Pokemon values ( 48, Vulpix, level, 38,  41,  40, 50,  65,  65, trainer,  Fire Stone)</v>
      </c>
    </row>
    <row r="50" spans="1:64" ht="12.75" customHeight="1">
      <c r="A50" s="12">
        <v>37.1</v>
      </c>
      <c r="B50" s="13" t="s">
        <v>225</v>
      </c>
      <c r="C50" s="13" t="s">
        <v>159</v>
      </c>
      <c r="D50" s="14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>
        <v>253</v>
      </c>
      <c r="R50" s="15"/>
      <c r="S50" s="15"/>
      <c r="T50" s="15">
        <v>125</v>
      </c>
      <c r="U50" s="15"/>
      <c r="V50" s="15">
        <v>330</v>
      </c>
      <c r="W50" s="15"/>
      <c r="X50" s="15"/>
      <c r="Y50" s="15">
        <v>151</v>
      </c>
      <c r="Z50" s="15"/>
      <c r="AA50" s="15">
        <v>68</v>
      </c>
      <c r="AB50" s="15"/>
      <c r="AC50" s="15"/>
      <c r="AD50" s="15">
        <v>168</v>
      </c>
      <c r="AE50" s="16"/>
      <c r="AF50" s="17">
        <v>38</v>
      </c>
      <c r="AG50" s="18">
        <v>41</v>
      </c>
      <c r="AH50" s="19">
        <v>40</v>
      </c>
      <c r="AI50" s="20">
        <v>50</v>
      </c>
      <c r="AJ50" s="21">
        <v>65</v>
      </c>
      <c r="AK50" s="22">
        <v>65</v>
      </c>
      <c r="AL50" s="23">
        <f t="shared" si="0"/>
        <v>299</v>
      </c>
      <c r="AM50" s="24" t="s">
        <v>191</v>
      </c>
      <c r="AN50" s="37"/>
      <c r="AO50" s="24" t="s">
        <v>193</v>
      </c>
      <c r="AP50" s="34"/>
      <c r="AQ50" s="27" t="s">
        <v>226</v>
      </c>
      <c r="AR50" s="28" t="s">
        <v>88</v>
      </c>
      <c r="AS50" s="29">
        <v>0.6</v>
      </c>
      <c r="AT50" s="29">
        <v>21.8</v>
      </c>
      <c r="AU50" s="30">
        <v>9.9</v>
      </c>
      <c r="AV50" s="31"/>
      <c r="AW50" s="26"/>
      <c r="AX50" s="26"/>
      <c r="AY50" s="26"/>
      <c r="AZ50" s="26"/>
      <c r="BA50" s="25">
        <v>1</v>
      </c>
      <c r="BB50" s="24">
        <v>60</v>
      </c>
      <c r="BC50" s="26">
        <v>190</v>
      </c>
      <c r="BD50" s="32" t="s">
        <v>119</v>
      </c>
      <c r="BE50" s="32">
        <v>50</v>
      </c>
      <c r="BF50" s="35" t="s">
        <v>128</v>
      </c>
      <c r="BG50" s="26" t="s">
        <v>219</v>
      </c>
      <c r="BH50" s="29">
        <v>20</v>
      </c>
      <c r="BI50" s="26" t="s">
        <v>156</v>
      </c>
      <c r="BJ50" s="37"/>
      <c r="BK50" s="36" t="s">
        <v>195</v>
      </c>
      <c r="BL50" s="204" t="str">
        <f t="shared" si="1"/>
        <v>insert into Pokemon values ( 49, Vulpix (Alolan), level, 38,  41,  40, 50,  65,  65, trainer,  Ice Stone)</v>
      </c>
    </row>
    <row r="51" spans="1:64" ht="12.75" customHeight="1">
      <c r="A51" s="12">
        <v>38</v>
      </c>
      <c r="B51" s="13" t="s">
        <v>227</v>
      </c>
      <c r="C51" s="13"/>
      <c r="D51" s="14">
        <v>38</v>
      </c>
      <c r="E51" s="15">
        <v>38</v>
      </c>
      <c r="F51" s="15">
        <v>126</v>
      </c>
      <c r="G51" s="15">
        <v>128</v>
      </c>
      <c r="H51" s="15">
        <v>154</v>
      </c>
      <c r="I51" s="15">
        <v>161</v>
      </c>
      <c r="J51" s="15"/>
      <c r="K51" s="15"/>
      <c r="L51" s="15"/>
      <c r="M51" s="15">
        <v>249</v>
      </c>
      <c r="N51" s="15"/>
      <c r="O51" s="15"/>
      <c r="P51" s="15"/>
      <c r="Q51" s="15">
        <v>254</v>
      </c>
      <c r="R51" s="15"/>
      <c r="S51" s="15"/>
      <c r="T51" s="15">
        <v>126</v>
      </c>
      <c r="U51" s="15"/>
      <c r="V51" s="15">
        <v>331</v>
      </c>
      <c r="W51" s="15"/>
      <c r="X51" s="15"/>
      <c r="Y51" s="15">
        <v>152</v>
      </c>
      <c r="Z51" s="15"/>
      <c r="AA51" s="15">
        <v>69</v>
      </c>
      <c r="AB51" s="15"/>
      <c r="AC51" s="15"/>
      <c r="AD51" s="15">
        <v>169</v>
      </c>
      <c r="AE51" s="16"/>
      <c r="AF51" s="17">
        <v>73</v>
      </c>
      <c r="AG51" s="18">
        <v>76</v>
      </c>
      <c r="AH51" s="19">
        <v>75</v>
      </c>
      <c r="AI51" s="20">
        <v>81</v>
      </c>
      <c r="AJ51" s="21">
        <v>100</v>
      </c>
      <c r="AK51" s="22">
        <v>100</v>
      </c>
      <c r="AL51" s="23">
        <f t="shared" si="0"/>
        <v>505</v>
      </c>
      <c r="AM51" s="24" t="s">
        <v>85</v>
      </c>
      <c r="AN51" s="37"/>
      <c r="AO51" s="24" t="s">
        <v>223</v>
      </c>
      <c r="AP51" s="34"/>
      <c r="AQ51" s="27" t="s">
        <v>101</v>
      </c>
      <c r="AR51" s="28" t="s">
        <v>92</v>
      </c>
      <c r="AS51" s="29">
        <v>1.1000000000000001</v>
      </c>
      <c r="AT51" s="29">
        <v>43.9</v>
      </c>
      <c r="AU51" s="30">
        <v>19.899999999999999</v>
      </c>
      <c r="AV51" s="31"/>
      <c r="AW51" s="26"/>
      <c r="AX51" s="26"/>
      <c r="AY51" s="26"/>
      <c r="AZ51" s="26">
        <v>1</v>
      </c>
      <c r="BA51" s="25">
        <v>1</v>
      </c>
      <c r="BB51" s="24">
        <v>177</v>
      </c>
      <c r="BC51" s="26">
        <v>75</v>
      </c>
      <c r="BD51" s="32" t="s">
        <v>119</v>
      </c>
      <c r="BE51" s="32">
        <v>50</v>
      </c>
      <c r="BF51" s="35" t="s">
        <v>132</v>
      </c>
      <c r="BG51" s="26" t="s">
        <v>219</v>
      </c>
      <c r="BH51" s="29">
        <v>20</v>
      </c>
      <c r="BI51" s="26" t="s">
        <v>156</v>
      </c>
      <c r="BJ51" s="37"/>
      <c r="BK51" s="36"/>
      <c r="BL51" s="204" t="str">
        <f t="shared" si="1"/>
        <v>insert into Pokemon values ( 50, Ninetales, level, 73,  76,  75, 81,  100,  100, trainer,  0)</v>
      </c>
    </row>
    <row r="52" spans="1:64" ht="12.75" customHeight="1">
      <c r="A52" s="12">
        <v>38.1</v>
      </c>
      <c r="B52" s="13" t="s">
        <v>228</v>
      </c>
      <c r="C52" s="13" t="s">
        <v>159</v>
      </c>
      <c r="D52" s="14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>
        <v>254</v>
      </c>
      <c r="R52" s="15"/>
      <c r="S52" s="15"/>
      <c r="T52" s="15">
        <v>126</v>
      </c>
      <c r="U52" s="15"/>
      <c r="V52" s="15">
        <v>331</v>
      </c>
      <c r="W52" s="15"/>
      <c r="X52" s="15"/>
      <c r="Y52" s="15">
        <v>152</v>
      </c>
      <c r="Z52" s="15"/>
      <c r="AA52" s="15">
        <v>69</v>
      </c>
      <c r="AB52" s="15"/>
      <c r="AC52" s="15"/>
      <c r="AD52" s="15">
        <v>169</v>
      </c>
      <c r="AE52" s="16"/>
      <c r="AF52" s="17">
        <v>73</v>
      </c>
      <c r="AG52" s="18">
        <v>67</v>
      </c>
      <c r="AH52" s="19">
        <v>75</v>
      </c>
      <c r="AI52" s="20">
        <v>81</v>
      </c>
      <c r="AJ52" s="21">
        <v>100</v>
      </c>
      <c r="AK52" s="22">
        <v>109</v>
      </c>
      <c r="AL52" s="23">
        <f t="shared" si="0"/>
        <v>505</v>
      </c>
      <c r="AM52" s="24" t="s">
        <v>191</v>
      </c>
      <c r="AN52" s="37" t="s">
        <v>179</v>
      </c>
      <c r="AO52" s="24" t="s">
        <v>193</v>
      </c>
      <c r="AP52" s="34"/>
      <c r="AQ52" s="27" t="s">
        <v>226</v>
      </c>
      <c r="AR52" s="28" t="s">
        <v>92</v>
      </c>
      <c r="AS52" s="29">
        <v>1.1000000000000001</v>
      </c>
      <c r="AT52" s="29">
        <v>43.9</v>
      </c>
      <c r="AU52" s="30">
        <v>19.899999999999999</v>
      </c>
      <c r="AV52" s="31"/>
      <c r="AW52" s="26"/>
      <c r="AX52" s="26"/>
      <c r="AY52" s="26"/>
      <c r="AZ52" s="26"/>
      <c r="BA52" s="25">
        <v>2</v>
      </c>
      <c r="BB52" s="24">
        <v>177</v>
      </c>
      <c r="BC52" s="26">
        <v>75</v>
      </c>
      <c r="BD52" s="32" t="s">
        <v>119</v>
      </c>
      <c r="BE52" s="32">
        <v>50</v>
      </c>
      <c r="BF52" s="35" t="s">
        <v>107</v>
      </c>
      <c r="BG52" s="26" t="s">
        <v>219</v>
      </c>
      <c r="BH52" s="29">
        <v>20</v>
      </c>
      <c r="BI52" s="26" t="s">
        <v>156</v>
      </c>
      <c r="BJ52" s="37"/>
      <c r="BK52" s="36"/>
      <c r="BL52" s="204" t="str">
        <f t="shared" si="1"/>
        <v>insert into Pokemon values ( 51, Ninetales (Alolan), level, 73,  67,  75, 81,  100,  109, trainer,  0)</v>
      </c>
    </row>
    <row r="53" spans="1:64" ht="12.75" customHeight="1">
      <c r="A53" s="12">
        <v>39</v>
      </c>
      <c r="B53" s="13" t="s">
        <v>229</v>
      </c>
      <c r="C53" s="13"/>
      <c r="D53" s="14">
        <v>39</v>
      </c>
      <c r="E53" s="15">
        <v>39</v>
      </c>
      <c r="F53" s="15">
        <v>44</v>
      </c>
      <c r="G53" s="15">
        <v>44</v>
      </c>
      <c r="H53" s="15">
        <v>138</v>
      </c>
      <c r="I53" s="15">
        <v>143</v>
      </c>
      <c r="J53" s="15"/>
      <c r="K53" s="15"/>
      <c r="L53" s="15"/>
      <c r="M53" s="15">
        <v>282</v>
      </c>
      <c r="N53" s="15"/>
      <c r="O53" s="15"/>
      <c r="P53" s="15">
        <v>120</v>
      </c>
      <c r="Q53" s="15">
        <v>135</v>
      </c>
      <c r="R53" s="15"/>
      <c r="S53" s="15">
        <v>62</v>
      </c>
      <c r="T53" s="15"/>
      <c r="U53" s="15"/>
      <c r="V53" s="15">
        <v>168</v>
      </c>
      <c r="W53" s="15"/>
      <c r="X53" s="15">
        <v>69</v>
      </c>
      <c r="Y53" s="15"/>
      <c r="Z53" s="15"/>
      <c r="AA53" s="15"/>
      <c r="AB53" s="15">
        <v>12</v>
      </c>
      <c r="AC53" s="15"/>
      <c r="AD53" s="15"/>
      <c r="AE53" s="16">
        <v>60</v>
      </c>
      <c r="AF53" s="17">
        <v>115</v>
      </c>
      <c r="AG53" s="18">
        <v>45</v>
      </c>
      <c r="AH53" s="19">
        <v>20</v>
      </c>
      <c r="AI53" s="20">
        <v>45</v>
      </c>
      <c r="AJ53" s="21">
        <v>25</v>
      </c>
      <c r="AK53" s="22">
        <v>20</v>
      </c>
      <c r="AL53" s="23">
        <f t="shared" si="0"/>
        <v>270</v>
      </c>
      <c r="AM53" s="24" t="s">
        <v>141</v>
      </c>
      <c r="AN53" s="25" t="s">
        <v>179</v>
      </c>
      <c r="AO53" s="24" t="s">
        <v>214</v>
      </c>
      <c r="AP53" s="34" t="s">
        <v>230</v>
      </c>
      <c r="AQ53" s="27" t="s">
        <v>216</v>
      </c>
      <c r="AR53" s="28" t="s">
        <v>106</v>
      </c>
      <c r="AS53" s="29">
        <v>0.5</v>
      </c>
      <c r="AT53" s="29">
        <v>12.1</v>
      </c>
      <c r="AU53" s="30">
        <v>5.5</v>
      </c>
      <c r="AV53" s="31">
        <v>2</v>
      </c>
      <c r="AW53" s="26"/>
      <c r="AX53" s="26"/>
      <c r="AY53" s="26"/>
      <c r="AZ53" s="26"/>
      <c r="BA53" s="25"/>
      <c r="BB53" s="24">
        <v>95</v>
      </c>
      <c r="BC53" s="26">
        <v>170</v>
      </c>
      <c r="BD53" s="32" t="s">
        <v>217</v>
      </c>
      <c r="BE53" s="32">
        <v>50</v>
      </c>
      <c r="BF53" s="35" t="s">
        <v>218</v>
      </c>
      <c r="BG53" s="26" t="s">
        <v>219</v>
      </c>
      <c r="BH53" s="40">
        <v>10</v>
      </c>
      <c r="BI53" s="26" t="s">
        <v>179</v>
      </c>
      <c r="BJ53" s="37"/>
      <c r="BK53" s="36" t="s">
        <v>204</v>
      </c>
      <c r="BL53" s="204" t="str">
        <f t="shared" si="1"/>
        <v>insert into Pokemon values ( 52, Jigglypuff, level, 115,  45,  20, 45,  25,  20, trainer,  Moon Stone)</v>
      </c>
    </row>
    <row r="54" spans="1:64" ht="12.75" customHeight="1">
      <c r="A54" s="12">
        <v>40</v>
      </c>
      <c r="B54" s="13" t="s">
        <v>231</v>
      </c>
      <c r="C54" s="13"/>
      <c r="D54" s="14">
        <v>40</v>
      </c>
      <c r="E54" s="15">
        <v>40</v>
      </c>
      <c r="F54" s="15">
        <v>45</v>
      </c>
      <c r="G54" s="15">
        <v>45</v>
      </c>
      <c r="H54" s="15">
        <v>139</v>
      </c>
      <c r="I54" s="15">
        <v>144</v>
      </c>
      <c r="J54" s="15"/>
      <c r="K54" s="15"/>
      <c r="L54" s="15"/>
      <c r="M54" s="15">
        <v>283</v>
      </c>
      <c r="N54" s="15"/>
      <c r="O54" s="15"/>
      <c r="P54" s="15">
        <v>121</v>
      </c>
      <c r="Q54" s="15">
        <v>136</v>
      </c>
      <c r="R54" s="15"/>
      <c r="S54" s="15">
        <v>63</v>
      </c>
      <c r="T54" s="15"/>
      <c r="U54" s="15"/>
      <c r="V54" s="15">
        <v>169</v>
      </c>
      <c r="W54" s="15"/>
      <c r="X54" s="15">
        <v>70</v>
      </c>
      <c r="Y54" s="15"/>
      <c r="Z54" s="15"/>
      <c r="AA54" s="15"/>
      <c r="AB54" s="15">
        <v>13</v>
      </c>
      <c r="AC54" s="15"/>
      <c r="AD54" s="15"/>
      <c r="AE54" s="16">
        <v>61</v>
      </c>
      <c r="AF54" s="17">
        <v>140</v>
      </c>
      <c r="AG54" s="18">
        <v>70</v>
      </c>
      <c r="AH54" s="19">
        <v>45</v>
      </c>
      <c r="AI54" s="20">
        <v>85</v>
      </c>
      <c r="AJ54" s="21">
        <v>50</v>
      </c>
      <c r="AK54" s="22">
        <v>45</v>
      </c>
      <c r="AL54" s="23">
        <f t="shared" si="0"/>
        <v>435</v>
      </c>
      <c r="AM54" s="24" t="s">
        <v>141</v>
      </c>
      <c r="AN54" s="25" t="s">
        <v>179</v>
      </c>
      <c r="AO54" s="24" t="s">
        <v>214</v>
      </c>
      <c r="AP54" s="34" t="s">
        <v>230</v>
      </c>
      <c r="AQ54" s="27" t="s">
        <v>232</v>
      </c>
      <c r="AR54" s="28" t="s">
        <v>76</v>
      </c>
      <c r="AS54" s="29">
        <v>1</v>
      </c>
      <c r="AT54" s="29">
        <v>26.5</v>
      </c>
      <c r="AU54" s="30">
        <v>12</v>
      </c>
      <c r="AV54" s="31">
        <v>3</v>
      </c>
      <c r="AW54" s="26"/>
      <c r="AX54" s="26"/>
      <c r="AY54" s="26"/>
      <c r="AZ54" s="26"/>
      <c r="BA54" s="25"/>
      <c r="BB54" s="24">
        <v>218</v>
      </c>
      <c r="BC54" s="26">
        <v>50</v>
      </c>
      <c r="BD54" s="32" t="s">
        <v>217</v>
      </c>
      <c r="BE54" s="32">
        <v>50</v>
      </c>
      <c r="BF54" s="35" t="s">
        <v>218</v>
      </c>
      <c r="BG54" s="26" t="s">
        <v>219</v>
      </c>
      <c r="BH54" s="40">
        <v>10</v>
      </c>
      <c r="BI54" s="26" t="s">
        <v>179</v>
      </c>
      <c r="BJ54" s="37"/>
      <c r="BK54" s="36"/>
      <c r="BL54" s="204" t="str">
        <f t="shared" si="1"/>
        <v>insert into Pokemon values ( 53, Wigglytuff, level, 140,  70,  45, 85,  50,  45, trainer,  0)</v>
      </c>
    </row>
    <row r="55" spans="1:64" ht="12.75" customHeight="1">
      <c r="A55" s="12">
        <v>41</v>
      </c>
      <c r="B55" s="13" t="s">
        <v>233</v>
      </c>
      <c r="C55" s="13"/>
      <c r="D55" s="14">
        <v>41</v>
      </c>
      <c r="E55" s="15">
        <v>41</v>
      </c>
      <c r="F55" s="15">
        <v>37</v>
      </c>
      <c r="G55" s="15">
        <v>37</v>
      </c>
      <c r="H55" s="15">
        <v>63</v>
      </c>
      <c r="I55" s="15">
        <v>65</v>
      </c>
      <c r="J55" s="15">
        <v>28</v>
      </c>
      <c r="K55" s="15">
        <v>28</v>
      </c>
      <c r="L55" s="15"/>
      <c r="M55" s="15">
        <v>61</v>
      </c>
      <c r="N55" s="15">
        <v>145</v>
      </c>
      <c r="O55" s="15"/>
      <c r="P55" s="15"/>
      <c r="Q55" s="15">
        <v>68</v>
      </c>
      <c r="R55" s="15">
        <v>68</v>
      </c>
      <c r="S55" s="15">
        <v>26</v>
      </c>
      <c r="T55" s="15">
        <v>35</v>
      </c>
      <c r="U55" s="15">
        <v>19</v>
      </c>
      <c r="V55" s="15">
        <v>80</v>
      </c>
      <c r="W55" s="15">
        <v>80</v>
      </c>
      <c r="X55" s="15">
        <v>26</v>
      </c>
      <c r="Y55" s="15">
        <v>35</v>
      </c>
      <c r="Z55" s="15">
        <v>26</v>
      </c>
      <c r="AA55" s="15"/>
      <c r="AB55" s="15"/>
      <c r="AC55" s="15">
        <v>144</v>
      </c>
      <c r="AD55" s="15">
        <v>34</v>
      </c>
      <c r="AE55" s="16"/>
      <c r="AF55" s="17">
        <v>40</v>
      </c>
      <c r="AG55" s="18">
        <v>45</v>
      </c>
      <c r="AH55" s="19">
        <v>35</v>
      </c>
      <c r="AI55" s="20">
        <v>30</v>
      </c>
      <c r="AJ55" s="21">
        <v>40</v>
      </c>
      <c r="AK55" s="22">
        <v>55</v>
      </c>
      <c r="AL55" s="23">
        <f t="shared" si="0"/>
        <v>245</v>
      </c>
      <c r="AM55" s="24" t="s">
        <v>66</v>
      </c>
      <c r="AN55" s="25" t="s">
        <v>95</v>
      </c>
      <c r="AO55" s="24" t="s">
        <v>234</v>
      </c>
      <c r="AP55" s="34"/>
      <c r="AQ55" s="27" t="s">
        <v>235</v>
      </c>
      <c r="AR55" s="28" t="s">
        <v>182</v>
      </c>
      <c r="AS55" s="29">
        <v>0.8</v>
      </c>
      <c r="AT55" s="29">
        <v>16.5</v>
      </c>
      <c r="AU55" s="30">
        <v>7.5</v>
      </c>
      <c r="AV55" s="31"/>
      <c r="AW55" s="26"/>
      <c r="AX55" s="26"/>
      <c r="AY55" s="26"/>
      <c r="AZ55" s="26"/>
      <c r="BA55" s="25">
        <v>1</v>
      </c>
      <c r="BB55" s="24">
        <v>49</v>
      </c>
      <c r="BC55" s="26">
        <v>255</v>
      </c>
      <c r="BD55" s="32" t="s">
        <v>119</v>
      </c>
      <c r="BE55" s="32">
        <v>50</v>
      </c>
      <c r="BF55" s="35" t="s">
        <v>155</v>
      </c>
      <c r="BG55" s="26" t="s">
        <v>120</v>
      </c>
      <c r="BH55" s="29">
        <v>15</v>
      </c>
      <c r="BI55" s="26" t="s">
        <v>95</v>
      </c>
      <c r="BJ55" s="37"/>
      <c r="BK55" s="36" t="s">
        <v>171</v>
      </c>
      <c r="BL55" s="204" t="str">
        <f t="shared" si="1"/>
        <v>insert into Pokemon values ( 54, Zubat, level, 40,  45,  35, 30,  40,  55, trainer,  Lv. 22)</v>
      </c>
    </row>
    <row r="56" spans="1:64" ht="12.75" customHeight="1">
      <c r="A56" s="12">
        <v>42</v>
      </c>
      <c r="B56" s="13" t="s">
        <v>236</v>
      </c>
      <c r="C56" s="13"/>
      <c r="D56" s="14">
        <v>42</v>
      </c>
      <c r="E56" s="15">
        <v>42</v>
      </c>
      <c r="F56" s="15">
        <v>38</v>
      </c>
      <c r="G56" s="15">
        <v>38</v>
      </c>
      <c r="H56" s="15">
        <v>64</v>
      </c>
      <c r="I56" s="15">
        <v>66</v>
      </c>
      <c r="J56" s="15">
        <v>29</v>
      </c>
      <c r="K56" s="15">
        <v>29</v>
      </c>
      <c r="L56" s="15"/>
      <c r="M56" s="15">
        <v>62</v>
      </c>
      <c r="N56" s="15">
        <v>146</v>
      </c>
      <c r="O56" s="15"/>
      <c r="P56" s="15"/>
      <c r="Q56" s="15">
        <v>69</v>
      </c>
      <c r="R56" s="15">
        <v>69</v>
      </c>
      <c r="S56" s="15">
        <v>27</v>
      </c>
      <c r="T56" s="15">
        <v>36</v>
      </c>
      <c r="U56" s="15">
        <v>20</v>
      </c>
      <c r="V56" s="15">
        <v>81</v>
      </c>
      <c r="W56" s="15">
        <v>81</v>
      </c>
      <c r="X56" s="15">
        <v>27</v>
      </c>
      <c r="Y56" s="15">
        <v>36</v>
      </c>
      <c r="Z56" s="15">
        <v>27</v>
      </c>
      <c r="AA56" s="15"/>
      <c r="AB56" s="15"/>
      <c r="AC56" s="15">
        <v>145</v>
      </c>
      <c r="AD56" s="15">
        <v>35</v>
      </c>
      <c r="AE56" s="16"/>
      <c r="AF56" s="17">
        <v>75</v>
      </c>
      <c r="AG56" s="18">
        <v>80</v>
      </c>
      <c r="AH56" s="19">
        <v>70</v>
      </c>
      <c r="AI56" s="20">
        <v>65</v>
      </c>
      <c r="AJ56" s="21">
        <v>75</v>
      </c>
      <c r="AK56" s="22">
        <v>90</v>
      </c>
      <c r="AL56" s="23">
        <f t="shared" si="0"/>
        <v>455</v>
      </c>
      <c r="AM56" s="24" t="s">
        <v>66</v>
      </c>
      <c r="AN56" s="25" t="s">
        <v>95</v>
      </c>
      <c r="AO56" s="24" t="s">
        <v>234</v>
      </c>
      <c r="AP56" s="34"/>
      <c r="AQ56" s="27" t="s">
        <v>235</v>
      </c>
      <c r="AR56" s="28" t="s">
        <v>111</v>
      </c>
      <c r="AS56" s="29">
        <v>1.6</v>
      </c>
      <c r="AT56" s="29">
        <v>121.3</v>
      </c>
      <c r="AU56" s="30">
        <v>55</v>
      </c>
      <c r="AV56" s="31"/>
      <c r="AW56" s="26"/>
      <c r="AX56" s="26"/>
      <c r="AY56" s="26"/>
      <c r="AZ56" s="26"/>
      <c r="BA56" s="25">
        <v>2</v>
      </c>
      <c r="BB56" s="24">
        <v>159</v>
      </c>
      <c r="BC56" s="26">
        <v>90</v>
      </c>
      <c r="BD56" s="32" t="s">
        <v>119</v>
      </c>
      <c r="BE56" s="32">
        <v>50</v>
      </c>
      <c r="BF56" s="35" t="s">
        <v>155</v>
      </c>
      <c r="BG56" s="26" t="s">
        <v>120</v>
      </c>
      <c r="BH56" s="29">
        <v>15</v>
      </c>
      <c r="BI56" s="26" t="s">
        <v>95</v>
      </c>
      <c r="BJ56" s="37"/>
      <c r="BK56" s="36" t="s">
        <v>237</v>
      </c>
      <c r="BL56" s="204" t="str">
        <f t="shared" si="1"/>
        <v>insert into Pokemon values ( 55, Golbat, level, 75,  80,  70, 65,  75,  90, trainer,  Friendship)</v>
      </c>
    </row>
    <row r="57" spans="1:64" ht="12.75" customHeight="1">
      <c r="A57" s="12">
        <v>43</v>
      </c>
      <c r="B57" s="13" t="s">
        <v>238</v>
      </c>
      <c r="C57" s="13"/>
      <c r="D57" s="14">
        <v>43</v>
      </c>
      <c r="E57" s="15">
        <v>43</v>
      </c>
      <c r="F57" s="15">
        <v>83</v>
      </c>
      <c r="G57" s="15">
        <v>83</v>
      </c>
      <c r="H57" s="15">
        <v>88</v>
      </c>
      <c r="I57" s="15">
        <v>91</v>
      </c>
      <c r="J57" s="15"/>
      <c r="K57" s="15"/>
      <c r="L57" s="15"/>
      <c r="M57" s="15"/>
      <c r="N57" s="15">
        <v>105</v>
      </c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>
        <v>55</v>
      </c>
      <c r="AB57" s="15"/>
      <c r="AC57" s="15"/>
      <c r="AD57" s="15"/>
      <c r="AE57" s="16"/>
      <c r="AF57" s="17">
        <v>45</v>
      </c>
      <c r="AG57" s="18">
        <v>50</v>
      </c>
      <c r="AH57" s="19">
        <v>55</v>
      </c>
      <c r="AI57" s="20">
        <v>75</v>
      </c>
      <c r="AJ57" s="21">
        <v>65</v>
      </c>
      <c r="AK57" s="22">
        <v>30</v>
      </c>
      <c r="AL57" s="23">
        <f t="shared" si="0"/>
        <v>320</v>
      </c>
      <c r="AM57" s="24" t="s">
        <v>65</v>
      </c>
      <c r="AN57" s="25" t="s">
        <v>66</v>
      </c>
      <c r="AO57" s="24" t="s">
        <v>68</v>
      </c>
      <c r="AP57" s="34"/>
      <c r="AQ57" s="27" t="s">
        <v>117</v>
      </c>
      <c r="AR57" s="28" t="s">
        <v>106</v>
      </c>
      <c r="AS57" s="29">
        <v>0.5</v>
      </c>
      <c r="AT57" s="29">
        <v>11.9</v>
      </c>
      <c r="AU57" s="30">
        <v>5.4</v>
      </c>
      <c r="AV57" s="31"/>
      <c r="AW57" s="26"/>
      <c r="AX57" s="26"/>
      <c r="AY57" s="26">
        <v>1</v>
      </c>
      <c r="AZ57" s="26"/>
      <c r="BA57" s="25"/>
      <c r="BB57" s="24">
        <v>64</v>
      </c>
      <c r="BC57" s="26">
        <v>255</v>
      </c>
      <c r="BD57" s="32" t="s">
        <v>70</v>
      </c>
      <c r="BE57" s="32">
        <v>50</v>
      </c>
      <c r="BF57" s="35" t="s">
        <v>107</v>
      </c>
      <c r="BG57" s="26" t="s">
        <v>120</v>
      </c>
      <c r="BH57" s="29">
        <v>20</v>
      </c>
      <c r="BI57" s="26" t="s">
        <v>65</v>
      </c>
      <c r="BJ57" s="37"/>
      <c r="BK57" s="36" t="s">
        <v>171</v>
      </c>
      <c r="BL57" s="204" t="str">
        <f t="shared" si="1"/>
        <v>insert into Pokemon values ( 56, Oddish, level, 45,  50,  55, 75,  65,  30, trainer,  Lv. 22)</v>
      </c>
    </row>
    <row r="58" spans="1:64" ht="12.75" customHeight="1">
      <c r="A58" s="12">
        <v>44</v>
      </c>
      <c r="B58" s="13" t="s">
        <v>239</v>
      </c>
      <c r="C58" s="13"/>
      <c r="D58" s="14">
        <v>44</v>
      </c>
      <c r="E58" s="15">
        <v>44</v>
      </c>
      <c r="F58" s="15">
        <v>84</v>
      </c>
      <c r="G58" s="15">
        <v>84</v>
      </c>
      <c r="H58" s="15">
        <v>89</v>
      </c>
      <c r="I58" s="15">
        <v>92</v>
      </c>
      <c r="J58" s="15"/>
      <c r="K58" s="15"/>
      <c r="L58" s="15"/>
      <c r="M58" s="15"/>
      <c r="N58" s="15">
        <v>106</v>
      </c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>
        <v>56</v>
      </c>
      <c r="AB58" s="15"/>
      <c r="AC58" s="15"/>
      <c r="AD58" s="15"/>
      <c r="AE58" s="16"/>
      <c r="AF58" s="17">
        <v>60</v>
      </c>
      <c r="AG58" s="18">
        <v>65</v>
      </c>
      <c r="AH58" s="19">
        <v>70</v>
      </c>
      <c r="AI58" s="20">
        <v>85</v>
      </c>
      <c r="AJ58" s="21">
        <v>75</v>
      </c>
      <c r="AK58" s="22">
        <v>40</v>
      </c>
      <c r="AL58" s="23">
        <f t="shared" si="0"/>
        <v>395</v>
      </c>
      <c r="AM58" s="24" t="s">
        <v>65</v>
      </c>
      <c r="AN58" s="25" t="s">
        <v>66</v>
      </c>
      <c r="AO58" s="24" t="s">
        <v>68</v>
      </c>
      <c r="AP58" s="34"/>
      <c r="AQ58" s="27" t="s">
        <v>240</v>
      </c>
      <c r="AR58" s="28" t="s">
        <v>182</v>
      </c>
      <c r="AS58" s="29">
        <v>0.8</v>
      </c>
      <c r="AT58" s="29">
        <v>19</v>
      </c>
      <c r="AU58" s="30">
        <v>8.6</v>
      </c>
      <c r="AV58" s="31"/>
      <c r="AW58" s="26"/>
      <c r="AX58" s="26"/>
      <c r="AY58" s="26">
        <v>2</v>
      </c>
      <c r="AZ58" s="26"/>
      <c r="BA58" s="25"/>
      <c r="BB58" s="24">
        <v>138</v>
      </c>
      <c r="BC58" s="26">
        <v>120</v>
      </c>
      <c r="BD58" s="32" t="s">
        <v>70</v>
      </c>
      <c r="BE58" s="32">
        <v>50</v>
      </c>
      <c r="BF58" s="35" t="s">
        <v>107</v>
      </c>
      <c r="BG58" s="26" t="s">
        <v>120</v>
      </c>
      <c r="BH58" s="29">
        <v>20</v>
      </c>
      <c r="BI58" s="26" t="s">
        <v>65</v>
      </c>
      <c r="BJ58" s="37"/>
      <c r="BK58" s="36" t="s">
        <v>241</v>
      </c>
      <c r="BL58" s="204" t="str">
        <f t="shared" si="1"/>
        <v>insert into Pokemon values ( 57, Gloom, level, 60,  65,  70, 85,  75,  40, trainer,  Leaf Stone/Sun Stone)</v>
      </c>
    </row>
    <row r="59" spans="1:64" ht="12.75" customHeight="1">
      <c r="A59" s="12">
        <v>45</v>
      </c>
      <c r="B59" s="13" t="s">
        <v>242</v>
      </c>
      <c r="C59" s="13"/>
      <c r="D59" s="14">
        <v>45</v>
      </c>
      <c r="E59" s="15">
        <v>45</v>
      </c>
      <c r="F59" s="15">
        <v>85</v>
      </c>
      <c r="G59" s="15">
        <v>85</v>
      </c>
      <c r="H59" s="15">
        <v>90</v>
      </c>
      <c r="I59" s="15">
        <v>93</v>
      </c>
      <c r="J59" s="15"/>
      <c r="K59" s="15"/>
      <c r="L59" s="15"/>
      <c r="M59" s="15"/>
      <c r="N59" s="15">
        <v>107</v>
      </c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>
        <v>57</v>
      </c>
      <c r="AB59" s="15"/>
      <c r="AC59" s="15"/>
      <c r="AD59" s="15"/>
      <c r="AE59" s="16"/>
      <c r="AF59" s="17">
        <v>75</v>
      </c>
      <c r="AG59" s="18">
        <v>80</v>
      </c>
      <c r="AH59" s="19">
        <v>85</v>
      </c>
      <c r="AI59" s="20">
        <v>110</v>
      </c>
      <c r="AJ59" s="21">
        <v>90</v>
      </c>
      <c r="AK59" s="22">
        <v>50</v>
      </c>
      <c r="AL59" s="23">
        <f t="shared" si="0"/>
        <v>490</v>
      </c>
      <c r="AM59" s="24" t="s">
        <v>65</v>
      </c>
      <c r="AN59" s="25" t="s">
        <v>66</v>
      </c>
      <c r="AO59" s="24" t="s">
        <v>68</v>
      </c>
      <c r="AP59" s="34"/>
      <c r="AQ59" s="27" t="s">
        <v>243</v>
      </c>
      <c r="AR59" s="28" t="s">
        <v>167</v>
      </c>
      <c r="AS59" s="29">
        <v>1.2</v>
      </c>
      <c r="AT59" s="29">
        <v>41</v>
      </c>
      <c r="AU59" s="30">
        <v>18.600000000000001</v>
      </c>
      <c r="AV59" s="31"/>
      <c r="AW59" s="26"/>
      <c r="AX59" s="26"/>
      <c r="AY59" s="26">
        <v>3</v>
      </c>
      <c r="AZ59" s="26"/>
      <c r="BA59" s="25"/>
      <c r="BB59" s="24">
        <v>245</v>
      </c>
      <c r="BC59" s="26">
        <v>45</v>
      </c>
      <c r="BD59" s="32" t="s">
        <v>70</v>
      </c>
      <c r="BE59" s="32">
        <v>50</v>
      </c>
      <c r="BF59" s="35" t="s">
        <v>89</v>
      </c>
      <c r="BG59" s="26" t="s">
        <v>120</v>
      </c>
      <c r="BH59" s="29">
        <v>20</v>
      </c>
      <c r="BI59" s="26" t="s">
        <v>65</v>
      </c>
      <c r="BJ59" s="37"/>
      <c r="BK59" s="36"/>
      <c r="BL59" s="204" t="str">
        <f t="shared" si="1"/>
        <v>insert into Pokemon values ( 58, Vileplume, level, 75,  80,  85, 110,  90,  50, trainer,  0)</v>
      </c>
    </row>
    <row r="60" spans="1:64" ht="12.75" customHeight="1">
      <c r="A60" s="12">
        <v>46</v>
      </c>
      <c r="B60" s="13" t="s">
        <v>244</v>
      </c>
      <c r="C60" s="13"/>
      <c r="D60" s="14">
        <v>46</v>
      </c>
      <c r="E60" s="15">
        <v>46</v>
      </c>
      <c r="F60" s="15">
        <v>70</v>
      </c>
      <c r="G60" s="15">
        <v>70</v>
      </c>
      <c r="H60" s="15"/>
      <c r="I60" s="15"/>
      <c r="J60" s="15"/>
      <c r="K60" s="15"/>
      <c r="L60" s="15"/>
      <c r="M60" s="15"/>
      <c r="N60" s="15"/>
      <c r="O60" s="15"/>
      <c r="P60" s="15"/>
      <c r="Q60" s="15">
        <v>147</v>
      </c>
      <c r="R60" s="15"/>
      <c r="S60" s="15">
        <v>74</v>
      </c>
      <c r="T60" s="15">
        <v>66</v>
      </c>
      <c r="U60" s="15"/>
      <c r="V60" s="15">
        <v>180</v>
      </c>
      <c r="W60" s="15"/>
      <c r="X60" s="15">
        <v>81</v>
      </c>
      <c r="Y60" s="15">
        <v>72</v>
      </c>
      <c r="Z60" s="15"/>
      <c r="AA60" s="15"/>
      <c r="AB60" s="15"/>
      <c r="AC60" s="15"/>
      <c r="AD60" s="15">
        <v>53</v>
      </c>
      <c r="AE60" s="16"/>
      <c r="AF60" s="17">
        <v>35</v>
      </c>
      <c r="AG60" s="18">
        <v>70</v>
      </c>
      <c r="AH60" s="19">
        <v>55</v>
      </c>
      <c r="AI60" s="20">
        <v>45</v>
      </c>
      <c r="AJ60" s="21">
        <v>55</v>
      </c>
      <c r="AK60" s="22">
        <v>25</v>
      </c>
      <c r="AL60" s="23">
        <f t="shared" si="0"/>
        <v>285</v>
      </c>
      <c r="AM60" s="24" t="s">
        <v>115</v>
      </c>
      <c r="AN60" s="25" t="s">
        <v>65</v>
      </c>
      <c r="AO60" s="24" t="s">
        <v>243</v>
      </c>
      <c r="AP60" s="26" t="s">
        <v>245</v>
      </c>
      <c r="AQ60" s="27" t="s">
        <v>246</v>
      </c>
      <c r="AR60" s="28" t="s">
        <v>118</v>
      </c>
      <c r="AS60" s="29">
        <v>0.3</v>
      </c>
      <c r="AT60" s="29">
        <v>11.9</v>
      </c>
      <c r="AU60" s="30">
        <v>5.4</v>
      </c>
      <c r="AV60" s="31"/>
      <c r="AW60" s="26">
        <v>1</v>
      </c>
      <c r="AX60" s="26"/>
      <c r="AY60" s="26"/>
      <c r="AZ60" s="26"/>
      <c r="BA60" s="25"/>
      <c r="BB60" s="24">
        <v>57</v>
      </c>
      <c r="BC60" s="26">
        <v>190</v>
      </c>
      <c r="BD60" s="32" t="s">
        <v>119</v>
      </c>
      <c r="BE60" s="32">
        <v>50</v>
      </c>
      <c r="BF60" s="35" t="s">
        <v>89</v>
      </c>
      <c r="BG60" s="26" t="s">
        <v>120</v>
      </c>
      <c r="BH60" s="29">
        <v>20</v>
      </c>
      <c r="BI60" s="26" t="s">
        <v>115</v>
      </c>
      <c r="BJ60" s="25" t="s">
        <v>65</v>
      </c>
      <c r="BK60" s="36" t="s">
        <v>247</v>
      </c>
      <c r="BL60" s="204" t="str">
        <f t="shared" si="1"/>
        <v>insert into Pokemon values ( 59, Paras, level, 35,  70,  55, 45,  55,  25, trainer,  Lv. 24)</v>
      </c>
    </row>
    <row r="61" spans="1:64" ht="12.75" customHeight="1">
      <c r="A61" s="12">
        <v>47</v>
      </c>
      <c r="B61" s="13" t="s">
        <v>248</v>
      </c>
      <c r="C61" s="13"/>
      <c r="D61" s="14">
        <v>47</v>
      </c>
      <c r="E61" s="15">
        <v>47</v>
      </c>
      <c r="F61" s="15">
        <v>71</v>
      </c>
      <c r="G61" s="15">
        <v>71</v>
      </c>
      <c r="H61" s="15"/>
      <c r="I61" s="15"/>
      <c r="J61" s="15"/>
      <c r="K61" s="15"/>
      <c r="L61" s="15"/>
      <c r="M61" s="15"/>
      <c r="N61" s="15"/>
      <c r="O61" s="15"/>
      <c r="P61" s="15"/>
      <c r="Q61" s="15">
        <v>148</v>
      </c>
      <c r="R61" s="15"/>
      <c r="S61" s="15">
        <v>75</v>
      </c>
      <c r="T61" s="15">
        <v>67</v>
      </c>
      <c r="U61" s="15"/>
      <c r="V61" s="15">
        <v>181</v>
      </c>
      <c r="W61" s="15"/>
      <c r="X61" s="15">
        <v>82</v>
      </c>
      <c r="Y61" s="15">
        <v>73</v>
      </c>
      <c r="Z61" s="15"/>
      <c r="AA61" s="15"/>
      <c r="AB61" s="15"/>
      <c r="AC61" s="15"/>
      <c r="AD61" s="15">
        <v>54</v>
      </c>
      <c r="AE61" s="16"/>
      <c r="AF61" s="17">
        <v>60</v>
      </c>
      <c r="AG61" s="18">
        <v>95</v>
      </c>
      <c r="AH61" s="19">
        <v>80</v>
      </c>
      <c r="AI61" s="20">
        <v>60</v>
      </c>
      <c r="AJ61" s="21">
        <v>80</v>
      </c>
      <c r="AK61" s="22">
        <v>30</v>
      </c>
      <c r="AL61" s="23">
        <f t="shared" si="0"/>
        <v>405</v>
      </c>
      <c r="AM61" s="24" t="s">
        <v>115</v>
      </c>
      <c r="AN61" s="25" t="s">
        <v>65</v>
      </c>
      <c r="AO61" s="24" t="s">
        <v>243</v>
      </c>
      <c r="AP61" s="26" t="s">
        <v>245</v>
      </c>
      <c r="AQ61" s="27" t="s">
        <v>246</v>
      </c>
      <c r="AR61" s="28" t="s">
        <v>76</v>
      </c>
      <c r="AS61" s="29">
        <v>1</v>
      </c>
      <c r="AT61" s="29">
        <v>65</v>
      </c>
      <c r="AU61" s="30">
        <v>29.5</v>
      </c>
      <c r="AV61" s="31"/>
      <c r="AW61" s="26">
        <v>2</v>
      </c>
      <c r="AX61" s="26">
        <v>1</v>
      </c>
      <c r="AY61" s="26"/>
      <c r="AZ61" s="26"/>
      <c r="BA61" s="25"/>
      <c r="BB61" s="24">
        <v>142</v>
      </c>
      <c r="BC61" s="26">
        <v>75</v>
      </c>
      <c r="BD61" s="32" t="s">
        <v>119</v>
      </c>
      <c r="BE61" s="32">
        <v>50</v>
      </c>
      <c r="BF61" s="35" t="s">
        <v>89</v>
      </c>
      <c r="BG61" s="26" t="s">
        <v>120</v>
      </c>
      <c r="BH61" s="29">
        <v>20</v>
      </c>
      <c r="BI61" s="26" t="s">
        <v>115</v>
      </c>
      <c r="BJ61" s="25" t="s">
        <v>65</v>
      </c>
      <c r="BK61" s="36"/>
      <c r="BL61" s="204" t="str">
        <f t="shared" si="1"/>
        <v>insert into Pokemon values ( 60, Parasect, level, 60,  95,  80, 60,  80,  30, trainer,  0)</v>
      </c>
    </row>
    <row r="62" spans="1:64" ht="12.75" customHeight="1">
      <c r="A62" s="12">
        <v>48</v>
      </c>
      <c r="B62" s="13" t="s">
        <v>249</v>
      </c>
      <c r="C62" s="13"/>
      <c r="D62" s="14">
        <v>48</v>
      </c>
      <c r="E62" s="15">
        <v>48</v>
      </c>
      <c r="F62" s="15">
        <v>108</v>
      </c>
      <c r="G62" s="15">
        <v>109</v>
      </c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6">
        <v>256</v>
      </c>
      <c r="AF62" s="17">
        <v>60</v>
      </c>
      <c r="AG62" s="18">
        <v>55</v>
      </c>
      <c r="AH62" s="19">
        <v>50</v>
      </c>
      <c r="AI62" s="20">
        <v>40</v>
      </c>
      <c r="AJ62" s="21">
        <v>55</v>
      </c>
      <c r="AK62" s="22">
        <v>45</v>
      </c>
      <c r="AL62" s="23">
        <f t="shared" si="0"/>
        <v>305</v>
      </c>
      <c r="AM62" s="24" t="s">
        <v>115</v>
      </c>
      <c r="AN62" s="25" t="s">
        <v>66</v>
      </c>
      <c r="AO62" s="24" t="s">
        <v>126</v>
      </c>
      <c r="AP62" s="26" t="s">
        <v>127</v>
      </c>
      <c r="AQ62" s="27" t="s">
        <v>117</v>
      </c>
      <c r="AR62" s="28" t="s">
        <v>76</v>
      </c>
      <c r="AS62" s="29">
        <v>1</v>
      </c>
      <c r="AT62" s="29">
        <v>66.099999999999994</v>
      </c>
      <c r="AU62" s="30">
        <v>30</v>
      </c>
      <c r="AV62" s="31"/>
      <c r="AW62" s="26"/>
      <c r="AX62" s="26"/>
      <c r="AY62" s="26"/>
      <c r="AZ62" s="26">
        <v>1</v>
      </c>
      <c r="BA62" s="25"/>
      <c r="BB62" s="24">
        <v>61</v>
      </c>
      <c r="BC62" s="26">
        <v>190</v>
      </c>
      <c r="BD62" s="32" t="s">
        <v>119</v>
      </c>
      <c r="BE62" s="32">
        <v>50</v>
      </c>
      <c r="BF62" s="35" t="s">
        <v>155</v>
      </c>
      <c r="BG62" s="26" t="s">
        <v>120</v>
      </c>
      <c r="BH62" s="29">
        <v>20</v>
      </c>
      <c r="BI62" s="26" t="s">
        <v>115</v>
      </c>
      <c r="BJ62" s="37"/>
      <c r="BK62" s="36" t="s">
        <v>250</v>
      </c>
      <c r="BL62" s="204" t="str">
        <f t="shared" si="1"/>
        <v>insert into Pokemon values ( 61, Venonat, level, 60,  55,  50, 40,  55,  45, trainer,  Lv. 31)</v>
      </c>
    </row>
    <row r="63" spans="1:64" ht="12.75" customHeight="1">
      <c r="A63" s="12">
        <v>49</v>
      </c>
      <c r="B63" s="13" t="s">
        <v>251</v>
      </c>
      <c r="C63" s="13"/>
      <c r="D63" s="14">
        <v>49</v>
      </c>
      <c r="E63" s="15">
        <v>49</v>
      </c>
      <c r="F63" s="15">
        <v>109</v>
      </c>
      <c r="G63" s="15">
        <v>110</v>
      </c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6">
        <v>257</v>
      </c>
      <c r="AF63" s="17">
        <v>70</v>
      </c>
      <c r="AG63" s="18">
        <v>65</v>
      </c>
      <c r="AH63" s="19">
        <v>60</v>
      </c>
      <c r="AI63" s="20">
        <v>90</v>
      </c>
      <c r="AJ63" s="21">
        <v>75</v>
      </c>
      <c r="AK63" s="22">
        <v>90</v>
      </c>
      <c r="AL63" s="23">
        <f t="shared" si="0"/>
        <v>450</v>
      </c>
      <c r="AM63" s="24" t="s">
        <v>115</v>
      </c>
      <c r="AN63" s="25" t="s">
        <v>66</v>
      </c>
      <c r="AO63" s="24" t="s">
        <v>116</v>
      </c>
      <c r="AP63" s="26" t="s">
        <v>127</v>
      </c>
      <c r="AQ63" s="27" t="s">
        <v>252</v>
      </c>
      <c r="AR63" s="28" t="s">
        <v>148</v>
      </c>
      <c r="AS63" s="29">
        <v>1.5</v>
      </c>
      <c r="AT63" s="29">
        <v>27.6</v>
      </c>
      <c r="AU63" s="30">
        <v>12.5</v>
      </c>
      <c r="AV63" s="31"/>
      <c r="AW63" s="26"/>
      <c r="AX63" s="26"/>
      <c r="AY63" s="26">
        <v>1</v>
      </c>
      <c r="AZ63" s="26"/>
      <c r="BA63" s="25">
        <v>1</v>
      </c>
      <c r="BB63" s="24">
        <v>158</v>
      </c>
      <c r="BC63" s="26">
        <v>75</v>
      </c>
      <c r="BD63" s="32" t="s">
        <v>119</v>
      </c>
      <c r="BE63" s="32">
        <v>50</v>
      </c>
      <c r="BF63" s="35" t="s">
        <v>155</v>
      </c>
      <c r="BG63" s="26" t="s">
        <v>120</v>
      </c>
      <c r="BH63" s="29">
        <v>20</v>
      </c>
      <c r="BI63" s="26" t="s">
        <v>115</v>
      </c>
      <c r="BJ63" s="37"/>
      <c r="BK63" s="36"/>
      <c r="BL63" s="204" t="str">
        <f t="shared" si="1"/>
        <v>insert into Pokemon values ( 62, Venomoth, level, 70,  65,  60, 90,  75,  90, trainer,  0)</v>
      </c>
    </row>
    <row r="64" spans="1:64" ht="12.75" customHeight="1">
      <c r="A64" s="12">
        <v>50</v>
      </c>
      <c r="B64" s="13" t="s">
        <v>253</v>
      </c>
      <c r="C64" s="13"/>
      <c r="D64" s="14">
        <v>50</v>
      </c>
      <c r="E64" s="15">
        <v>50</v>
      </c>
      <c r="F64" s="15">
        <v>132</v>
      </c>
      <c r="G64" s="15">
        <v>134</v>
      </c>
      <c r="H64" s="15"/>
      <c r="I64" s="15"/>
      <c r="J64" s="15"/>
      <c r="K64" s="15"/>
      <c r="L64" s="15"/>
      <c r="M64" s="15"/>
      <c r="N64" s="15"/>
      <c r="O64" s="15"/>
      <c r="P64" s="15">
        <v>1</v>
      </c>
      <c r="Q64" s="15">
        <v>71</v>
      </c>
      <c r="R64" s="15">
        <v>71</v>
      </c>
      <c r="S64" s="15">
        <v>29</v>
      </c>
      <c r="T64" s="15">
        <v>38</v>
      </c>
      <c r="U64" s="15">
        <v>22</v>
      </c>
      <c r="V64" s="15">
        <v>85</v>
      </c>
      <c r="W64" s="15">
        <v>85</v>
      </c>
      <c r="X64" s="15">
        <v>29</v>
      </c>
      <c r="Y64" s="15">
        <v>38</v>
      </c>
      <c r="Z64" s="15">
        <v>31</v>
      </c>
      <c r="AA64" s="15">
        <v>164</v>
      </c>
      <c r="AB64" s="15"/>
      <c r="AC64" s="15"/>
      <c r="AD64" s="15"/>
      <c r="AE64" s="16">
        <v>148</v>
      </c>
      <c r="AF64" s="17">
        <v>10</v>
      </c>
      <c r="AG64" s="18">
        <v>55</v>
      </c>
      <c r="AH64" s="19">
        <v>25</v>
      </c>
      <c r="AI64" s="20">
        <v>35</v>
      </c>
      <c r="AJ64" s="21">
        <v>45</v>
      </c>
      <c r="AK64" s="22">
        <v>95</v>
      </c>
      <c r="AL64" s="23">
        <f t="shared" si="0"/>
        <v>265</v>
      </c>
      <c r="AM64" s="24" t="s">
        <v>187</v>
      </c>
      <c r="AN64" s="37"/>
      <c r="AO64" s="24" t="s">
        <v>188</v>
      </c>
      <c r="AP64" s="26" t="s">
        <v>254</v>
      </c>
      <c r="AQ64" s="27" t="s">
        <v>255</v>
      </c>
      <c r="AR64" s="28" t="s">
        <v>256</v>
      </c>
      <c r="AS64" s="29">
        <v>0.2</v>
      </c>
      <c r="AT64" s="29">
        <v>1.8</v>
      </c>
      <c r="AU64" s="30">
        <v>0.8</v>
      </c>
      <c r="AV64" s="31"/>
      <c r="AW64" s="26"/>
      <c r="AX64" s="26"/>
      <c r="AY64" s="26"/>
      <c r="AZ64" s="26"/>
      <c r="BA64" s="25">
        <v>1</v>
      </c>
      <c r="BB64" s="24">
        <v>53</v>
      </c>
      <c r="BC64" s="26">
        <v>255</v>
      </c>
      <c r="BD64" s="32" t="s">
        <v>119</v>
      </c>
      <c r="BE64" s="32">
        <v>50</v>
      </c>
      <c r="BF64" s="35" t="s">
        <v>130</v>
      </c>
      <c r="BG64" s="26" t="s">
        <v>120</v>
      </c>
      <c r="BH64" s="29">
        <v>20</v>
      </c>
      <c r="BI64" s="26" t="s">
        <v>156</v>
      </c>
      <c r="BJ64" s="37"/>
      <c r="BK64" s="36" t="s">
        <v>257</v>
      </c>
      <c r="BL64" s="204" t="str">
        <f t="shared" si="1"/>
        <v>insert into Pokemon values ( 63, Diglett, level, 10,  55,  25, 35,  45,  95, trainer,  Lv. 26)</v>
      </c>
    </row>
    <row r="65" spans="1:64" ht="12.75" customHeight="1">
      <c r="A65" s="12">
        <v>50.1</v>
      </c>
      <c r="B65" s="13" t="s">
        <v>258</v>
      </c>
      <c r="C65" s="13" t="s">
        <v>159</v>
      </c>
      <c r="D65" s="14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>
        <v>71</v>
      </c>
      <c r="R65" s="15">
        <v>71</v>
      </c>
      <c r="S65" s="15">
        <v>29</v>
      </c>
      <c r="T65" s="15">
        <v>38</v>
      </c>
      <c r="U65" s="15">
        <v>22</v>
      </c>
      <c r="V65" s="15">
        <v>85</v>
      </c>
      <c r="W65" s="15">
        <v>85</v>
      </c>
      <c r="X65" s="15">
        <v>29</v>
      </c>
      <c r="Y65" s="15">
        <v>38</v>
      </c>
      <c r="Z65" s="15">
        <v>31</v>
      </c>
      <c r="AA65" s="15">
        <v>164</v>
      </c>
      <c r="AB65" s="15"/>
      <c r="AC65" s="15"/>
      <c r="AD65" s="15"/>
      <c r="AE65" s="16"/>
      <c r="AF65" s="17">
        <v>10</v>
      </c>
      <c r="AG65" s="18">
        <v>55</v>
      </c>
      <c r="AH65" s="19">
        <v>30</v>
      </c>
      <c r="AI65" s="20">
        <v>35</v>
      </c>
      <c r="AJ65" s="21">
        <v>45</v>
      </c>
      <c r="AK65" s="22">
        <v>90</v>
      </c>
      <c r="AL65" s="23">
        <f t="shared" si="0"/>
        <v>265</v>
      </c>
      <c r="AM65" s="24" t="s">
        <v>187</v>
      </c>
      <c r="AN65" s="37" t="s">
        <v>192</v>
      </c>
      <c r="AO65" s="24" t="s">
        <v>188</v>
      </c>
      <c r="AP65" s="26" t="s">
        <v>259</v>
      </c>
      <c r="AQ65" s="27" t="s">
        <v>255</v>
      </c>
      <c r="AR65" s="28" t="s">
        <v>256</v>
      </c>
      <c r="AS65" s="29">
        <v>0.2</v>
      </c>
      <c r="AT65" s="29">
        <v>2.2000000000000002</v>
      </c>
      <c r="AU65" s="30">
        <v>1</v>
      </c>
      <c r="AV65" s="31"/>
      <c r="AW65" s="26"/>
      <c r="AX65" s="26"/>
      <c r="AY65" s="26"/>
      <c r="AZ65" s="26"/>
      <c r="BA65" s="25">
        <v>1</v>
      </c>
      <c r="BB65" s="24">
        <v>53</v>
      </c>
      <c r="BC65" s="26">
        <v>255</v>
      </c>
      <c r="BD65" s="32" t="s">
        <v>119</v>
      </c>
      <c r="BE65" s="32">
        <v>50</v>
      </c>
      <c r="BF65" s="35" t="s">
        <v>130</v>
      </c>
      <c r="BG65" s="26" t="s">
        <v>120</v>
      </c>
      <c r="BH65" s="29">
        <v>20</v>
      </c>
      <c r="BI65" s="26" t="s">
        <v>156</v>
      </c>
      <c r="BJ65" s="37"/>
      <c r="BK65" s="36" t="s">
        <v>257</v>
      </c>
      <c r="BL65" s="204" t="str">
        <f t="shared" si="1"/>
        <v>insert into Pokemon values ( 64, Diglett (Alolan), level, 10,  55,  30, 35,  45,  90, trainer,  Lv. 26)</v>
      </c>
    </row>
    <row r="66" spans="1:64" ht="12.75" customHeight="1">
      <c r="A66" s="12">
        <v>51</v>
      </c>
      <c r="B66" s="13" t="s">
        <v>260</v>
      </c>
      <c r="C66" s="13"/>
      <c r="D66" s="14">
        <v>51</v>
      </c>
      <c r="E66" s="15">
        <v>51</v>
      </c>
      <c r="F66" s="15">
        <v>133</v>
      </c>
      <c r="G66" s="15">
        <v>135</v>
      </c>
      <c r="H66" s="15"/>
      <c r="I66" s="15"/>
      <c r="J66" s="15"/>
      <c r="K66" s="15"/>
      <c r="L66" s="15"/>
      <c r="M66" s="15"/>
      <c r="N66" s="15"/>
      <c r="O66" s="15"/>
      <c r="P66" s="15">
        <v>2</v>
      </c>
      <c r="Q66" s="15">
        <v>72</v>
      </c>
      <c r="R66" s="15">
        <v>72</v>
      </c>
      <c r="S66" s="15">
        <v>30</v>
      </c>
      <c r="T66" s="15">
        <v>39</v>
      </c>
      <c r="U66" s="15">
        <v>23</v>
      </c>
      <c r="V66" s="15">
        <v>86</v>
      </c>
      <c r="W66" s="15">
        <v>86</v>
      </c>
      <c r="X66" s="15">
        <v>30</v>
      </c>
      <c r="Y66" s="15">
        <v>39</v>
      </c>
      <c r="Z66" s="15">
        <v>32</v>
      </c>
      <c r="AA66" s="15">
        <v>165</v>
      </c>
      <c r="AB66" s="15"/>
      <c r="AC66" s="15"/>
      <c r="AD66" s="15"/>
      <c r="AE66" s="16">
        <v>149</v>
      </c>
      <c r="AF66" s="17">
        <v>35</v>
      </c>
      <c r="AG66" s="18">
        <v>100</v>
      </c>
      <c r="AH66" s="19">
        <v>50</v>
      </c>
      <c r="AI66" s="20">
        <v>50</v>
      </c>
      <c r="AJ66" s="21">
        <v>70</v>
      </c>
      <c r="AK66" s="22">
        <v>120</v>
      </c>
      <c r="AL66" s="23">
        <f t="shared" si="0"/>
        <v>425</v>
      </c>
      <c r="AM66" s="24" t="s">
        <v>187</v>
      </c>
      <c r="AN66" s="37"/>
      <c r="AO66" s="24" t="s">
        <v>188</v>
      </c>
      <c r="AP66" s="26" t="s">
        <v>254</v>
      </c>
      <c r="AQ66" s="27" t="s">
        <v>255</v>
      </c>
      <c r="AR66" s="28" t="s">
        <v>69</v>
      </c>
      <c r="AS66" s="29">
        <v>0.7</v>
      </c>
      <c r="AT66" s="29">
        <v>73.400000000000006</v>
      </c>
      <c r="AU66" s="30">
        <v>33.299999999999997</v>
      </c>
      <c r="AV66" s="31"/>
      <c r="AW66" s="26"/>
      <c r="AX66" s="26"/>
      <c r="AY66" s="26"/>
      <c r="AZ66" s="26"/>
      <c r="BA66" s="25">
        <v>2</v>
      </c>
      <c r="BB66" s="24">
        <v>149</v>
      </c>
      <c r="BC66" s="26">
        <v>50</v>
      </c>
      <c r="BD66" s="32" t="s">
        <v>119</v>
      </c>
      <c r="BE66" s="32">
        <v>50</v>
      </c>
      <c r="BF66" s="35" t="s">
        <v>130</v>
      </c>
      <c r="BG66" s="26" t="s">
        <v>120</v>
      </c>
      <c r="BH66" s="29">
        <v>20</v>
      </c>
      <c r="BI66" s="26" t="s">
        <v>156</v>
      </c>
      <c r="BJ66" s="37"/>
      <c r="BK66" s="36"/>
      <c r="BL66" s="204" t="str">
        <f t="shared" si="1"/>
        <v>insert into Pokemon values ( 65, Dugtrio, level, 35,  100,  50, 50,  70,  120, trainer,  0)</v>
      </c>
    </row>
    <row r="67" spans="1:64" ht="12.75" customHeight="1">
      <c r="A67" s="12">
        <v>51.1</v>
      </c>
      <c r="B67" s="13" t="s">
        <v>261</v>
      </c>
      <c r="C67" s="13" t="s">
        <v>159</v>
      </c>
      <c r="D67" s="14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>
        <v>72</v>
      </c>
      <c r="R67" s="15">
        <v>72</v>
      </c>
      <c r="S67" s="15">
        <v>30</v>
      </c>
      <c r="T67" s="15">
        <v>39</v>
      </c>
      <c r="U67" s="15">
        <v>23</v>
      </c>
      <c r="V67" s="15">
        <v>86</v>
      </c>
      <c r="W67" s="15">
        <v>86</v>
      </c>
      <c r="X67" s="15">
        <v>30</v>
      </c>
      <c r="Y67" s="15">
        <v>39</v>
      </c>
      <c r="Z67" s="15">
        <v>32</v>
      </c>
      <c r="AA67" s="15">
        <v>165</v>
      </c>
      <c r="AB67" s="15"/>
      <c r="AC67" s="15"/>
      <c r="AD67" s="15"/>
      <c r="AE67" s="16"/>
      <c r="AF67" s="17">
        <v>35</v>
      </c>
      <c r="AG67" s="18">
        <v>100</v>
      </c>
      <c r="AH67" s="19">
        <v>60</v>
      </c>
      <c r="AI67" s="20">
        <v>50</v>
      </c>
      <c r="AJ67" s="21">
        <v>70</v>
      </c>
      <c r="AK67" s="22">
        <v>110</v>
      </c>
      <c r="AL67" s="23">
        <f t="shared" si="0"/>
        <v>425</v>
      </c>
      <c r="AM67" s="24" t="s">
        <v>187</v>
      </c>
      <c r="AN67" s="37" t="s">
        <v>192</v>
      </c>
      <c r="AO67" s="24" t="s">
        <v>188</v>
      </c>
      <c r="AP67" s="26" t="s">
        <v>259</v>
      </c>
      <c r="AQ67" s="27" t="s">
        <v>255</v>
      </c>
      <c r="AR67" s="28" t="s">
        <v>69</v>
      </c>
      <c r="AS67" s="29">
        <v>0.7</v>
      </c>
      <c r="AT67" s="29">
        <v>146.80000000000001</v>
      </c>
      <c r="AU67" s="30">
        <v>66.599999999999994</v>
      </c>
      <c r="AV67" s="31"/>
      <c r="AW67" s="26">
        <v>2</v>
      </c>
      <c r="AX67" s="26"/>
      <c r="AY67" s="26"/>
      <c r="AZ67" s="26"/>
      <c r="BA67" s="25"/>
      <c r="BB67" s="24">
        <v>149</v>
      </c>
      <c r="BC67" s="26">
        <v>50</v>
      </c>
      <c r="BD67" s="32" t="s">
        <v>119</v>
      </c>
      <c r="BE67" s="32">
        <v>50</v>
      </c>
      <c r="BF67" s="35" t="s">
        <v>130</v>
      </c>
      <c r="BG67" s="26" t="s">
        <v>120</v>
      </c>
      <c r="BH67" s="29">
        <v>20</v>
      </c>
      <c r="BI67" s="26" t="s">
        <v>156</v>
      </c>
      <c r="BJ67" s="37"/>
      <c r="BK67" s="36"/>
      <c r="BL67" s="204" t="str">
        <f t="shared" ref="BL67:BL130" si="2">"insert into Pokemon values ( "&amp;ROW()-1&amp;", "&amp;B67&amp;", level, "&amp;AF67&amp;",  "&amp;AG67&amp;",  "&amp;AH67&amp;", "&amp;AI67&amp;",  "&amp;AJ67&amp;",  "&amp;AK67&amp;", trainer,  "&amp;IF(BK67="","0",BK67)&amp;")"</f>
        <v>insert into Pokemon values ( 66, Dugtrio (Alolan), level, 35,  100,  60, 50,  70,  110, trainer,  0)</v>
      </c>
    </row>
    <row r="68" spans="1:64" ht="12.75" customHeight="1">
      <c r="A68" s="12">
        <v>52</v>
      </c>
      <c r="B68" s="13" t="s">
        <v>262</v>
      </c>
      <c r="C68" s="13"/>
      <c r="D68" s="14">
        <v>52</v>
      </c>
      <c r="E68" s="15">
        <v>52</v>
      </c>
      <c r="F68" s="15">
        <v>136</v>
      </c>
      <c r="G68" s="15">
        <v>138</v>
      </c>
      <c r="H68" s="15"/>
      <c r="I68" s="15"/>
      <c r="J68" s="15"/>
      <c r="K68" s="15"/>
      <c r="L68" s="15"/>
      <c r="M68" s="15"/>
      <c r="N68" s="15"/>
      <c r="O68" s="15"/>
      <c r="P68" s="15"/>
      <c r="Q68" s="15">
        <v>45</v>
      </c>
      <c r="R68" s="15">
        <v>45</v>
      </c>
      <c r="S68" s="15"/>
      <c r="T68" s="15">
        <v>23</v>
      </c>
      <c r="U68" s="15"/>
      <c r="V68" s="15">
        <v>52</v>
      </c>
      <c r="W68" s="15">
        <v>52</v>
      </c>
      <c r="X68" s="15"/>
      <c r="Y68" s="15">
        <v>23</v>
      </c>
      <c r="Z68" s="15"/>
      <c r="AA68" s="15">
        <v>182</v>
      </c>
      <c r="AB68" s="15"/>
      <c r="AC68" s="15"/>
      <c r="AD68" s="15"/>
      <c r="AE68" s="16">
        <v>141</v>
      </c>
      <c r="AF68" s="17">
        <v>40</v>
      </c>
      <c r="AG68" s="18">
        <v>45</v>
      </c>
      <c r="AH68" s="19">
        <v>35</v>
      </c>
      <c r="AI68" s="20">
        <v>40</v>
      </c>
      <c r="AJ68" s="21">
        <v>40</v>
      </c>
      <c r="AK68" s="22">
        <v>90</v>
      </c>
      <c r="AL68" s="23">
        <f t="shared" si="0"/>
        <v>290</v>
      </c>
      <c r="AM68" s="24" t="s">
        <v>141</v>
      </c>
      <c r="AN68" s="37"/>
      <c r="AO68" s="24" t="s">
        <v>263</v>
      </c>
      <c r="AP68" s="26" t="s">
        <v>264</v>
      </c>
      <c r="AQ68" s="27" t="s">
        <v>170</v>
      </c>
      <c r="AR68" s="28" t="s">
        <v>178</v>
      </c>
      <c r="AS68" s="29">
        <v>0.4</v>
      </c>
      <c r="AT68" s="29">
        <v>9.3000000000000007</v>
      </c>
      <c r="AU68" s="30">
        <v>4.2</v>
      </c>
      <c r="AV68" s="31"/>
      <c r="AW68" s="26"/>
      <c r="AX68" s="26"/>
      <c r="AY68" s="26"/>
      <c r="AZ68" s="26"/>
      <c r="BA68" s="25">
        <v>1</v>
      </c>
      <c r="BB68" s="24">
        <v>58</v>
      </c>
      <c r="BC68" s="26">
        <v>255</v>
      </c>
      <c r="BD68" s="32" t="s">
        <v>119</v>
      </c>
      <c r="BE68" s="32">
        <v>50</v>
      </c>
      <c r="BF68" s="35" t="s">
        <v>132</v>
      </c>
      <c r="BG68" s="26" t="s">
        <v>120</v>
      </c>
      <c r="BH68" s="29">
        <v>20</v>
      </c>
      <c r="BI68" s="26" t="s">
        <v>156</v>
      </c>
      <c r="BJ68" s="37"/>
      <c r="BK68" s="36" t="s">
        <v>265</v>
      </c>
      <c r="BL68" s="204" t="str">
        <f t="shared" si="2"/>
        <v>insert into Pokemon values ( 67, Meowth, level, 40,  45,  35, 40,  40,  90, trainer,  Lv. 28)</v>
      </c>
    </row>
    <row r="69" spans="1:64" ht="12.75" customHeight="1">
      <c r="A69" s="12">
        <v>52.1</v>
      </c>
      <c r="B69" s="13" t="s">
        <v>266</v>
      </c>
      <c r="C69" s="13" t="s">
        <v>159</v>
      </c>
      <c r="D69" s="14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>
        <v>45</v>
      </c>
      <c r="R69" s="15">
        <v>45</v>
      </c>
      <c r="S69" s="15"/>
      <c r="T69" s="15">
        <v>23</v>
      </c>
      <c r="U69" s="15"/>
      <c r="V69" s="15">
        <v>52</v>
      </c>
      <c r="W69" s="15">
        <v>52</v>
      </c>
      <c r="X69" s="15"/>
      <c r="Y69" s="15">
        <v>23</v>
      </c>
      <c r="Z69" s="15"/>
      <c r="AA69" s="15">
        <v>182</v>
      </c>
      <c r="AB69" s="15"/>
      <c r="AC69" s="15"/>
      <c r="AD69" s="15"/>
      <c r="AE69" s="16"/>
      <c r="AF69" s="17">
        <v>40</v>
      </c>
      <c r="AG69" s="18">
        <v>35</v>
      </c>
      <c r="AH69" s="19">
        <v>35</v>
      </c>
      <c r="AI69" s="20">
        <v>50</v>
      </c>
      <c r="AJ69" s="21">
        <v>40</v>
      </c>
      <c r="AK69" s="22">
        <v>90</v>
      </c>
      <c r="AL69" s="23">
        <f t="shared" si="0"/>
        <v>290</v>
      </c>
      <c r="AM69" s="24" t="s">
        <v>160</v>
      </c>
      <c r="AN69" s="37"/>
      <c r="AO69" s="24" t="s">
        <v>263</v>
      </c>
      <c r="AP69" s="26" t="s">
        <v>264</v>
      </c>
      <c r="AQ69" s="27" t="s">
        <v>267</v>
      </c>
      <c r="AR69" s="28" t="s">
        <v>178</v>
      </c>
      <c r="AS69" s="29">
        <v>0.4</v>
      </c>
      <c r="AT69" s="29">
        <v>9.3000000000000007</v>
      </c>
      <c r="AU69" s="30">
        <v>4.2</v>
      </c>
      <c r="AV69" s="31"/>
      <c r="AW69" s="26"/>
      <c r="AX69" s="26"/>
      <c r="AY69" s="26"/>
      <c r="AZ69" s="26"/>
      <c r="BA69" s="25">
        <v>1</v>
      </c>
      <c r="BB69" s="24">
        <v>58</v>
      </c>
      <c r="BC69" s="26">
        <v>255</v>
      </c>
      <c r="BD69" s="32" t="s">
        <v>119</v>
      </c>
      <c r="BE69" s="32">
        <v>50</v>
      </c>
      <c r="BF69" s="35" t="s">
        <v>107</v>
      </c>
      <c r="BG69" s="26" t="s">
        <v>120</v>
      </c>
      <c r="BH69" s="29">
        <v>20</v>
      </c>
      <c r="BI69" s="26" t="s">
        <v>156</v>
      </c>
      <c r="BJ69" s="37"/>
      <c r="BK69" s="36" t="s">
        <v>237</v>
      </c>
      <c r="BL69" s="204" t="str">
        <f t="shared" si="2"/>
        <v>insert into Pokemon values ( 68, Meowth (Alolan), level, 40,  35,  35, 50,  40,  90, trainer,  Friendship)</v>
      </c>
    </row>
    <row r="70" spans="1:64" ht="12.75" customHeight="1">
      <c r="A70" s="12">
        <v>52.2</v>
      </c>
      <c r="B70" s="13" t="s">
        <v>268</v>
      </c>
      <c r="C70" s="13" t="s">
        <v>269</v>
      </c>
      <c r="D70" s="14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>
        <v>182</v>
      </c>
      <c r="AB70" s="15"/>
      <c r="AC70" s="15"/>
      <c r="AD70" s="15"/>
      <c r="AE70" s="16"/>
      <c r="AF70" s="17">
        <v>50</v>
      </c>
      <c r="AG70" s="18">
        <v>65</v>
      </c>
      <c r="AH70" s="19">
        <v>55</v>
      </c>
      <c r="AI70" s="20">
        <v>40</v>
      </c>
      <c r="AJ70" s="21">
        <v>40</v>
      </c>
      <c r="AK70" s="22">
        <v>40</v>
      </c>
      <c r="AL70" s="23">
        <f t="shared" si="0"/>
        <v>290</v>
      </c>
      <c r="AM70" s="24" t="s">
        <v>192</v>
      </c>
      <c r="AN70" s="37"/>
      <c r="AO70" s="24" t="s">
        <v>263</v>
      </c>
      <c r="AP70" s="26" t="s">
        <v>98</v>
      </c>
      <c r="AQ70" s="27" t="s">
        <v>170</v>
      </c>
      <c r="AR70" s="28" t="s">
        <v>178</v>
      </c>
      <c r="AS70" s="29">
        <v>0.4</v>
      </c>
      <c r="AT70" s="29">
        <v>16.5</v>
      </c>
      <c r="AU70" s="30">
        <v>7.5</v>
      </c>
      <c r="AV70" s="31"/>
      <c r="AW70" s="26">
        <v>1</v>
      </c>
      <c r="AX70" s="26"/>
      <c r="AY70" s="26"/>
      <c r="AZ70" s="26"/>
      <c r="BA70" s="25"/>
      <c r="BB70" s="24">
        <v>58</v>
      </c>
      <c r="BC70" s="26">
        <v>255</v>
      </c>
      <c r="BD70" s="32" t="s">
        <v>119</v>
      </c>
      <c r="BE70" s="32">
        <v>50</v>
      </c>
      <c r="BF70" s="35" t="s">
        <v>130</v>
      </c>
      <c r="BG70" s="26" t="s">
        <v>120</v>
      </c>
      <c r="BH70" s="29">
        <v>20</v>
      </c>
      <c r="BI70" s="26" t="s">
        <v>156</v>
      </c>
      <c r="BJ70" s="37"/>
      <c r="BK70" s="36" t="s">
        <v>265</v>
      </c>
      <c r="BL70" s="204" t="str">
        <f t="shared" si="2"/>
        <v>insert into Pokemon values ( 69, Meowth (Galarian), level, 50,  65,  55, 40,  40,  40, trainer,  Lv. 28)</v>
      </c>
    </row>
    <row r="71" spans="1:64" ht="12.75" customHeight="1">
      <c r="A71" s="12">
        <v>53</v>
      </c>
      <c r="B71" s="13" t="s">
        <v>270</v>
      </c>
      <c r="C71" s="13"/>
      <c r="D71" s="14">
        <v>53</v>
      </c>
      <c r="E71" s="15">
        <v>53</v>
      </c>
      <c r="F71" s="15">
        <v>137</v>
      </c>
      <c r="G71" s="15">
        <v>139</v>
      </c>
      <c r="H71" s="15"/>
      <c r="I71" s="15"/>
      <c r="J71" s="15"/>
      <c r="K71" s="15"/>
      <c r="L71" s="15"/>
      <c r="M71" s="15"/>
      <c r="N71" s="15"/>
      <c r="O71" s="15"/>
      <c r="P71" s="15"/>
      <c r="Q71" s="15">
        <v>46</v>
      </c>
      <c r="R71" s="15">
        <v>46</v>
      </c>
      <c r="S71" s="15"/>
      <c r="T71" s="15">
        <v>24</v>
      </c>
      <c r="U71" s="15"/>
      <c r="V71" s="15">
        <v>53</v>
      </c>
      <c r="W71" s="15">
        <v>53</v>
      </c>
      <c r="X71" s="15"/>
      <c r="Y71" s="15">
        <v>24</v>
      </c>
      <c r="Z71" s="15"/>
      <c r="AA71" s="15">
        <v>184</v>
      </c>
      <c r="AB71" s="15"/>
      <c r="AC71" s="15"/>
      <c r="AD71" s="15"/>
      <c r="AE71" s="16">
        <v>142</v>
      </c>
      <c r="AF71" s="17">
        <v>65</v>
      </c>
      <c r="AG71" s="18">
        <v>70</v>
      </c>
      <c r="AH71" s="19">
        <v>60</v>
      </c>
      <c r="AI71" s="20">
        <v>65</v>
      </c>
      <c r="AJ71" s="21">
        <v>65</v>
      </c>
      <c r="AK71" s="22">
        <v>115</v>
      </c>
      <c r="AL71" s="23">
        <f t="shared" si="0"/>
        <v>440</v>
      </c>
      <c r="AM71" s="24" t="s">
        <v>141</v>
      </c>
      <c r="AN71" s="37"/>
      <c r="AO71" s="24" t="s">
        <v>271</v>
      </c>
      <c r="AP71" s="26" t="s">
        <v>264</v>
      </c>
      <c r="AQ71" s="27" t="s">
        <v>170</v>
      </c>
      <c r="AR71" s="28" t="s">
        <v>76</v>
      </c>
      <c r="AS71" s="29">
        <v>1</v>
      </c>
      <c r="AT71" s="29">
        <v>70.5</v>
      </c>
      <c r="AU71" s="30">
        <v>32</v>
      </c>
      <c r="AV71" s="31"/>
      <c r="AW71" s="26"/>
      <c r="AX71" s="26"/>
      <c r="AY71" s="26"/>
      <c r="AZ71" s="26"/>
      <c r="BA71" s="25">
        <v>2</v>
      </c>
      <c r="BB71" s="24">
        <v>154</v>
      </c>
      <c r="BC71" s="26">
        <v>90</v>
      </c>
      <c r="BD71" s="32" t="s">
        <v>119</v>
      </c>
      <c r="BE71" s="32">
        <v>50</v>
      </c>
      <c r="BF71" s="35" t="s">
        <v>132</v>
      </c>
      <c r="BG71" s="26" t="s">
        <v>120</v>
      </c>
      <c r="BH71" s="29">
        <v>20</v>
      </c>
      <c r="BI71" s="26" t="s">
        <v>156</v>
      </c>
      <c r="BJ71" s="37"/>
      <c r="BK71" s="36"/>
      <c r="BL71" s="204" t="str">
        <f t="shared" si="2"/>
        <v>insert into Pokemon values ( 70, Persian, level, 65,  70,  60, 65,  65,  115, trainer,  0)</v>
      </c>
    </row>
    <row r="72" spans="1:64" ht="12.75" customHeight="1">
      <c r="A72" s="12">
        <v>53.1</v>
      </c>
      <c r="B72" s="13" t="s">
        <v>272</v>
      </c>
      <c r="C72" s="13" t="s">
        <v>159</v>
      </c>
      <c r="D72" s="14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>
        <v>46</v>
      </c>
      <c r="R72" s="15">
        <v>46</v>
      </c>
      <c r="S72" s="15"/>
      <c r="T72" s="15">
        <v>24</v>
      </c>
      <c r="U72" s="15"/>
      <c r="V72" s="15">
        <v>53</v>
      </c>
      <c r="W72" s="15">
        <v>53</v>
      </c>
      <c r="X72" s="15"/>
      <c r="Y72" s="15">
        <v>24</v>
      </c>
      <c r="Z72" s="15"/>
      <c r="AA72" s="15">
        <v>184</v>
      </c>
      <c r="AB72" s="15"/>
      <c r="AC72" s="15"/>
      <c r="AD72" s="15"/>
      <c r="AE72" s="16"/>
      <c r="AF72" s="17">
        <v>65</v>
      </c>
      <c r="AG72" s="18">
        <v>60</v>
      </c>
      <c r="AH72" s="19">
        <v>60</v>
      </c>
      <c r="AI72" s="20">
        <v>75</v>
      </c>
      <c r="AJ72" s="21">
        <v>65</v>
      </c>
      <c r="AK72" s="22">
        <v>115</v>
      </c>
      <c r="AL72" s="23">
        <f t="shared" si="0"/>
        <v>440</v>
      </c>
      <c r="AM72" s="24" t="s">
        <v>160</v>
      </c>
      <c r="AN72" s="37"/>
      <c r="AO72" s="24" t="s">
        <v>273</v>
      </c>
      <c r="AP72" s="26" t="s">
        <v>264</v>
      </c>
      <c r="AQ72" s="27" t="s">
        <v>267</v>
      </c>
      <c r="AR72" s="28" t="s">
        <v>92</v>
      </c>
      <c r="AS72" s="29">
        <v>1.1000000000000001</v>
      </c>
      <c r="AT72" s="29">
        <v>72.8</v>
      </c>
      <c r="AU72" s="30">
        <v>33</v>
      </c>
      <c r="AV72" s="31"/>
      <c r="AW72" s="26"/>
      <c r="AX72" s="26"/>
      <c r="AY72" s="26"/>
      <c r="AZ72" s="26"/>
      <c r="BA72" s="25">
        <v>2</v>
      </c>
      <c r="BB72" s="24">
        <v>154</v>
      </c>
      <c r="BC72" s="26">
        <v>90</v>
      </c>
      <c r="BD72" s="32" t="s">
        <v>119</v>
      </c>
      <c r="BE72" s="32">
        <v>50</v>
      </c>
      <c r="BF72" s="35" t="s">
        <v>107</v>
      </c>
      <c r="BG72" s="26" t="s">
        <v>120</v>
      </c>
      <c r="BH72" s="29">
        <v>20</v>
      </c>
      <c r="BI72" s="26" t="s">
        <v>156</v>
      </c>
      <c r="BJ72" s="37"/>
      <c r="BK72" s="36"/>
      <c r="BL72" s="204" t="str">
        <f t="shared" si="2"/>
        <v>insert into Pokemon values ( 71, Persian (Alolan), level, 65,  60,  60, 75,  65,  115, trainer,  0)</v>
      </c>
    </row>
    <row r="73" spans="1:64" ht="12.75" customHeight="1">
      <c r="A73" s="12">
        <v>54</v>
      </c>
      <c r="B73" s="13" t="s">
        <v>274</v>
      </c>
      <c r="C73" s="13"/>
      <c r="D73" s="14">
        <v>54</v>
      </c>
      <c r="E73" s="15">
        <v>54</v>
      </c>
      <c r="F73" s="15">
        <v>138</v>
      </c>
      <c r="G73" s="15">
        <v>140</v>
      </c>
      <c r="H73" s="15">
        <v>158</v>
      </c>
      <c r="I73" s="15">
        <v>165</v>
      </c>
      <c r="J73" s="15">
        <v>43</v>
      </c>
      <c r="K73" s="15">
        <v>43</v>
      </c>
      <c r="L73" s="15"/>
      <c r="M73" s="15">
        <v>28</v>
      </c>
      <c r="N73" s="15">
        <v>59</v>
      </c>
      <c r="O73" s="15"/>
      <c r="P73" s="15"/>
      <c r="Q73" s="15">
        <v>89</v>
      </c>
      <c r="R73" s="15">
        <v>89</v>
      </c>
      <c r="S73" s="15">
        <v>32</v>
      </c>
      <c r="T73" s="15">
        <v>49</v>
      </c>
      <c r="U73" s="15">
        <v>39</v>
      </c>
      <c r="V73" s="15">
        <v>107</v>
      </c>
      <c r="W73" s="15">
        <v>107</v>
      </c>
      <c r="X73" s="15">
        <v>32</v>
      </c>
      <c r="Y73" s="15">
        <v>52</v>
      </c>
      <c r="Z73" s="15">
        <v>51</v>
      </c>
      <c r="AA73" s="15"/>
      <c r="AB73" s="15">
        <v>146</v>
      </c>
      <c r="AC73" s="15"/>
      <c r="AD73" s="15">
        <v>68</v>
      </c>
      <c r="AE73" s="16">
        <v>55</v>
      </c>
      <c r="AF73" s="17">
        <v>50</v>
      </c>
      <c r="AG73" s="18">
        <v>52</v>
      </c>
      <c r="AH73" s="19">
        <v>48</v>
      </c>
      <c r="AI73" s="20">
        <v>65</v>
      </c>
      <c r="AJ73" s="21">
        <v>50</v>
      </c>
      <c r="AK73" s="22">
        <v>55</v>
      </c>
      <c r="AL73" s="23">
        <f t="shared" si="0"/>
        <v>320</v>
      </c>
      <c r="AM73" s="24" t="s">
        <v>103</v>
      </c>
      <c r="AN73" s="37"/>
      <c r="AO73" s="24" t="s">
        <v>246</v>
      </c>
      <c r="AP73" s="26" t="s">
        <v>275</v>
      </c>
      <c r="AQ73" s="27" t="s">
        <v>276</v>
      </c>
      <c r="AR73" s="28" t="s">
        <v>182</v>
      </c>
      <c r="AS73" s="29">
        <v>0.8</v>
      </c>
      <c r="AT73" s="29">
        <v>43.2</v>
      </c>
      <c r="AU73" s="30">
        <v>19.600000000000001</v>
      </c>
      <c r="AV73" s="31"/>
      <c r="AW73" s="26"/>
      <c r="AX73" s="26"/>
      <c r="AY73" s="26">
        <v>1</v>
      </c>
      <c r="AZ73" s="26"/>
      <c r="BA73" s="25"/>
      <c r="BB73" s="24">
        <v>64</v>
      </c>
      <c r="BC73" s="26">
        <v>190</v>
      </c>
      <c r="BD73" s="32" t="s">
        <v>119</v>
      </c>
      <c r="BE73" s="32">
        <v>50</v>
      </c>
      <c r="BF73" s="35" t="s">
        <v>132</v>
      </c>
      <c r="BG73" s="26" t="s">
        <v>120</v>
      </c>
      <c r="BH73" s="29">
        <v>20</v>
      </c>
      <c r="BI73" s="26" t="s">
        <v>108</v>
      </c>
      <c r="BJ73" s="25" t="s">
        <v>156</v>
      </c>
      <c r="BK73" s="36" t="s">
        <v>277</v>
      </c>
      <c r="BL73" s="204" t="str">
        <f t="shared" si="2"/>
        <v>insert into Pokemon values ( 72, Psyduck, level, 50,  52,  48, 65,  50,  55, trainer,  Lv. 33)</v>
      </c>
    </row>
    <row r="74" spans="1:64" ht="12.75" customHeight="1">
      <c r="A74" s="12">
        <v>55</v>
      </c>
      <c r="B74" s="13" t="s">
        <v>278</v>
      </c>
      <c r="C74" s="13"/>
      <c r="D74" s="14">
        <v>55</v>
      </c>
      <c r="E74" s="15">
        <v>55</v>
      </c>
      <c r="F74" s="15">
        <v>139</v>
      </c>
      <c r="G74" s="15">
        <v>141</v>
      </c>
      <c r="H74" s="15">
        <v>159</v>
      </c>
      <c r="I74" s="15">
        <v>166</v>
      </c>
      <c r="J74" s="15">
        <v>44</v>
      </c>
      <c r="K74" s="15">
        <v>44</v>
      </c>
      <c r="L74" s="15"/>
      <c r="M74" s="15">
        <v>29</v>
      </c>
      <c r="N74" s="15">
        <v>60</v>
      </c>
      <c r="O74" s="15"/>
      <c r="P74" s="15"/>
      <c r="Q74" s="15">
        <v>90</v>
      </c>
      <c r="R74" s="15">
        <v>90</v>
      </c>
      <c r="S74" s="15">
        <v>33</v>
      </c>
      <c r="T74" s="15">
        <v>50</v>
      </c>
      <c r="U74" s="15">
        <v>40</v>
      </c>
      <c r="V74" s="15">
        <v>108</v>
      </c>
      <c r="W74" s="15">
        <v>108</v>
      </c>
      <c r="X74" s="15">
        <v>33</v>
      </c>
      <c r="Y74" s="15">
        <v>53</v>
      </c>
      <c r="Z74" s="15">
        <v>52</v>
      </c>
      <c r="AA74" s="15"/>
      <c r="AB74" s="15">
        <v>147</v>
      </c>
      <c r="AC74" s="15"/>
      <c r="AD74" s="15">
        <v>69</v>
      </c>
      <c r="AE74" s="16">
        <v>56</v>
      </c>
      <c r="AF74" s="17">
        <v>80</v>
      </c>
      <c r="AG74" s="18">
        <v>82</v>
      </c>
      <c r="AH74" s="19">
        <v>78</v>
      </c>
      <c r="AI74" s="20">
        <v>95</v>
      </c>
      <c r="AJ74" s="21">
        <v>80</v>
      </c>
      <c r="AK74" s="22">
        <v>85</v>
      </c>
      <c r="AL74" s="23">
        <f t="shared" si="0"/>
        <v>500</v>
      </c>
      <c r="AM74" s="24" t="s">
        <v>103</v>
      </c>
      <c r="AN74" s="37"/>
      <c r="AO74" s="24" t="s">
        <v>246</v>
      </c>
      <c r="AP74" s="26" t="s">
        <v>275</v>
      </c>
      <c r="AQ74" s="27" t="s">
        <v>276</v>
      </c>
      <c r="AR74" s="28" t="s">
        <v>96</v>
      </c>
      <c r="AS74" s="29">
        <v>1.7</v>
      </c>
      <c r="AT74" s="29">
        <v>168.9</v>
      </c>
      <c r="AU74" s="30">
        <v>76.599999999999994</v>
      </c>
      <c r="AV74" s="31"/>
      <c r="AW74" s="26"/>
      <c r="AX74" s="26"/>
      <c r="AY74" s="26">
        <v>2</v>
      </c>
      <c r="AZ74" s="26"/>
      <c r="BA74" s="25"/>
      <c r="BB74" s="24">
        <v>175</v>
      </c>
      <c r="BC74" s="26">
        <v>75</v>
      </c>
      <c r="BD74" s="32" t="s">
        <v>119</v>
      </c>
      <c r="BE74" s="32">
        <v>50</v>
      </c>
      <c r="BF74" s="35" t="s">
        <v>107</v>
      </c>
      <c r="BG74" s="26" t="s">
        <v>120</v>
      </c>
      <c r="BH74" s="29">
        <v>20</v>
      </c>
      <c r="BI74" s="26" t="s">
        <v>108</v>
      </c>
      <c r="BJ74" s="25" t="s">
        <v>156</v>
      </c>
      <c r="BK74" s="36"/>
      <c r="BL74" s="204" t="str">
        <f t="shared" si="2"/>
        <v>insert into Pokemon values ( 73, Golduck, level, 80,  82,  78, 95,  80,  85, trainer,  0)</v>
      </c>
    </row>
    <row r="75" spans="1:64" ht="12.75" customHeight="1">
      <c r="A75" s="12">
        <v>56</v>
      </c>
      <c r="B75" s="13" t="s">
        <v>279</v>
      </c>
      <c r="C75" s="13"/>
      <c r="D75" s="14">
        <v>56</v>
      </c>
      <c r="E75" s="15">
        <v>56</v>
      </c>
      <c r="F75" s="15">
        <v>134</v>
      </c>
      <c r="G75" s="15">
        <v>136</v>
      </c>
      <c r="H75" s="15"/>
      <c r="I75" s="15"/>
      <c r="J75" s="15"/>
      <c r="K75" s="15"/>
      <c r="L75" s="15"/>
      <c r="M75" s="15"/>
      <c r="N75" s="15"/>
      <c r="O75" s="15"/>
      <c r="P75" s="15"/>
      <c r="Q75" s="15">
        <v>79</v>
      </c>
      <c r="R75" s="15">
        <v>79</v>
      </c>
      <c r="S75" s="15"/>
      <c r="T75" s="15"/>
      <c r="U75" s="15">
        <v>30</v>
      </c>
      <c r="V75" s="15">
        <v>93</v>
      </c>
      <c r="W75" s="15">
        <v>93</v>
      </c>
      <c r="X75" s="15"/>
      <c r="Y75" s="15"/>
      <c r="Z75" s="15">
        <v>39</v>
      </c>
      <c r="AA75" s="15"/>
      <c r="AB75" s="15"/>
      <c r="AC75" s="15"/>
      <c r="AD75" s="15"/>
      <c r="AE75" s="16">
        <v>158</v>
      </c>
      <c r="AF75" s="17">
        <v>40</v>
      </c>
      <c r="AG75" s="18">
        <v>80</v>
      </c>
      <c r="AH75" s="19">
        <v>35</v>
      </c>
      <c r="AI75" s="20">
        <v>35</v>
      </c>
      <c r="AJ75" s="21">
        <v>45</v>
      </c>
      <c r="AK75" s="22">
        <v>70</v>
      </c>
      <c r="AL75" s="23">
        <f t="shared" si="0"/>
        <v>305</v>
      </c>
      <c r="AM75" s="24" t="s">
        <v>280</v>
      </c>
      <c r="AN75" s="37"/>
      <c r="AO75" s="24" t="s">
        <v>281</v>
      </c>
      <c r="AP75" s="26" t="s">
        <v>282</v>
      </c>
      <c r="AQ75" s="27" t="s">
        <v>283</v>
      </c>
      <c r="AR75" s="28" t="s">
        <v>106</v>
      </c>
      <c r="AS75" s="29">
        <v>0.5</v>
      </c>
      <c r="AT75" s="29">
        <v>61.7</v>
      </c>
      <c r="AU75" s="30">
        <v>28</v>
      </c>
      <c r="AV75" s="31"/>
      <c r="AW75" s="26">
        <v>1</v>
      </c>
      <c r="AX75" s="26"/>
      <c r="AY75" s="26"/>
      <c r="AZ75" s="26"/>
      <c r="BA75" s="25"/>
      <c r="BB75" s="24">
        <v>61</v>
      </c>
      <c r="BC75" s="26">
        <v>190</v>
      </c>
      <c r="BD75" s="32" t="s">
        <v>119</v>
      </c>
      <c r="BE75" s="32">
        <v>50</v>
      </c>
      <c r="BF75" s="35" t="s">
        <v>130</v>
      </c>
      <c r="BG75" s="26" t="s">
        <v>120</v>
      </c>
      <c r="BH75" s="29">
        <v>20</v>
      </c>
      <c r="BI75" s="26" t="s">
        <v>156</v>
      </c>
      <c r="BJ75" s="37"/>
      <c r="BK75" s="36" t="s">
        <v>265</v>
      </c>
      <c r="BL75" s="204" t="str">
        <f t="shared" si="2"/>
        <v>insert into Pokemon values ( 74, Mankey, level, 40,  80,  35, 35,  45,  70, trainer,  Lv. 28)</v>
      </c>
    </row>
    <row r="76" spans="1:64" ht="12.75" customHeight="1">
      <c r="A76" s="12">
        <v>57</v>
      </c>
      <c r="B76" s="13" t="s">
        <v>284</v>
      </c>
      <c r="C76" s="13"/>
      <c r="D76" s="14">
        <v>57</v>
      </c>
      <c r="E76" s="15">
        <v>57</v>
      </c>
      <c r="F76" s="15">
        <v>135</v>
      </c>
      <c r="G76" s="15">
        <v>137</v>
      </c>
      <c r="H76" s="15"/>
      <c r="I76" s="15"/>
      <c r="J76" s="15"/>
      <c r="K76" s="15"/>
      <c r="L76" s="15"/>
      <c r="M76" s="15"/>
      <c r="N76" s="15"/>
      <c r="O76" s="15"/>
      <c r="P76" s="15"/>
      <c r="Q76" s="15">
        <v>80</v>
      </c>
      <c r="R76" s="15">
        <v>80</v>
      </c>
      <c r="S76" s="15"/>
      <c r="T76" s="15"/>
      <c r="U76" s="15">
        <v>31</v>
      </c>
      <c r="V76" s="15">
        <v>94</v>
      </c>
      <c r="W76" s="15">
        <v>94</v>
      </c>
      <c r="X76" s="15"/>
      <c r="Y76" s="15"/>
      <c r="Z76" s="15">
        <v>40</v>
      </c>
      <c r="AA76" s="15"/>
      <c r="AB76" s="15"/>
      <c r="AC76" s="15"/>
      <c r="AD76" s="15"/>
      <c r="AE76" s="16">
        <v>159</v>
      </c>
      <c r="AF76" s="17">
        <v>65</v>
      </c>
      <c r="AG76" s="18">
        <v>105</v>
      </c>
      <c r="AH76" s="19">
        <v>60</v>
      </c>
      <c r="AI76" s="20">
        <v>60</v>
      </c>
      <c r="AJ76" s="21">
        <v>70</v>
      </c>
      <c r="AK76" s="22">
        <v>95</v>
      </c>
      <c r="AL76" s="23">
        <f t="shared" si="0"/>
        <v>455</v>
      </c>
      <c r="AM76" s="24" t="s">
        <v>280</v>
      </c>
      <c r="AN76" s="37"/>
      <c r="AO76" s="24" t="s">
        <v>281</v>
      </c>
      <c r="AP76" s="26" t="s">
        <v>282</v>
      </c>
      <c r="AQ76" s="27" t="s">
        <v>283</v>
      </c>
      <c r="AR76" s="28" t="s">
        <v>76</v>
      </c>
      <c r="AS76" s="29">
        <v>1</v>
      </c>
      <c r="AT76" s="29">
        <v>70.5</v>
      </c>
      <c r="AU76" s="30">
        <v>32</v>
      </c>
      <c r="AV76" s="31"/>
      <c r="AW76" s="26">
        <v>2</v>
      </c>
      <c r="AX76" s="26"/>
      <c r="AY76" s="26"/>
      <c r="AZ76" s="26"/>
      <c r="BA76" s="25"/>
      <c r="BB76" s="24">
        <v>159</v>
      </c>
      <c r="BC76" s="26">
        <v>75</v>
      </c>
      <c r="BD76" s="32" t="s">
        <v>119</v>
      </c>
      <c r="BE76" s="32">
        <v>50</v>
      </c>
      <c r="BF76" s="35" t="s">
        <v>130</v>
      </c>
      <c r="BG76" s="26" t="s">
        <v>120</v>
      </c>
      <c r="BH76" s="29">
        <v>20</v>
      </c>
      <c r="BI76" s="26" t="s">
        <v>156</v>
      </c>
      <c r="BJ76" s="37"/>
      <c r="BK76" s="36" t="s">
        <v>285</v>
      </c>
      <c r="BL76" s="204" t="str">
        <f t="shared" si="2"/>
        <v>insert into Pokemon values ( 75, Primeape, level, 65,  105,  60, 60,  70,  95, trainer,  Level Up (After Using Rage Fist 20 Times))</v>
      </c>
    </row>
    <row r="77" spans="1:64" ht="12.75" customHeight="1">
      <c r="A77" s="12">
        <v>58</v>
      </c>
      <c r="B77" s="13" t="s">
        <v>286</v>
      </c>
      <c r="C77" s="13"/>
      <c r="D77" s="14">
        <v>58</v>
      </c>
      <c r="E77" s="15">
        <v>58</v>
      </c>
      <c r="F77" s="15">
        <v>127</v>
      </c>
      <c r="G77" s="15">
        <v>129</v>
      </c>
      <c r="H77" s="15"/>
      <c r="I77" s="15"/>
      <c r="J77" s="15"/>
      <c r="K77" s="15"/>
      <c r="L77" s="15"/>
      <c r="M77" s="15">
        <v>51</v>
      </c>
      <c r="N77" s="15"/>
      <c r="O77" s="15"/>
      <c r="P77" s="15"/>
      <c r="Q77" s="15">
        <v>52</v>
      </c>
      <c r="R77" s="15">
        <v>52</v>
      </c>
      <c r="S77" s="15"/>
      <c r="T77" s="15"/>
      <c r="U77" s="15"/>
      <c r="V77" s="15">
        <v>64</v>
      </c>
      <c r="W77" s="15">
        <v>64</v>
      </c>
      <c r="X77" s="15"/>
      <c r="Y77" s="15"/>
      <c r="Z77" s="15"/>
      <c r="AA77" s="15">
        <v>70</v>
      </c>
      <c r="AB77" s="15"/>
      <c r="AC77" s="15"/>
      <c r="AD77" s="15"/>
      <c r="AE77" s="16">
        <v>213</v>
      </c>
      <c r="AF77" s="17">
        <v>55</v>
      </c>
      <c r="AG77" s="18">
        <v>70</v>
      </c>
      <c r="AH77" s="19">
        <v>45</v>
      </c>
      <c r="AI77" s="20">
        <v>70</v>
      </c>
      <c r="AJ77" s="21">
        <v>50</v>
      </c>
      <c r="AK77" s="22">
        <v>60</v>
      </c>
      <c r="AL77" s="23">
        <f t="shared" si="0"/>
        <v>350</v>
      </c>
      <c r="AM77" s="24" t="s">
        <v>85</v>
      </c>
      <c r="AN77" s="37"/>
      <c r="AO77" s="24" t="s">
        <v>169</v>
      </c>
      <c r="AP77" s="26" t="s">
        <v>223</v>
      </c>
      <c r="AQ77" s="27" t="s">
        <v>287</v>
      </c>
      <c r="AR77" s="28" t="s">
        <v>69</v>
      </c>
      <c r="AS77" s="29">
        <v>0.7</v>
      </c>
      <c r="AT77" s="29">
        <v>41.9</v>
      </c>
      <c r="AU77" s="30">
        <v>19</v>
      </c>
      <c r="AV77" s="31"/>
      <c r="AW77" s="26">
        <v>1</v>
      </c>
      <c r="AX77" s="26"/>
      <c r="AY77" s="26"/>
      <c r="AZ77" s="26"/>
      <c r="BA77" s="25"/>
      <c r="BB77" s="24">
        <v>70</v>
      </c>
      <c r="BC77" s="26">
        <v>190</v>
      </c>
      <c r="BD77" s="32" t="s">
        <v>288</v>
      </c>
      <c r="BE77" s="32">
        <v>50</v>
      </c>
      <c r="BF77" s="35" t="s">
        <v>130</v>
      </c>
      <c r="BG77" s="26" t="s">
        <v>289</v>
      </c>
      <c r="BH77" s="29">
        <v>20</v>
      </c>
      <c r="BI77" s="26" t="s">
        <v>156</v>
      </c>
      <c r="BJ77" s="37"/>
      <c r="BK77" s="36" t="s">
        <v>224</v>
      </c>
      <c r="BL77" s="204" t="str">
        <f t="shared" si="2"/>
        <v>insert into Pokemon values ( 76, Growlithe, level, 55,  70,  45, 70,  50,  60, trainer,  Fire Stone)</v>
      </c>
    </row>
    <row r="78" spans="1:64" ht="12.75" customHeight="1">
      <c r="A78" s="12">
        <v>58.1</v>
      </c>
      <c r="B78" s="13" t="s">
        <v>290</v>
      </c>
      <c r="C78" s="13" t="s">
        <v>291</v>
      </c>
      <c r="D78" s="14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>
        <v>150</v>
      </c>
      <c r="AE78" s="16"/>
      <c r="AF78" s="17">
        <v>60</v>
      </c>
      <c r="AG78" s="18">
        <v>75</v>
      </c>
      <c r="AH78" s="19">
        <v>45</v>
      </c>
      <c r="AI78" s="20">
        <v>65</v>
      </c>
      <c r="AJ78" s="21">
        <v>50</v>
      </c>
      <c r="AK78" s="22">
        <v>55</v>
      </c>
      <c r="AL78" s="23">
        <f t="shared" si="0"/>
        <v>350</v>
      </c>
      <c r="AM78" s="24" t="s">
        <v>85</v>
      </c>
      <c r="AN78" s="37" t="s">
        <v>292</v>
      </c>
      <c r="AO78" s="24" t="s">
        <v>169</v>
      </c>
      <c r="AP78" s="26" t="s">
        <v>223</v>
      </c>
      <c r="AQ78" s="27" t="s">
        <v>293</v>
      </c>
      <c r="AR78" s="28" t="s">
        <v>182</v>
      </c>
      <c r="AS78" s="29">
        <v>0.8</v>
      </c>
      <c r="AT78" s="29">
        <v>50</v>
      </c>
      <c r="AU78" s="30">
        <v>22.7</v>
      </c>
      <c r="AV78" s="31"/>
      <c r="AW78" s="26">
        <v>1</v>
      </c>
      <c r="AX78" s="26"/>
      <c r="AY78" s="26"/>
      <c r="AZ78" s="26"/>
      <c r="BA78" s="25"/>
      <c r="BB78" s="24">
        <v>70</v>
      </c>
      <c r="BC78" s="26">
        <v>190</v>
      </c>
      <c r="BD78" s="32" t="s">
        <v>288</v>
      </c>
      <c r="BE78" s="32">
        <v>50</v>
      </c>
      <c r="BF78" s="35" t="s">
        <v>130</v>
      </c>
      <c r="BG78" s="26" t="s">
        <v>289</v>
      </c>
      <c r="BH78" s="29">
        <v>20</v>
      </c>
      <c r="BI78" s="26" t="s">
        <v>156</v>
      </c>
      <c r="BJ78" s="37"/>
      <c r="BK78" s="36" t="s">
        <v>224</v>
      </c>
      <c r="BL78" s="204" t="str">
        <f t="shared" si="2"/>
        <v>insert into Pokemon values ( 77, Growlithe (Hisuian), level, 60,  75,  45, 65,  50,  55, trainer,  Fire Stone)</v>
      </c>
    </row>
    <row r="79" spans="1:64" ht="12.75" customHeight="1">
      <c r="A79" s="12">
        <v>59</v>
      </c>
      <c r="B79" s="13" t="s">
        <v>294</v>
      </c>
      <c r="C79" s="13"/>
      <c r="D79" s="14">
        <v>59</v>
      </c>
      <c r="E79" s="15">
        <v>59</v>
      </c>
      <c r="F79" s="15">
        <v>128</v>
      </c>
      <c r="G79" s="15">
        <v>130</v>
      </c>
      <c r="H79" s="15"/>
      <c r="I79" s="15"/>
      <c r="J79" s="15"/>
      <c r="K79" s="15"/>
      <c r="L79" s="15"/>
      <c r="M79" s="15">
        <v>52</v>
      </c>
      <c r="N79" s="15"/>
      <c r="O79" s="15"/>
      <c r="P79" s="15"/>
      <c r="Q79" s="15">
        <v>53</v>
      </c>
      <c r="R79" s="15">
        <v>53</v>
      </c>
      <c r="S79" s="15"/>
      <c r="T79" s="15"/>
      <c r="U79" s="15"/>
      <c r="V79" s="15">
        <v>65</v>
      </c>
      <c r="W79" s="15">
        <v>65</v>
      </c>
      <c r="X79" s="15"/>
      <c r="Y79" s="15"/>
      <c r="Z79" s="15"/>
      <c r="AA79" s="15">
        <v>71</v>
      </c>
      <c r="AB79" s="15"/>
      <c r="AC79" s="15"/>
      <c r="AD79" s="15"/>
      <c r="AE79" s="16">
        <v>214</v>
      </c>
      <c r="AF79" s="17">
        <v>90</v>
      </c>
      <c r="AG79" s="18">
        <v>110</v>
      </c>
      <c r="AH79" s="19">
        <v>80</v>
      </c>
      <c r="AI79" s="20">
        <v>100</v>
      </c>
      <c r="AJ79" s="21">
        <v>80</v>
      </c>
      <c r="AK79" s="22">
        <v>95</v>
      </c>
      <c r="AL79" s="23">
        <f t="shared" si="0"/>
        <v>555</v>
      </c>
      <c r="AM79" s="24" t="s">
        <v>85</v>
      </c>
      <c r="AN79" s="37"/>
      <c r="AO79" s="24" t="s">
        <v>169</v>
      </c>
      <c r="AP79" s="26" t="s">
        <v>223</v>
      </c>
      <c r="AQ79" s="27" t="s">
        <v>287</v>
      </c>
      <c r="AR79" s="28" t="s">
        <v>295</v>
      </c>
      <c r="AS79" s="29">
        <v>1.9</v>
      </c>
      <c r="AT79" s="29">
        <v>341.7</v>
      </c>
      <c r="AU79" s="30">
        <v>155</v>
      </c>
      <c r="AV79" s="31"/>
      <c r="AW79" s="26">
        <v>2</v>
      </c>
      <c r="AX79" s="26"/>
      <c r="AY79" s="26"/>
      <c r="AZ79" s="26"/>
      <c r="BA79" s="25"/>
      <c r="BB79" s="24">
        <v>194</v>
      </c>
      <c r="BC79" s="26">
        <v>75</v>
      </c>
      <c r="BD79" s="32" t="s">
        <v>288</v>
      </c>
      <c r="BE79" s="32">
        <v>50</v>
      </c>
      <c r="BF79" s="35" t="s">
        <v>130</v>
      </c>
      <c r="BG79" s="26" t="s">
        <v>289</v>
      </c>
      <c r="BH79" s="29">
        <v>20</v>
      </c>
      <c r="BI79" s="26" t="s">
        <v>156</v>
      </c>
      <c r="BJ79" s="37"/>
      <c r="BK79" s="36"/>
      <c r="BL79" s="204" t="str">
        <f t="shared" si="2"/>
        <v>insert into Pokemon values ( 78, Arcanine, level, 90,  110,  80, 100,  80,  95, trainer,  0)</v>
      </c>
    </row>
    <row r="80" spans="1:64" ht="12.75" customHeight="1">
      <c r="A80" s="12">
        <v>59.1</v>
      </c>
      <c r="B80" s="13" t="s">
        <v>296</v>
      </c>
      <c r="C80" s="13" t="s">
        <v>291</v>
      </c>
      <c r="D80" s="14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>
        <v>151</v>
      </c>
      <c r="AE80" s="16"/>
      <c r="AF80" s="17">
        <v>95</v>
      </c>
      <c r="AG80" s="18">
        <v>115</v>
      </c>
      <c r="AH80" s="19">
        <v>80</v>
      </c>
      <c r="AI80" s="20">
        <v>95</v>
      </c>
      <c r="AJ80" s="21">
        <v>80</v>
      </c>
      <c r="AK80" s="22">
        <v>90</v>
      </c>
      <c r="AL80" s="23">
        <f t="shared" si="0"/>
        <v>555</v>
      </c>
      <c r="AM80" s="24" t="s">
        <v>85</v>
      </c>
      <c r="AN80" s="37" t="s">
        <v>292</v>
      </c>
      <c r="AO80" s="24" t="s">
        <v>169</v>
      </c>
      <c r="AP80" s="26" t="s">
        <v>223</v>
      </c>
      <c r="AQ80" s="27" t="s">
        <v>293</v>
      </c>
      <c r="AR80" s="28" t="s">
        <v>79</v>
      </c>
      <c r="AS80" s="29">
        <v>2</v>
      </c>
      <c r="AT80" s="29">
        <v>370.4</v>
      </c>
      <c r="AU80" s="30">
        <v>168</v>
      </c>
      <c r="AV80" s="31"/>
      <c r="AW80" s="26">
        <v>2</v>
      </c>
      <c r="AX80" s="26"/>
      <c r="AY80" s="26"/>
      <c r="AZ80" s="26"/>
      <c r="BA80" s="25"/>
      <c r="BB80" s="24">
        <v>194</v>
      </c>
      <c r="BC80" s="26">
        <v>75</v>
      </c>
      <c r="BD80" s="32" t="s">
        <v>288</v>
      </c>
      <c r="BE80" s="32">
        <v>50</v>
      </c>
      <c r="BF80" s="35" t="s">
        <v>130</v>
      </c>
      <c r="BG80" s="26" t="s">
        <v>289</v>
      </c>
      <c r="BH80" s="29">
        <v>20</v>
      </c>
      <c r="BI80" s="26" t="s">
        <v>156</v>
      </c>
      <c r="BJ80" s="37"/>
      <c r="BK80" s="36"/>
      <c r="BL80" s="204" t="str">
        <f t="shared" si="2"/>
        <v>insert into Pokemon values ( 79, Arcanine (Hisuian), level, 95,  115,  80, 95,  80,  90, trainer,  0)</v>
      </c>
    </row>
    <row r="81" spans="1:64" ht="12.75" customHeight="1">
      <c r="A81" s="12">
        <v>60</v>
      </c>
      <c r="B81" s="13" t="s">
        <v>297</v>
      </c>
      <c r="C81" s="13"/>
      <c r="D81" s="14">
        <v>60</v>
      </c>
      <c r="E81" s="15">
        <v>60</v>
      </c>
      <c r="F81" s="15">
        <v>72</v>
      </c>
      <c r="G81" s="15">
        <v>72</v>
      </c>
      <c r="H81" s="15"/>
      <c r="I81" s="15"/>
      <c r="J81" s="15"/>
      <c r="K81" s="15"/>
      <c r="L81" s="15"/>
      <c r="M81" s="15"/>
      <c r="N81" s="15"/>
      <c r="O81" s="15"/>
      <c r="P81" s="15">
        <v>33</v>
      </c>
      <c r="Q81" s="15">
        <v>149</v>
      </c>
      <c r="R81" s="15"/>
      <c r="S81" s="15">
        <v>76</v>
      </c>
      <c r="T81" s="15">
        <v>68</v>
      </c>
      <c r="U81" s="15"/>
      <c r="V81" s="15">
        <v>182</v>
      </c>
      <c r="W81" s="15"/>
      <c r="X81" s="15">
        <v>83</v>
      </c>
      <c r="Y81" s="15">
        <v>74</v>
      </c>
      <c r="Z81" s="15"/>
      <c r="AA81" s="15"/>
      <c r="AB81" s="15">
        <v>142</v>
      </c>
      <c r="AC81" s="15"/>
      <c r="AD81" s="15"/>
      <c r="AE81" s="16"/>
      <c r="AF81" s="17">
        <v>40</v>
      </c>
      <c r="AG81" s="18">
        <v>50</v>
      </c>
      <c r="AH81" s="19">
        <v>40</v>
      </c>
      <c r="AI81" s="20">
        <v>40</v>
      </c>
      <c r="AJ81" s="21">
        <v>40</v>
      </c>
      <c r="AK81" s="22">
        <v>90</v>
      </c>
      <c r="AL81" s="23">
        <f t="shared" si="0"/>
        <v>300</v>
      </c>
      <c r="AM81" s="24" t="s">
        <v>103</v>
      </c>
      <c r="AN81" s="37"/>
      <c r="AO81" s="24" t="s">
        <v>298</v>
      </c>
      <c r="AP81" s="26" t="s">
        <v>246</v>
      </c>
      <c r="AQ81" s="27" t="s">
        <v>276</v>
      </c>
      <c r="AR81" s="28" t="s">
        <v>88</v>
      </c>
      <c r="AS81" s="29">
        <v>0.6</v>
      </c>
      <c r="AT81" s="29">
        <v>27.3</v>
      </c>
      <c r="AU81" s="30">
        <v>12.4</v>
      </c>
      <c r="AV81" s="31"/>
      <c r="AW81" s="26"/>
      <c r="AX81" s="26"/>
      <c r="AY81" s="26"/>
      <c r="AZ81" s="26"/>
      <c r="BA81" s="25">
        <v>1</v>
      </c>
      <c r="BB81" s="24">
        <v>60</v>
      </c>
      <c r="BC81" s="26">
        <v>255</v>
      </c>
      <c r="BD81" s="32" t="s">
        <v>70</v>
      </c>
      <c r="BE81" s="32">
        <v>50</v>
      </c>
      <c r="BF81" s="35" t="s">
        <v>107</v>
      </c>
      <c r="BG81" s="26" t="s">
        <v>120</v>
      </c>
      <c r="BH81" s="29">
        <v>20</v>
      </c>
      <c r="BI81" s="26" t="s">
        <v>108</v>
      </c>
      <c r="BJ81" s="37"/>
      <c r="BK81" s="36" t="s">
        <v>299</v>
      </c>
      <c r="BL81" s="204" t="str">
        <f t="shared" si="2"/>
        <v>insert into Pokemon values ( 80, Poliwag, level, 40,  50,  40, 40,  40,  90, trainer,  Lv. 25)</v>
      </c>
    </row>
    <row r="82" spans="1:64" ht="12.75" customHeight="1">
      <c r="A82" s="12">
        <v>61</v>
      </c>
      <c r="B82" s="13" t="s">
        <v>300</v>
      </c>
      <c r="C82" s="13"/>
      <c r="D82" s="14">
        <v>61</v>
      </c>
      <c r="E82" s="15">
        <v>61</v>
      </c>
      <c r="F82" s="15">
        <v>73</v>
      </c>
      <c r="G82" s="15">
        <v>73</v>
      </c>
      <c r="H82" s="15"/>
      <c r="I82" s="15"/>
      <c r="J82" s="15"/>
      <c r="K82" s="15"/>
      <c r="L82" s="15"/>
      <c r="M82" s="15"/>
      <c r="N82" s="15"/>
      <c r="O82" s="15"/>
      <c r="P82" s="15">
        <v>34</v>
      </c>
      <c r="Q82" s="15">
        <v>150</v>
      </c>
      <c r="R82" s="15"/>
      <c r="S82" s="15">
        <v>77</v>
      </c>
      <c r="T82" s="15">
        <v>69</v>
      </c>
      <c r="U82" s="15"/>
      <c r="V82" s="15">
        <v>183</v>
      </c>
      <c r="W82" s="15"/>
      <c r="X82" s="15">
        <v>84</v>
      </c>
      <c r="Y82" s="15">
        <v>75</v>
      </c>
      <c r="Z82" s="15"/>
      <c r="AA82" s="15"/>
      <c r="AB82" s="15">
        <v>143</v>
      </c>
      <c r="AC82" s="15"/>
      <c r="AD82" s="15"/>
      <c r="AE82" s="16"/>
      <c r="AF82" s="17">
        <v>65</v>
      </c>
      <c r="AG82" s="18">
        <v>65</v>
      </c>
      <c r="AH82" s="19">
        <v>65</v>
      </c>
      <c r="AI82" s="20">
        <v>50</v>
      </c>
      <c r="AJ82" s="21">
        <v>50</v>
      </c>
      <c r="AK82" s="22">
        <v>90</v>
      </c>
      <c r="AL82" s="23">
        <f t="shared" si="0"/>
        <v>385</v>
      </c>
      <c r="AM82" s="24" t="s">
        <v>103</v>
      </c>
      <c r="AN82" s="37"/>
      <c r="AO82" s="24" t="s">
        <v>298</v>
      </c>
      <c r="AP82" s="26" t="s">
        <v>246</v>
      </c>
      <c r="AQ82" s="27" t="s">
        <v>276</v>
      </c>
      <c r="AR82" s="28" t="s">
        <v>76</v>
      </c>
      <c r="AS82" s="29">
        <v>1</v>
      </c>
      <c r="AT82" s="29">
        <v>44.1</v>
      </c>
      <c r="AU82" s="30">
        <v>20</v>
      </c>
      <c r="AV82" s="31"/>
      <c r="AW82" s="26"/>
      <c r="AX82" s="26"/>
      <c r="AY82" s="26"/>
      <c r="AZ82" s="26"/>
      <c r="BA82" s="25">
        <v>2</v>
      </c>
      <c r="BB82" s="24">
        <v>135</v>
      </c>
      <c r="BC82" s="26">
        <v>120</v>
      </c>
      <c r="BD82" s="32" t="s">
        <v>70</v>
      </c>
      <c r="BE82" s="32">
        <v>50</v>
      </c>
      <c r="BF82" s="35" t="s">
        <v>107</v>
      </c>
      <c r="BG82" s="26" t="s">
        <v>120</v>
      </c>
      <c r="BH82" s="29">
        <v>20</v>
      </c>
      <c r="BI82" s="26" t="s">
        <v>108</v>
      </c>
      <c r="BJ82" s="37"/>
      <c r="BK82" s="36" t="s">
        <v>301</v>
      </c>
      <c r="BL82" s="204" t="str">
        <f t="shared" si="2"/>
        <v>insert into Pokemon values ( 81, Poliwhirl, level, 65,  65,  65, 50,  50,  90, trainer,  Water Stone/Trade (Holding King's Rock))</v>
      </c>
    </row>
    <row r="83" spans="1:64" ht="12.75" customHeight="1">
      <c r="A83" s="12">
        <v>62</v>
      </c>
      <c r="B83" s="13" t="s">
        <v>302</v>
      </c>
      <c r="C83" s="13"/>
      <c r="D83" s="14">
        <v>62</v>
      </c>
      <c r="E83" s="15">
        <v>62</v>
      </c>
      <c r="F83" s="15">
        <v>74</v>
      </c>
      <c r="G83" s="15">
        <v>74</v>
      </c>
      <c r="H83" s="15"/>
      <c r="I83" s="15"/>
      <c r="J83" s="15"/>
      <c r="K83" s="15"/>
      <c r="L83" s="15"/>
      <c r="M83" s="15"/>
      <c r="N83" s="15"/>
      <c r="O83" s="15"/>
      <c r="P83" s="15">
        <v>35</v>
      </c>
      <c r="Q83" s="15">
        <v>151</v>
      </c>
      <c r="R83" s="15"/>
      <c r="S83" s="15">
        <v>78</v>
      </c>
      <c r="T83" s="15">
        <v>70</v>
      </c>
      <c r="U83" s="15"/>
      <c r="V83" s="15">
        <v>184</v>
      </c>
      <c r="W83" s="15"/>
      <c r="X83" s="15">
        <v>85</v>
      </c>
      <c r="Y83" s="15">
        <v>76</v>
      </c>
      <c r="Z83" s="15"/>
      <c r="AA83" s="15"/>
      <c r="AB83" s="15">
        <v>144</v>
      </c>
      <c r="AC83" s="15"/>
      <c r="AD83" s="15"/>
      <c r="AE83" s="16"/>
      <c r="AF83" s="17">
        <v>90</v>
      </c>
      <c r="AG83" s="18">
        <v>95</v>
      </c>
      <c r="AH83" s="19">
        <v>95</v>
      </c>
      <c r="AI83" s="20">
        <v>70</v>
      </c>
      <c r="AJ83" s="21">
        <v>90</v>
      </c>
      <c r="AK83" s="22">
        <v>70</v>
      </c>
      <c r="AL83" s="23">
        <f t="shared" si="0"/>
        <v>510</v>
      </c>
      <c r="AM83" s="24" t="s">
        <v>103</v>
      </c>
      <c r="AN83" s="25" t="s">
        <v>280</v>
      </c>
      <c r="AO83" s="24" t="s">
        <v>298</v>
      </c>
      <c r="AP83" s="26" t="s">
        <v>246</v>
      </c>
      <c r="AQ83" s="27" t="s">
        <v>276</v>
      </c>
      <c r="AR83" s="28" t="s">
        <v>207</v>
      </c>
      <c r="AS83" s="29">
        <v>1.3</v>
      </c>
      <c r="AT83" s="29">
        <v>119</v>
      </c>
      <c r="AU83" s="30">
        <v>54</v>
      </c>
      <c r="AV83" s="31"/>
      <c r="AW83" s="26"/>
      <c r="AX83" s="26">
        <v>3</v>
      </c>
      <c r="AY83" s="26"/>
      <c r="AZ83" s="26"/>
      <c r="BA83" s="25"/>
      <c r="BB83" s="24">
        <v>255</v>
      </c>
      <c r="BC83" s="26">
        <v>45</v>
      </c>
      <c r="BD83" s="32" t="s">
        <v>70</v>
      </c>
      <c r="BE83" s="32">
        <v>50</v>
      </c>
      <c r="BF83" s="35" t="s">
        <v>107</v>
      </c>
      <c r="BG83" s="26" t="s">
        <v>120</v>
      </c>
      <c r="BH83" s="29">
        <v>20</v>
      </c>
      <c r="BI83" s="26" t="s">
        <v>108</v>
      </c>
      <c r="BJ83" s="37"/>
      <c r="BK83" s="36"/>
      <c r="BL83" s="204" t="str">
        <f t="shared" si="2"/>
        <v>insert into Pokemon values ( 82, Poliwrath, level, 90,  95,  95, 70,  90,  70, trainer,  0)</v>
      </c>
    </row>
    <row r="84" spans="1:64" ht="12.75" customHeight="1">
      <c r="A84" s="12">
        <v>63</v>
      </c>
      <c r="B84" s="13" t="s">
        <v>303</v>
      </c>
      <c r="C84" s="13"/>
      <c r="D84" s="14">
        <v>63</v>
      </c>
      <c r="E84" s="15">
        <v>63</v>
      </c>
      <c r="F84" s="15">
        <v>89</v>
      </c>
      <c r="G84" s="15">
        <v>89</v>
      </c>
      <c r="H84" s="15">
        <v>39</v>
      </c>
      <c r="I84" s="15">
        <v>40</v>
      </c>
      <c r="J84" s="15">
        <v>20</v>
      </c>
      <c r="K84" s="15">
        <v>20</v>
      </c>
      <c r="L84" s="15"/>
      <c r="M84" s="15"/>
      <c r="N84" s="15">
        <v>102</v>
      </c>
      <c r="O84" s="15"/>
      <c r="P84" s="15"/>
      <c r="Q84" s="15">
        <v>42</v>
      </c>
      <c r="R84" s="15">
        <v>42</v>
      </c>
      <c r="S84" s="15"/>
      <c r="T84" s="15"/>
      <c r="U84" s="15"/>
      <c r="V84" s="15">
        <v>49</v>
      </c>
      <c r="W84" s="15">
        <v>49</v>
      </c>
      <c r="X84" s="15"/>
      <c r="Y84" s="15"/>
      <c r="Z84" s="15"/>
      <c r="AA84" s="15"/>
      <c r="AB84" s="15">
        <v>31</v>
      </c>
      <c r="AC84" s="15"/>
      <c r="AD84" s="15">
        <v>58</v>
      </c>
      <c r="AE84" s="16"/>
      <c r="AF84" s="17">
        <v>25</v>
      </c>
      <c r="AG84" s="18">
        <v>20</v>
      </c>
      <c r="AH84" s="19">
        <v>15</v>
      </c>
      <c r="AI84" s="20">
        <v>105</v>
      </c>
      <c r="AJ84" s="21">
        <v>55</v>
      </c>
      <c r="AK84" s="22">
        <v>90</v>
      </c>
      <c r="AL84" s="23">
        <f t="shared" si="0"/>
        <v>310</v>
      </c>
      <c r="AM84" s="24" t="s">
        <v>184</v>
      </c>
      <c r="AN84" s="37"/>
      <c r="AO84" s="24" t="s">
        <v>304</v>
      </c>
      <c r="AP84" s="26" t="s">
        <v>234</v>
      </c>
      <c r="AQ84" s="27" t="s">
        <v>215</v>
      </c>
      <c r="AR84" s="28" t="s">
        <v>211</v>
      </c>
      <c r="AS84" s="29">
        <v>0.9</v>
      </c>
      <c r="AT84" s="29">
        <v>43</v>
      </c>
      <c r="AU84" s="30">
        <v>19.5</v>
      </c>
      <c r="AV84" s="31"/>
      <c r="AW84" s="26"/>
      <c r="AX84" s="26"/>
      <c r="AY84" s="26">
        <v>1</v>
      </c>
      <c r="AZ84" s="26"/>
      <c r="BA84" s="25"/>
      <c r="BB84" s="24">
        <v>62</v>
      </c>
      <c r="BC84" s="26">
        <v>200</v>
      </c>
      <c r="BD84" s="32" t="s">
        <v>70</v>
      </c>
      <c r="BE84" s="32">
        <v>50</v>
      </c>
      <c r="BF84" s="35" t="s">
        <v>130</v>
      </c>
      <c r="BG84" s="26" t="s">
        <v>289</v>
      </c>
      <c r="BH84" s="29">
        <v>20</v>
      </c>
      <c r="BI84" s="26" t="s">
        <v>305</v>
      </c>
      <c r="BJ84" s="37"/>
      <c r="BK84" s="36" t="s">
        <v>74</v>
      </c>
      <c r="BL84" s="204" t="str">
        <f t="shared" si="2"/>
        <v>insert into Pokemon values ( 83, Abra, level, 25,  20,  15, 105,  55,  90, trainer,  Lv. 16)</v>
      </c>
    </row>
    <row r="85" spans="1:64" ht="12.75" customHeight="1">
      <c r="A85" s="12">
        <v>64</v>
      </c>
      <c r="B85" s="13" t="s">
        <v>306</v>
      </c>
      <c r="C85" s="13"/>
      <c r="D85" s="14">
        <v>64</v>
      </c>
      <c r="E85" s="15">
        <v>64</v>
      </c>
      <c r="F85" s="15">
        <v>90</v>
      </c>
      <c r="G85" s="15">
        <v>90</v>
      </c>
      <c r="H85" s="15">
        <v>40</v>
      </c>
      <c r="I85" s="15">
        <v>41</v>
      </c>
      <c r="J85" s="15">
        <v>21</v>
      </c>
      <c r="K85" s="15">
        <v>21</v>
      </c>
      <c r="L85" s="15"/>
      <c r="M85" s="15"/>
      <c r="N85" s="15">
        <v>103</v>
      </c>
      <c r="O85" s="15"/>
      <c r="P85" s="15"/>
      <c r="Q85" s="15">
        <v>43</v>
      </c>
      <c r="R85" s="15">
        <v>43</v>
      </c>
      <c r="S85" s="15"/>
      <c r="T85" s="15"/>
      <c r="U85" s="15"/>
      <c r="V85" s="15">
        <v>50</v>
      </c>
      <c r="W85" s="15">
        <v>50</v>
      </c>
      <c r="X85" s="15"/>
      <c r="Y85" s="15"/>
      <c r="Z85" s="15"/>
      <c r="AA85" s="15"/>
      <c r="AB85" s="15">
        <v>32</v>
      </c>
      <c r="AC85" s="15"/>
      <c r="AD85" s="15">
        <v>59</v>
      </c>
      <c r="AE85" s="16"/>
      <c r="AF85" s="17">
        <v>40</v>
      </c>
      <c r="AG85" s="18">
        <v>35</v>
      </c>
      <c r="AH85" s="19">
        <v>30</v>
      </c>
      <c r="AI85" s="20">
        <v>120</v>
      </c>
      <c r="AJ85" s="21">
        <v>70</v>
      </c>
      <c r="AK85" s="22">
        <v>105</v>
      </c>
      <c r="AL85" s="23">
        <f t="shared" si="0"/>
        <v>400</v>
      </c>
      <c r="AM85" s="24" t="s">
        <v>184</v>
      </c>
      <c r="AN85" s="37"/>
      <c r="AO85" s="24" t="s">
        <v>304</v>
      </c>
      <c r="AP85" s="26" t="s">
        <v>234</v>
      </c>
      <c r="AQ85" s="27" t="s">
        <v>215</v>
      </c>
      <c r="AR85" s="28" t="s">
        <v>207</v>
      </c>
      <c r="AS85" s="29">
        <v>1.3</v>
      </c>
      <c r="AT85" s="29">
        <v>124.6</v>
      </c>
      <c r="AU85" s="30">
        <v>56.5</v>
      </c>
      <c r="AV85" s="31"/>
      <c r="AW85" s="26"/>
      <c r="AX85" s="26"/>
      <c r="AY85" s="26">
        <v>2</v>
      </c>
      <c r="AZ85" s="26"/>
      <c r="BA85" s="25"/>
      <c r="BB85" s="24">
        <v>140</v>
      </c>
      <c r="BC85" s="26">
        <v>100</v>
      </c>
      <c r="BD85" s="32" t="s">
        <v>70</v>
      </c>
      <c r="BE85" s="32">
        <v>50</v>
      </c>
      <c r="BF85" s="35" t="s">
        <v>130</v>
      </c>
      <c r="BG85" s="26" t="s">
        <v>289</v>
      </c>
      <c r="BH85" s="29">
        <v>20</v>
      </c>
      <c r="BI85" s="26" t="s">
        <v>305</v>
      </c>
      <c r="BJ85" s="37"/>
      <c r="BK85" s="36" t="s">
        <v>307</v>
      </c>
      <c r="BL85" s="204" t="str">
        <f t="shared" si="2"/>
        <v>insert into Pokemon values ( 84, Kadabra, level, 40,  35,  30, 120,  70,  105, trainer,  Trade)</v>
      </c>
    </row>
    <row r="86" spans="1:64" ht="12.75" customHeight="1">
      <c r="A86" s="12">
        <v>65</v>
      </c>
      <c r="B86" s="13" t="s">
        <v>308</v>
      </c>
      <c r="C86" s="13"/>
      <c r="D86" s="14">
        <v>65</v>
      </c>
      <c r="E86" s="15">
        <v>65</v>
      </c>
      <c r="F86" s="15">
        <v>91</v>
      </c>
      <c r="G86" s="15">
        <v>91</v>
      </c>
      <c r="H86" s="15">
        <v>41</v>
      </c>
      <c r="I86" s="15">
        <v>42</v>
      </c>
      <c r="J86" s="15">
        <v>22</v>
      </c>
      <c r="K86" s="15">
        <v>22</v>
      </c>
      <c r="L86" s="15"/>
      <c r="M86" s="15"/>
      <c r="N86" s="15">
        <v>104</v>
      </c>
      <c r="O86" s="15"/>
      <c r="P86" s="15"/>
      <c r="Q86" s="15">
        <v>44</v>
      </c>
      <c r="R86" s="15">
        <v>44</v>
      </c>
      <c r="S86" s="15"/>
      <c r="T86" s="15"/>
      <c r="U86" s="15"/>
      <c r="V86" s="15">
        <v>51</v>
      </c>
      <c r="W86" s="15">
        <v>51</v>
      </c>
      <c r="X86" s="15"/>
      <c r="Y86" s="15"/>
      <c r="Z86" s="15"/>
      <c r="AA86" s="15"/>
      <c r="AB86" s="15">
        <v>33</v>
      </c>
      <c r="AC86" s="15"/>
      <c r="AD86" s="15">
        <v>60</v>
      </c>
      <c r="AE86" s="16"/>
      <c r="AF86" s="17">
        <v>55</v>
      </c>
      <c r="AG86" s="18">
        <v>50</v>
      </c>
      <c r="AH86" s="19">
        <v>45</v>
      </c>
      <c r="AI86" s="20">
        <v>135</v>
      </c>
      <c r="AJ86" s="21">
        <v>95</v>
      </c>
      <c r="AK86" s="22">
        <v>120</v>
      </c>
      <c r="AL86" s="23">
        <f t="shared" si="0"/>
        <v>500</v>
      </c>
      <c r="AM86" s="24" t="s">
        <v>184</v>
      </c>
      <c r="AN86" s="37"/>
      <c r="AO86" s="24" t="s">
        <v>304</v>
      </c>
      <c r="AP86" s="26" t="s">
        <v>234</v>
      </c>
      <c r="AQ86" s="27" t="s">
        <v>215</v>
      </c>
      <c r="AR86" s="28" t="s">
        <v>148</v>
      </c>
      <c r="AS86" s="29">
        <v>1.5</v>
      </c>
      <c r="AT86" s="29">
        <v>105.8</v>
      </c>
      <c r="AU86" s="30">
        <v>48</v>
      </c>
      <c r="AV86" s="31"/>
      <c r="AW86" s="26"/>
      <c r="AX86" s="26"/>
      <c r="AY86" s="26">
        <v>3</v>
      </c>
      <c r="AZ86" s="26"/>
      <c r="BA86" s="25"/>
      <c r="BB86" s="24">
        <v>250</v>
      </c>
      <c r="BC86" s="26">
        <v>50</v>
      </c>
      <c r="BD86" s="32" t="s">
        <v>70</v>
      </c>
      <c r="BE86" s="32">
        <v>50</v>
      </c>
      <c r="BF86" s="35" t="s">
        <v>130</v>
      </c>
      <c r="BG86" s="26" t="s">
        <v>289</v>
      </c>
      <c r="BH86" s="29">
        <v>20</v>
      </c>
      <c r="BI86" s="26" t="s">
        <v>305</v>
      </c>
      <c r="BJ86" s="37"/>
      <c r="BK86" s="36"/>
      <c r="BL86" s="204" t="str">
        <f t="shared" si="2"/>
        <v>insert into Pokemon values ( 85, Alakazam, level, 55,  50,  45, 135,  95,  120, trainer,  0)</v>
      </c>
    </row>
    <row r="87" spans="1:64" ht="12.75" customHeight="1">
      <c r="A87" s="12">
        <v>65.099999999999994</v>
      </c>
      <c r="B87" s="13" t="s">
        <v>309</v>
      </c>
      <c r="C87" s="13" t="s">
        <v>137</v>
      </c>
      <c r="D87" s="14"/>
      <c r="E87" s="15"/>
      <c r="F87" s="15"/>
      <c r="G87" s="15"/>
      <c r="H87" s="15"/>
      <c r="I87" s="15">
        <v>42</v>
      </c>
      <c r="J87" s="15"/>
      <c r="K87" s="15"/>
      <c r="L87" s="15"/>
      <c r="M87" s="15"/>
      <c r="N87" s="15">
        <v>104</v>
      </c>
      <c r="O87" s="15"/>
      <c r="P87" s="15"/>
      <c r="Q87" s="15">
        <v>44</v>
      </c>
      <c r="R87" s="15">
        <v>44</v>
      </c>
      <c r="S87" s="15"/>
      <c r="T87" s="15"/>
      <c r="U87" s="15"/>
      <c r="V87" s="15">
        <v>51</v>
      </c>
      <c r="W87" s="15">
        <v>51</v>
      </c>
      <c r="X87" s="15"/>
      <c r="Y87" s="15"/>
      <c r="Z87" s="15"/>
      <c r="AA87" s="15"/>
      <c r="AB87" s="15"/>
      <c r="AC87" s="15"/>
      <c r="AD87" s="15"/>
      <c r="AE87" s="16"/>
      <c r="AF87" s="17">
        <v>55</v>
      </c>
      <c r="AG87" s="18">
        <v>50</v>
      </c>
      <c r="AH87" s="19">
        <v>65</v>
      </c>
      <c r="AI87" s="20">
        <v>175</v>
      </c>
      <c r="AJ87" s="21">
        <v>95</v>
      </c>
      <c r="AK87" s="22">
        <v>150</v>
      </c>
      <c r="AL87" s="23">
        <f t="shared" si="0"/>
        <v>590</v>
      </c>
      <c r="AM87" s="24" t="s">
        <v>184</v>
      </c>
      <c r="AN87" s="37"/>
      <c r="AO87" s="24" t="s">
        <v>310</v>
      </c>
      <c r="AP87" s="26"/>
      <c r="AQ87" s="27"/>
      <c r="AR87" s="28" t="s">
        <v>167</v>
      </c>
      <c r="AS87" s="29">
        <v>1.2</v>
      </c>
      <c r="AT87" s="29">
        <v>105.8</v>
      </c>
      <c r="AU87" s="30">
        <v>48</v>
      </c>
      <c r="AV87" s="31"/>
      <c r="AW87" s="26"/>
      <c r="AX87" s="26"/>
      <c r="AY87" s="26">
        <v>3</v>
      </c>
      <c r="AZ87" s="26"/>
      <c r="BA87" s="25"/>
      <c r="BB87" s="24">
        <v>300</v>
      </c>
      <c r="BC87" s="26">
        <v>50</v>
      </c>
      <c r="BD87" s="32" t="s">
        <v>70</v>
      </c>
      <c r="BE87" s="32">
        <v>50</v>
      </c>
      <c r="BF87" s="35" t="s">
        <v>130</v>
      </c>
      <c r="BG87" s="26" t="s">
        <v>289</v>
      </c>
      <c r="BH87" s="29">
        <v>20</v>
      </c>
      <c r="BI87" s="26" t="s">
        <v>305</v>
      </c>
      <c r="BJ87" s="25"/>
      <c r="BK87" s="36"/>
      <c r="BL87" s="204" t="str">
        <f t="shared" si="2"/>
        <v>insert into Pokemon values ( 86, Alakazam (Mega), level, 55,  50,  65, 175,  95,  150, trainer,  0)</v>
      </c>
    </row>
    <row r="88" spans="1:64" ht="12.75" customHeight="1">
      <c r="A88" s="12">
        <v>66</v>
      </c>
      <c r="B88" s="13" t="s">
        <v>311</v>
      </c>
      <c r="C88" s="13"/>
      <c r="D88" s="14">
        <v>66</v>
      </c>
      <c r="E88" s="15">
        <v>66</v>
      </c>
      <c r="F88" s="15">
        <v>140</v>
      </c>
      <c r="G88" s="15">
        <v>142</v>
      </c>
      <c r="H88" s="15">
        <v>73</v>
      </c>
      <c r="I88" s="15">
        <v>75</v>
      </c>
      <c r="J88" s="15">
        <v>40</v>
      </c>
      <c r="K88" s="15">
        <v>40</v>
      </c>
      <c r="L88" s="15"/>
      <c r="M88" s="15"/>
      <c r="N88" s="15"/>
      <c r="O88" s="15">
        <v>57</v>
      </c>
      <c r="P88" s="15"/>
      <c r="Q88" s="15">
        <v>95</v>
      </c>
      <c r="R88" s="15">
        <v>95</v>
      </c>
      <c r="S88" s="15"/>
      <c r="T88" s="15"/>
      <c r="U88" s="15">
        <v>45</v>
      </c>
      <c r="V88" s="15">
        <v>117</v>
      </c>
      <c r="W88" s="15">
        <v>117</v>
      </c>
      <c r="X88" s="15"/>
      <c r="Y88" s="15"/>
      <c r="Z88" s="15">
        <v>57</v>
      </c>
      <c r="AA88" s="15">
        <v>138</v>
      </c>
      <c r="AB88" s="15"/>
      <c r="AC88" s="15"/>
      <c r="AD88" s="15">
        <v>154</v>
      </c>
      <c r="AE88" s="16"/>
      <c r="AF88" s="17">
        <v>70</v>
      </c>
      <c r="AG88" s="18">
        <v>80</v>
      </c>
      <c r="AH88" s="19">
        <v>50</v>
      </c>
      <c r="AI88" s="20">
        <v>35</v>
      </c>
      <c r="AJ88" s="21">
        <v>35</v>
      </c>
      <c r="AK88" s="22">
        <v>35</v>
      </c>
      <c r="AL88" s="23">
        <f t="shared" si="0"/>
        <v>305</v>
      </c>
      <c r="AM88" s="24" t="s">
        <v>280</v>
      </c>
      <c r="AN88" s="37"/>
      <c r="AO88" s="24" t="s">
        <v>153</v>
      </c>
      <c r="AP88" s="26" t="s">
        <v>150</v>
      </c>
      <c r="AQ88" s="27" t="s">
        <v>312</v>
      </c>
      <c r="AR88" s="28" t="s">
        <v>182</v>
      </c>
      <c r="AS88" s="29">
        <v>0.8</v>
      </c>
      <c r="AT88" s="29">
        <v>43</v>
      </c>
      <c r="AU88" s="30">
        <v>19.5</v>
      </c>
      <c r="AV88" s="31"/>
      <c r="AW88" s="26">
        <v>1</v>
      </c>
      <c r="AX88" s="26"/>
      <c r="AY88" s="26"/>
      <c r="AZ88" s="26"/>
      <c r="BA88" s="25"/>
      <c r="BB88" s="24">
        <v>61</v>
      </c>
      <c r="BC88" s="26">
        <v>180</v>
      </c>
      <c r="BD88" s="32" t="s">
        <v>70</v>
      </c>
      <c r="BE88" s="32">
        <v>50</v>
      </c>
      <c r="BF88" s="35" t="s">
        <v>313</v>
      </c>
      <c r="BG88" s="26" t="s">
        <v>289</v>
      </c>
      <c r="BH88" s="29">
        <v>20</v>
      </c>
      <c r="BI88" s="26" t="s">
        <v>305</v>
      </c>
      <c r="BJ88" s="37"/>
      <c r="BK88" s="36" t="s">
        <v>265</v>
      </c>
      <c r="BL88" s="204" t="str">
        <f t="shared" si="2"/>
        <v>insert into Pokemon values ( 87, Machop, level, 70,  80,  50, 35,  35,  35, trainer,  Lv. 28)</v>
      </c>
    </row>
    <row r="89" spans="1:64" ht="12.75" customHeight="1">
      <c r="A89" s="12">
        <v>67</v>
      </c>
      <c r="B89" s="13" t="s">
        <v>314</v>
      </c>
      <c r="C89" s="13"/>
      <c r="D89" s="14">
        <v>67</v>
      </c>
      <c r="E89" s="15">
        <v>67</v>
      </c>
      <c r="F89" s="15">
        <v>141</v>
      </c>
      <c r="G89" s="15">
        <v>143</v>
      </c>
      <c r="H89" s="15">
        <v>74</v>
      </c>
      <c r="I89" s="15">
        <v>76</v>
      </c>
      <c r="J89" s="15">
        <v>41</v>
      </c>
      <c r="K89" s="15">
        <v>41</v>
      </c>
      <c r="L89" s="15"/>
      <c r="M89" s="15"/>
      <c r="N89" s="15"/>
      <c r="O89" s="15">
        <v>58</v>
      </c>
      <c r="P89" s="15"/>
      <c r="Q89" s="15">
        <v>96</v>
      </c>
      <c r="R89" s="15">
        <v>96</v>
      </c>
      <c r="S89" s="15"/>
      <c r="T89" s="15"/>
      <c r="U89" s="15">
        <v>46</v>
      </c>
      <c r="V89" s="15">
        <v>118</v>
      </c>
      <c r="W89" s="15">
        <v>118</v>
      </c>
      <c r="X89" s="15"/>
      <c r="Y89" s="15"/>
      <c r="Z89" s="15">
        <v>58</v>
      </c>
      <c r="AA89" s="15">
        <v>139</v>
      </c>
      <c r="AB89" s="15"/>
      <c r="AC89" s="15"/>
      <c r="AD89" s="15">
        <v>155</v>
      </c>
      <c r="AE89" s="16"/>
      <c r="AF89" s="17">
        <v>80</v>
      </c>
      <c r="AG89" s="18">
        <v>100</v>
      </c>
      <c r="AH89" s="19">
        <v>70</v>
      </c>
      <c r="AI89" s="20">
        <v>50</v>
      </c>
      <c r="AJ89" s="21">
        <v>60</v>
      </c>
      <c r="AK89" s="22">
        <v>45</v>
      </c>
      <c r="AL89" s="23">
        <f t="shared" si="0"/>
        <v>405</v>
      </c>
      <c r="AM89" s="24" t="s">
        <v>280</v>
      </c>
      <c r="AN89" s="37"/>
      <c r="AO89" s="24" t="s">
        <v>153</v>
      </c>
      <c r="AP89" s="26" t="s">
        <v>150</v>
      </c>
      <c r="AQ89" s="27" t="s">
        <v>312</v>
      </c>
      <c r="AR89" s="28" t="s">
        <v>148</v>
      </c>
      <c r="AS89" s="29">
        <v>1.5</v>
      </c>
      <c r="AT89" s="29">
        <v>155.4</v>
      </c>
      <c r="AU89" s="30">
        <v>70.5</v>
      </c>
      <c r="AV89" s="31"/>
      <c r="AW89" s="26">
        <v>2</v>
      </c>
      <c r="AX89" s="26"/>
      <c r="AY89" s="26"/>
      <c r="AZ89" s="26"/>
      <c r="BA89" s="25"/>
      <c r="BB89" s="24">
        <v>142</v>
      </c>
      <c r="BC89" s="26">
        <v>90</v>
      </c>
      <c r="BD89" s="32" t="s">
        <v>70</v>
      </c>
      <c r="BE89" s="32">
        <v>50</v>
      </c>
      <c r="BF89" s="35" t="s">
        <v>313</v>
      </c>
      <c r="BG89" s="26" t="s">
        <v>289</v>
      </c>
      <c r="BH89" s="29">
        <v>20</v>
      </c>
      <c r="BI89" s="26" t="s">
        <v>305</v>
      </c>
      <c r="BJ89" s="37"/>
      <c r="BK89" s="36" t="s">
        <v>307</v>
      </c>
      <c r="BL89" s="204" t="str">
        <f t="shared" si="2"/>
        <v>insert into Pokemon values ( 88, Machoke, level, 80,  100,  70, 50,  60,  45, trainer,  Trade)</v>
      </c>
    </row>
    <row r="90" spans="1:64" ht="12.75" customHeight="1">
      <c r="A90" s="12">
        <v>68</v>
      </c>
      <c r="B90" s="13" t="s">
        <v>315</v>
      </c>
      <c r="C90" s="13"/>
      <c r="D90" s="14">
        <v>68</v>
      </c>
      <c r="E90" s="15">
        <v>68</v>
      </c>
      <c r="F90" s="15">
        <v>142</v>
      </c>
      <c r="G90" s="15">
        <v>144</v>
      </c>
      <c r="H90" s="15">
        <v>75</v>
      </c>
      <c r="I90" s="15">
        <v>77</v>
      </c>
      <c r="J90" s="15">
        <v>42</v>
      </c>
      <c r="K90" s="15">
        <v>42</v>
      </c>
      <c r="L90" s="15"/>
      <c r="M90" s="15"/>
      <c r="N90" s="15"/>
      <c r="O90" s="15">
        <v>59</v>
      </c>
      <c r="P90" s="15"/>
      <c r="Q90" s="15">
        <v>97</v>
      </c>
      <c r="R90" s="15">
        <v>97</v>
      </c>
      <c r="S90" s="15"/>
      <c r="T90" s="15"/>
      <c r="U90" s="15">
        <v>47</v>
      </c>
      <c r="V90" s="15">
        <v>119</v>
      </c>
      <c r="W90" s="15">
        <v>119</v>
      </c>
      <c r="X90" s="15"/>
      <c r="Y90" s="15"/>
      <c r="Z90" s="15">
        <v>59</v>
      </c>
      <c r="AA90" s="15">
        <v>140</v>
      </c>
      <c r="AB90" s="15"/>
      <c r="AC90" s="15"/>
      <c r="AD90" s="15">
        <v>156</v>
      </c>
      <c r="AE90" s="16"/>
      <c r="AF90" s="17">
        <v>90</v>
      </c>
      <c r="AG90" s="18">
        <v>130</v>
      </c>
      <c r="AH90" s="19">
        <v>80</v>
      </c>
      <c r="AI90" s="20">
        <v>65</v>
      </c>
      <c r="AJ90" s="21">
        <v>85</v>
      </c>
      <c r="AK90" s="22">
        <v>55</v>
      </c>
      <c r="AL90" s="23">
        <f t="shared" si="0"/>
        <v>505</v>
      </c>
      <c r="AM90" s="24" t="s">
        <v>280</v>
      </c>
      <c r="AN90" s="37"/>
      <c r="AO90" s="24" t="s">
        <v>153</v>
      </c>
      <c r="AP90" s="26" t="s">
        <v>150</v>
      </c>
      <c r="AQ90" s="27" t="s">
        <v>312</v>
      </c>
      <c r="AR90" s="28" t="s">
        <v>111</v>
      </c>
      <c r="AS90" s="29">
        <v>1.6</v>
      </c>
      <c r="AT90" s="29">
        <v>286.60000000000002</v>
      </c>
      <c r="AU90" s="30">
        <v>130</v>
      </c>
      <c r="AV90" s="31"/>
      <c r="AW90" s="26">
        <v>3</v>
      </c>
      <c r="AX90" s="26"/>
      <c r="AY90" s="26"/>
      <c r="AZ90" s="26"/>
      <c r="BA90" s="25"/>
      <c r="BB90" s="24">
        <v>253</v>
      </c>
      <c r="BC90" s="26">
        <v>45</v>
      </c>
      <c r="BD90" s="32" t="s">
        <v>70</v>
      </c>
      <c r="BE90" s="32">
        <v>50</v>
      </c>
      <c r="BF90" s="35" t="s">
        <v>313</v>
      </c>
      <c r="BG90" s="26" t="s">
        <v>289</v>
      </c>
      <c r="BH90" s="29">
        <v>20</v>
      </c>
      <c r="BI90" s="26" t="s">
        <v>305</v>
      </c>
      <c r="BJ90" s="37"/>
      <c r="BK90" s="36"/>
      <c r="BL90" s="204" t="str">
        <f t="shared" si="2"/>
        <v>insert into Pokemon values ( 89, Machamp, level, 90,  130,  80, 65,  85,  55, trainer,  0)</v>
      </c>
    </row>
    <row r="91" spans="1:64" ht="12.75" customHeight="1">
      <c r="A91" s="12">
        <v>69</v>
      </c>
      <c r="B91" s="13" t="s">
        <v>316</v>
      </c>
      <c r="C91" s="13"/>
      <c r="D91" s="14">
        <v>69</v>
      </c>
      <c r="E91" s="15">
        <v>69</v>
      </c>
      <c r="F91" s="15">
        <v>64</v>
      </c>
      <c r="G91" s="15">
        <v>64</v>
      </c>
      <c r="H91" s="15"/>
      <c r="I91" s="15"/>
      <c r="J91" s="15"/>
      <c r="K91" s="15"/>
      <c r="L91" s="15"/>
      <c r="M91" s="15"/>
      <c r="N91" s="15"/>
      <c r="O91" s="15"/>
      <c r="P91" s="15">
        <v>26</v>
      </c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6"/>
      <c r="AF91" s="17">
        <v>50</v>
      </c>
      <c r="AG91" s="18">
        <v>75</v>
      </c>
      <c r="AH91" s="19">
        <v>35</v>
      </c>
      <c r="AI91" s="20">
        <v>70</v>
      </c>
      <c r="AJ91" s="21">
        <v>30</v>
      </c>
      <c r="AK91" s="22">
        <v>40</v>
      </c>
      <c r="AL91" s="23">
        <f t="shared" si="0"/>
        <v>300</v>
      </c>
      <c r="AM91" s="24" t="s">
        <v>65</v>
      </c>
      <c r="AN91" s="25" t="s">
        <v>66</v>
      </c>
      <c r="AO91" s="24" t="s">
        <v>68</v>
      </c>
      <c r="AP91" s="34"/>
      <c r="AQ91" s="27" t="s">
        <v>161</v>
      </c>
      <c r="AR91" s="28" t="s">
        <v>69</v>
      </c>
      <c r="AS91" s="29">
        <v>0.7</v>
      </c>
      <c r="AT91" s="29">
        <v>8.8000000000000007</v>
      </c>
      <c r="AU91" s="30">
        <v>4</v>
      </c>
      <c r="AV91" s="31"/>
      <c r="AW91" s="26">
        <v>1</v>
      </c>
      <c r="AX91" s="26"/>
      <c r="AY91" s="26"/>
      <c r="AZ91" s="26"/>
      <c r="BA91" s="25"/>
      <c r="BB91" s="24">
        <v>60</v>
      </c>
      <c r="BC91" s="26">
        <v>255</v>
      </c>
      <c r="BD91" s="32" t="s">
        <v>70</v>
      </c>
      <c r="BE91" s="32">
        <v>50</v>
      </c>
      <c r="BF91" s="35" t="s">
        <v>71</v>
      </c>
      <c r="BG91" s="26" t="s">
        <v>120</v>
      </c>
      <c r="BH91" s="29">
        <v>20</v>
      </c>
      <c r="BI91" s="26" t="s">
        <v>65</v>
      </c>
      <c r="BJ91" s="37"/>
      <c r="BK91" s="36" t="s">
        <v>317</v>
      </c>
      <c r="BL91" s="204" t="str">
        <f t="shared" si="2"/>
        <v>insert into Pokemon values ( 90, Bellsprout, level, 50,  75,  35, 70,  30,  40, trainer,  Lv. 21)</v>
      </c>
    </row>
    <row r="92" spans="1:64" ht="12.75" customHeight="1">
      <c r="A92" s="12">
        <v>70</v>
      </c>
      <c r="B92" s="13" t="s">
        <v>318</v>
      </c>
      <c r="C92" s="13"/>
      <c r="D92" s="14">
        <v>70</v>
      </c>
      <c r="E92" s="15">
        <v>70</v>
      </c>
      <c r="F92" s="15">
        <v>65</v>
      </c>
      <c r="G92" s="15">
        <v>65</v>
      </c>
      <c r="H92" s="15"/>
      <c r="I92" s="15"/>
      <c r="J92" s="15"/>
      <c r="K92" s="15"/>
      <c r="L92" s="15"/>
      <c r="M92" s="15"/>
      <c r="N92" s="15"/>
      <c r="O92" s="15"/>
      <c r="P92" s="15">
        <v>27</v>
      </c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6"/>
      <c r="AF92" s="17">
        <v>65</v>
      </c>
      <c r="AG92" s="18">
        <v>90</v>
      </c>
      <c r="AH92" s="19">
        <v>50</v>
      </c>
      <c r="AI92" s="20">
        <v>85</v>
      </c>
      <c r="AJ92" s="21">
        <v>45</v>
      </c>
      <c r="AK92" s="22">
        <v>55</v>
      </c>
      <c r="AL92" s="23">
        <f t="shared" si="0"/>
        <v>390</v>
      </c>
      <c r="AM92" s="24" t="s">
        <v>65</v>
      </c>
      <c r="AN92" s="25" t="s">
        <v>66</v>
      </c>
      <c r="AO92" s="24" t="s">
        <v>68</v>
      </c>
      <c r="AP92" s="34"/>
      <c r="AQ92" s="27" t="s">
        <v>161</v>
      </c>
      <c r="AR92" s="28" t="s">
        <v>76</v>
      </c>
      <c r="AS92" s="29">
        <v>1</v>
      </c>
      <c r="AT92" s="29">
        <v>14.1</v>
      </c>
      <c r="AU92" s="30">
        <v>6.4</v>
      </c>
      <c r="AV92" s="31"/>
      <c r="AW92" s="26">
        <v>2</v>
      </c>
      <c r="AX92" s="26"/>
      <c r="AY92" s="26"/>
      <c r="AZ92" s="26"/>
      <c r="BA92" s="25"/>
      <c r="BB92" s="24">
        <v>137</v>
      </c>
      <c r="BC92" s="26">
        <v>120</v>
      </c>
      <c r="BD92" s="32" t="s">
        <v>70</v>
      </c>
      <c r="BE92" s="32">
        <v>50</v>
      </c>
      <c r="BF92" s="35" t="s">
        <v>71</v>
      </c>
      <c r="BG92" s="26" t="s">
        <v>120</v>
      </c>
      <c r="BH92" s="29">
        <v>20</v>
      </c>
      <c r="BI92" s="26" t="s">
        <v>65</v>
      </c>
      <c r="BJ92" s="37"/>
      <c r="BK92" s="36" t="s">
        <v>319</v>
      </c>
      <c r="BL92" s="204" t="str">
        <f t="shared" si="2"/>
        <v>insert into Pokemon values ( 91, Weepinbell, level, 65,  90,  50, 85,  45,  55, trainer,  Leaf Stone)</v>
      </c>
    </row>
    <row r="93" spans="1:64" ht="12.75" customHeight="1">
      <c r="A93" s="12">
        <v>71</v>
      </c>
      <c r="B93" s="13" t="s">
        <v>320</v>
      </c>
      <c r="C93" s="13"/>
      <c r="D93" s="14">
        <v>71</v>
      </c>
      <c r="E93" s="15">
        <v>71</v>
      </c>
      <c r="F93" s="15">
        <v>66</v>
      </c>
      <c r="G93" s="15">
        <v>66</v>
      </c>
      <c r="H93" s="15"/>
      <c r="I93" s="15"/>
      <c r="J93" s="15"/>
      <c r="K93" s="15"/>
      <c r="L93" s="15"/>
      <c r="M93" s="15"/>
      <c r="N93" s="15"/>
      <c r="O93" s="15"/>
      <c r="P93" s="15">
        <v>28</v>
      </c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6"/>
      <c r="AF93" s="17">
        <v>80</v>
      </c>
      <c r="AG93" s="18">
        <v>105</v>
      </c>
      <c r="AH93" s="19">
        <v>65</v>
      </c>
      <c r="AI93" s="20">
        <v>100</v>
      </c>
      <c r="AJ93" s="21">
        <v>70</v>
      </c>
      <c r="AK93" s="22">
        <v>70</v>
      </c>
      <c r="AL93" s="23">
        <f t="shared" si="0"/>
        <v>490</v>
      </c>
      <c r="AM93" s="24" t="s">
        <v>65</v>
      </c>
      <c r="AN93" s="25" t="s">
        <v>66</v>
      </c>
      <c r="AO93" s="24" t="s">
        <v>68</v>
      </c>
      <c r="AP93" s="34"/>
      <c r="AQ93" s="27" t="s">
        <v>161</v>
      </c>
      <c r="AR93" s="28" t="s">
        <v>96</v>
      </c>
      <c r="AS93" s="29">
        <v>1.7</v>
      </c>
      <c r="AT93" s="29">
        <v>34.200000000000003</v>
      </c>
      <c r="AU93" s="30">
        <v>15.5</v>
      </c>
      <c r="AV93" s="31"/>
      <c r="AW93" s="26">
        <v>3</v>
      </c>
      <c r="AX93" s="26"/>
      <c r="AY93" s="26"/>
      <c r="AZ93" s="26"/>
      <c r="BA93" s="25"/>
      <c r="BB93" s="24">
        <v>245</v>
      </c>
      <c r="BC93" s="26">
        <v>45</v>
      </c>
      <c r="BD93" s="32" t="s">
        <v>70</v>
      </c>
      <c r="BE93" s="32">
        <v>50</v>
      </c>
      <c r="BF93" s="35" t="s">
        <v>71</v>
      </c>
      <c r="BG93" s="26" t="s">
        <v>120</v>
      </c>
      <c r="BH93" s="29">
        <v>20</v>
      </c>
      <c r="BI93" s="26" t="s">
        <v>65</v>
      </c>
      <c r="BJ93" s="37"/>
      <c r="BK93" s="36"/>
      <c r="BL93" s="204" t="str">
        <f t="shared" si="2"/>
        <v>insert into Pokemon values ( 92, Victreebel, level, 80,  105,  65, 100,  70,  70, trainer,  0)</v>
      </c>
    </row>
    <row r="94" spans="1:64" ht="12.75" customHeight="1">
      <c r="A94" s="12">
        <v>72</v>
      </c>
      <c r="B94" s="13" t="s">
        <v>321</v>
      </c>
      <c r="C94" s="13"/>
      <c r="D94" s="14">
        <v>72</v>
      </c>
      <c r="E94" s="15">
        <v>72</v>
      </c>
      <c r="F94" s="15">
        <v>162</v>
      </c>
      <c r="G94" s="15">
        <v>164</v>
      </c>
      <c r="H94" s="15">
        <v>66</v>
      </c>
      <c r="I94" s="15">
        <v>68</v>
      </c>
      <c r="J94" s="15">
        <v>136</v>
      </c>
      <c r="K94" s="15">
        <v>136</v>
      </c>
      <c r="L94" s="15"/>
      <c r="M94" s="15"/>
      <c r="N94" s="15"/>
      <c r="O94" s="15">
        <v>25</v>
      </c>
      <c r="P94" s="15"/>
      <c r="Q94" s="15">
        <v>106</v>
      </c>
      <c r="R94" s="15">
        <v>106</v>
      </c>
      <c r="S94" s="15">
        <v>38</v>
      </c>
      <c r="T94" s="15">
        <v>53</v>
      </c>
      <c r="U94" s="15">
        <v>55</v>
      </c>
      <c r="V94" s="15">
        <v>129</v>
      </c>
      <c r="W94" s="15">
        <v>129</v>
      </c>
      <c r="X94" s="15">
        <v>38</v>
      </c>
      <c r="Y94" s="15">
        <v>56</v>
      </c>
      <c r="Z94" s="15">
        <v>67</v>
      </c>
      <c r="AA94" s="15"/>
      <c r="AB94" s="15">
        <v>40</v>
      </c>
      <c r="AC94" s="15"/>
      <c r="AD94" s="15">
        <v>170</v>
      </c>
      <c r="AE94" s="16"/>
      <c r="AF94" s="17">
        <v>40</v>
      </c>
      <c r="AG94" s="18">
        <v>40</v>
      </c>
      <c r="AH94" s="19">
        <v>35</v>
      </c>
      <c r="AI94" s="20">
        <v>50</v>
      </c>
      <c r="AJ94" s="21">
        <v>100</v>
      </c>
      <c r="AK94" s="22">
        <v>70</v>
      </c>
      <c r="AL94" s="23">
        <f t="shared" si="0"/>
        <v>335</v>
      </c>
      <c r="AM94" s="24" t="s">
        <v>103</v>
      </c>
      <c r="AN94" s="25" t="s">
        <v>66</v>
      </c>
      <c r="AO94" s="24" t="s">
        <v>322</v>
      </c>
      <c r="AP94" s="26" t="s">
        <v>323</v>
      </c>
      <c r="AQ94" s="27" t="s">
        <v>105</v>
      </c>
      <c r="AR94" s="28" t="s">
        <v>211</v>
      </c>
      <c r="AS94" s="29">
        <v>0.9</v>
      </c>
      <c r="AT94" s="29">
        <v>100.3</v>
      </c>
      <c r="AU94" s="30">
        <v>45.5</v>
      </c>
      <c r="AV94" s="31"/>
      <c r="AW94" s="26"/>
      <c r="AX94" s="26"/>
      <c r="AY94" s="26"/>
      <c r="AZ94" s="26">
        <v>1</v>
      </c>
      <c r="BA94" s="25"/>
      <c r="BB94" s="24">
        <v>67</v>
      </c>
      <c r="BC94" s="26">
        <v>190</v>
      </c>
      <c r="BD94" s="32" t="s">
        <v>288</v>
      </c>
      <c r="BE94" s="32">
        <v>50</v>
      </c>
      <c r="BF94" s="35" t="s">
        <v>107</v>
      </c>
      <c r="BG94" s="26" t="s">
        <v>120</v>
      </c>
      <c r="BH94" s="29">
        <v>20</v>
      </c>
      <c r="BI94" s="26" t="s">
        <v>324</v>
      </c>
      <c r="BJ94" s="37"/>
      <c r="BK94" s="36" t="s">
        <v>325</v>
      </c>
      <c r="BL94" s="204" t="str">
        <f t="shared" si="2"/>
        <v>insert into Pokemon values ( 93, Tentacool, level, 40,  40,  35, 50,  100,  70, trainer,  Lv. 30)</v>
      </c>
    </row>
    <row r="95" spans="1:64" ht="12.75" customHeight="1">
      <c r="A95" s="12">
        <v>73</v>
      </c>
      <c r="B95" s="13" t="s">
        <v>326</v>
      </c>
      <c r="C95" s="13"/>
      <c r="D95" s="14">
        <v>73</v>
      </c>
      <c r="E95" s="15">
        <v>73</v>
      </c>
      <c r="F95" s="15">
        <v>163</v>
      </c>
      <c r="G95" s="15">
        <v>165</v>
      </c>
      <c r="H95" s="15">
        <v>67</v>
      </c>
      <c r="I95" s="15">
        <v>69</v>
      </c>
      <c r="J95" s="15">
        <v>137</v>
      </c>
      <c r="K95" s="15">
        <v>137</v>
      </c>
      <c r="L95" s="15"/>
      <c r="M95" s="15"/>
      <c r="N95" s="15"/>
      <c r="O95" s="15">
        <v>26</v>
      </c>
      <c r="P95" s="15"/>
      <c r="Q95" s="15">
        <v>107</v>
      </c>
      <c r="R95" s="15">
        <v>107</v>
      </c>
      <c r="S95" s="15">
        <v>39</v>
      </c>
      <c r="T95" s="15">
        <v>54</v>
      </c>
      <c r="U95" s="15">
        <v>56</v>
      </c>
      <c r="V95" s="15">
        <v>130</v>
      </c>
      <c r="W95" s="15">
        <v>130</v>
      </c>
      <c r="X95" s="15">
        <v>39</v>
      </c>
      <c r="Y95" s="15">
        <v>57</v>
      </c>
      <c r="Z95" s="15">
        <v>68</v>
      </c>
      <c r="AA95" s="15"/>
      <c r="AB95" s="15">
        <v>41</v>
      </c>
      <c r="AC95" s="15"/>
      <c r="AD95" s="15">
        <v>171</v>
      </c>
      <c r="AE95" s="16"/>
      <c r="AF95" s="17">
        <v>80</v>
      </c>
      <c r="AG95" s="18">
        <v>70</v>
      </c>
      <c r="AH95" s="19">
        <v>65</v>
      </c>
      <c r="AI95" s="20">
        <v>80</v>
      </c>
      <c r="AJ95" s="21">
        <v>120</v>
      </c>
      <c r="AK95" s="22">
        <v>100</v>
      </c>
      <c r="AL95" s="23">
        <f t="shared" si="0"/>
        <v>515</v>
      </c>
      <c r="AM95" s="24" t="s">
        <v>103</v>
      </c>
      <c r="AN95" s="25" t="s">
        <v>66</v>
      </c>
      <c r="AO95" s="24" t="s">
        <v>322</v>
      </c>
      <c r="AP95" s="26" t="s">
        <v>323</v>
      </c>
      <c r="AQ95" s="27" t="s">
        <v>105</v>
      </c>
      <c r="AR95" s="28" t="s">
        <v>111</v>
      </c>
      <c r="AS95" s="29">
        <v>1.6</v>
      </c>
      <c r="AT95" s="29">
        <v>121.3</v>
      </c>
      <c r="AU95" s="30">
        <v>55</v>
      </c>
      <c r="AV95" s="31"/>
      <c r="AW95" s="26"/>
      <c r="AX95" s="26"/>
      <c r="AY95" s="26"/>
      <c r="AZ95" s="26">
        <v>2</v>
      </c>
      <c r="BA95" s="25"/>
      <c r="BB95" s="24">
        <v>180</v>
      </c>
      <c r="BC95" s="26">
        <v>60</v>
      </c>
      <c r="BD95" s="32" t="s">
        <v>288</v>
      </c>
      <c r="BE95" s="32">
        <v>50</v>
      </c>
      <c r="BF95" s="35" t="s">
        <v>107</v>
      </c>
      <c r="BG95" s="26" t="s">
        <v>120</v>
      </c>
      <c r="BH95" s="29">
        <v>20</v>
      </c>
      <c r="BI95" s="26" t="s">
        <v>324</v>
      </c>
      <c r="BJ95" s="37"/>
      <c r="BK95" s="36"/>
      <c r="BL95" s="204" t="str">
        <f t="shared" si="2"/>
        <v>insert into Pokemon values ( 94, Tentacruel, level, 80,  70,  65, 80,  120,  100, trainer,  0)</v>
      </c>
    </row>
    <row r="96" spans="1:64" ht="12.75" customHeight="1">
      <c r="A96" s="12">
        <v>74</v>
      </c>
      <c r="B96" s="13" t="s">
        <v>327</v>
      </c>
      <c r="C96" s="13"/>
      <c r="D96" s="14">
        <v>74</v>
      </c>
      <c r="E96" s="15">
        <v>74</v>
      </c>
      <c r="F96" s="15">
        <v>34</v>
      </c>
      <c r="G96" s="15">
        <v>34</v>
      </c>
      <c r="H96" s="15">
        <v>57</v>
      </c>
      <c r="I96" s="15">
        <v>58</v>
      </c>
      <c r="J96" s="15">
        <v>31</v>
      </c>
      <c r="K96" s="15">
        <v>31</v>
      </c>
      <c r="L96" s="15"/>
      <c r="M96" s="15"/>
      <c r="N96" s="15"/>
      <c r="O96" s="15"/>
      <c r="P96" s="15">
        <v>9</v>
      </c>
      <c r="Q96" s="15">
        <v>229</v>
      </c>
      <c r="R96" s="15"/>
      <c r="S96" s="15"/>
      <c r="T96" s="15">
        <v>101</v>
      </c>
      <c r="U96" s="15"/>
      <c r="V96" s="15">
        <v>298</v>
      </c>
      <c r="W96" s="15"/>
      <c r="X96" s="15"/>
      <c r="Y96" s="15">
        <v>119</v>
      </c>
      <c r="Z96" s="15"/>
      <c r="AA96" s="15"/>
      <c r="AB96" s="15"/>
      <c r="AC96" s="15"/>
      <c r="AD96" s="15">
        <v>46</v>
      </c>
      <c r="AE96" s="16"/>
      <c r="AF96" s="17">
        <v>40</v>
      </c>
      <c r="AG96" s="18">
        <v>80</v>
      </c>
      <c r="AH96" s="19">
        <v>100</v>
      </c>
      <c r="AI96" s="20">
        <v>30</v>
      </c>
      <c r="AJ96" s="21">
        <v>30</v>
      </c>
      <c r="AK96" s="22">
        <v>20</v>
      </c>
      <c r="AL96" s="23">
        <f t="shared" si="0"/>
        <v>300</v>
      </c>
      <c r="AM96" s="24" t="s">
        <v>292</v>
      </c>
      <c r="AN96" s="25" t="s">
        <v>187</v>
      </c>
      <c r="AO96" s="24" t="s">
        <v>293</v>
      </c>
      <c r="AP96" s="26" t="s">
        <v>328</v>
      </c>
      <c r="AQ96" s="27" t="s">
        <v>188</v>
      </c>
      <c r="AR96" s="28" t="s">
        <v>178</v>
      </c>
      <c r="AS96" s="29">
        <v>0.4</v>
      </c>
      <c r="AT96" s="29">
        <v>44.1</v>
      </c>
      <c r="AU96" s="30">
        <v>20</v>
      </c>
      <c r="AV96" s="31"/>
      <c r="AW96" s="26"/>
      <c r="AX96" s="26">
        <v>1</v>
      </c>
      <c r="AY96" s="26"/>
      <c r="AZ96" s="26"/>
      <c r="BA96" s="25"/>
      <c r="BB96" s="24">
        <v>60</v>
      </c>
      <c r="BC96" s="26">
        <v>255</v>
      </c>
      <c r="BD96" s="32" t="s">
        <v>70</v>
      </c>
      <c r="BE96" s="32">
        <v>50</v>
      </c>
      <c r="BF96" s="35" t="s">
        <v>130</v>
      </c>
      <c r="BG96" s="26" t="s">
        <v>120</v>
      </c>
      <c r="BH96" s="29">
        <v>15</v>
      </c>
      <c r="BI96" s="26" t="s">
        <v>329</v>
      </c>
      <c r="BJ96" s="37"/>
      <c r="BK96" s="36" t="s">
        <v>299</v>
      </c>
      <c r="BL96" s="204" t="str">
        <f t="shared" si="2"/>
        <v>insert into Pokemon values ( 95, Geodude, level, 40,  80,  100, 30,  30,  20, trainer,  Lv. 25)</v>
      </c>
    </row>
    <row r="97" spans="1:64" ht="12.75" customHeight="1">
      <c r="A97" s="12">
        <v>74.099999999999994</v>
      </c>
      <c r="B97" s="13" t="s">
        <v>330</v>
      </c>
      <c r="C97" s="13" t="s">
        <v>159</v>
      </c>
      <c r="D97" s="14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>
        <v>229</v>
      </c>
      <c r="R97" s="15"/>
      <c r="S97" s="15"/>
      <c r="T97" s="15">
        <v>101</v>
      </c>
      <c r="U97" s="15"/>
      <c r="V97" s="15">
        <v>298</v>
      </c>
      <c r="W97" s="15"/>
      <c r="X97" s="15"/>
      <c r="Y97" s="15">
        <v>119</v>
      </c>
      <c r="Z97" s="15"/>
      <c r="AA97" s="15"/>
      <c r="AB97" s="15"/>
      <c r="AC97" s="15"/>
      <c r="AD97" s="15"/>
      <c r="AE97" s="16"/>
      <c r="AF97" s="17">
        <v>40</v>
      </c>
      <c r="AG97" s="18">
        <v>80</v>
      </c>
      <c r="AH97" s="19">
        <v>100</v>
      </c>
      <c r="AI97" s="20">
        <v>30</v>
      </c>
      <c r="AJ97" s="21">
        <v>30</v>
      </c>
      <c r="AK97" s="22">
        <v>20</v>
      </c>
      <c r="AL97" s="23">
        <f t="shared" si="0"/>
        <v>300</v>
      </c>
      <c r="AM97" s="24" t="s">
        <v>292</v>
      </c>
      <c r="AN97" s="25" t="s">
        <v>175</v>
      </c>
      <c r="AO97" s="24" t="s">
        <v>331</v>
      </c>
      <c r="AP97" s="26" t="s">
        <v>328</v>
      </c>
      <c r="AQ97" s="27" t="s">
        <v>332</v>
      </c>
      <c r="AR97" s="28" t="s">
        <v>178</v>
      </c>
      <c r="AS97" s="29">
        <v>0.4</v>
      </c>
      <c r="AT97" s="29">
        <v>44.8</v>
      </c>
      <c r="AU97" s="30">
        <v>20.3</v>
      </c>
      <c r="AV97" s="31"/>
      <c r="AW97" s="26"/>
      <c r="AX97" s="26">
        <v>1</v>
      </c>
      <c r="AY97" s="26"/>
      <c r="AZ97" s="26"/>
      <c r="BA97" s="25"/>
      <c r="BB97" s="24">
        <v>60</v>
      </c>
      <c r="BC97" s="26">
        <v>255</v>
      </c>
      <c r="BD97" s="32" t="s">
        <v>70</v>
      </c>
      <c r="BE97" s="32">
        <v>50</v>
      </c>
      <c r="BF97" s="35" t="s">
        <v>313</v>
      </c>
      <c r="BG97" s="26" t="s">
        <v>120</v>
      </c>
      <c r="BH97" s="29">
        <v>15</v>
      </c>
      <c r="BI97" s="26" t="s">
        <v>329</v>
      </c>
      <c r="BJ97" s="37"/>
      <c r="BK97" s="36" t="s">
        <v>299</v>
      </c>
      <c r="BL97" s="204" t="str">
        <f t="shared" si="2"/>
        <v>insert into Pokemon values ( 96, Geodude (Alolan), level, 40,  80,  100, 30,  30,  20, trainer,  Lv. 25)</v>
      </c>
    </row>
    <row r="98" spans="1:64" ht="12.75" customHeight="1">
      <c r="A98" s="12">
        <v>75</v>
      </c>
      <c r="B98" s="13" t="s">
        <v>333</v>
      </c>
      <c r="C98" s="13"/>
      <c r="D98" s="14">
        <v>75</v>
      </c>
      <c r="E98" s="15">
        <v>75</v>
      </c>
      <c r="F98" s="15">
        <v>35</v>
      </c>
      <c r="G98" s="15">
        <v>35</v>
      </c>
      <c r="H98" s="15">
        <v>58</v>
      </c>
      <c r="I98" s="15">
        <v>59</v>
      </c>
      <c r="J98" s="15">
        <v>32</v>
      </c>
      <c r="K98" s="15">
        <v>32</v>
      </c>
      <c r="L98" s="15"/>
      <c r="M98" s="15"/>
      <c r="N98" s="15"/>
      <c r="O98" s="15"/>
      <c r="P98" s="15">
        <v>10</v>
      </c>
      <c r="Q98" s="15">
        <v>230</v>
      </c>
      <c r="R98" s="15"/>
      <c r="S98" s="15"/>
      <c r="T98" s="15">
        <v>102</v>
      </c>
      <c r="U98" s="15"/>
      <c r="V98" s="15">
        <v>299</v>
      </c>
      <c r="W98" s="15"/>
      <c r="X98" s="15"/>
      <c r="Y98" s="15">
        <v>120</v>
      </c>
      <c r="Z98" s="15"/>
      <c r="AA98" s="15"/>
      <c r="AB98" s="15"/>
      <c r="AC98" s="15"/>
      <c r="AD98" s="15">
        <v>47</v>
      </c>
      <c r="AE98" s="16"/>
      <c r="AF98" s="17">
        <v>55</v>
      </c>
      <c r="AG98" s="18">
        <v>95</v>
      </c>
      <c r="AH98" s="19">
        <v>115</v>
      </c>
      <c r="AI98" s="20">
        <v>45</v>
      </c>
      <c r="AJ98" s="21">
        <v>45</v>
      </c>
      <c r="AK98" s="22">
        <v>35</v>
      </c>
      <c r="AL98" s="23">
        <f t="shared" si="0"/>
        <v>390</v>
      </c>
      <c r="AM98" s="24" t="s">
        <v>292</v>
      </c>
      <c r="AN98" s="25" t="s">
        <v>187</v>
      </c>
      <c r="AO98" s="24" t="s">
        <v>293</v>
      </c>
      <c r="AP98" s="26" t="s">
        <v>328</v>
      </c>
      <c r="AQ98" s="27" t="s">
        <v>188</v>
      </c>
      <c r="AR98" s="28" t="s">
        <v>76</v>
      </c>
      <c r="AS98" s="29">
        <v>1</v>
      </c>
      <c r="AT98" s="29">
        <v>231.5</v>
      </c>
      <c r="AU98" s="30">
        <v>105</v>
      </c>
      <c r="AV98" s="31"/>
      <c r="AW98" s="26"/>
      <c r="AX98" s="26">
        <v>2</v>
      </c>
      <c r="AY98" s="26"/>
      <c r="AZ98" s="26"/>
      <c r="BA98" s="25"/>
      <c r="BB98" s="24">
        <v>137</v>
      </c>
      <c r="BC98" s="26">
        <v>120</v>
      </c>
      <c r="BD98" s="32" t="s">
        <v>70</v>
      </c>
      <c r="BE98" s="32">
        <v>50</v>
      </c>
      <c r="BF98" s="35" t="s">
        <v>130</v>
      </c>
      <c r="BG98" s="26" t="s">
        <v>120</v>
      </c>
      <c r="BH98" s="29">
        <v>15</v>
      </c>
      <c r="BI98" s="26" t="s">
        <v>329</v>
      </c>
      <c r="BJ98" s="37"/>
      <c r="BK98" s="36" t="s">
        <v>307</v>
      </c>
      <c r="BL98" s="204" t="str">
        <f t="shared" si="2"/>
        <v>insert into Pokemon values ( 97, Graveler, level, 55,  95,  115, 45,  45,  35, trainer,  Trade)</v>
      </c>
    </row>
    <row r="99" spans="1:64" ht="12.75" customHeight="1">
      <c r="A99" s="12">
        <v>75.099999999999994</v>
      </c>
      <c r="B99" s="13" t="s">
        <v>334</v>
      </c>
      <c r="C99" s="13" t="s">
        <v>159</v>
      </c>
      <c r="D99" s="14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>
        <v>230</v>
      </c>
      <c r="R99" s="15"/>
      <c r="S99" s="15"/>
      <c r="T99" s="15">
        <v>102</v>
      </c>
      <c r="U99" s="15"/>
      <c r="V99" s="15">
        <v>299</v>
      </c>
      <c r="W99" s="15"/>
      <c r="X99" s="15"/>
      <c r="Y99" s="15">
        <v>120</v>
      </c>
      <c r="Z99" s="15"/>
      <c r="AA99" s="15"/>
      <c r="AB99" s="15"/>
      <c r="AC99" s="15"/>
      <c r="AD99" s="15"/>
      <c r="AE99" s="16"/>
      <c r="AF99" s="17">
        <v>55</v>
      </c>
      <c r="AG99" s="18">
        <v>95</v>
      </c>
      <c r="AH99" s="19">
        <v>115</v>
      </c>
      <c r="AI99" s="20">
        <v>45</v>
      </c>
      <c r="AJ99" s="21">
        <v>45</v>
      </c>
      <c r="AK99" s="22">
        <v>35</v>
      </c>
      <c r="AL99" s="23">
        <f t="shared" si="0"/>
        <v>390</v>
      </c>
      <c r="AM99" s="24" t="s">
        <v>292</v>
      </c>
      <c r="AN99" s="25" t="s">
        <v>175</v>
      </c>
      <c r="AO99" s="24" t="s">
        <v>331</v>
      </c>
      <c r="AP99" s="26" t="s">
        <v>328</v>
      </c>
      <c r="AQ99" s="27" t="s">
        <v>332</v>
      </c>
      <c r="AR99" s="28" t="s">
        <v>76</v>
      </c>
      <c r="AS99" s="29">
        <v>1</v>
      </c>
      <c r="AT99" s="29">
        <v>242.5</v>
      </c>
      <c r="AU99" s="30">
        <v>110</v>
      </c>
      <c r="AV99" s="31"/>
      <c r="AW99" s="26"/>
      <c r="AX99" s="26">
        <v>2</v>
      </c>
      <c r="AY99" s="26"/>
      <c r="AZ99" s="26"/>
      <c r="BA99" s="25"/>
      <c r="BB99" s="24">
        <v>137</v>
      </c>
      <c r="BC99" s="26">
        <v>120</v>
      </c>
      <c r="BD99" s="32" t="s">
        <v>70</v>
      </c>
      <c r="BE99" s="32">
        <v>50</v>
      </c>
      <c r="BF99" s="35" t="s">
        <v>313</v>
      </c>
      <c r="BG99" s="26" t="s">
        <v>120</v>
      </c>
      <c r="BH99" s="29">
        <v>15</v>
      </c>
      <c r="BI99" s="26" t="s">
        <v>329</v>
      </c>
      <c r="BJ99" s="37"/>
      <c r="BK99" s="36" t="s">
        <v>307</v>
      </c>
      <c r="BL99" s="204" t="str">
        <f t="shared" si="2"/>
        <v>insert into Pokemon values ( 98, Graveler (Alolan), level, 55,  95,  115, 45,  45,  35, trainer,  Trade)</v>
      </c>
    </row>
    <row r="100" spans="1:64" ht="12.75" customHeight="1">
      <c r="A100" s="12">
        <v>76</v>
      </c>
      <c r="B100" s="13" t="s">
        <v>335</v>
      </c>
      <c r="C100" s="13"/>
      <c r="D100" s="14">
        <v>76</v>
      </c>
      <c r="E100" s="15">
        <v>76</v>
      </c>
      <c r="F100" s="15">
        <v>36</v>
      </c>
      <c r="G100" s="15">
        <v>36</v>
      </c>
      <c r="H100" s="15">
        <v>59</v>
      </c>
      <c r="I100" s="15">
        <v>60</v>
      </c>
      <c r="J100" s="15">
        <v>33</v>
      </c>
      <c r="K100" s="15">
        <v>33</v>
      </c>
      <c r="L100" s="15"/>
      <c r="M100" s="15"/>
      <c r="N100" s="15"/>
      <c r="O100" s="15"/>
      <c r="P100" s="15">
        <v>11</v>
      </c>
      <c r="Q100" s="15">
        <v>231</v>
      </c>
      <c r="R100" s="15"/>
      <c r="S100" s="15"/>
      <c r="T100" s="15">
        <v>103</v>
      </c>
      <c r="U100" s="15"/>
      <c r="V100" s="15">
        <v>300</v>
      </c>
      <c r="W100" s="15"/>
      <c r="X100" s="15"/>
      <c r="Y100" s="15">
        <v>121</v>
      </c>
      <c r="Z100" s="15"/>
      <c r="AA100" s="15"/>
      <c r="AB100" s="15"/>
      <c r="AC100" s="15"/>
      <c r="AD100" s="15">
        <v>48</v>
      </c>
      <c r="AE100" s="16"/>
      <c r="AF100" s="17">
        <v>80</v>
      </c>
      <c r="AG100" s="18">
        <v>120</v>
      </c>
      <c r="AH100" s="19">
        <v>130</v>
      </c>
      <c r="AI100" s="20">
        <v>55</v>
      </c>
      <c r="AJ100" s="21">
        <v>65</v>
      </c>
      <c r="AK100" s="22">
        <v>45</v>
      </c>
      <c r="AL100" s="23">
        <f t="shared" si="0"/>
        <v>495</v>
      </c>
      <c r="AM100" s="24" t="s">
        <v>292</v>
      </c>
      <c r="AN100" s="25" t="s">
        <v>187</v>
      </c>
      <c r="AO100" s="24" t="s">
        <v>293</v>
      </c>
      <c r="AP100" s="26" t="s">
        <v>328</v>
      </c>
      <c r="AQ100" s="27" t="s">
        <v>188</v>
      </c>
      <c r="AR100" s="28" t="s">
        <v>139</v>
      </c>
      <c r="AS100" s="29">
        <v>1.4</v>
      </c>
      <c r="AT100" s="29">
        <v>661.4</v>
      </c>
      <c r="AU100" s="30">
        <v>300</v>
      </c>
      <c r="AV100" s="31"/>
      <c r="AW100" s="26"/>
      <c r="AX100" s="26">
        <v>3</v>
      </c>
      <c r="AY100" s="26"/>
      <c r="AZ100" s="26"/>
      <c r="BA100" s="25"/>
      <c r="BB100" s="24">
        <v>248</v>
      </c>
      <c r="BC100" s="26">
        <v>45</v>
      </c>
      <c r="BD100" s="32" t="s">
        <v>70</v>
      </c>
      <c r="BE100" s="32">
        <v>50</v>
      </c>
      <c r="BF100" s="35" t="s">
        <v>130</v>
      </c>
      <c r="BG100" s="26" t="s">
        <v>120</v>
      </c>
      <c r="BH100" s="29">
        <v>15</v>
      </c>
      <c r="BI100" s="26" t="s">
        <v>329</v>
      </c>
      <c r="BJ100" s="37"/>
      <c r="BK100" s="36"/>
      <c r="BL100" s="204" t="str">
        <f t="shared" si="2"/>
        <v>insert into Pokemon values ( 99, Golem, level, 80,  120,  130, 55,  65,  45, trainer,  0)</v>
      </c>
    </row>
    <row r="101" spans="1:64" ht="12.75" customHeight="1">
      <c r="A101" s="12">
        <v>76.099999999999994</v>
      </c>
      <c r="B101" s="13" t="s">
        <v>336</v>
      </c>
      <c r="C101" s="13" t="s">
        <v>159</v>
      </c>
      <c r="D101" s="14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>
        <v>231</v>
      </c>
      <c r="R101" s="15"/>
      <c r="S101" s="15"/>
      <c r="T101" s="15">
        <v>103</v>
      </c>
      <c r="U101" s="15"/>
      <c r="V101" s="15">
        <v>300</v>
      </c>
      <c r="W101" s="15"/>
      <c r="X101" s="15"/>
      <c r="Y101" s="15">
        <v>121</v>
      </c>
      <c r="Z101" s="15"/>
      <c r="AA101" s="15"/>
      <c r="AB101" s="15"/>
      <c r="AC101" s="15"/>
      <c r="AD101" s="15"/>
      <c r="AE101" s="16"/>
      <c r="AF101" s="17">
        <v>80</v>
      </c>
      <c r="AG101" s="18">
        <v>120</v>
      </c>
      <c r="AH101" s="19">
        <v>130</v>
      </c>
      <c r="AI101" s="20">
        <v>55</v>
      </c>
      <c r="AJ101" s="21">
        <v>65</v>
      </c>
      <c r="AK101" s="22">
        <v>45</v>
      </c>
      <c r="AL101" s="23">
        <f t="shared" si="0"/>
        <v>495</v>
      </c>
      <c r="AM101" s="24" t="s">
        <v>292</v>
      </c>
      <c r="AN101" s="25" t="s">
        <v>175</v>
      </c>
      <c r="AO101" s="24" t="s">
        <v>331</v>
      </c>
      <c r="AP101" s="26" t="s">
        <v>328</v>
      </c>
      <c r="AQ101" s="27" t="s">
        <v>332</v>
      </c>
      <c r="AR101" s="28" t="s">
        <v>96</v>
      </c>
      <c r="AS101" s="29">
        <v>1.7</v>
      </c>
      <c r="AT101" s="29">
        <v>696.7</v>
      </c>
      <c r="AU101" s="30">
        <v>316</v>
      </c>
      <c r="AV101" s="31"/>
      <c r="AW101" s="26"/>
      <c r="AX101" s="26">
        <v>3</v>
      </c>
      <c r="AY101" s="26"/>
      <c r="AZ101" s="26"/>
      <c r="BA101" s="25"/>
      <c r="BB101" s="24">
        <v>248</v>
      </c>
      <c r="BC101" s="26">
        <v>45</v>
      </c>
      <c r="BD101" s="32" t="s">
        <v>70</v>
      </c>
      <c r="BE101" s="32">
        <v>50</v>
      </c>
      <c r="BF101" s="35" t="s">
        <v>313</v>
      </c>
      <c r="BG101" s="26" t="s">
        <v>120</v>
      </c>
      <c r="BH101" s="29">
        <v>15</v>
      </c>
      <c r="BI101" s="26" t="s">
        <v>329</v>
      </c>
      <c r="BJ101" s="37"/>
      <c r="BK101" s="36"/>
      <c r="BL101" s="204" t="str">
        <f t="shared" si="2"/>
        <v>insert into Pokemon values ( 100, Golem (Alolan), level, 80,  120,  130, 55,  65,  45, trainer,  0)</v>
      </c>
    </row>
    <row r="102" spans="1:64" ht="12.75" customHeight="1">
      <c r="A102" s="12">
        <v>77</v>
      </c>
      <c r="B102" s="13" t="s">
        <v>337</v>
      </c>
      <c r="C102" s="13"/>
      <c r="D102" s="14">
        <v>77</v>
      </c>
      <c r="E102" s="15">
        <v>77</v>
      </c>
      <c r="F102" s="15">
        <v>201</v>
      </c>
      <c r="G102" s="15">
        <v>206</v>
      </c>
      <c r="H102" s="15"/>
      <c r="I102" s="15"/>
      <c r="J102" s="15">
        <v>90</v>
      </c>
      <c r="K102" s="15">
        <v>90</v>
      </c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>
        <v>333</v>
      </c>
      <c r="AB102" s="15"/>
      <c r="AC102" s="15">
        <v>105</v>
      </c>
      <c r="AD102" s="15">
        <v>23</v>
      </c>
      <c r="AE102" s="16"/>
      <c r="AF102" s="17">
        <v>50</v>
      </c>
      <c r="AG102" s="18">
        <v>85</v>
      </c>
      <c r="AH102" s="19">
        <v>55</v>
      </c>
      <c r="AI102" s="20">
        <v>65</v>
      </c>
      <c r="AJ102" s="21">
        <v>65</v>
      </c>
      <c r="AK102" s="22">
        <v>90</v>
      </c>
      <c r="AL102" s="23">
        <f t="shared" si="0"/>
        <v>410</v>
      </c>
      <c r="AM102" s="24" t="s">
        <v>85</v>
      </c>
      <c r="AN102" s="37"/>
      <c r="AO102" s="24" t="s">
        <v>117</v>
      </c>
      <c r="AP102" s="26" t="s">
        <v>223</v>
      </c>
      <c r="AQ102" s="27" t="s">
        <v>338</v>
      </c>
      <c r="AR102" s="28" t="s">
        <v>76</v>
      </c>
      <c r="AS102" s="29">
        <v>1</v>
      </c>
      <c r="AT102" s="29">
        <v>66.099999999999994</v>
      </c>
      <c r="AU102" s="30">
        <v>30</v>
      </c>
      <c r="AV102" s="31"/>
      <c r="AW102" s="26"/>
      <c r="AX102" s="26"/>
      <c r="AY102" s="26"/>
      <c r="AZ102" s="26"/>
      <c r="BA102" s="25">
        <v>1</v>
      </c>
      <c r="BB102" s="24">
        <v>82</v>
      </c>
      <c r="BC102" s="26">
        <v>190</v>
      </c>
      <c r="BD102" s="32" t="s">
        <v>119</v>
      </c>
      <c r="BE102" s="32">
        <v>50</v>
      </c>
      <c r="BF102" s="35" t="s">
        <v>132</v>
      </c>
      <c r="BG102" s="26" t="s">
        <v>120</v>
      </c>
      <c r="BH102" s="29">
        <v>20</v>
      </c>
      <c r="BI102" s="26" t="s">
        <v>156</v>
      </c>
      <c r="BJ102" s="37"/>
      <c r="BK102" s="36" t="s">
        <v>339</v>
      </c>
      <c r="BL102" s="204" t="str">
        <f t="shared" si="2"/>
        <v>insert into Pokemon values ( 101, Ponyta, level, 50,  85,  55, 65,  65,  90, trainer,  Lv. 40)</v>
      </c>
    </row>
    <row r="103" spans="1:64" ht="12.75" customHeight="1">
      <c r="A103" s="12">
        <v>77.099999999999994</v>
      </c>
      <c r="B103" s="13" t="s">
        <v>340</v>
      </c>
      <c r="C103" s="13" t="s">
        <v>269</v>
      </c>
      <c r="D103" s="14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>
        <v>333</v>
      </c>
      <c r="AB103" s="15"/>
      <c r="AC103" s="15">
        <v>105</v>
      </c>
      <c r="AD103" s="15"/>
      <c r="AE103" s="16"/>
      <c r="AF103" s="17">
        <v>50</v>
      </c>
      <c r="AG103" s="18">
        <v>85</v>
      </c>
      <c r="AH103" s="19">
        <v>55</v>
      </c>
      <c r="AI103" s="20">
        <v>65</v>
      </c>
      <c r="AJ103" s="21">
        <v>65</v>
      </c>
      <c r="AK103" s="22">
        <v>90</v>
      </c>
      <c r="AL103" s="23">
        <f t="shared" si="0"/>
        <v>410</v>
      </c>
      <c r="AM103" s="24" t="s">
        <v>184</v>
      </c>
      <c r="AN103" s="37"/>
      <c r="AO103" s="24" t="s">
        <v>117</v>
      </c>
      <c r="AP103" s="26" t="s">
        <v>341</v>
      </c>
      <c r="AQ103" s="27" t="s">
        <v>342</v>
      </c>
      <c r="AR103" s="28" t="s">
        <v>182</v>
      </c>
      <c r="AS103" s="29">
        <v>0.8</v>
      </c>
      <c r="AT103" s="29">
        <v>52.9</v>
      </c>
      <c r="AU103" s="30">
        <v>24</v>
      </c>
      <c r="AV103" s="31"/>
      <c r="AW103" s="26"/>
      <c r="AX103" s="26"/>
      <c r="AY103" s="26"/>
      <c r="AZ103" s="26"/>
      <c r="BA103" s="25">
        <v>1</v>
      </c>
      <c r="BB103" s="24">
        <v>82</v>
      </c>
      <c r="BC103" s="26">
        <v>190</v>
      </c>
      <c r="BD103" s="32" t="s">
        <v>119</v>
      </c>
      <c r="BE103" s="32">
        <v>50</v>
      </c>
      <c r="BF103" s="35" t="s">
        <v>128</v>
      </c>
      <c r="BG103" s="26" t="s">
        <v>120</v>
      </c>
      <c r="BH103" s="29">
        <v>20</v>
      </c>
      <c r="BI103" s="26" t="s">
        <v>156</v>
      </c>
      <c r="BJ103" s="37"/>
      <c r="BK103" s="36" t="s">
        <v>339</v>
      </c>
      <c r="BL103" s="204" t="str">
        <f t="shared" si="2"/>
        <v>insert into Pokemon values ( 102, Ponyta (Galarian), level, 50,  85,  55, 65,  65,  90, trainer,  Lv. 40)</v>
      </c>
    </row>
    <row r="104" spans="1:64" ht="12.75" customHeight="1">
      <c r="A104" s="12">
        <v>78</v>
      </c>
      <c r="B104" s="13" t="s">
        <v>343</v>
      </c>
      <c r="C104" s="13"/>
      <c r="D104" s="14">
        <v>78</v>
      </c>
      <c r="E104" s="15">
        <v>78</v>
      </c>
      <c r="F104" s="15">
        <v>202</v>
      </c>
      <c r="G104" s="15">
        <v>207</v>
      </c>
      <c r="H104" s="15"/>
      <c r="I104" s="15"/>
      <c r="J104" s="15">
        <v>91</v>
      </c>
      <c r="K104" s="15">
        <v>91</v>
      </c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>
        <v>334</v>
      </c>
      <c r="AB104" s="15"/>
      <c r="AC104" s="15">
        <v>106</v>
      </c>
      <c r="AD104" s="15">
        <v>24</v>
      </c>
      <c r="AE104" s="16"/>
      <c r="AF104" s="17">
        <v>65</v>
      </c>
      <c r="AG104" s="18">
        <v>100</v>
      </c>
      <c r="AH104" s="19">
        <v>70</v>
      </c>
      <c r="AI104" s="20">
        <v>80</v>
      </c>
      <c r="AJ104" s="21">
        <v>80</v>
      </c>
      <c r="AK104" s="22">
        <v>105</v>
      </c>
      <c r="AL104" s="23">
        <f t="shared" si="0"/>
        <v>500</v>
      </c>
      <c r="AM104" s="24" t="s">
        <v>85</v>
      </c>
      <c r="AN104" s="37"/>
      <c r="AO104" s="24" t="s">
        <v>117</v>
      </c>
      <c r="AP104" s="26" t="s">
        <v>223</v>
      </c>
      <c r="AQ104" s="27" t="s">
        <v>338</v>
      </c>
      <c r="AR104" s="28" t="s">
        <v>96</v>
      </c>
      <c r="AS104" s="29">
        <v>1.7</v>
      </c>
      <c r="AT104" s="29">
        <v>209.4</v>
      </c>
      <c r="AU104" s="30">
        <v>95</v>
      </c>
      <c r="AV104" s="31"/>
      <c r="AW104" s="26"/>
      <c r="AX104" s="26"/>
      <c r="AY104" s="26"/>
      <c r="AZ104" s="26"/>
      <c r="BA104" s="25">
        <v>2</v>
      </c>
      <c r="BB104" s="24">
        <v>175</v>
      </c>
      <c r="BC104" s="26">
        <v>60</v>
      </c>
      <c r="BD104" s="32" t="s">
        <v>119</v>
      </c>
      <c r="BE104" s="32">
        <v>50</v>
      </c>
      <c r="BF104" s="35" t="s">
        <v>132</v>
      </c>
      <c r="BG104" s="26" t="s">
        <v>120</v>
      </c>
      <c r="BH104" s="29">
        <v>20</v>
      </c>
      <c r="BI104" s="26" t="s">
        <v>156</v>
      </c>
      <c r="BJ104" s="37"/>
      <c r="BK104" s="36"/>
      <c r="BL104" s="204" t="str">
        <f t="shared" si="2"/>
        <v>insert into Pokemon values ( 103, Rapidash, level, 65,  100,  70, 80,  80,  105, trainer,  0)</v>
      </c>
    </row>
    <row r="105" spans="1:64" ht="12.75" customHeight="1">
      <c r="A105" s="12">
        <v>78.099999999999994</v>
      </c>
      <c r="B105" s="13" t="s">
        <v>344</v>
      </c>
      <c r="C105" s="13" t="s">
        <v>269</v>
      </c>
      <c r="D105" s="14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>
        <v>334</v>
      </c>
      <c r="AB105" s="15"/>
      <c r="AC105" s="15">
        <v>106</v>
      </c>
      <c r="AD105" s="15"/>
      <c r="AE105" s="16"/>
      <c r="AF105" s="17">
        <v>65</v>
      </c>
      <c r="AG105" s="18">
        <v>100</v>
      </c>
      <c r="AH105" s="19">
        <v>70</v>
      </c>
      <c r="AI105" s="20">
        <v>80</v>
      </c>
      <c r="AJ105" s="21">
        <v>80</v>
      </c>
      <c r="AK105" s="22">
        <v>105</v>
      </c>
      <c r="AL105" s="23">
        <f t="shared" si="0"/>
        <v>500</v>
      </c>
      <c r="AM105" s="24" t="s">
        <v>184</v>
      </c>
      <c r="AN105" s="37" t="s">
        <v>179</v>
      </c>
      <c r="AO105" s="24" t="s">
        <v>117</v>
      </c>
      <c r="AP105" s="26" t="s">
        <v>341</v>
      </c>
      <c r="AQ105" s="27" t="s">
        <v>342</v>
      </c>
      <c r="AR105" s="28" t="s">
        <v>96</v>
      </c>
      <c r="AS105" s="29">
        <v>1.7</v>
      </c>
      <c r="AT105" s="29">
        <v>176.4</v>
      </c>
      <c r="AU105" s="30">
        <v>80</v>
      </c>
      <c r="AV105" s="31"/>
      <c r="AW105" s="26"/>
      <c r="AX105" s="26"/>
      <c r="AY105" s="26"/>
      <c r="AZ105" s="26"/>
      <c r="BA105" s="25">
        <v>2</v>
      </c>
      <c r="BB105" s="24">
        <v>175</v>
      </c>
      <c r="BC105" s="26">
        <v>60</v>
      </c>
      <c r="BD105" s="32" t="s">
        <v>119</v>
      </c>
      <c r="BE105" s="32">
        <v>50</v>
      </c>
      <c r="BF105" s="35" t="s">
        <v>128</v>
      </c>
      <c r="BG105" s="26" t="s">
        <v>120</v>
      </c>
      <c r="BH105" s="29">
        <v>20</v>
      </c>
      <c r="BI105" s="26" t="s">
        <v>156</v>
      </c>
      <c r="BJ105" s="37"/>
      <c r="BK105" s="36"/>
      <c r="BL105" s="204" t="str">
        <f t="shared" si="2"/>
        <v>insert into Pokemon values ( 104, Rapidash (Galarian), level, 65,  100,  70, 80,  80,  105, trainer,  0)</v>
      </c>
    </row>
    <row r="106" spans="1:64" ht="12.75" customHeight="1">
      <c r="A106" s="12">
        <v>79</v>
      </c>
      <c r="B106" s="42" t="s">
        <v>345</v>
      </c>
      <c r="C106" s="42"/>
      <c r="D106" s="14">
        <v>79</v>
      </c>
      <c r="E106" s="15">
        <v>79</v>
      </c>
      <c r="F106" s="43">
        <v>80</v>
      </c>
      <c r="G106" s="43">
        <v>80</v>
      </c>
      <c r="H106" s="43"/>
      <c r="I106" s="43"/>
      <c r="J106" s="43"/>
      <c r="K106" s="43"/>
      <c r="L106" s="43"/>
      <c r="M106" s="43"/>
      <c r="N106" s="43"/>
      <c r="O106" s="43">
        <v>133</v>
      </c>
      <c r="P106" s="43"/>
      <c r="Q106" s="43">
        <v>37</v>
      </c>
      <c r="R106" s="43">
        <v>37</v>
      </c>
      <c r="S106" s="43"/>
      <c r="T106" s="43">
        <v>18</v>
      </c>
      <c r="U106" s="43"/>
      <c r="V106" s="43">
        <v>44</v>
      </c>
      <c r="W106" s="43">
        <v>44</v>
      </c>
      <c r="X106" s="43"/>
      <c r="Y106" s="43">
        <v>18</v>
      </c>
      <c r="Z106" s="43"/>
      <c r="AA106" s="43"/>
      <c r="AB106" s="43">
        <v>1</v>
      </c>
      <c r="AC106" s="43"/>
      <c r="AD106" s="43"/>
      <c r="AE106" s="44">
        <v>324</v>
      </c>
      <c r="AF106" s="17">
        <v>90</v>
      </c>
      <c r="AG106" s="18">
        <v>65</v>
      </c>
      <c r="AH106" s="19">
        <v>65</v>
      </c>
      <c r="AI106" s="20">
        <v>40</v>
      </c>
      <c r="AJ106" s="21">
        <v>40</v>
      </c>
      <c r="AK106" s="22">
        <v>15</v>
      </c>
      <c r="AL106" s="23">
        <f t="shared" si="0"/>
        <v>315</v>
      </c>
      <c r="AM106" s="24" t="s">
        <v>103</v>
      </c>
      <c r="AN106" s="25" t="s">
        <v>184</v>
      </c>
      <c r="AO106" s="24" t="s">
        <v>346</v>
      </c>
      <c r="AP106" s="26" t="s">
        <v>347</v>
      </c>
      <c r="AQ106" s="27" t="s">
        <v>348</v>
      </c>
      <c r="AR106" s="28" t="s">
        <v>167</v>
      </c>
      <c r="AS106" s="29">
        <v>1.2</v>
      </c>
      <c r="AT106" s="29">
        <v>79.400000000000006</v>
      </c>
      <c r="AU106" s="30">
        <v>36</v>
      </c>
      <c r="AV106" s="31">
        <v>1</v>
      </c>
      <c r="AW106" s="26"/>
      <c r="AX106" s="26"/>
      <c r="AY106" s="26"/>
      <c r="AZ106" s="26"/>
      <c r="BA106" s="25"/>
      <c r="BB106" s="24">
        <v>63</v>
      </c>
      <c r="BC106" s="26">
        <v>190</v>
      </c>
      <c r="BD106" s="32" t="s">
        <v>119</v>
      </c>
      <c r="BE106" s="32">
        <v>50</v>
      </c>
      <c r="BF106" s="35" t="s">
        <v>218</v>
      </c>
      <c r="BG106" s="26" t="s">
        <v>120</v>
      </c>
      <c r="BH106" s="29">
        <v>20</v>
      </c>
      <c r="BI106" s="26" t="s">
        <v>73</v>
      </c>
      <c r="BJ106" s="25" t="s">
        <v>108</v>
      </c>
      <c r="BK106" s="36" t="s">
        <v>349</v>
      </c>
      <c r="BL106" s="204" t="str">
        <f t="shared" si="2"/>
        <v>insert into Pokemon values ( 105, Slowpoke, level, 90,  65,  65, 40,  40,  15, trainer,  Lv. 37/Trade (Holding King's Rock))</v>
      </c>
    </row>
    <row r="107" spans="1:64" ht="12.75" customHeight="1">
      <c r="A107" s="12">
        <v>79.099999999999994</v>
      </c>
      <c r="B107" s="42" t="s">
        <v>350</v>
      </c>
      <c r="C107" s="42" t="s">
        <v>269</v>
      </c>
      <c r="D107" s="14"/>
      <c r="E107" s="15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>
        <v>1</v>
      </c>
      <c r="AC107" s="43"/>
      <c r="AD107" s="43"/>
      <c r="AE107" s="44"/>
      <c r="AF107" s="17">
        <v>90</v>
      </c>
      <c r="AG107" s="18">
        <v>65</v>
      </c>
      <c r="AH107" s="19">
        <v>65</v>
      </c>
      <c r="AI107" s="20">
        <v>40</v>
      </c>
      <c r="AJ107" s="21">
        <v>40</v>
      </c>
      <c r="AK107" s="22">
        <v>15</v>
      </c>
      <c r="AL107" s="23">
        <f t="shared" si="0"/>
        <v>315</v>
      </c>
      <c r="AM107" s="24" t="s">
        <v>184</v>
      </c>
      <c r="AN107" s="25"/>
      <c r="AO107" s="24" t="s">
        <v>161</v>
      </c>
      <c r="AP107" s="26" t="s">
        <v>347</v>
      </c>
      <c r="AQ107" s="27" t="s">
        <v>348</v>
      </c>
      <c r="AR107" s="28" t="s">
        <v>167</v>
      </c>
      <c r="AS107" s="29">
        <v>1.2</v>
      </c>
      <c r="AT107" s="29">
        <v>79.400000000000006</v>
      </c>
      <c r="AU107" s="30">
        <v>36</v>
      </c>
      <c r="AV107" s="31">
        <v>1</v>
      </c>
      <c r="AW107" s="26"/>
      <c r="AX107" s="26"/>
      <c r="AY107" s="26"/>
      <c r="AZ107" s="26"/>
      <c r="BA107" s="25"/>
      <c r="BB107" s="24">
        <v>63</v>
      </c>
      <c r="BC107" s="26">
        <v>190</v>
      </c>
      <c r="BD107" s="32" t="s">
        <v>119</v>
      </c>
      <c r="BE107" s="32">
        <v>50</v>
      </c>
      <c r="BF107" s="35" t="s">
        <v>218</v>
      </c>
      <c r="BG107" s="26" t="s">
        <v>120</v>
      </c>
      <c r="BH107" s="29">
        <v>20</v>
      </c>
      <c r="BI107" s="26" t="s">
        <v>73</v>
      </c>
      <c r="BJ107" s="25" t="s">
        <v>108</v>
      </c>
      <c r="BK107" s="36" t="s">
        <v>351</v>
      </c>
      <c r="BL107" s="204" t="str">
        <f t="shared" si="2"/>
        <v>insert into Pokemon values ( 106, Slowpoke (Galarian), level, 90,  65,  65, 40,  40,  15, trainer,  Galarica Cuff/Galarica Wreath)</v>
      </c>
    </row>
    <row r="108" spans="1:64" ht="12.75" customHeight="1">
      <c r="A108" s="12">
        <v>80</v>
      </c>
      <c r="B108" s="42" t="s">
        <v>352</v>
      </c>
      <c r="C108" s="42"/>
      <c r="D108" s="14">
        <v>80</v>
      </c>
      <c r="E108" s="15">
        <v>80</v>
      </c>
      <c r="F108" s="43">
        <v>81</v>
      </c>
      <c r="G108" s="43">
        <v>81</v>
      </c>
      <c r="H108" s="43"/>
      <c r="I108" s="43"/>
      <c r="J108" s="43"/>
      <c r="K108" s="43"/>
      <c r="L108" s="43"/>
      <c r="M108" s="43"/>
      <c r="N108" s="43"/>
      <c r="O108" s="43">
        <v>134</v>
      </c>
      <c r="P108" s="43"/>
      <c r="Q108" s="43">
        <v>38</v>
      </c>
      <c r="R108" s="43">
        <v>38</v>
      </c>
      <c r="S108" s="43"/>
      <c r="T108" s="43">
        <v>19</v>
      </c>
      <c r="U108" s="43"/>
      <c r="V108" s="43">
        <v>45</v>
      </c>
      <c r="W108" s="43">
        <v>45</v>
      </c>
      <c r="X108" s="43"/>
      <c r="Y108" s="43">
        <v>19</v>
      </c>
      <c r="Z108" s="43"/>
      <c r="AA108" s="43"/>
      <c r="AB108" s="43">
        <v>2</v>
      </c>
      <c r="AC108" s="43"/>
      <c r="AD108" s="43"/>
      <c r="AE108" s="44">
        <v>325</v>
      </c>
      <c r="AF108" s="17">
        <v>95</v>
      </c>
      <c r="AG108" s="18">
        <v>75</v>
      </c>
      <c r="AH108" s="19">
        <v>110</v>
      </c>
      <c r="AI108" s="20">
        <v>100</v>
      </c>
      <c r="AJ108" s="21">
        <v>80</v>
      </c>
      <c r="AK108" s="22">
        <v>30</v>
      </c>
      <c r="AL108" s="23">
        <f t="shared" si="0"/>
        <v>490</v>
      </c>
      <c r="AM108" s="24" t="s">
        <v>103</v>
      </c>
      <c r="AN108" s="25" t="s">
        <v>184</v>
      </c>
      <c r="AO108" s="24" t="s">
        <v>346</v>
      </c>
      <c r="AP108" s="26" t="s">
        <v>347</v>
      </c>
      <c r="AQ108" s="27" t="s">
        <v>348</v>
      </c>
      <c r="AR108" s="28" t="s">
        <v>111</v>
      </c>
      <c r="AS108" s="29">
        <v>1.6</v>
      </c>
      <c r="AT108" s="29">
        <v>173.1</v>
      </c>
      <c r="AU108" s="30">
        <v>78.5</v>
      </c>
      <c r="AV108" s="31"/>
      <c r="AW108" s="26"/>
      <c r="AX108" s="26">
        <v>2</v>
      </c>
      <c r="AY108" s="26"/>
      <c r="AZ108" s="26"/>
      <c r="BA108" s="25"/>
      <c r="BB108" s="24">
        <v>172</v>
      </c>
      <c r="BC108" s="26">
        <v>75</v>
      </c>
      <c r="BD108" s="32" t="s">
        <v>119</v>
      </c>
      <c r="BE108" s="32">
        <v>50</v>
      </c>
      <c r="BF108" s="35" t="s">
        <v>218</v>
      </c>
      <c r="BG108" s="26" t="s">
        <v>120</v>
      </c>
      <c r="BH108" s="29">
        <v>20</v>
      </c>
      <c r="BI108" s="26" t="s">
        <v>73</v>
      </c>
      <c r="BJ108" s="25" t="s">
        <v>108</v>
      </c>
      <c r="BK108" s="36"/>
      <c r="BL108" s="204" t="str">
        <f t="shared" si="2"/>
        <v>insert into Pokemon values ( 107, Slowbro, level, 95,  75,  110, 100,  80,  30, trainer,  0)</v>
      </c>
    </row>
    <row r="109" spans="1:64" ht="12.75" customHeight="1">
      <c r="A109" s="12">
        <v>80.099999999999994</v>
      </c>
      <c r="B109" s="42" t="s">
        <v>353</v>
      </c>
      <c r="C109" s="42" t="s">
        <v>137</v>
      </c>
      <c r="D109" s="14"/>
      <c r="E109" s="15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>
        <v>38</v>
      </c>
      <c r="R109" s="43">
        <v>38</v>
      </c>
      <c r="S109" s="43"/>
      <c r="T109" s="43">
        <v>19</v>
      </c>
      <c r="U109" s="43"/>
      <c r="V109" s="43">
        <v>45</v>
      </c>
      <c r="W109" s="43">
        <v>45</v>
      </c>
      <c r="X109" s="43"/>
      <c r="Y109" s="43">
        <v>19</v>
      </c>
      <c r="Z109" s="43"/>
      <c r="AA109" s="43"/>
      <c r="AB109" s="43"/>
      <c r="AC109" s="43"/>
      <c r="AD109" s="43"/>
      <c r="AE109" s="44"/>
      <c r="AF109" s="17">
        <v>95</v>
      </c>
      <c r="AG109" s="18">
        <v>75</v>
      </c>
      <c r="AH109" s="19">
        <v>180</v>
      </c>
      <c r="AI109" s="20">
        <v>130</v>
      </c>
      <c r="AJ109" s="21">
        <v>80</v>
      </c>
      <c r="AK109" s="22">
        <v>30</v>
      </c>
      <c r="AL109" s="23">
        <f t="shared" si="0"/>
        <v>590</v>
      </c>
      <c r="AM109" s="24" t="s">
        <v>103</v>
      </c>
      <c r="AN109" s="25" t="s">
        <v>184</v>
      </c>
      <c r="AO109" s="24" t="s">
        <v>354</v>
      </c>
      <c r="AP109" s="26"/>
      <c r="AQ109" s="27"/>
      <c r="AR109" s="28" t="s">
        <v>79</v>
      </c>
      <c r="AS109" s="29">
        <v>2</v>
      </c>
      <c r="AT109" s="29">
        <v>264.60000000000002</v>
      </c>
      <c r="AU109" s="30">
        <v>120</v>
      </c>
      <c r="AV109" s="31"/>
      <c r="AW109" s="26"/>
      <c r="AX109" s="26">
        <v>2</v>
      </c>
      <c r="AY109" s="26"/>
      <c r="AZ109" s="26"/>
      <c r="BA109" s="25"/>
      <c r="BB109" s="24">
        <v>207</v>
      </c>
      <c r="BC109" s="26">
        <v>75</v>
      </c>
      <c r="BD109" s="32" t="s">
        <v>119</v>
      </c>
      <c r="BE109" s="32">
        <v>50</v>
      </c>
      <c r="BF109" s="35" t="s">
        <v>218</v>
      </c>
      <c r="BG109" s="26" t="s">
        <v>120</v>
      </c>
      <c r="BH109" s="29">
        <v>20</v>
      </c>
      <c r="BI109" s="26" t="s">
        <v>73</v>
      </c>
      <c r="BJ109" s="25" t="s">
        <v>108</v>
      </c>
      <c r="BK109" s="36"/>
      <c r="BL109" s="204" t="str">
        <f t="shared" si="2"/>
        <v>insert into Pokemon values ( 108, Slowbro (Mega), level, 95,  75,  180, 130,  80,  30, trainer,  0)</v>
      </c>
    </row>
    <row r="110" spans="1:64" ht="12.75" customHeight="1">
      <c r="A110" s="12">
        <v>80.2</v>
      </c>
      <c r="B110" s="42" t="s">
        <v>355</v>
      </c>
      <c r="C110" s="42" t="s">
        <v>269</v>
      </c>
      <c r="D110" s="14"/>
      <c r="E110" s="15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>
        <v>2</v>
      </c>
      <c r="AC110" s="43"/>
      <c r="AD110" s="43"/>
      <c r="AE110" s="44"/>
      <c r="AF110" s="17">
        <v>95</v>
      </c>
      <c r="AG110" s="18">
        <v>100</v>
      </c>
      <c r="AH110" s="19">
        <v>85</v>
      </c>
      <c r="AI110" s="20">
        <v>100</v>
      </c>
      <c r="AJ110" s="21">
        <v>70</v>
      </c>
      <c r="AK110" s="22">
        <v>30</v>
      </c>
      <c r="AL110" s="23">
        <f t="shared" si="0"/>
        <v>480</v>
      </c>
      <c r="AM110" s="24" t="s">
        <v>66</v>
      </c>
      <c r="AN110" s="25" t="s">
        <v>184</v>
      </c>
      <c r="AO110" s="24" t="s">
        <v>356</v>
      </c>
      <c r="AP110" s="26" t="s">
        <v>347</v>
      </c>
      <c r="AQ110" s="27" t="s">
        <v>348</v>
      </c>
      <c r="AR110" s="28" t="s">
        <v>111</v>
      </c>
      <c r="AS110" s="29">
        <v>1.6</v>
      </c>
      <c r="AT110" s="29">
        <v>155.4</v>
      </c>
      <c r="AU110" s="30">
        <v>70.5</v>
      </c>
      <c r="AV110" s="31"/>
      <c r="AW110" s="26"/>
      <c r="AX110" s="26">
        <v>2</v>
      </c>
      <c r="AY110" s="26"/>
      <c r="AZ110" s="26"/>
      <c r="BA110" s="25"/>
      <c r="BB110" s="24">
        <v>172</v>
      </c>
      <c r="BC110" s="26">
        <v>75</v>
      </c>
      <c r="BD110" s="32" t="s">
        <v>119</v>
      </c>
      <c r="BE110" s="32">
        <v>50</v>
      </c>
      <c r="BF110" s="35" t="s">
        <v>218</v>
      </c>
      <c r="BG110" s="26" t="s">
        <v>120</v>
      </c>
      <c r="BH110" s="29">
        <v>20</v>
      </c>
      <c r="BI110" s="26" t="s">
        <v>73</v>
      </c>
      <c r="BJ110" s="25" t="s">
        <v>108</v>
      </c>
      <c r="BK110" s="36"/>
      <c r="BL110" s="204" t="str">
        <f t="shared" si="2"/>
        <v>insert into Pokemon values ( 109, Slowbro (Galarian), level, 95,  100,  85, 100,  70,  30, trainer,  0)</v>
      </c>
    </row>
    <row r="111" spans="1:64" ht="12.75" customHeight="1">
      <c r="A111" s="12">
        <v>81</v>
      </c>
      <c r="B111" s="42" t="s">
        <v>357</v>
      </c>
      <c r="C111" s="42"/>
      <c r="D111" s="14">
        <v>81</v>
      </c>
      <c r="E111" s="15">
        <v>81</v>
      </c>
      <c r="F111" s="43">
        <v>118</v>
      </c>
      <c r="G111" s="43">
        <v>119</v>
      </c>
      <c r="H111" s="43">
        <v>82</v>
      </c>
      <c r="I111" s="43">
        <v>84</v>
      </c>
      <c r="J111" s="43"/>
      <c r="K111" s="43">
        <v>178</v>
      </c>
      <c r="L111" s="43"/>
      <c r="M111" s="43">
        <v>48</v>
      </c>
      <c r="N111" s="43"/>
      <c r="O111" s="43"/>
      <c r="P111" s="43">
        <v>69</v>
      </c>
      <c r="Q111" s="43">
        <v>47</v>
      </c>
      <c r="R111" s="43">
        <v>47</v>
      </c>
      <c r="S111" s="43"/>
      <c r="T111" s="43">
        <v>25</v>
      </c>
      <c r="U111" s="43"/>
      <c r="V111" s="43">
        <v>54</v>
      </c>
      <c r="W111" s="43">
        <v>54</v>
      </c>
      <c r="X111" s="43"/>
      <c r="Y111" s="43">
        <v>25</v>
      </c>
      <c r="Z111" s="43"/>
      <c r="AA111" s="43"/>
      <c r="AB111" s="43">
        <v>105</v>
      </c>
      <c r="AC111" s="43"/>
      <c r="AD111" s="43">
        <v>177</v>
      </c>
      <c r="AE111" s="44">
        <v>209</v>
      </c>
      <c r="AF111" s="17">
        <v>25</v>
      </c>
      <c r="AG111" s="18">
        <v>35</v>
      </c>
      <c r="AH111" s="19">
        <v>70</v>
      </c>
      <c r="AI111" s="20">
        <v>95</v>
      </c>
      <c r="AJ111" s="21">
        <v>55</v>
      </c>
      <c r="AK111" s="22">
        <v>45</v>
      </c>
      <c r="AL111" s="23">
        <f t="shared" si="0"/>
        <v>325</v>
      </c>
      <c r="AM111" s="24" t="s">
        <v>175</v>
      </c>
      <c r="AN111" s="25" t="s">
        <v>192</v>
      </c>
      <c r="AO111" s="24" t="s">
        <v>331</v>
      </c>
      <c r="AP111" s="26" t="s">
        <v>328</v>
      </c>
      <c r="AQ111" s="27" t="s">
        <v>358</v>
      </c>
      <c r="AR111" s="28" t="s">
        <v>118</v>
      </c>
      <c r="AS111" s="29">
        <v>0.3</v>
      </c>
      <c r="AT111" s="29">
        <v>13.2</v>
      </c>
      <c r="AU111" s="30">
        <v>6</v>
      </c>
      <c r="AV111" s="31"/>
      <c r="AW111" s="26"/>
      <c r="AX111" s="26"/>
      <c r="AY111" s="26">
        <v>1</v>
      </c>
      <c r="AZ111" s="26"/>
      <c r="BA111" s="25"/>
      <c r="BB111" s="24">
        <v>65</v>
      </c>
      <c r="BC111" s="26">
        <v>190</v>
      </c>
      <c r="BD111" s="32" t="s">
        <v>119</v>
      </c>
      <c r="BE111" s="32">
        <v>50</v>
      </c>
      <c r="BF111" s="35" t="s">
        <v>313</v>
      </c>
      <c r="BG111" s="26" t="s">
        <v>359</v>
      </c>
      <c r="BH111" s="29">
        <v>20</v>
      </c>
      <c r="BI111" s="45" t="s">
        <v>329</v>
      </c>
      <c r="BJ111" s="37"/>
      <c r="BK111" s="36" t="s">
        <v>325</v>
      </c>
      <c r="BL111" s="204" t="str">
        <f t="shared" si="2"/>
        <v>insert into Pokemon values ( 110, Magnemite, level, 25,  35,  70, 95,  55,  45, trainer,  Lv. 30)</v>
      </c>
    </row>
    <row r="112" spans="1:64" ht="12.75" customHeight="1">
      <c r="A112" s="12">
        <v>82</v>
      </c>
      <c r="B112" s="42" t="s">
        <v>360</v>
      </c>
      <c r="C112" s="42"/>
      <c r="D112" s="14">
        <v>82</v>
      </c>
      <c r="E112" s="15">
        <v>82</v>
      </c>
      <c r="F112" s="43">
        <v>119</v>
      </c>
      <c r="G112" s="43">
        <v>120</v>
      </c>
      <c r="H112" s="43">
        <v>83</v>
      </c>
      <c r="I112" s="43">
        <v>85</v>
      </c>
      <c r="J112" s="43"/>
      <c r="K112" s="43">
        <v>179</v>
      </c>
      <c r="L112" s="43"/>
      <c r="M112" s="43">
        <v>49</v>
      </c>
      <c r="N112" s="43"/>
      <c r="O112" s="43"/>
      <c r="P112" s="43">
        <v>70</v>
      </c>
      <c r="Q112" s="43">
        <v>48</v>
      </c>
      <c r="R112" s="43">
        <v>48</v>
      </c>
      <c r="S112" s="43"/>
      <c r="T112" s="43">
        <v>26</v>
      </c>
      <c r="U112" s="43"/>
      <c r="V112" s="43">
        <v>55</v>
      </c>
      <c r="W112" s="43">
        <v>55</v>
      </c>
      <c r="X112" s="43"/>
      <c r="Y112" s="43">
        <v>26</v>
      </c>
      <c r="Z112" s="43"/>
      <c r="AA112" s="43"/>
      <c r="AB112" s="43">
        <v>106</v>
      </c>
      <c r="AC112" s="43"/>
      <c r="AD112" s="43">
        <v>178</v>
      </c>
      <c r="AE112" s="44">
        <v>210</v>
      </c>
      <c r="AF112" s="17">
        <v>50</v>
      </c>
      <c r="AG112" s="18">
        <v>60</v>
      </c>
      <c r="AH112" s="19">
        <v>95</v>
      </c>
      <c r="AI112" s="20">
        <v>120</v>
      </c>
      <c r="AJ112" s="21">
        <v>70</v>
      </c>
      <c r="AK112" s="22">
        <v>70</v>
      </c>
      <c r="AL112" s="23">
        <f t="shared" si="0"/>
        <v>465</v>
      </c>
      <c r="AM112" s="24" t="s">
        <v>175</v>
      </c>
      <c r="AN112" s="25" t="s">
        <v>192</v>
      </c>
      <c r="AO112" s="24" t="s">
        <v>331</v>
      </c>
      <c r="AP112" s="26" t="s">
        <v>328</v>
      </c>
      <c r="AQ112" s="27" t="s">
        <v>358</v>
      </c>
      <c r="AR112" s="28" t="s">
        <v>76</v>
      </c>
      <c r="AS112" s="29">
        <v>1</v>
      </c>
      <c r="AT112" s="29">
        <v>132.30000000000001</v>
      </c>
      <c r="AU112" s="30">
        <v>60</v>
      </c>
      <c r="AV112" s="31"/>
      <c r="AW112" s="26"/>
      <c r="AX112" s="26"/>
      <c r="AY112" s="26">
        <v>2</v>
      </c>
      <c r="AZ112" s="26"/>
      <c r="BA112" s="25"/>
      <c r="BB112" s="24">
        <v>163</v>
      </c>
      <c r="BC112" s="26">
        <v>60</v>
      </c>
      <c r="BD112" s="32" t="s">
        <v>119</v>
      </c>
      <c r="BE112" s="32">
        <v>50</v>
      </c>
      <c r="BF112" s="35" t="s">
        <v>313</v>
      </c>
      <c r="BG112" s="26" t="s">
        <v>359</v>
      </c>
      <c r="BH112" s="29">
        <v>20</v>
      </c>
      <c r="BI112" s="45" t="s">
        <v>329</v>
      </c>
      <c r="BJ112" s="37"/>
      <c r="BK112" s="36" t="s">
        <v>180</v>
      </c>
      <c r="BL112" s="204" t="str">
        <f t="shared" si="2"/>
        <v>insert into Pokemon values ( 111, Magneton, level, 50,  60,  95, 120,  70,  70, trainer,  Thunder Stone)</v>
      </c>
    </row>
    <row r="113" spans="1:64" ht="12.75" customHeight="1">
      <c r="A113" s="12">
        <v>83</v>
      </c>
      <c r="B113" s="42" t="s">
        <v>361</v>
      </c>
      <c r="C113" s="42"/>
      <c r="D113" s="14">
        <v>83</v>
      </c>
      <c r="E113" s="15">
        <v>83</v>
      </c>
      <c r="F113" s="43">
        <v>158</v>
      </c>
      <c r="G113" s="43">
        <v>160</v>
      </c>
      <c r="H113" s="43"/>
      <c r="I113" s="43"/>
      <c r="J113" s="43"/>
      <c r="K113" s="43"/>
      <c r="L113" s="43"/>
      <c r="M113" s="43"/>
      <c r="N113" s="43">
        <v>61</v>
      </c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>
        <v>218</v>
      </c>
      <c r="AB113" s="43"/>
      <c r="AC113" s="43"/>
      <c r="AD113" s="43"/>
      <c r="AE113" s="44"/>
      <c r="AF113" s="46">
        <v>52</v>
      </c>
      <c r="AG113" s="47">
        <v>90</v>
      </c>
      <c r="AH113" s="19">
        <v>55</v>
      </c>
      <c r="AI113" s="20">
        <v>58</v>
      </c>
      <c r="AJ113" s="21">
        <v>62</v>
      </c>
      <c r="AK113" s="22">
        <v>60</v>
      </c>
      <c r="AL113" s="23">
        <f t="shared" si="0"/>
        <v>377</v>
      </c>
      <c r="AM113" s="24" t="s">
        <v>141</v>
      </c>
      <c r="AN113" s="25" t="s">
        <v>95</v>
      </c>
      <c r="AO113" s="24" t="s">
        <v>142</v>
      </c>
      <c r="AP113" s="26" t="s">
        <v>234</v>
      </c>
      <c r="AQ113" s="27" t="s">
        <v>283</v>
      </c>
      <c r="AR113" s="28" t="s">
        <v>182</v>
      </c>
      <c r="AS113" s="29">
        <v>0.8</v>
      </c>
      <c r="AT113" s="29">
        <v>33.1</v>
      </c>
      <c r="AU113" s="30">
        <v>15</v>
      </c>
      <c r="AV113" s="31"/>
      <c r="AW113" s="26">
        <v>1</v>
      </c>
      <c r="AX113" s="26"/>
      <c r="AY113" s="26"/>
      <c r="AZ113" s="26"/>
      <c r="BA113" s="25"/>
      <c r="BB113" s="24">
        <v>132</v>
      </c>
      <c r="BC113" s="26">
        <v>45</v>
      </c>
      <c r="BD113" s="32" t="s">
        <v>119</v>
      </c>
      <c r="BE113" s="32">
        <v>50</v>
      </c>
      <c r="BF113" s="35" t="s">
        <v>130</v>
      </c>
      <c r="BG113" s="26" t="s">
        <v>120</v>
      </c>
      <c r="BH113" s="29">
        <v>20</v>
      </c>
      <c r="BI113" s="26" t="s">
        <v>95</v>
      </c>
      <c r="BJ113" s="25" t="s">
        <v>156</v>
      </c>
      <c r="BK113" s="36"/>
      <c r="BL113" s="204" t="str">
        <f t="shared" si="2"/>
        <v>insert into Pokemon values ( 112, Farfetch'd, level, 52,  90,  55, 58,  62,  60, trainer,  0)</v>
      </c>
    </row>
    <row r="114" spans="1:64" ht="12.75" customHeight="1">
      <c r="A114" s="12">
        <v>83.1</v>
      </c>
      <c r="B114" s="42" t="s">
        <v>362</v>
      </c>
      <c r="C114" s="13" t="s">
        <v>269</v>
      </c>
      <c r="D114" s="14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>
        <v>218</v>
      </c>
      <c r="AB114" s="15"/>
      <c r="AC114" s="15"/>
      <c r="AD114" s="15"/>
      <c r="AE114" s="16"/>
      <c r="AF114" s="46">
        <v>52</v>
      </c>
      <c r="AG114" s="47">
        <v>95</v>
      </c>
      <c r="AH114" s="19">
        <v>55</v>
      </c>
      <c r="AI114" s="20">
        <v>58</v>
      </c>
      <c r="AJ114" s="21">
        <v>62</v>
      </c>
      <c r="AK114" s="22">
        <v>55</v>
      </c>
      <c r="AL114" s="23">
        <f t="shared" si="0"/>
        <v>377</v>
      </c>
      <c r="AM114" s="24" t="s">
        <v>280</v>
      </c>
      <c r="AN114" s="25"/>
      <c r="AO114" s="24" t="s">
        <v>312</v>
      </c>
      <c r="AP114" s="26" t="s">
        <v>312</v>
      </c>
      <c r="AQ114" s="27" t="s">
        <v>363</v>
      </c>
      <c r="AR114" s="28" t="s">
        <v>182</v>
      </c>
      <c r="AS114" s="29">
        <v>0.8</v>
      </c>
      <c r="AT114" s="29">
        <v>92.6</v>
      </c>
      <c r="AU114" s="30">
        <v>42</v>
      </c>
      <c r="AV114" s="31"/>
      <c r="AW114" s="26">
        <v>1</v>
      </c>
      <c r="AX114" s="26"/>
      <c r="AY114" s="26"/>
      <c r="AZ114" s="26"/>
      <c r="BA114" s="25"/>
      <c r="BB114" s="24">
        <v>132</v>
      </c>
      <c r="BC114" s="26">
        <v>45</v>
      </c>
      <c r="BD114" s="32" t="s">
        <v>119</v>
      </c>
      <c r="BE114" s="32">
        <v>50</v>
      </c>
      <c r="BF114" s="35" t="s">
        <v>130</v>
      </c>
      <c r="BG114" s="26" t="s">
        <v>120</v>
      </c>
      <c r="BH114" s="29">
        <v>20</v>
      </c>
      <c r="BI114" s="26" t="s">
        <v>95</v>
      </c>
      <c r="BJ114" s="25" t="s">
        <v>156</v>
      </c>
      <c r="BK114" s="36" t="s">
        <v>364</v>
      </c>
      <c r="BL114" s="204" t="str">
        <f t="shared" si="2"/>
        <v>insert into Pokemon values ( 113, Farfetch'd (Galarian), level, 52,  95,  55, 58,  62,  55, trainer,  3 Critical Hits in 1 Battle)</v>
      </c>
    </row>
    <row r="115" spans="1:64" ht="12.75" customHeight="1">
      <c r="A115" s="12">
        <v>84</v>
      </c>
      <c r="B115" s="42" t="s">
        <v>365</v>
      </c>
      <c r="C115" s="42"/>
      <c r="D115" s="14">
        <v>84</v>
      </c>
      <c r="E115" s="15">
        <v>84</v>
      </c>
      <c r="F115" s="43">
        <v>199</v>
      </c>
      <c r="G115" s="43">
        <v>204</v>
      </c>
      <c r="H115" s="43">
        <v>92</v>
      </c>
      <c r="I115" s="43">
        <v>95</v>
      </c>
      <c r="J115" s="43"/>
      <c r="K115" s="43"/>
      <c r="L115" s="43"/>
      <c r="M115" s="43"/>
      <c r="N115" s="43">
        <v>94</v>
      </c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4"/>
      <c r="AF115" s="46">
        <v>35</v>
      </c>
      <c r="AG115" s="47">
        <v>85</v>
      </c>
      <c r="AH115" s="19">
        <v>45</v>
      </c>
      <c r="AI115" s="20">
        <v>35</v>
      </c>
      <c r="AJ115" s="21">
        <v>35</v>
      </c>
      <c r="AK115" s="22">
        <v>75</v>
      </c>
      <c r="AL115" s="23">
        <f t="shared" si="0"/>
        <v>310</v>
      </c>
      <c r="AM115" s="24" t="s">
        <v>141</v>
      </c>
      <c r="AN115" s="25" t="s">
        <v>95</v>
      </c>
      <c r="AO115" s="24" t="s">
        <v>117</v>
      </c>
      <c r="AP115" s="26" t="s">
        <v>366</v>
      </c>
      <c r="AQ115" s="27" t="s">
        <v>143</v>
      </c>
      <c r="AR115" s="28" t="s">
        <v>139</v>
      </c>
      <c r="AS115" s="29">
        <v>1.4</v>
      </c>
      <c r="AT115" s="29">
        <v>86.4</v>
      </c>
      <c r="AU115" s="30">
        <v>39.200000000000003</v>
      </c>
      <c r="AV115" s="31"/>
      <c r="AW115" s="26">
        <v>1</v>
      </c>
      <c r="AX115" s="26"/>
      <c r="AY115" s="26"/>
      <c r="AZ115" s="26"/>
      <c r="BA115" s="25"/>
      <c r="BB115" s="24">
        <v>62</v>
      </c>
      <c r="BC115" s="26">
        <v>190</v>
      </c>
      <c r="BD115" s="32" t="s">
        <v>119</v>
      </c>
      <c r="BE115" s="32">
        <v>50</v>
      </c>
      <c r="BF115" s="35" t="s">
        <v>130</v>
      </c>
      <c r="BG115" s="26" t="s">
        <v>120</v>
      </c>
      <c r="BH115" s="29">
        <v>20</v>
      </c>
      <c r="BI115" s="26" t="s">
        <v>95</v>
      </c>
      <c r="BJ115" s="37"/>
      <c r="BK115" s="36" t="s">
        <v>250</v>
      </c>
      <c r="BL115" s="204" t="str">
        <f t="shared" si="2"/>
        <v>insert into Pokemon values ( 114, Doduo, level, 35,  85,  45, 35,  35,  75, trainer,  Lv. 31)</v>
      </c>
    </row>
    <row r="116" spans="1:64" ht="12.75" customHeight="1">
      <c r="A116" s="12">
        <v>85</v>
      </c>
      <c r="B116" s="42" t="s">
        <v>367</v>
      </c>
      <c r="C116" s="42"/>
      <c r="D116" s="14">
        <v>85</v>
      </c>
      <c r="E116" s="15">
        <v>85</v>
      </c>
      <c r="F116" s="43">
        <v>200</v>
      </c>
      <c r="G116" s="43">
        <v>205</v>
      </c>
      <c r="H116" s="43">
        <v>93</v>
      </c>
      <c r="I116" s="43">
        <v>96</v>
      </c>
      <c r="J116" s="43"/>
      <c r="K116" s="43"/>
      <c r="L116" s="43"/>
      <c r="M116" s="43"/>
      <c r="N116" s="43">
        <v>95</v>
      </c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4"/>
      <c r="AF116" s="46">
        <v>60</v>
      </c>
      <c r="AG116" s="47">
        <v>110</v>
      </c>
      <c r="AH116" s="19">
        <v>70</v>
      </c>
      <c r="AI116" s="20">
        <v>60</v>
      </c>
      <c r="AJ116" s="21">
        <v>60</v>
      </c>
      <c r="AK116" s="22">
        <v>110</v>
      </c>
      <c r="AL116" s="23">
        <f t="shared" si="0"/>
        <v>470</v>
      </c>
      <c r="AM116" s="24" t="s">
        <v>141</v>
      </c>
      <c r="AN116" s="25" t="s">
        <v>95</v>
      </c>
      <c r="AO116" s="24" t="s">
        <v>117</v>
      </c>
      <c r="AP116" s="26" t="s">
        <v>366</v>
      </c>
      <c r="AQ116" s="27" t="s">
        <v>143</v>
      </c>
      <c r="AR116" s="28" t="s">
        <v>368</v>
      </c>
      <c r="AS116" s="29">
        <v>1.8</v>
      </c>
      <c r="AT116" s="29">
        <v>187.8</v>
      </c>
      <c r="AU116" s="30">
        <v>85.2</v>
      </c>
      <c r="AV116" s="31"/>
      <c r="AW116" s="26">
        <v>2</v>
      </c>
      <c r="AX116" s="26"/>
      <c r="AY116" s="26"/>
      <c r="AZ116" s="26"/>
      <c r="BA116" s="25"/>
      <c r="BB116" s="24">
        <v>165</v>
      </c>
      <c r="BC116" s="26">
        <v>45</v>
      </c>
      <c r="BD116" s="32" t="s">
        <v>119</v>
      </c>
      <c r="BE116" s="32">
        <v>50</v>
      </c>
      <c r="BF116" s="35" t="s">
        <v>130</v>
      </c>
      <c r="BG116" s="26" t="s">
        <v>120</v>
      </c>
      <c r="BH116" s="29">
        <v>20</v>
      </c>
      <c r="BI116" s="26" t="s">
        <v>95</v>
      </c>
      <c r="BJ116" s="37"/>
      <c r="BK116" s="36"/>
      <c r="BL116" s="204" t="str">
        <f t="shared" si="2"/>
        <v>insert into Pokemon values ( 115, Dodrio, level, 60,  110,  70, 60,  60,  110, trainer,  0)</v>
      </c>
    </row>
    <row r="117" spans="1:64" ht="12.75" customHeight="1">
      <c r="A117" s="12">
        <v>86</v>
      </c>
      <c r="B117" s="42" t="s">
        <v>369</v>
      </c>
      <c r="C117" s="42"/>
      <c r="D117" s="14">
        <v>86</v>
      </c>
      <c r="E117" s="15">
        <v>86</v>
      </c>
      <c r="F117" s="43">
        <v>176</v>
      </c>
      <c r="G117" s="43">
        <v>178</v>
      </c>
      <c r="H117" s="43"/>
      <c r="I117" s="43"/>
      <c r="J117" s="43"/>
      <c r="K117" s="43"/>
      <c r="L117" s="43"/>
      <c r="M117" s="43">
        <v>265</v>
      </c>
      <c r="N117" s="43"/>
      <c r="O117" s="43"/>
      <c r="P117" s="43"/>
      <c r="Q117" s="43"/>
      <c r="R117" s="43"/>
      <c r="S117" s="43"/>
      <c r="T117" s="43"/>
      <c r="U117" s="43"/>
      <c r="V117" s="43">
        <v>115</v>
      </c>
      <c r="W117" s="43">
        <v>115</v>
      </c>
      <c r="X117" s="43"/>
      <c r="Y117" s="43"/>
      <c r="Z117" s="43"/>
      <c r="AA117" s="43"/>
      <c r="AB117" s="43"/>
      <c r="AC117" s="43"/>
      <c r="AD117" s="43"/>
      <c r="AE117" s="44"/>
      <c r="AF117" s="46">
        <v>65</v>
      </c>
      <c r="AG117" s="47">
        <v>45</v>
      </c>
      <c r="AH117" s="19">
        <v>55</v>
      </c>
      <c r="AI117" s="20">
        <v>45</v>
      </c>
      <c r="AJ117" s="21">
        <v>70</v>
      </c>
      <c r="AK117" s="22">
        <v>45</v>
      </c>
      <c r="AL117" s="23">
        <f t="shared" si="0"/>
        <v>325</v>
      </c>
      <c r="AM117" s="24" t="s">
        <v>103</v>
      </c>
      <c r="AN117" s="37"/>
      <c r="AO117" s="24" t="s">
        <v>82</v>
      </c>
      <c r="AP117" s="26" t="s">
        <v>370</v>
      </c>
      <c r="AQ117" s="27" t="s">
        <v>371</v>
      </c>
      <c r="AR117" s="28" t="s">
        <v>92</v>
      </c>
      <c r="AS117" s="29">
        <v>1.1000000000000001</v>
      </c>
      <c r="AT117" s="29">
        <v>198.4</v>
      </c>
      <c r="AU117" s="30">
        <v>90</v>
      </c>
      <c r="AV117" s="31"/>
      <c r="AW117" s="26"/>
      <c r="AX117" s="26"/>
      <c r="AY117" s="26"/>
      <c r="AZ117" s="26">
        <v>1</v>
      </c>
      <c r="BA117" s="25"/>
      <c r="BB117" s="24">
        <v>65</v>
      </c>
      <c r="BC117" s="26">
        <v>190</v>
      </c>
      <c r="BD117" s="32" t="s">
        <v>119</v>
      </c>
      <c r="BE117" s="32">
        <v>50</v>
      </c>
      <c r="BF117" s="35" t="s">
        <v>128</v>
      </c>
      <c r="BG117" s="26" t="s">
        <v>120</v>
      </c>
      <c r="BH117" s="29">
        <v>20</v>
      </c>
      <c r="BI117" s="26" t="s">
        <v>108</v>
      </c>
      <c r="BJ117" s="25" t="s">
        <v>156</v>
      </c>
      <c r="BK117" s="36" t="s">
        <v>372</v>
      </c>
      <c r="BL117" s="204" t="str">
        <f t="shared" si="2"/>
        <v>insert into Pokemon values ( 116, Seel, level, 65,  45,  55, 45,  70,  45, trainer,  Lv. 34)</v>
      </c>
    </row>
    <row r="118" spans="1:64" ht="12.75" customHeight="1">
      <c r="A118" s="12">
        <v>87</v>
      </c>
      <c r="B118" s="42" t="s">
        <v>373</v>
      </c>
      <c r="C118" s="42"/>
      <c r="D118" s="14">
        <v>87</v>
      </c>
      <c r="E118" s="15">
        <v>87</v>
      </c>
      <c r="F118" s="43">
        <v>177</v>
      </c>
      <c r="G118" s="43">
        <v>179</v>
      </c>
      <c r="H118" s="43"/>
      <c r="I118" s="43"/>
      <c r="J118" s="43"/>
      <c r="K118" s="43"/>
      <c r="L118" s="43"/>
      <c r="M118" s="43">
        <v>266</v>
      </c>
      <c r="N118" s="43"/>
      <c r="O118" s="43"/>
      <c r="P118" s="43"/>
      <c r="Q118" s="43"/>
      <c r="R118" s="43"/>
      <c r="S118" s="43"/>
      <c r="T118" s="43"/>
      <c r="U118" s="43"/>
      <c r="V118" s="43">
        <v>116</v>
      </c>
      <c r="W118" s="43">
        <v>116</v>
      </c>
      <c r="X118" s="43"/>
      <c r="Y118" s="43"/>
      <c r="Z118" s="43"/>
      <c r="AA118" s="43"/>
      <c r="AB118" s="43"/>
      <c r="AC118" s="43"/>
      <c r="AD118" s="43"/>
      <c r="AE118" s="44"/>
      <c r="AF118" s="46">
        <v>90</v>
      </c>
      <c r="AG118" s="47">
        <v>70</v>
      </c>
      <c r="AH118" s="19">
        <v>80</v>
      </c>
      <c r="AI118" s="20">
        <v>70</v>
      </c>
      <c r="AJ118" s="21">
        <v>95</v>
      </c>
      <c r="AK118" s="22">
        <v>70</v>
      </c>
      <c r="AL118" s="23">
        <f t="shared" si="0"/>
        <v>475</v>
      </c>
      <c r="AM118" s="24" t="s">
        <v>103</v>
      </c>
      <c r="AN118" s="25" t="s">
        <v>191</v>
      </c>
      <c r="AO118" s="24" t="s">
        <v>82</v>
      </c>
      <c r="AP118" s="26" t="s">
        <v>370</v>
      </c>
      <c r="AQ118" s="27" t="s">
        <v>371</v>
      </c>
      <c r="AR118" s="28" t="s">
        <v>96</v>
      </c>
      <c r="AS118" s="29">
        <v>1.7</v>
      </c>
      <c r="AT118" s="29">
        <v>264.60000000000002</v>
      </c>
      <c r="AU118" s="30">
        <v>120</v>
      </c>
      <c r="AV118" s="31"/>
      <c r="AW118" s="26"/>
      <c r="AX118" s="26"/>
      <c r="AY118" s="26"/>
      <c r="AZ118" s="26">
        <v>2</v>
      </c>
      <c r="BA118" s="25"/>
      <c r="BB118" s="24">
        <v>166</v>
      </c>
      <c r="BC118" s="26">
        <v>75</v>
      </c>
      <c r="BD118" s="32" t="s">
        <v>119</v>
      </c>
      <c r="BE118" s="32">
        <v>50</v>
      </c>
      <c r="BF118" s="35" t="s">
        <v>128</v>
      </c>
      <c r="BG118" s="26" t="s">
        <v>120</v>
      </c>
      <c r="BH118" s="29">
        <v>20</v>
      </c>
      <c r="BI118" s="26" t="s">
        <v>108</v>
      </c>
      <c r="BJ118" s="25" t="s">
        <v>156</v>
      </c>
      <c r="BK118" s="36"/>
      <c r="BL118" s="204" t="str">
        <f t="shared" si="2"/>
        <v>insert into Pokemon values ( 117, Dewgong, level, 90,  70,  80, 70,  95,  70, trainer,  0)</v>
      </c>
    </row>
    <row r="119" spans="1:64" ht="12.75" customHeight="1">
      <c r="A119" s="12">
        <v>88</v>
      </c>
      <c r="B119" s="42" t="s">
        <v>374</v>
      </c>
      <c r="C119" s="42"/>
      <c r="D119" s="14">
        <v>88</v>
      </c>
      <c r="E119" s="15">
        <v>88</v>
      </c>
      <c r="F119" s="43">
        <v>116</v>
      </c>
      <c r="G119" s="43">
        <v>117</v>
      </c>
      <c r="H119" s="43">
        <v>106</v>
      </c>
      <c r="I119" s="43">
        <v>111</v>
      </c>
      <c r="J119" s="43"/>
      <c r="K119" s="43"/>
      <c r="L119" s="43"/>
      <c r="M119" s="43">
        <v>64</v>
      </c>
      <c r="N119" s="43"/>
      <c r="O119" s="43"/>
      <c r="P119" s="43"/>
      <c r="Q119" s="43">
        <v>50</v>
      </c>
      <c r="R119" s="43">
        <v>50</v>
      </c>
      <c r="S119" s="43"/>
      <c r="T119" s="43">
        <v>28</v>
      </c>
      <c r="U119" s="43"/>
      <c r="V119" s="43">
        <v>57</v>
      </c>
      <c r="W119" s="43">
        <v>57</v>
      </c>
      <c r="X119" s="43"/>
      <c r="Y119" s="43">
        <v>28</v>
      </c>
      <c r="Z119" s="43"/>
      <c r="AA119" s="43"/>
      <c r="AB119" s="43"/>
      <c r="AC119" s="43"/>
      <c r="AD119" s="43"/>
      <c r="AE119" s="44">
        <v>194</v>
      </c>
      <c r="AF119" s="46">
        <v>80</v>
      </c>
      <c r="AG119" s="47">
        <v>80</v>
      </c>
      <c r="AH119" s="19">
        <v>50</v>
      </c>
      <c r="AI119" s="20">
        <v>40</v>
      </c>
      <c r="AJ119" s="21">
        <v>50</v>
      </c>
      <c r="AK119" s="22">
        <v>25</v>
      </c>
      <c r="AL119" s="23">
        <f t="shared" si="0"/>
        <v>325</v>
      </c>
      <c r="AM119" s="24" t="s">
        <v>66</v>
      </c>
      <c r="AN119" s="37"/>
      <c r="AO119" s="24" t="s">
        <v>240</v>
      </c>
      <c r="AP119" s="26" t="s">
        <v>375</v>
      </c>
      <c r="AQ119" s="27" t="s">
        <v>376</v>
      </c>
      <c r="AR119" s="28" t="s">
        <v>211</v>
      </c>
      <c r="AS119" s="29">
        <v>0.9</v>
      </c>
      <c r="AT119" s="29">
        <v>66.099999999999994</v>
      </c>
      <c r="AU119" s="30">
        <v>30</v>
      </c>
      <c r="AV119" s="31">
        <v>1</v>
      </c>
      <c r="AW119" s="26"/>
      <c r="AX119" s="26"/>
      <c r="AY119" s="26"/>
      <c r="AZ119" s="26"/>
      <c r="BA119" s="25"/>
      <c r="BB119" s="24">
        <v>65</v>
      </c>
      <c r="BC119" s="26">
        <v>190</v>
      </c>
      <c r="BD119" s="32" t="s">
        <v>119</v>
      </c>
      <c r="BE119" s="32">
        <v>50</v>
      </c>
      <c r="BF119" s="35" t="s">
        <v>155</v>
      </c>
      <c r="BG119" s="26" t="s">
        <v>120</v>
      </c>
      <c r="BH119" s="29">
        <v>20</v>
      </c>
      <c r="BI119" s="26" t="s">
        <v>377</v>
      </c>
      <c r="BJ119" s="37"/>
      <c r="BK119" s="36" t="s">
        <v>378</v>
      </c>
      <c r="BL119" s="204" t="str">
        <f t="shared" si="2"/>
        <v>insert into Pokemon values ( 118, Grimer, level, 80,  80,  50, 40,  50,  25, trainer,  Lv. 38)</v>
      </c>
    </row>
    <row r="120" spans="1:64" ht="12.75" customHeight="1">
      <c r="A120" s="12">
        <v>88.1</v>
      </c>
      <c r="B120" s="42" t="s">
        <v>379</v>
      </c>
      <c r="C120" s="13" t="s">
        <v>159</v>
      </c>
      <c r="D120" s="14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43">
        <v>50</v>
      </c>
      <c r="R120" s="43">
        <v>50</v>
      </c>
      <c r="S120" s="43"/>
      <c r="T120" s="43">
        <v>28</v>
      </c>
      <c r="U120" s="15"/>
      <c r="V120" s="43">
        <v>57</v>
      </c>
      <c r="W120" s="43">
        <v>57</v>
      </c>
      <c r="X120" s="43"/>
      <c r="Y120" s="43">
        <v>28</v>
      </c>
      <c r="Z120" s="15"/>
      <c r="AA120" s="15"/>
      <c r="AB120" s="15"/>
      <c r="AC120" s="15"/>
      <c r="AD120" s="15"/>
      <c r="AE120" s="16"/>
      <c r="AF120" s="46">
        <v>80</v>
      </c>
      <c r="AG120" s="47">
        <v>80</v>
      </c>
      <c r="AH120" s="19">
        <v>50</v>
      </c>
      <c r="AI120" s="20">
        <v>40</v>
      </c>
      <c r="AJ120" s="21">
        <v>50</v>
      </c>
      <c r="AK120" s="22">
        <v>25</v>
      </c>
      <c r="AL120" s="23">
        <f t="shared" si="0"/>
        <v>325</v>
      </c>
      <c r="AM120" s="24" t="s">
        <v>66</v>
      </c>
      <c r="AN120" s="37" t="s">
        <v>160</v>
      </c>
      <c r="AO120" s="24" t="s">
        <v>376</v>
      </c>
      <c r="AP120" s="26" t="s">
        <v>161</v>
      </c>
      <c r="AQ120" s="27" t="s">
        <v>380</v>
      </c>
      <c r="AR120" s="28" t="s">
        <v>69</v>
      </c>
      <c r="AS120" s="29">
        <v>0.7</v>
      </c>
      <c r="AT120" s="29">
        <v>92.6</v>
      </c>
      <c r="AU120" s="30">
        <v>42</v>
      </c>
      <c r="AV120" s="31">
        <v>1</v>
      </c>
      <c r="AW120" s="26"/>
      <c r="AX120" s="26"/>
      <c r="AY120" s="26"/>
      <c r="AZ120" s="26"/>
      <c r="BA120" s="25"/>
      <c r="BB120" s="24">
        <v>65</v>
      </c>
      <c r="BC120" s="26">
        <v>190</v>
      </c>
      <c r="BD120" s="32" t="s">
        <v>119</v>
      </c>
      <c r="BE120" s="32">
        <v>50</v>
      </c>
      <c r="BF120" s="35" t="s">
        <v>71</v>
      </c>
      <c r="BG120" s="26" t="s">
        <v>120</v>
      </c>
      <c r="BH120" s="29">
        <v>20</v>
      </c>
      <c r="BI120" s="26" t="s">
        <v>377</v>
      </c>
      <c r="BJ120" s="37"/>
      <c r="BK120" s="36" t="s">
        <v>378</v>
      </c>
      <c r="BL120" s="204" t="str">
        <f t="shared" si="2"/>
        <v>insert into Pokemon values ( 119, Grimer (Alolan), level, 80,  80,  50, 40,  50,  25, trainer,  Lv. 38)</v>
      </c>
    </row>
    <row r="121" spans="1:64" ht="12.75" customHeight="1">
      <c r="A121" s="12">
        <v>89</v>
      </c>
      <c r="B121" s="42" t="s">
        <v>381</v>
      </c>
      <c r="C121" s="42"/>
      <c r="D121" s="14">
        <v>89</v>
      </c>
      <c r="E121" s="15">
        <v>89</v>
      </c>
      <c r="F121" s="43">
        <v>117</v>
      </c>
      <c r="G121" s="43">
        <v>118</v>
      </c>
      <c r="H121" s="43">
        <v>107</v>
      </c>
      <c r="I121" s="43">
        <v>112</v>
      </c>
      <c r="J121" s="43"/>
      <c r="K121" s="43"/>
      <c r="L121" s="43"/>
      <c r="M121" s="43">
        <v>65</v>
      </c>
      <c r="N121" s="43"/>
      <c r="O121" s="43"/>
      <c r="P121" s="43"/>
      <c r="Q121" s="43">
        <v>51</v>
      </c>
      <c r="R121" s="43">
        <v>51</v>
      </c>
      <c r="S121" s="43"/>
      <c r="T121" s="43">
        <v>29</v>
      </c>
      <c r="U121" s="43"/>
      <c r="V121" s="43">
        <v>58</v>
      </c>
      <c r="W121" s="43">
        <v>58</v>
      </c>
      <c r="X121" s="43"/>
      <c r="Y121" s="43">
        <v>29</v>
      </c>
      <c r="Z121" s="43"/>
      <c r="AA121" s="43"/>
      <c r="AB121" s="43"/>
      <c r="AC121" s="43"/>
      <c r="AD121" s="43"/>
      <c r="AE121" s="44">
        <v>195</v>
      </c>
      <c r="AF121" s="46">
        <v>105</v>
      </c>
      <c r="AG121" s="47">
        <v>105</v>
      </c>
      <c r="AH121" s="19">
        <v>75</v>
      </c>
      <c r="AI121" s="20">
        <v>65</v>
      </c>
      <c r="AJ121" s="21">
        <v>100</v>
      </c>
      <c r="AK121" s="22">
        <v>50</v>
      </c>
      <c r="AL121" s="23">
        <f t="shared" si="0"/>
        <v>500</v>
      </c>
      <c r="AM121" s="24" t="s">
        <v>66</v>
      </c>
      <c r="AN121" s="37"/>
      <c r="AO121" s="24" t="s">
        <v>240</v>
      </c>
      <c r="AP121" s="26" t="s">
        <v>375</v>
      </c>
      <c r="AQ121" s="27" t="s">
        <v>376</v>
      </c>
      <c r="AR121" s="28" t="s">
        <v>167</v>
      </c>
      <c r="AS121" s="29">
        <v>1.2</v>
      </c>
      <c r="AT121" s="29">
        <v>66.099999999999994</v>
      </c>
      <c r="AU121" s="30">
        <v>30</v>
      </c>
      <c r="AV121" s="31">
        <v>1</v>
      </c>
      <c r="AW121" s="26">
        <v>1</v>
      </c>
      <c r="AX121" s="26"/>
      <c r="AY121" s="26"/>
      <c r="AZ121" s="26"/>
      <c r="BA121" s="25"/>
      <c r="BB121" s="24">
        <v>175</v>
      </c>
      <c r="BC121" s="26">
        <v>75</v>
      </c>
      <c r="BD121" s="32" t="s">
        <v>119</v>
      </c>
      <c r="BE121" s="32">
        <v>50</v>
      </c>
      <c r="BF121" s="35" t="s">
        <v>155</v>
      </c>
      <c r="BG121" s="26" t="s">
        <v>120</v>
      </c>
      <c r="BH121" s="29">
        <v>20</v>
      </c>
      <c r="BI121" s="26" t="s">
        <v>377</v>
      </c>
      <c r="BJ121" s="37"/>
      <c r="BK121" s="36"/>
      <c r="BL121" s="204" t="str">
        <f t="shared" si="2"/>
        <v>insert into Pokemon values ( 120, Muk, level, 105,  105,  75, 65,  100,  50, trainer,  0)</v>
      </c>
    </row>
    <row r="122" spans="1:64" ht="12.75" customHeight="1">
      <c r="A122" s="12">
        <v>89.1</v>
      </c>
      <c r="B122" s="42" t="s">
        <v>382</v>
      </c>
      <c r="C122" s="13" t="s">
        <v>159</v>
      </c>
      <c r="D122" s="14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43">
        <v>51</v>
      </c>
      <c r="R122" s="43">
        <v>51</v>
      </c>
      <c r="S122" s="43"/>
      <c r="T122" s="43">
        <v>29</v>
      </c>
      <c r="U122" s="15"/>
      <c r="V122" s="43">
        <v>58</v>
      </c>
      <c r="W122" s="43">
        <v>58</v>
      </c>
      <c r="X122" s="43"/>
      <c r="Y122" s="43">
        <v>29</v>
      </c>
      <c r="Z122" s="15"/>
      <c r="AA122" s="15"/>
      <c r="AB122" s="15"/>
      <c r="AC122" s="15"/>
      <c r="AD122" s="15"/>
      <c r="AE122" s="16"/>
      <c r="AF122" s="46">
        <v>105</v>
      </c>
      <c r="AG122" s="47">
        <v>105</v>
      </c>
      <c r="AH122" s="19">
        <v>75</v>
      </c>
      <c r="AI122" s="20">
        <v>65</v>
      </c>
      <c r="AJ122" s="21">
        <v>100</v>
      </c>
      <c r="AK122" s="22">
        <v>50</v>
      </c>
      <c r="AL122" s="23">
        <f t="shared" si="0"/>
        <v>500</v>
      </c>
      <c r="AM122" s="24" t="s">
        <v>66</v>
      </c>
      <c r="AN122" s="37" t="s">
        <v>160</v>
      </c>
      <c r="AO122" s="24" t="s">
        <v>376</v>
      </c>
      <c r="AP122" s="26" t="s">
        <v>161</v>
      </c>
      <c r="AQ122" s="27" t="s">
        <v>380</v>
      </c>
      <c r="AR122" s="28" t="s">
        <v>76</v>
      </c>
      <c r="AS122" s="29">
        <v>1</v>
      </c>
      <c r="AT122" s="29">
        <v>114.6</v>
      </c>
      <c r="AU122" s="30">
        <v>52</v>
      </c>
      <c r="AV122" s="31">
        <v>1</v>
      </c>
      <c r="AW122" s="26">
        <v>1</v>
      </c>
      <c r="AX122" s="26"/>
      <c r="AY122" s="26"/>
      <c r="AZ122" s="26"/>
      <c r="BA122" s="25"/>
      <c r="BB122" s="24">
        <v>175</v>
      </c>
      <c r="BC122" s="26">
        <v>75</v>
      </c>
      <c r="BD122" s="32" t="s">
        <v>119</v>
      </c>
      <c r="BE122" s="32">
        <v>50</v>
      </c>
      <c r="BF122" s="35" t="s">
        <v>71</v>
      </c>
      <c r="BG122" s="26" t="s">
        <v>120</v>
      </c>
      <c r="BH122" s="29">
        <v>20</v>
      </c>
      <c r="BI122" s="26" t="s">
        <v>377</v>
      </c>
      <c r="BJ122" s="37"/>
      <c r="BK122" s="36"/>
      <c r="BL122" s="204" t="str">
        <f t="shared" si="2"/>
        <v>insert into Pokemon values ( 121, Muk (Alolan), level, 105,  105,  75, 65,  100,  50, trainer,  0)</v>
      </c>
    </row>
    <row r="123" spans="1:64" ht="12.75" customHeight="1">
      <c r="A123" s="12">
        <v>90</v>
      </c>
      <c r="B123" s="42" t="s">
        <v>383</v>
      </c>
      <c r="C123" s="42"/>
      <c r="D123" s="14">
        <v>90</v>
      </c>
      <c r="E123" s="15">
        <v>90</v>
      </c>
      <c r="F123" s="43">
        <v>169</v>
      </c>
      <c r="G123" s="43">
        <v>171</v>
      </c>
      <c r="H123" s="43"/>
      <c r="I123" s="43"/>
      <c r="J123" s="43"/>
      <c r="K123" s="43"/>
      <c r="L123" s="43"/>
      <c r="M123" s="43"/>
      <c r="N123" s="43"/>
      <c r="O123" s="43">
        <v>36</v>
      </c>
      <c r="P123" s="43"/>
      <c r="Q123" s="43">
        <v>115</v>
      </c>
      <c r="R123" s="43">
        <v>115</v>
      </c>
      <c r="S123" s="43"/>
      <c r="T123" s="43"/>
      <c r="U123" s="43"/>
      <c r="V123" s="43">
        <v>138</v>
      </c>
      <c r="W123" s="43">
        <v>138</v>
      </c>
      <c r="X123" s="43"/>
      <c r="Y123" s="43"/>
      <c r="Z123" s="43"/>
      <c r="AA123" s="43">
        <v>150</v>
      </c>
      <c r="AB123" s="43">
        <v>131</v>
      </c>
      <c r="AC123" s="43"/>
      <c r="AD123" s="43"/>
      <c r="AE123" s="44">
        <v>329</v>
      </c>
      <c r="AF123" s="46">
        <v>30</v>
      </c>
      <c r="AG123" s="47">
        <v>65</v>
      </c>
      <c r="AH123" s="19">
        <v>100</v>
      </c>
      <c r="AI123" s="20">
        <v>45</v>
      </c>
      <c r="AJ123" s="21">
        <v>25</v>
      </c>
      <c r="AK123" s="22">
        <v>40</v>
      </c>
      <c r="AL123" s="23">
        <f t="shared" si="0"/>
        <v>305</v>
      </c>
      <c r="AM123" s="24" t="s">
        <v>103</v>
      </c>
      <c r="AN123" s="37"/>
      <c r="AO123" s="24" t="s">
        <v>354</v>
      </c>
      <c r="AP123" s="26" t="s">
        <v>384</v>
      </c>
      <c r="AQ123" s="27" t="s">
        <v>385</v>
      </c>
      <c r="AR123" s="28" t="s">
        <v>118</v>
      </c>
      <c r="AS123" s="29">
        <v>0.3</v>
      </c>
      <c r="AT123" s="29">
        <v>8.8000000000000007</v>
      </c>
      <c r="AU123" s="30">
        <v>4</v>
      </c>
      <c r="AV123" s="31"/>
      <c r="AW123" s="26"/>
      <c r="AX123" s="26">
        <v>1</v>
      </c>
      <c r="AY123" s="26"/>
      <c r="AZ123" s="26"/>
      <c r="BA123" s="25"/>
      <c r="BB123" s="24">
        <v>61</v>
      </c>
      <c r="BC123" s="26">
        <v>190</v>
      </c>
      <c r="BD123" s="32" t="s">
        <v>288</v>
      </c>
      <c r="BE123" s="32">
        <v>50</v>
      </c>
      <c r="BF123" s="35" t="s">
        <v>155</v>
      </c>
      <c r="BG123" s="26" t="s">
        <v>120</v>
      </c>
      <c r="BH123" s="29">
        <v>20</v>
      </c>
      <c r="BI123" s="26" t="s">
        <v>324</v>
      </c>
      <c r="BJ123" s="37"/>
      <c r="BK123" s="36" t="s">
        <v>386</v>
      </c>
      <c r="BL123" s="204" t="str">
        <f t="shared" si="2"/>
        <v>insert into Pokemon values ( 122, Shellder, level, 30,  65,  100, 45,  25,  40, trainer,  Water Stone)</v>
      </c>
    </row>
    <row r="124" spans="1:64" ht="12.75" customHeight="1">
      <c r="A124" s="12">
        <v>91</v>
      </c>
      <c r="B124" s="42" t="s">
        <v>387</v>
      </c>
      <c r="C124" s="42"/>
      <c r="D124" s="14">
        <v>91</v>
      </c>
      <c r="E124" s="15">
        <v>91</v>
      </c>
      <c r="F124" s="43">
        <v>170</v>
      </c>
      <c r="G124" s="43">
        <v>172</v>
      </c>
      <c r="H124" s="43"/>
      <c r="I124" s="43"/>
      <c r="J124" s="43"/>
      <c r="K124" s="43"/>
      <c r="L124" s="43"/>
      <c r="M124" s="43"/>
      <c r="N124" s="43"/>
      <c r="O124" s="43">
        <v>37</v>
      </c>
      <c r="P124" s="43"/>
      <c r="Q124" s="43">
        <v>116</v>
      </c>
      <c r="R124" s="43">
        <v>116</v>
      </c>
      <c r="S124" s="43"/>
      <c r="T124" s="43"/>
      <c r="U124" s="43"/>
      <c r="V124" s="43">
        <v>139</v>
      </c>
      <c r="W124" s="43">
        <v>139</v>
      </c>
      <c r="X124" s="43"/>
      <c r="Y124" s="43"/>
      <c r="Z124" s="43"/>
      <c r="AA124" s="43">
        <v>151</v>
      </c>
      <c r="AB124" s="43">
        <v>132</v>
      </c>
      <c r="AC124" s="43"/>
      <c r="AD124" s="43"/>
      <c r="AE124" s="44">
        <v>330</v>
      </c>
      <c r="AF124" s="46">
        <v>50</v>
      </c>
      <c r="AG124" s="47">
        <v>95</v>
      </c>
      <c r="AH124" s="19">
        <v>180</v>
      </c>
      <c r="AI124" s="20">
        <v>85</v>
      </c>
      <c r="AJ124" s="21">
        <v>45</v>
      </c>
      <c r="AK124" s="22">
        <v>70</v>
      </c>
      <c r="AL124" s="23">
        <f t="shared" si="0"/>
        <v>525</v>
      </c>
      <c r="AM124" s="24" t="s">
        <v>103</v>
      </c>
      <c r="AN124" s="25" t="s">
        <v>191</v>
      </c>
      <c r="AO124" s="24" t="s">
        <v>354</v>
      </c>
      <c r="AP124" s="26" t="s">
        <v>384</v>
      </c>
      <c r="AQ124" s="27" t="s">
        <v>385</v>
      </c>
      <c r="AR124" s="28" t="s">
        <v>148</v>
      </c>
      <c r="AS124" s="29">
        <v>1.5</v>
      </c>
      <c r="AT124" s="29">
        <v>292.10000000000002</v>
      </c>
      <c r="AU124" s="30">
        <v>132.5</v>
      </c>
      <c r="AV124" s="31"/>
      <c r="AW124" s="26"/>
      <c r="AX124" s="26">
        <v>2</v>
      </c>
      <c r="AY124" s="26"/>
      <c r="AZ124" s="26"/>
      <c r="BA124" s="25"/>
      <c r="BB124" s="24">
        <v>184</v>
      </c>
      <c r="BC124" s="26">
        <v>60</v>
      </c>
      <c r="BD124" s="32" t="s">
        <v>288</v>
      </c>
      <c r="BE124" s="32">
        <v>50</v>
      </c>
      <c r="BF124" s="35" t="s">
        <v>155</v>
      </c>
      <c r="BG124" s="26" t="s">
        <v>120</v>
      </c>
      <c r="BH124" s="29">
        <v>20</v>
      </c>
      <c r="BI124" s="26" t="s">
        <v>324</v>
      </c>
      <c r="BJ124" s="37"/>
      <c r="BK124" s="36"/>
      <c r="BL124" s="204" t="str">
        <f t="shared" si="2"/>
        <v>insert into Pokemon values ( 123, Cloyster, level, 50,  95,  180, 85,  45,  70, trainer,  0)</v>
      </c>
    </row>
    <row r="125" spans="1:64" ht="12.75" customHeight="1">
      <c r="A125" s="12">
        <v>92</v>
      </c>
      <c r="B125" s="42" t="s">
        <v>388</v>
      </c>
      <c r="C125" s="42"/>
      <c r="D125" s="14">
        <v>92</v>
      </c>
      <c r="E125" s="15">
        <v>92</v>
      </c>
      <c r="F125" s="43">
        <v>58</v>
      </c>
      <c r="G125" s="43">
        <v>58</v>
      </c>
      <c r="H125" s="43"/>
      <c r="I125" s="43"/>
      <c r="J125" s="43">
        <v>69</v>
      </c>
      <c r="K125" s="43">
        <v>69</v>
      </c>
      <c r="L125" s="43"/>
      <c r="M125" s="43"/>
      <c r="N125" s="43"/>
      <c r="O125" s="43"/>
      <c r="P125" s="43">
        <v>30</v>
      </c>
      <c r="Q125" s="43">
        <v>61</v>
      </c>
      <c r="R125" s="43">
        <v>61</v>
      </c>
      <c r="S125" s="43">
        <v>23</v>
      </c>
      <c r="T125" s="43">
        <v>32</v>
      </c>
      <c r="U125" s="43"/>
      <c r="V125" s="43">
        <v>73</v>
      </c>
      <c r="W125" s="43">
        <v>73</v>
      </c>
      <c r="X125" s="43">
        <v>23</v>
      </c>
      <c r="Y125" s="43">
        <v>32</v>
      </c>
      <c r="Z125" s="43"/>
      <c r="AA125" s="43">
        <v>141</v>
      </c>
      <c r="AB125" s="43"/>
      <c r="AC125" s="43"/>
      <c r="AD125" s="43">
        <v>136</v>
      </c>
      <c r="AE125" s="44">
        <v>68</v>
      </c>
      <c r="AF125" s="46">
        <v>30</v>
      </c>
      <c r="AG125" s="47">
        <v>35</v>
      </c>
      <c r="AH125" s="19">
        <v>30</v>
      </c>
      <c r="AI125" s="20">
        <v>100</v>
      </c>
      <c r="AJ125" s="21">
        <v>35</v>
      </c>
      <c r="AK125" s="22">
        <v>80</v>
      </c>
      <c r="AL125" s="23">
        <f t="shared" si="0"/>
        <v>310</v>
      </c>
      <c r="AM125" s="24" t="s">
        <v>389</v>
      </c>
      <c r="AN125" s="25" t="s">
        <v>66</v>
      </c>
      <c r="AO125" s="24" t="s">
        <v>390</v>
      </c>
      <c r="AP125" s="34"/>
      <c r="AQ125" s="38"/>
      <c r="AR125" s="39" t="s">
        <v>207</v>
      </c>
      <c r="AS125" s="40">
        <v>1.3</v>
      </c>
      <c r="AT125" s="40">
        <v>0.2</v>
      </c>
      <c r="AU125" s="41">
        <v>0.1</v>
      </c>
      <c r="AV125" s="31"/>
      <c r="AW125" s="26"/>
      <c r="AX125" s="26"/>
      <c r="AY125" s="26">
        <v>1</v>
      </c>
      <c r="AZ125" s="26"/>
      <c r="BA125" s="25"/>
      <c r="BB125" s="24">
        <v>62</v>
      </c>
      <c r="BC125" s="26">
        <v>190</v>
      </c>
      <c r="BD125" s="32" t="s">
        <v>70</v>
      </c>
      <c r="BE125" s="32">
        <v>50</v>
      </c>
      <c r="BF125" s="35" t="s">
        <v>155</v>
      </c>
      <c r="BG125" s="26" t="s">
        <v>120</v>
      </c>
      <c r="BH125" s="29">
        <v>20</v>
      </c>
      <c r="BI125" s="26" t="s">
        <v>377</v>
      </c>
      <c r="BJ125" s="37"/>
      <c r="BK125" s="36" t="s">
        <v>299</v>
      </c>
      <c r="BL125" s="204" t="str">
        <f t="shared" si="2"/>
        <v>insert into Pokemon values ( 124, Gastly, level, 30,  35,  30, 100,  35,  80, trainer,  Lv. 25)</v>
      </c>
    </row>
    <row r="126" spans="1:64" ht="12.75" customHeight="1">
      <c r="A126" s="12">
        <v>93</v>
      </c>
      <c r="B126" s="42" t="s">
        <v>391</v>
      </c>
      <c r="C126" s="42"/>
      <c r="D126" s="14">
        <v>93</v>
      </c>
      <c r="E126" s="15">
        <v>93</v>
      </c>
      <c r="F126" s="43">
        <v>59</v>
      </c>
      <c r="G126" s="43">
        <v>59</v>
      </c>
      <c r="H126" s="43"/>
      <c r="I126" s="43"/>
      <c r="J126" s="43">
        <v>70</v>
      </c>
      <c r="K126" s="43">
        <v>70</v>
      </c>
      <c r="L126" s="43"/>
      <c r="M126" s="43"/>
      <c r="N126" s="43"/>
      <c r="O126" s="43"/>
      <c r="P126" s="43">
        <v>31</v>
      </c>
      <c r="Q126" s="43">
        <v>62</v>
      </c>
      <c r="R126" s="43">
        <v>62</v>
      </c>
      <c r="S126" s="43">
        <v>24</v>
      </c>
      <c r="T126" s="43">
        <v>33</v>
      </c>
      <c r="U126" s="43"/>
      <c r="V126" s="43">
        <v>74</v>
      </c>
      <c r="W126" s="43">
        <v>74</v>
      </c>
      <c r="X126" s="43">
        <v>24</v>
      </c>
      <c r="Y126" s="43">
        <v>33</v>
      </c>
      <c r="Z126" s="43"/>
      <c r="AA126" s="43">
        <v>142</v>
      </c>
      <c r="AB126" s="43"/>
      <c r="AC126" s="43"/>
      <c r="AD126" s="43">
        <v>137</v>
      </c>
      <c r="AE126" s="44">
        <v>69</v>
      </c>
      <c r="AF126" s="46">
        <v>45</v>
      </c>
      <c r="AG126" s="47">
        <v>50</v>
      </c>
      <c r="AH126" s="19">
        <v>45</v>
      </c>
      <c r="AI126" s="20">
        <v>115</v>
      </c>
      <c r="AJ126" s="21">
        <v>55</v>
      </c>
      <c r="AK126" s="22">
        <v>95</v>
      </c>
      <c r="AL126" s="23">
        <f t="shared" si="0"/>
        <v>405</v>
      </c>
      <c r="AM126" s="24" t="s">
        <v>389</v>
      </c>
      <c r="AN126" s="25" t="s">
        <v>66</v>
      </c>
      <c r="AO126" s="24" t="s">
        <v>390</v>
      </c>
      <c r="AP126" s="34"/>
      <c r="AQ126" s="38"/>
      <c r="AR126" s="39" t="s">
        <v>111</v>
      </c>
      <c r="AS126" s="40">
        <v>1.6</v>
      </c>
      <c r="AT126" s="40">
        <v>0.2</v>
      </c>
      <c r="AU126" s="41">
        <v>0.1</v>
      </c>
      <c r="AV126" s="31"/>
      <c r="AW126" s="26"/>
      <c r="AX126" s="26"/>
      <c r="AY126" s="26">
        <v>2</v>
      </c>
      <c r="AZ126" s="26"/>
      <c r="BA126" s="25"/>
      <c r="BB126" s="24">
        <v>142</v>
      </c>
      <c r="BC126" s="26">
        <v>90</v>
      </c>
      <c r="BD126" s="32" t="s">
        <v>70</v>
      </c>
      <c r="BE126" s="32">
        <v>50</v>
      </c>
      <c r="BF126" s="35" t="s">
        <v>155</v>
      </c>
      <c r="BG126" s="26" t="s">
        <v>120</v>
      </c>
      <c r="BH126" s="29">
        <v>20</v>
      </c>
      <c r="BI126" s="26" t="s">
        <v>377</v>
      </c>
      <c r="BJ126" s="37"/>
      <c r="BK126" s="36" t="s">
        <v>307</v>
      </c>
      <c r="BL126" s="204" t="str">
        <f t="shared" si="2"/>
        <v>insert into Pokemon values ( 125, Haunter, level, 45,  50,  45, 115,  55,  95, trainer,  Trade)</v>
      </c>
    </row>
    <row r="127" spans="1:64" ht="12.75" customHeight="1">
      <c r="A127" s="12">
        <v>94</v>
      </c>
      <c r="B127" s="42" t="s">
        <v>392</v>
      </c>
      <c r="C127" s="42"/>
      <c r="D127" s="14">
        <v>94</v>
      </c>
      <c r="E127" s="15">
        <v>94</v>
      </c>
      <c r="F127" s="43">
        <v>60</v>
      </c>
      <c r="G127" s="43">
        <v>60</v>
      </c>
      <c r="H127" s="43"/>
      <c r="I127" s="43"/>
      <c r="J127" s="43">
        <v>71</v>
      </c>
      <c r="K127" s="43">
        <v>71</v>
      </c>
      <c r="L127" s="43"/>
      <c r="M127" s="43"/>
      <c r="N127" s="43"/>
      <c r="O127" s="43"/>
      <c r="P127" s="43">
        <v>32</v>
      </c>
      <c r="Q127" s="43">
        <v>63</v>
      </c>
      <c r="R127" s="43">
        <v>63</v>
      </c>
      <c r="S127" s="43">
        <v>25</v>
      </c>
      <c r="T127" s="43">
        <v>34</v>
      </c>
      <c r="U127" s="43"/>
      <c r="V127" s="43">
        <v>75</v>
      </c>
      <c r="W127" s="43">
        <v>75</v>
      </c>
      <c r="X127" s="43">
        <v>25</v>
      </c>
      <c r="Y127" s="43">
        <v>34</v>
      </c>
      <c r="Z127" s="43"/>
      <c r="AA127" s="43">
        <v>143</v>
      </c>
      <c r="AB127" s="43"/>
      <c r="AC127" s="43"/>
      <c r="AD127" s="43">
        <v>138</v>
      </c>
      <c r="AE127" s="44">
        <v>70</v>
      </c>
      <c r="AF127" s="46">
        <v>60</v>
      </c>
      <c r="AG127" s="47">
        <v>65</v>
      </c>
      <c r="AH127" s="19">
        <v>60</v>
      </c>
      <c r="AI127" s="20">
        <v>130</v>
      </c>
      <c r="AJ127" s="21">
        <v>75</v>
      </c>
      <c r="AK127" s="22">
        <v>110</v>
      </c>
      <c r="AL127" s="23">
        <f t="shared" si="0"/>
        <v>500</v>
      </c>
      <c r="AM127" s="24" t="s">
        <v>389</v>
      </c>
      <c r="AN127" s="25" t="s">
        <v>66</v>
      </c>
      <c r="AO127" s="24" t="s">
        <v>393</v>
      </c>
      <c r="AP127" s="34"/>
      <c r="AQ127" s="38"/>
      <c r="AR127" s="39" t="s">
        <v>148</v>
      </c>
      <c r="AS127" s="40">
        <v>1.5</v>
      </c>
      <c r="AT127" s="40">
        <v>89.3</v>
      </c>
      <c r="AU127" s="41">
        <v>40.5</v>
      </c>
      <c r="AV127" s="31"/>
      <c r="AW127" s="26"/>
      <c r="AX127" s="26"/>
      <c r="AY127" s="26">
        <v>3</v>
      </c>
      <c r="AZ127" s="26"/>
      <c r="BA127" s="25"/>
      <c r="BB127" s="24">
        <v>250</v>
      </c>
      <c r="BC127" s="26">
        <v>45</v>
      </c>
      <c r="BD127" s="32" t="s">
        <v>70</v>
      </c>
      <c r="BE127" s="32">
        <v>50</v>
      </c>
      <c r="BF127" s="35" t="s">
        <v>155</v>
      </c>
      <c r="BG127" s="26" t="s">
        <v>120</v>
      </c>
      <c r="BH127" s="29">
        <v>20</v>
      </c>
      <c r="BI127" s="26" t="s">
        <v>377</v>
      </c>
      <c r="BJ127" s="37"/>
      <c r="BK127" s="36"/>
      <c r="BL127" s="204" t="str">
        <f t="shared" si="2"/>
        <v>insert into Pokemon values ( 126, Gengar, level, 60,  65,  60, 130,  75,  110, trainer,  0)</v>
      </c>
    </row>
    <row r="128" spans="1:64" ht="12.75" customHeight="1">
      <c r="A128" s="12">
        <v>94.1</v>
      </c>
      <c r="B128" s="42" t="s">
        <v>394</v>
      </c>
      <c r="C128" s="42" t="s">
        <v>137</v>
      </c>
      <c r="D128" s="14"/>
      <c r="E128" s="15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>
        <v>32</v>
      </c>
      <c r="Q128" s="43">
        <v>63</v>
      </c>
      <c r="R128" s="43">
        <v>63</v>
      </c>
      <c r="S128" s="43">
        <v>25</v>
      </c>
      <c r="T128" s="43">
        <v>34</v>
      </c>
      <c r="U128" s="43"/>
      <c r="V128" s="43">
        <v>75</v>
      </c>
      <c r="W128" s="43">
        <v>75</v>
      </c>
      <c r="X128" s="43">
        <v>25</v>
      </c>
      <c r="Y128" s="43">
        <v>34</v>
      </c>
      <c r="Z128" s="43"/>
      <c r="AA128" s="43"/>
      <c r="AB128" s="43"/>
      <c r="AC128" s="43"/>
      <c r="AD128" s="43"/>
      <c r="AE128" s="44"/>
      <c r="AF128" s="46">
        <v>60</v>
      </c>
      <c r="AG128" s="47">
        <v>65</v>
      </c>
      <c r="AH128" s="19">
        <v>80</v>
      </c>
      <c r="AI128" s="20">
        <v>170</v>
      </c>
      <c r="AJ128" s="21">
        <v>95</v>
      </c>
      <c r="AK128" s="22">
        <v>130</v>
      </c>
      <c r="AL128" s="23">
        <f t="shared" si="0"/>
        <v>600</v>
      </c>
      <c r="AM128" s="24" t="s">
        <v>389</v>
      </c>
      <c r="AN128" s="25" t="s">
        <v>66</v>
      </c>
      <c r="AO128" s="24" t="s">
        <v>395</v>
      </c>
      <c r="AP128" s="34"/>
      <c r="AQ128" s="38"/>
      <c r="AR128" s="39" t="s">
        <v>139</v>
      </c>
      <c r="AS128" s="40">
        <v>1.4</v>
      </c>
      <c r="AT128" s="40">
        <v>89.3</v>
      </c>
      <c r="AU128" s="41">
        <v>40.5</v>
      </c>
      <c r="AV128" s="31"/>
      <c r="AW128" s="26"/>
      <c r="AX128" s="26"/>
      <c r="AY128" s="26">
        <v>3</v>
      </c>
      <c r="AZ128" s="26"/>
      <c r="BA128" s="25"/>
      <c r="BB128" s="24">
        <v>300</v>
      </c>
      <c r="BC128" s="26">
        <v>45</v>
      </c>
      <c r="BD128" s="32" t="s">
        <v>70</v>
      </c>
      <c r="BE128" s="32">
        <v>50</v>
      </c>
      <c r="BF128" s="35" t="s">
        <v>155</v>
      </c>
      <c r="BG128" s="26" t="s">
        <v>120</v>
      </c>
      <c r="BH128" s="29">
        <v>20</v>
      </c>
      <c r="BI128" s="26" t="s">
        <v>377</v>
      </c>
      <c r="BJ128" s="25"/>
      <c r="BK128" s="36"/>
      <c r="BL128" s="204" t="str">
        <f t="shared" si="2"/>
        <v>insert into Pokemon values ( 127, Gengar (Mega), level, 60,  65,  80, 170,  95,  130, trainer,  0)</v>
      </c>
    </row>
    <row r="129" spans="1:64" ht="12.75" customHeight="1">
      <c r="A129" s="12">
        <v>95</v>
      </c>
      <c r="B129" s="42" t="s">
        <v>396</v>
      </c>
      <c r="C129" s="42"/>
      <c r="D129" s="14">
        <v>95</v>
      </c>
      <c r="E129" s="15">
        <v>95</v>
      </c>
      <c r="F129" s="43">
        <v>62</v>
      </c>
      <c r="G129" s="43">
        <v>62</v>
      </c>
      <c r="H129" s="43"/>
      <c r="I129" s="43"/>
      <c r="J129" s="43">
        <v>34</v>
      </c>
      <c r="K129" s="43">
        <v>34</v>
      </c>
      <c r="L129" s="43"/>
      <c r="M129" s="43">
        <v>71</v>
      </c>
      <c r="N129" s="43"/>
      <c r="O129" s="43">
        <v>53</v>
      </c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>
        <v>178</v>
      </c>
      <c r="AB129" s="43"/>
      <c r="AC129" s="43"/>
      <c r="AD129" s="43">
        <v>118</v>
      </c>
      <c r="AE129" s="44"/>
      <c r="AF129" s="46">
        <v>35</v>
      </c>
      <c r="AG129" s="47">
        <v>45</v>
      </c>
      <c r="AH129" s="19">
        <v>160</v>
      </c>
      <c r="AI129" s="20">
        <v>30</v>
      </c>
      <c r="AJ129" s="21">
        <v>45</v>
      </c>
      <c r="AK129" s="22">
        <v>70</v>
      </c>
      <c r="AL129" s="23">
        <f t="shared" si="0"/>
        <v>385</v>
      </c>
      <c r="AM129" s="24" t="s">
        <v>292</v>
      </c>
      <c r="AN129" s="25" t="s">
        <v>187</v>
      </c>
      <c r="AO129" s="24" t="s">
        <v>293</v>
      </c>
      <c r="AP129" s="26" t="s">
        <v>328</v>
      </c>
      <c r="AQ129" s="27" t="s">
        <v>397</v>
      </c>
      <c r="AR129" s="28" t="s">
        <v>398</v>
      </c>
      <c r="AS129" s="29">
        <v>8.8000000000000007</v>
      </c>
      <c r="AT129" s="29">
        <v>463</v>
      </c>
      <c r="AU129" s="30">
        <v>210</v>
      </c>
      <c r="AV129" s="31"/>
      <c r="AW129" s="26"/>
      <c r="AX129" s="26">
        <v>1</v>
      </c>
      <c r="AY129" s="26"/>
      <c r="AZ129" s="26"/>
      <c r="BA129" s="25"/>
      <c r="BB129" s="24">
        <v>77</v>
      </c>
      <c r="BC129" s="26">
        <v>45</v>
      </c>
      <c r="BD129" s="32" t="s">
        <v>119</v>
      </c>
      <c r="BE129" s="32">
        <v>50</v>
      </c>
      <c r="BF129" s="35" t="s">
        <v>313</v>
      </c>
      <c r="BG129" s="26" t="s">
        <v>120</v>
      </c>
      <c r="BH129" s="29">
        <v>25</v>
      </c>
      <c r="BI129" s="26" t="s">
        <v>329</v>
      </c>
      <c r="BJ129" s="37"/>
      <c r="BK129" s="36" t="s">
        <v>399</v>
      </c>
      <c r="BL129" s="204" t="str">
        <f t="shared" si="2"/>
        <v>insert into Pokemon values ( 128, Onix, level, 35,  45,  160, 30,  45,  70, trainer,  Trade (Holding Metal Coat))</v>
      </c>
    </row>
    <row r="130" spans="1:64" ht="12.75" customHeight="1">
      <c r="A130" s="12">
        <v>96</v>
      </c>
      <c r="B130" s="42" t="s">
        <v>400</v>
      </c>
      <c r="C130" s="42"/>
      <c r="D130" s="14">
        <v>96</v>
      </c>
      <c r="E130" s="15">
        <v>96</v>
      </c>
      <c r="F130" s="43">
        <v>87</v>
      </c>
      <c r="G130" s="43">
        <v>87</v>
      </c>
      <c r="H130" s="43"/>
      <c r="I130" s="43"/>
      <c r="J130" s="43"/>
      <c r="K130" s="43"/>
      <c r="L130" s="43"/>
      <c r="M130" s="43"/>
      <c r="N130" s="43"/>
      <c r="O130" s="43"/>
      <c r="P130" s="43"/>
      <c r="Q130" s="43">
        <v>54</v>
      </c>
      <c r="R130" s="43">
        <v>54</v>
      </c>
      <c r="S130" s="43"/>
      <c r="T130" s="43"/>
      <c r="U130" s="43">
        <v>13</v>
      </c>
      <c r="V130" s="43">
        <v>66</v>
      </c>
      <c r="W130" s="43">
        <v>66</v>
      </c>
      <c r="X130" s="43"/>
      <c r="Y130" s="43"/>
      <c r="Z130" s="43">
        <v>20</v>
      </c>
      <c r="AA130" s="43"/>
      <c r="AB130" s="43"/>
      <c r="AC130" s="43"/>
      <c r="AD130" s="43"/>
      <c r="AE130" s="44">
        <v>66</v>
      </c>
      <c r="AF130" s="46">
        <v>60</v>
      </c>
      <c r="AG130" s="47">
        <v>48</v>
      </c>
      <c r="AH130" s="19">
        <v>45</v>
      </c>
      <c r="AI130" s="20">
        <v>43</v>
      </c>
      <c r="AJ130" s="21">
        <v>90</v>
      </c>
      <c r="AK130" s="22">
        <v>42</v>
      </c>
      <c r="AL130" s="23">
        <f t="shared" si="0"/>
        <v>328</v>
      </c>
      <c r="AM130" s="24" t="s">
        <v>184</v>
      </c>
      <c r="AN130" s="37"/>
      <c r="AO130" s="24" t="s">
        <v>401</v>
      </c>
      <c r="AP130" s="26" t="s">
        <v>402</v>
      </c>
      <c r="AQ130" s="27" t="s">
        <v>234</v>
      </c>
      <c r="AR130" s="28" t="s">
        <v>76</v>
      </c>
      <c r="AS130" s="29">
        <v>1</v>
      </c>
      <c r="AT130" s="29">
        <v>71.400000000000006</v>
      </c>
      <c r="AU130" s="30">
        <v>32.4</v>
      </c>
      <c r="AV130" s="31"/>
      <c r="AW130" s="26"/>
      <c r="AX130" s="26"/>
      <c r="AY130" s="26"/>
      <c r="AZ130" s="26">
        <v>1</v>
      </c>
      <c r="BA130" s="25"/>
      <c r="BB130" s="24">
        <v>66</v>
      </c>
      <c r="BC130" s="26">
        <v>190</v>
      </c>
      <c r="BD130" s="32" t="s">
        <v>119</v>
      </c>
      <c r="BE130" s="32">
        <v>50</v>
      </c>
      <c r="BF130" s="35" t="s">
        <v>132</v>
      </c>
      <c r="BG130" s="26" t="s">
        <v>120</v>
      </c>
      <c r="BH130" s="29">
        <v>20</v>
      </c>
      <c r="BI130" s="26" t="s">
        <v>305</v>
      </c>
      <c r="BJ130" s="37"/>
      <c r="BK130" s="36" t="s">
        <v>257</v>
      </c>
      <c r="BL130" s="204" t="str">
        <f t="shared" si="2"/>
        <v>insert into Pokemon values ( 129, Drowzee, level, 60,  48,  45, 43,  90,  42, trainer,  Lv. 26)</v>
      </c>
    </row>
    <row r="131" spans="1:64" ht="12.75" customHeight="1">
      <c r="A131" s="12">
        <v>97</v>
      </c>
      <c r="B131" s="42" t="s">
        <v>403</v>
      </c>
      <c r="C131" s="42"/>
      <c r="D131" s="14">
        <v>97</v>
      </c>
      <c r="E131" s="15">
        <v>97</v>
      </c>
      <c r="F131" s="43">
        <v>88</v>
      </c>
      <c r="G131" s="43">
        <v>88</v>
      </c>
      <c r="H131" s="43"/>
      <c r="I131" s="43"/>
      <c r="J131" s="43"/>
      <c r="K131" s="43"/>
      <c r="L131" s="43"/>
      <c r="M131" s="43"/>
      <c r="N131" s="43"/>
      <c r="O131" s="43"/>
      <c r="P131" s="43"/>
      <c r="Q131" s="43">
        <v>55</v>
      </c>
      <c r="R131" s="43">
        <v>55</v>
      </c>
      <c r="S131" s="43"/>
      <c r="T131" s="43"/>
      <c r="U131" s="43">
        <v>14</v>
      </c>
      <c r="V131" s="43">
        <v>67</v>
      </c>
      <c r="W131" s="43">
        <v>67</v>
      </c>
      <c r="X131" s="43"/>
      <c r="Y131" s="43"/>
      <c r="Z131" s="43">
        <v>21</v>
      </c>
      <c r="AA131" s="43"/>
      <c r="AB131" s="43"/>
      <c r="AC131" s="43"/>
      <c r="AD131" s="43"/>
      <c r="AE131" s="44">
        <v>67</v>
      </c>
      <c r="AF131" s="46">
        <v>85</v>
      </c>
      <c r="AG131" s="47">
        <v>73</v>
      </c>
      <c r="AH131" s="19">
        <v>70</v>
      </c>
      <c r="AI131" s="20">
        <v>73</v>
      </c>
      <c r="AJ131" s="21">
        <v>115</v>
      </c>
      <c r="AK131" s="22">
        <v>67</v>
      </c>
      <c r="AL131" s="23">
        <f t="shared" si="0"/>
        <v>483</v>
      </c>
      <c r="AM131" s="24" t="s">
        <v>184</v>
      </c>
      <c r="AN131" s="37"/>
      <c r="AO131" s="24" t="s">
        <v>401</v>
      </c>
      <c r="AP131" s="26" t="s">
        <v>402</v>
      </c>
      <c r="AQ131" s="27" t="s">
        <v>234</v>
      </c>
      <c r="AR131" s="28" t="s">
        <v>111</v>
      </c>
      <c r="AS131" s="29">
        <v>1.6</v>
      </c>
      <c r="AT131" s="29">
        <v>166.7</v>
      </c>
      <c r="AU131" s="30">
        <v>75.599999999999994</v>
      </c>
      <c r="AV131" s="31"/>
      <c r="AW131" s="26"/>
      <c r="AX131" s="26"/>
      <c r="AY131" s="26"/>
      <c r="AZ131" s="26">
        <v>2</v>
      </c>
      <c r="BA131" s="25"/>
      <c r="BB131" s="24">
        <v>169</v>
      </c>
      <c r="BC131" s="26">
        <v>75</v>
      </c>
      <c r="BD131" s="32" t="s">
        <v>119</v>
      </c>
      <c r="BE131" s="32">
        <v>50</v>
      </c>
      <c r="BF131" s="35" t="s">
        <v>132</v>
      </c>
      <c r="BG131" s="26" t="s">
        <v>120</v>
      </c>
      <c r="BH131" s="29">
        <v>20</v>
      </c>
      <c r="BI131" s="26" t="s">
        <v>305</v>
      </c>
      <c r="BJ131" s="37"/>
      <c r="BK131" s="36"/>
      <c r="BL131" s="204" t="str">
        <f t="shared" ref="BL131:BL194" si="3">"insert into Pokemon values ( "&amp;ROW()-1&amp;", "&amp;B131&amp;", level, "&amp;AF131&amp;",  "&amp;AG131&amp;",  "&amp;AH131&amp;", "&amp;AI131&amp;",  "&amp;AJ131&amp;",  "&amp;AK131&amp;", trainer,  "&amp;IF(BK131="","0",BK131)&amp;")"</f>
        <v>insert into Pokemon values ( 130, Hypno, level, 85,  73,  70, 73,  115,  67, trainer,  0)</v>
      </c>
    </row>
    <row r="132" spans="1:64" ht="12.75" customHeight="1">
      <c r="A132" s="12">
        <v>98</v>
      </c>
      <c r="B132" s="42" t="s">
        <v>404</v>
      </c>
      <c r="C132" s="42"/>
      <c r="D132" s="14">
        <v>98</v>
      </c>
      <c r="E132" s="15">
        <v>98</v>
      </c>
      <c r="F132" s="43">
        <v>164</v>
      </c>
      <c r="G132" s="43">
        <v>166</v>
      </c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>
        <v>98</v>
      </c>
      <c r="AB132" s="43">
        <v>38</v>
      </c>
      <c r="AC132" s="43"/>
      <c r="AD132" s="43"/>
      <c r="AE132" s="44"/>
      <c r="AF132" s="46">
        <v>30</v>
      </c>
      <c r="AG132" s="47">
        <v>105</v>
      </c>
      <c r="AH132" s="19">
        <v>90</v>
      </c>
      <c r="AI132" s="20">
        <v>25</v>
      </c>
      <c r="AJ132" s="21">
        <v>25</v>
      </c>
      <c r="AK132" s="22">
        <v>50</v>
      </c>
      <c r="AL132" s="23">
        <f t="shared" si="0"/>
        <v>325</v>
      </c>
      <c r="AM132" s="24" t="s">
        <v>103</v>
      </c>
      <c r="AN132" s="37"/>
      <c r="AO132" s="24" t="s">
        <v>405</v>
      </c>
      <c r="AP132" s="26" t="s">
        <v>354</v>
      </c>
      <c r="AQ132" s="27" t="s">
        <v>206</v>
      </c>
      <c r="AR132" s="28" t="s">
        <v>178</v>
      </c>
      <c r="AS132" s="29">
        <v>0.4</v>
      </c>
      <c r="AT132" s="29">
        <v>14.3</v>
      </c>
      <c r="AU132" s="30">
        <v>6.5</v>
      </c>
      <c r="AV132" s="31"/>
      <c r="AW132" s="26">
        <v>1</v>
      </c>
      <c r="AX132" s="26"/>
      <c r="AY132" s="26"/>
      <c r="AZ132" s="26"/>
      <c r="BA132" s="25"/>
      <c r="BB132" s="24">
        <v>65</v>
      </c>
      <c r="BC132" s="26">
        <v>225</v>
      </c>
      <c r="BD132" s="32" t="s">
        <v>119</v>
      </c>
      <c r="BE132" s="32">
        <v>50</v>
      </c>
      <c r="BF132" s="35" t="s">
        <v>89</v>
      </c>
      <c r="BG132" s="26" t="s">
        <v>120</v>
      </c>
      <c r="BH132" s="29">
        <v>20</v>
      </c>
      <c r="BI132" s="26" t="s">
        <v>324</v>
      </c>
      <c r="BJ132" s="37"/>
      <c r="BK132" s="36" t="s">
        <v>265</v>
      </c>
      <c r="BL132" s="204" t="str">
        <f t="shared" si="3"/>
        <v>insert into Pokemon values ( 131, Krabby, level, 30,  105,  90, 25,  25,  50, trainer,  Lv. 28)</v>
      </c>
    </row>
    <row r="133" spans="1:64" ht="12.75" customHeight="1">
      <c r="A133" s="12">
        <v>99</v>
      </c>
      <c r="B133" s="42" t="s">
        <v>406</v>
      </c>
      <c r="C133" s="42"/>
      <c r="D133" s="14">
        <v>99</v>
      </c>
      <c r="E133" s="15">
        <v>99</v>
      </c>
      <c r="F133" s="43">
        <v>165</v>
      </c>
      <c r="G133" s="43">
        <v>167</v>
      </c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>
        <v>99</v>
      </c>
      <c r="AB133" s="43">
        <v>39</v>
      </c>
      <c r="AC133" s="43"/>
      <c r="AD133" s="43"/>
      <c r="AE133" s="44"/>
      <c r="AF133" s="46">
        <v>55</v>
      </c>
      <c r="AG133" s="47">
        <v>130</v>
      </c>
      <c r="AH133" s="19">
        <v>115</v>
      </c>
      <c r="AI133" s="20">
        <v>50</v>
      </c>
      <c r="AJ133" s="21">
        <v>50</v>
      </c>
      <c r="AK133" s="22">
        <v>75</v>
      </c>
      <c r="AL133" s="23">
        <f t="shared" si="0"/>
        <v>475</v>
      </c>
      <c r="AM133" s="24" t="s">
        <v>103</v>
      </c>
      <c r="AN133" s="37"/>
      <c r="AO133" s="24" t="s">
        <v>405</v>
      </c>
      <c r="AP133" s="26" t="s">
        <v>354</v>
      </c>
      <c r="AQ133" s="27" t="s">
        <v>206</v>
      </c>
      <c r="AR133" s="28" t="s">
        <v>207</v>
      </c>
      <c r="AS133" s="29">
        <v>1.3</v>
      </c>
      <c r="AT133" s="29">
        <v>132.30000000000001</v>
      </c>
      <c r="AU133" s="30">
        <v>60</v>
      </c>
      <c r="AV133" s="31"/>
      <c r="AW133" s="26">
        <v>2</v>
      </c>
      <c r="AX133" s="26"/>
      <c r="AY133" s="26"/>
      <c r="AZ133" s="26"/>
      <c r="BA133" s="25"/>
      <c r="BB133" s="24">
        <v>166</v>
      </c>
      <c r="BC133" s="26">
        <v>60</v>
      </c>
      <c r="BD133" s="32" t="s">
        <v>119</v>
      </c>
      <c r="BE133" s="32">
        <v>50</v>
      </c>
      <c r="BF133" s="35" t="s">
        <v>89</v>
      </c>
      <c r="BG133" s="26" t="s">
        <v>120</v>
      </c>
      <c r="BH133" s="29">
        <v>20</v>
      </c>
      <c r="BI133" s="26" t="s">
        <v>324</v>
      </c>
      <c r="BJ133" s="37"/>
      <c r="BK133" s="36"/>
      <c r="BL133" s="204" t="str">
        <f t="shared" si="3"/>
        <v>insert into Pokemon values ( 132, Kingler, level, 55,  130,  115, 50,  50,  75, trainer,  0)</v>
      </c>
    </row>
    <row r="134" spans="1:64" ht="12.75" customHeight="1">
      <c r="A134" s="12">
        <v>100</v>
      </c>
      <c r="B134" s="42" t="s">
        <v>407</v>
      </c>
      <c r="C134" s="42"/>
      <c r="D134" s="14">
        <v>100</v>
      </c>
      <c r="E134" s="15">
        <v>100</v>
      </c>
      <c r="F134" s="43">
        <v>120</v>
      </c>
      <c r="G134" s="43">
        <v>121</v>
      </c>
      <c r="H134" s="43">
        <v>84</v>
      </c>
      <c r="I134" s="43">
        <v>87</v>
      </c>
      <c r="J134" s="43"/>
      <c r="K134" s="43"/>
      <c r="L134" s="43"/>
      <c r="M134" s="43"/>
      <c r="N134" s="43"/>
      <c r="O134" s="43"/>
      <c r="P134" s="43">
        <v>72</v>
      </c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4">
        <v>207</v>
      </c>
      <c r="AF134" s="46">
        <v>40</v>
      </c>
      <c r="AG134" s="47">
        <v>30</v>
      </c>
      <c r="AH134" s="19">
        <v>50</v>
      </c>
      <c r="AI134" s="20">
        <v>55</v>
      </c>
      <c r="AJ134" s="21">
        <v>55</v>
      </c>
      <c r="AK134" s="22">
        <v>100</v>
      </c>
      <c r="AL134" s="23">
        <f t="shared" si="0"/>
        <v>330</v>
      </c>
      <c r="AM134" s="24" t="s">
        <v>175</v>
      </c>
      <c r="AN134" s="37"/>
      <c r="AO134" s="24" t="s">
        <v>408</v>
      </c>
      <c r="AP134" s="26" t="s">
        <v>176</v>
      </c>
      <c r="AQ134" s="27" t="s">
        <v>409</v>
      </c>
      <c r="AR134" s="28" t="s">
        <v>106</v>
      </c>
      <c r="AS134" s="29">
        <v>0.5</v>
      </c>
      <c r="AT134" s="29">
        <v>22.9</v>
      </c>
      <c r="AU134" s="30">
        <v>10.4</v>
      </c>
      <c r="AV134" s="31"/>
      <c r="AW134" s="26"/>
      <c r="AX134" s="26"/>
      <c r="AY134" s="26"/>
      <c r="AZ134" s="26"/>
      <c r="BA134" s="25">
        <v>1</v>
      </c>
      <c r="BB134" s="24">
        <v>66</v>
      </c>
      <c r="BC134" s="26">
        <v>190</v>
      </c>
      <c r="BD134" s="32" t="s">
        <v>119</v>
      </c>
      <c r="BE134" s="32">
        <v>50</v>
      </c>
      <c r="BF134" s="35" t="s">
        <v>89</v>
      </c>
      <c r="BG134" s="26" t="s">
        <v>359</v>
      </c>
      <c r="BH134" s="29">
        <v>20</v>
      </c>
      <c r="BI134" s="45" t="s">
        <v>329</v>
      </c>
      <c r="BJ134" s="37"/>
      <c r="BK134" s="36" t="s">
        <v>325</v>
      </c>
      <c r="BL134" s="204" t="str">
        <f t="shared" si="3"/>
        <v>insert into Pokemon values ( 133, Voltorb, level, 40,  30,  50, 55,  55,  100, trainer,  Lv. 30)</v>
      </c>
    </row>
    <row r="135" spans="1:64" ht="12.75" customHeight="1">
      <c r="A135" s="12">
        <v>100.1</v>
      </c>
      <c r="B135" s="42" t="s">
        <v>410</v>
      </c>
      <c r="C135" s="42" t="s">
        <v>291</v>
      </c>
      <c r="D135" s="14"/>
      <c r="E135" s="15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>
        <v>192</v>
      </c>
      <c r="AE135" s="44"/>
      <c r="AF135" s="46">
        <v>40</v>
      </c>
      <c r="AG135" s="47">
        <v>30</v>
      </c>
      <c r="AH135" s="19">
        <v>50</v>
      </c>
      <c r="AI135" s="20">
        <v>55</v>
      </c>
      <c r="AJ135" s="21">
        <v>55</v>
      </c>
      <c r="AK135" s="22">
        <v>100</v>
      </c>
      <c r="AL135" s="23">
        <f t="shared" si="0"/>
        <v>330</v>
      </c>
      <c r="AM135" s="24" t="s">
        <v>175</v>
      </c>
      <c r="AN135" s="37" t="s">
        <v>65</v>
      </c>
      <c r="AO135" s="24" t="s">
        <v>408</v>
      </c>
      <c r="AP135" s="26" t="s">
        <v>176</v>
      </c>
      <c r="AQ135" s="27" t="s">
        <v>409</v>
      </c>
      <c r="AR135" s="28" t="s">
        <v>106</v>
      </c>
      <c r="AS135" s="29">
        <v>0.5</v>
      </c>
      <c r="AT135" s="29">
        <v>28.7</v>
      </c>
      <c r="AU135" s="30">
        <v>13</v>
      </c>
      <c r="AV135" s="31"/>
      <c r="AW135" s="26"/>
      <c r="AX135" s="26"/>
      <c r="AY135" s="26"/>
      <c r="AZ135" s="26"/>
      <c r="BA135" s="25">
        <v>1</v>
      </c>
      <c r="BB135" s="24">
        <v>66</v>
      </c>
      <c r="BC135" s="26">
        <v>190</v>
      </c>
      <c r="BD135" s="32" t="s">
        <v>119</v>
      </c>
      <c r="BE135" s="32">
        <v>50</v>
      </c>
      <c r="BF135" s="35" t="s">
        <v>89</v>
      </c>
      <c r="BG135" s="26" t="s">
        <v>359</v>
      </c>
      <c r="BH135" s="29">
        <v>20</v>
      </c>
      <c r="BI135" s="45" t="s">
        <v>329</v>
      </c>
      <c r="BJ135" s="37"/>
      <c r="BK135" s="36" t="s">
        <v>319</v>
      </c>
      <c r="BL135" s="204" t="str">
        <f t="shared" si="3"/>
        <v>insert into Pokemon values ( 134, Voltorb (Hisuian), level, 40,  30,  50, 55,  55,  100, trainer,  Leaf Stone)</v>
      </c>
    </row>
    <row r="136" spans="1:64" ht="12.75" customHeight="1">
      <c r="A136" s="12">
        <v>101</v>
      </c>
      <c r="B136" s="42" t="s">
        <v>411</v>
      </c>
      <c r="C136" s="42"/>
      <c r="D136" s="14">
        <v>101</v>
      </c>
      <c r="E136" s="15">
        <v>101</v>
      </c>
      <c r="F136" s="43">
        <v>121</v>
      </c>
      <c r="G136" s="43">
        <v>122</v>
      </c>
      <c r="H136" s="43">
        <v>85</v>
      </c>
      <c r="I136" s="43">
        <v>88</v>
      </c>
      <c r="J136" s="43"/>
      <c r="K136" s="43"/>
      <c r="L136" s="43"/>
      <c r="M136" s="43"/>
      <c r="N136" s="43"/>
      <c r="O136" s="43"/>
      <c r="P136" s="43">
        <v>73</v>
      </c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4">
        <v>208</v>
      </c>
      <c r="AF136" s="46">
        <v>60</v>
      </c>
      <c r="AG136" s="47">
        <v>50</v>
      </c>
      <c r="AH136" s="19">
        <v>70</v>
      </c>
      <c r="AI136" s="20">
        <v>80</v>
      </c>
      <c r="AJ136" s="21">
        <v>80</v>
      </c>
      <c r="AK136" s="22">
        <v>150</v>
      </c>
      <c r="AL136" s="23">
        <f t="shared" si="0"/>
        <v>490</v>
      </c>
      <c r="AM136" s="24" t="s">
        <v>175</v>
      </c>
      <c r="AN136" s="37"/>
      <c r="AO136" s="24" t="s">
        <v>408</v>
      </c>
      <c r="AP136" s="26" t="s">
        <v>176</v>
      </c>
      <c r="AQ136" s="27" t="s">
        <v>409</v>
      </c>
      <c r="AR136" s="28" t="s">
        <v>167</v>
      </c>
      <c r="AS136" s="29">
        <v>1.2</v>
      </c>
      <c r="AT136" s="29">
        <v>146.80000000000001</v>
      </c>
      <c r="AU136" s="30">
        <v>66.599999999999994</v>
      </c>
      <c r="AV136" s="31"/>
      <c r="AW136" s="26"/>
      <c r="AX136" s="26"/>
      <c r="AY136" s="26"/>
      <c r="AZ136" s="26"/>
      <c r="BA136" s="25">
        <v>2</v>
      </c>
      <c r="BB136" s="24">
        <v>172</v>
      </c>
      <c r="BC136" s="26">
        <v>60</v>
      </c>
      <c r="BD136" s="32" t="s">
        <v>119</v>
      </c>
      <c r="BE136" s="32">
        <v>50</v>
      </c>
      <c r="BF136" s="35" t="s">
        <v>89</v>
      </c>
      <c r="BG136" s="26" t="s">
        <v>359</v>
      </c>
      <c r="BH136" s="29">
        <v>20</v>
      </c>
      <c r="BI136" s="45" t="s">
        <v>329</v>
      </c>
      <c r="BJ136" s="37"/>
      <c r="BK136" s="36"/>
      <c r="BL136" s="204" t="str">
        <f t="shared" si="3"/>
        <v>insert into Pokemon values ( 135, Electrode, level, 60,  50,  70, 80,  80,  150, trainer,  0)</v>
      </c>
    </row>
    <row r="137" spans="1:64" ht="12.75" customHeight="1">
      <c r="A137" s="12">
        <v>101.1</v>
      </c>
      <c r="B137" s="42" t="s">
        <v>412</v>
      </c>
      <c r="C137" s="42" t="s">
        <v>291</v>
      </c>
      <c r="D137" s="14"/>
      <c r="E137" s="15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>
        <v>193</v>
      </c>
      <c r="AE137" s="44"/>
      <c r="AF137" s="46">
        <v>60</v>
      </c>
      <c r="AG137" s="47">
        <v>50</v>
      </c>
      <c r="AH137" s="19">
        <v>70</v>
      </c>
      <c r="AI137" s="20">
        <v>80</v>
      </c>
      <c r="AJ137" s="21">
        <v>80</v>
      </c>
      <c r="AK137" s="22">
        <v>150</v>
      </c>
      <c r="AL137" s="23">
        <f t="shared" si="0"/>
        <v>490</v>
      </c>
      <c r="AM137" s="24" t="s">
        <v>175</v>
      </c>
      <c r="AN137" s="37" t="s">
        <v>65</v>
      </c>
      <c r="AO137" s="24" t="s">
        <v>408</v>
      </c>
      <c r="AP137" s="26" t="s">
        <v>176</v>
      </c>
      <c r="AQ137" s="27" t="s">
        <v>409</v>
      </c>
      <c r="AR137" s="28" t="s">
        <v>167</v>
      </c>
      <c r="AS137" s="29">
        <v>1.2</v>
      </c>
      <c r="AT137" s="29">
        <v>156.5</v>
      </c>
      <c r="AU137" s="30">
        <v>71</v>
      </c>
      <c r="AV137" s="31"/>
      <c r="AW137" s="26"/>
      <c r="AX137" s="26"/>
      <c r="AY137" s="26"/>
      <c r="AZ137" s="26"/>
      <c r="BA137" s="25">
        <v>2</v>
      </c>
      <c r="BB137" s="24">
        <v>172</v>
      </c>
      <c r="BC137" s="26">
        <v>60</v>
      </c>
      <c r="BD137" s="32" t="s">
        <v>119</v>
      </c>
      <c r="BE137" s="32">
        <v>50</v>
      </c>
      <c r="BF137" s="35" t="s">
        <v>89</v>
      </c>
      <c r="BG137" s="26" t="s">
        <v>359</v>
      </c>
      <c r="BH137" s="29">
        <v>20</v>
      </c>
      <c r="BI137" s="45" t="s">
        <v>329</v>
      </c>
      <c r="BJ137" s="37"/>
      <c r="BK137" s="36"/>
      <c r="BL137" s="204" t="str">
        <f t="shared" si="3"/>
        <v>insert into Pokemon values ( 136, Electrode (Hisuian), level, 60,  50,  70, 80,  80,  150, trainer,  0)</v>
      </c>
    </row>
    <row r="138" spans="1:64" ht="12.75" customHeight="1">
      <c r="A138" s="12">
        <v>102</v>
      </c>
      <c r="B138" s="42" t="s">
        <v>413</v>
      </c>
      <c r="C138" s="42"/>
      <c r="D138" s="14">
        <v>102</v>
      </c>
      <c r="E138" s="15">
        <v>102</v>
      </c>
      <c r="F138" s="43">
        <v>104</v>
      </c>
      <c r="G138" s="43">
        <v>105</v>
      </c>
      <c r="H138" s="43"/>
      <c r="I138" s="43"/>
      <c r="J138" s="43"/>
      <c r="K138" s="43"/>
      <c r="L138" s="43"/>
      <c r="M138" s="43"/>
      <c r="N138" s="43"/>
      <c r="O138" s="43">
        <v>136</v>
      </c>
      <c r="P138" s="43"/>
      <c r="Q138" s="43">
        <v>269</v>
      </c>
      <c r="R138" s="43"/>
      <c r="S138" s="43"/>
      <c r="T138" s="43"/>
      <c r="U138" s="43">
        <v>84</v>
      </c>
      <c r="V138" s="43">
        <v>355</v>
      </c>
      <c r="W138" s="43"/>
      <c r="X138" s="43"/>
      <c r="Y138" s="43"/>
      <c r="Z138" s="43">
        <v>102</v>
      </c>
      <c r="AA138" s="43"/>
      <c r="AB138" s="43">
        <v>205</v>
      </c>
      <c r="AC138" s="43"/>
      <c r="AD138" s="43"/>
      <c r="AE138" s="44"/>
      <c r="AF138" s="46">
        <v>60</v>
      </c>
      <c r="AG138" s="47">
        <v>40</v>
      </c>
      <c r="AH138" s="19">
        <v>80</v>
      </c>
      <c r="AI138" s="20">
        <v>60</v>
      </c>
      <c r="AJ138" s="21">
        <v>45</v>
      </c>
      <c r="AK138" s="22">
        <v>40</v>
      </c>
      <c r="AL138" s="23">
        <f t="shared" si="0"/>
        <v>325</v>
      </c>
      <c r="AM138" s="24" t="s">
        <v>65</v>
      </c>
      <c r="AN138" s="25" t="s">
        <v>184</v>
      </c>
      <c r="AO138" s="24" t="s">
        <v>68</v>
      </c>
      <c r="AP138" s="34"/>
      <c r="AQ138" s="27" t="s">
        <v>414</v>
      </c>
      <c r="AR138" s="28" t="s">
        <v>178</v>
      </c>
      <c r="AS138" s="29">
        <v>0.4</v>
      </c>
      <c r="AT138" s="29">
        <v>5.5</v>
      </c>
      <c r="AU138" s="30">
        <v>2.5</v>
      </c>
      <c r="AV138" s="31"/>
      <c r="AW138" s="26"/>
      <c r="AX138" s="26">
        <v>1</v>
      </c>
      <c r="AY138" s="26"/>
      <c r="AZ138" s="26"/>
      <c r="BA138" s="25"/>
      <c r="BB138" s="24">
        <v>65</v>
      </c>
      <c r="BC138" s="26">
        <v>90</v>
      </c>
      <c r="BD138" s="32" t="s">
        <v>288</v>
      </c>
      <c r="BE138" s="32">
        <v>50</v>
      </c>
      <c r="BF138" s="35" t="s">
        <v>218</v>
      </c>
      <c r="BG138" s="26" t="s">
        <v>120</v>
      </c>
      <c r="BH138" s="29">
        <v>20</v>
      </c>
      <c r="BI138" s="26" t="s">
        <v>65</v>
      </c>
      <c r="BJ138" s="37"/>
      <c r="BK138" s="36" t="s">
        <v>319</v>
      </c>
      <c r="BL138" s="204" t="str">
        <f t="shared" si="3"/>
        <v>insert into Pokemon values ( 137, Exeggcute, level, 60,  40,  80, 60,  45,  40, trainer,  Leaf Stone)</v>
      </c>
    </row>
    <row r="139" spans="1:64" ht="12.75" customHeight="1">
      <c r="A139" s="12">
        <v>103</v>
      </c>
      <c r="B139" s="42" t="s">
        <v>415</v>
      </c>
      <c r="C139" s="42"/>
      <c r="D139" s="14">
        <v>103</v>
      </c>
      <c r="E139" s="15">
        <v>103</v>
      </c>
      <c r="F139" s="43">
        <v>105</v>
      </c>
      <c r="G139" s="43">
        <v>106</v>
      </c>
      <c r="H139" s="43"/>
      <c r="I139" s="43"/>
      <c r="J139" s="43"/>
      <c r="K139" s="43"/>
      <c r="L139" s="43"/>
      <c r="M139" s="43"/>
      <c r="N139" s="43"/>
      <c r="O139" s="43">
        <v>137</v>
      </c>
      <c r="P139" s="43"/>
      <c r="Q139" s="43">
        <v>270</v>
      </c>
      <c r="R139" s="43"/>
      <c r="S139" s="43"/>
      <c r="T139" s="43"/>
      <c r="U139" s="43">
        <v>85</v>
      </c>
      <c r="V139" s="43">
        <v>356</v>
      </c>
      <c r="W139" s="43"/>
      <c r="X139" s="43"/>
      <c r="Y139" s="43"/>
      <c r="Z139" s="43">
        <v>103</v>
      </c>
      <c r="AA139" s="43"/>
      <c r="AB139" s="43">
        <v>206</v>
      </c>
      <c r="AC139" s="43"/>
      <c r="AD139" s="43"/>
      <c r="AE139" s="44"/>
      <c r="AF139" s="46">
        <v>95</v>
      </c>
      <c r="AG139" s="47">
        <v>95</v>
      </c>
      <c r="AH139" s="19">
        <v>85</v>
      </c>
      <c r="AI139" s="20">
        <v>125</v>
      </c>
      <c r="AJ139" s="21">
        <v>75</v>
      </c>
      <c r="AK139" s="22">
        <v>55</v>
      </c>
      <c r="AL139" s="23">
        <f t="shared" si="0"/>
        <v>530</v>
      </c>
      <c r="AM139" s="24" t="s">
        <v>65</v>
      </c>
      <c r="AN139" s="25" t="s">
        <v>184</v>
      </c>
      <c r="AO139" s="24" t="s">
        <v>68</v>
      </c>
      <c r="AP139" s="34"/>
      <c r="AQ139" s="27" t="s">
        <v>414</v>
      </c>
      <c r="AR139" s="28" t="s">
        <v>79</v>
      </c>
      <c r="AS139" s="29">
        <v>2</v>
      </c>
      <c r="AT139" s="29">
        <v>264.60000000000002</v>
      </c>
      <c r="AU139" s="30">
        <v>120</v>
      </c>
      <c r="AV139" s="31"/>
      <c r="AW139" s="26"/>
      <c r="AX139" s="26"/>
      <c r="AY139" s="26">
        <v>2</v>
      </c>
      <c r="AZ139" s="26"/>
      <c r="BA139" s="25"/>
      <c r="BB139" s="24">
        <v>186</v>
      </c>
      <c r="BC139" s="26">
        <v>45</v>
      </c>
      <c r="BD139" s="32" t="s">
        <v>288</v>
      </c>
      <c r="BE139" s="32">
        <v>50</v>
      </c>
      <c r="BF139" s="35" t="s">
        <v>132</v>
      </c>
      <c r="BG139" s="26" t="s">
        <v>120</v>
      </c>
      <c r="BH139" s="29">
        <v>20</v>
      </c>
      <c r="BI139" s="26" t="s">
        <v>65</v>
      </c>
      <c r="BJ139" s="37"/>
      <c r="BK139" s="36"/>
      <c r="BL139" s="204" t="str">
        <f t="shared" si="3"/>
        <v>insert into Pokemon values ( 138, Exeggutor, level, 95,  95,  85, 125,  75,  55, trainer,  0)</v>
      </c>
    </row>
    <row r="140" spans="1:64" ht="12.75" customHeight="1">
      <c r="A140" s="12">
        <v>103.1</v>
      </c>
      <c r="B140" s="42" t="s">
        <v>416</v>
      </c>
      <c r="C140" s="13" t="s">
        <v>159</v>
      </c>
      <c r="D140" s="14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43">
        <v>270</v>
      </c>
      <c r="R140" s="43"/>
      <c r="S140" s="43"/>
      <c r="T140" s="43"/>
      <c r="U140" s="43">
        <v>85</v>
      </c>
      <c r="V140" s="43">
        <v>356</v>
      </c>
      <c r="W140" s="43"/>
      <c r="X140" s="43"/>
      <c r="Y140" s="43"/>
      <c r="Z140" s="43">
        <v>103</v>
      </c>
      <c r="AA140" s="15"/>
      <c r="AB140" s="15">
        <v>206</v>
      </c>
      <c r="AC140" s="15"/>
      <c r="AD140" s="15"/>
      <c r="AE140" s="16"/>
      <c r="AF140" s="46">
        <v>95</v>
      </c>
      <c r="AG140" s="47">
        <v>105</v>
      </c>
      <c r="AH140" s="19">
        <v>85</v>
      </c>
      <c r="AI140" s="20">
        <v>125</v>
      </c>
      <c r="AJ140" s="21">
        <v>75</v>
      </c>
      <c r="AK140" s="22">
        <v>45</v>
      </c>
      <c r="AL140" s="23">
        <f t="shared" si="0"/>
        <v>530</v>
      </c>
      <c r="AM140" s="24" t="s">
        <v>65</v>
      </c>
      <c r="AN140" s="25" t="s">
        <v>90</v>
      </c>
      <c r="AO140" s="24" t="s">
        <v>232</v>
      </c>
      <c r="AP140" s="34"/>
      <c r="AQ140" s="27" t="s">
        <v>414</v>
      </c>
      <c r="AR140" s="28" t="s">
        <v>417</v>
      </c>
      <c r="AS140" s="29">
        <v>10.9</v>
      </c>
      <c r="AT140" s="29">
        <v>916.2</v>
      </c>
      <c r="AU140" s="30">
        <v>415.6</v>
      </c>
      <c r="AV140" s="31"/>
      <c r="AW140" s="26"/>
      <c r="AX140" s="26"/>
      <c r="AY140" s="26">
        <v>2</v>
      </c>
      <c r="AZ140" s="26"/>
      <c r="BA140" s="25"/>
      <c r="BB140" s="24">
        <v>186</v>
      </c>
      <c r="BC140" s="26">
        <v>45</v>
      </c>
      <c r="BD140" s="32" t="s">
        <v>288</v>
      </c>
      <c r="BE140" s="32">
        <v>50</v>
      </c>
      <c r="BF140" s="35" t="s">
        <v>132</v>
      </c>
      <c r="BG140" s="26" t="s">
        <v>120</v>
      </c>
      <c r="BH140" s="29">
        <v>20</v>
      </c>
      <c r="BI140" s="26" t="s">
        <v>65</v>
      </c>
      <c r="BJ140" s="37"/>
      <c r="BK140" s="36"/>
      <c r="BL140" s="204" t="str">
        <f t="shared" si="3"/>
        <v>insert into Pokemon values ( 139, Exeggutor (Alolan), level, 95,  105,  85, 125,  75,  45, trainer,  0)</v>
      </c>
    </row>
    <row r="141" spans="1:64" ht="12.75" customHeight="1">
      <c r="A141" s="12">
        <v>104</v>
      </c>
      <c r="B141" s="42" t="s">
        <v>418</v>
      </c>
      <c r="C141" s="42"/>
      <c r="D141" s="14">
        <v>104</v>
      </c>
      <c r="E141" s="15">
        <v>104</v>
      </c>
      <c r="F141" s="43">
        <v>203</v>
      </c>
      <c r="G141" s="43">
        <v>208</v>
      </c>
      <c r="H141" s="43"/>
      <c r="I141" s="43"/>
      <c r="J141" s="43"/>
      <c r="K141" s="43"/>
      <c r="L141" s="43"/>
      <c r="M141" s="43"/>
      <c r="N141" s="43"/>
      <c r="O141" s="43">
        <v>60</v>
      </c>
      <c r="P141" s="43"/>
      <c r="Q141" s="43">
        <v>163</v>
      </c>
      <c r="R141" s="43"/>
      <c r="S141" s="43">
        <v>90</v>
      </c>
      <c r="T141" s="43"/>
      <c r="U141" s="43"/>
      <c r="V141" s="43">
        <v>197</v>
      </c>
      <c r="W141" s="43"/>
      <c r="X141" s="43">
        <v>98</v>
      </c>
      <c r="Y141" s="43"/>
      <c r="Z141" s="43"/>
      <c r="AA141" s="43"/>
      <c r="AB141" s="43">
        <v>170</v>
      </c>
      <c r="AC141" s="43"/>
      <c r="AD141" s="43"/>
      <c r="AE141" s="44"/>
      <c r="AF141" s="46">
        <v>50</v>
      </c>
      <c r="AG141" s="47">
        <v>50</v>
      </c>
      <c r="AH141" s="19">
        <v>95</v>
      </c>
      <c r="AI141" s="20">
        <v>40</v>
      </c>
      <c r="AJ141" s="21">
        <v>50</v>
      </c>
      <c r="AK141" s="22">
        <v>35</v>
      </c>
      <c r="AL141" s="23">
        <f t="shared" si="0"/>
        <v>320</v>
      </c>
      <c r="AM141" s="24" t="s">
        <v>187</v>
      </c>
      <c r="AN141" s="37"/>
      <c r="AO141" s="24" t="s">
        <v>293</v>
      </c>
      <c r="AP141" s="26" t="s">
        <v>177</v>
      </c>
      <c r="AQ141" s="27" t="s">
        <v>419</v>
      </c>
      <c r="AR141" s="28" t="s">
        <v>178</v>
      </c>
      <c r="AS141" s="29">
        <v>0.4</v>
      </c>
      <c r="AT141" s="29">
        <v>14.3</v>
      </c>
      <c r="AU141" s="30">
        <v>6.5</v>
      </c>
      <c r="AV141" s="31"/>
      <c r="AW141" s="26"/>
      <c r="AX141" s="26">
        <v>1</v>
      </c>
      <c r="AY141" s="26"/>
      <c r="AZ141" s="26"/>
      <c r="BA141" s="25"/>
      <c r="BB141" s="24">
        <v>64</v>
      </c>
      <c r="BC141" s="26">
        <v>190</v>
      </c>
      <c r="BD141" s="32" t="s">
        <v>119</v>
      </c>
      <c r="BE141" s="32">
        <v>50</v>
      </c>
      <c r="BF141" s="35" t="s">
        <v>130</v>
      </c>
      <c r="BG141" s="26" t="s">
        <v>120</v>
      </c>
      <c r="BH141" s="29">
        <v>20</v>
      </c>
      <c r="BI141" s="26" t="s">
        <v>73</v>
      </c>
      <c r="BJ141" s="37"/>
      <c r="BK141" s="36" t="s">
        <v>420</v>
      </c>
      <c r="BL141" s="204" t="str">
        <f t="shared" si="3"/>
        <v>insert into Pokemon values ( 140, Cubone, level, 50,  50,  95, 40,  50,  35, trainer,  Lv. 28/Lv. 28 (Night))</v>
      </c>
    </row>
    <row r="142" spans="1:64" ht="12.75" customHeight="1">
      <c r="A142" s="12">
        <v>105</v>
      </c>
      <c r="B142" s="42" t="s">
        <v>421</v>
      </c>
      <c r="C142" s="42"/>
      <c r="D142" s="14">
        <v>105</v>
      </c>
      <c r="E142" s="15">
        <v>105</v>
      </c>
      <c r="F142" s="43">
        <v>204</v>
      </c>
      <c r="G142" s="43">
        <v>209</v>
      </c>
      <c r="H142" s="43"/>
      <c r="I142" s="43"/>
      <c r="J142" s="43"/>
      <c r="K142" s="43"/>
      <c r="L142" s="43"/>
      <c r="M142" s="43"/>
      <c r="N142" s="43"/>
      <c r="O142" s="43">
        <v>61</v>
      </c>
      <c r="P142" s="43"/>
      <c r="Q142" s="43">
        <v>164</v>
      </c>
      <c r="R142" s="43"/>
      <c r="S142" s="43">
        <v>91</v>
      </c>
      <c r="T142" s="43"/>
      <c r="U142" s="43"/>
      <c r="V142" s="43">
        <v>198</v>
      </c>
      <c r="W142" s="43"/>
      <c r="X142" s="43">
        <v>99</v>
      </c>
      <c r="Y142" s="43"/>
      <c r="Z142" s="43"/>
      <c r="AA142" s="43"/>
      <c r="AB142" s="43">
        <v>171</v>
      </c>
      <c r="AC142" s="43"/>
      <c r="AD142" s="43"/>
      <c r="AE142" s="44"/>
      <c r="AF142" s="46">
        <v>60</v>
      </c>
      <c r="AG142" s="47">
        <v>80</v>
      </c>
      <c r="AH142" s="19">
        <v>110</v>
      </c>
      <c r="AI142" s="20">
        <v>50</v>
      </c>
      <c r="AJ142" s="21">
        <v>80</v>
      </c>
      <c r="AK142" s="22">
        <v>45</v>
      </c>
      <c r="AL142" s="23">
        <f t="shared" si="0"/>
        <v>425</v>
      </c>
      <c r="AM142" s="24" t="s">
        <v>187</v>
      </c>
      <c r="AN142" s="37"/>
      <c r="AO142" s="24" t="s">
        <v>293</v>
      </c>
      <c r="AP142" s="26" t="s">
        <v>177</v>
      </c>
      <c r="AQ142" s="27" t="s">
        <v>419</v>
      </c>
      <c r="AR142" s="28" t="s">
        <v>76</v>
      </c>
      <c r="AS142" s="29">
        <v>1</v>
      </c>
      <c r="AT142" s="29">
        <v>99.2</v>
      </c>
      <c r="AU142" s="30">
        <v>45</v>
      </c>
      <c r="AV142" s="31"/>
      <c r="AW142" s="26"/>
      <c r="AX142" s="26">
        <v>2</v>
      </c>
      <c r="AY142" s="26"/>
      <c r="AZ142" s="26"/>
      <c r="BA142" s="25"/>
      <c r="BB142" s="24">
        <v>149</v>
      </c>
      <c r="BC142" s="26">
        <v>75</v>
      </c>
      <c r="BD142" s="32" t="s">
        <v>119</v>
      </c>
      <c r="BE142" s="32">
        <v>50</v>
      </c>
      <c r="BF142" s="35" t="s">
        <v>130</v>
      </c>
      <c r="BG142" s="26" t="s">
        <v>120</v>
      </c>
      <c r="BH142" s="29">
        <v>20</v>
      </c>
      <c r="BI142" s="26" t="s">
        <v>73</v>
      </c>
      <c r="BJ142" s="37"/>
      <c r="BK142" s="36"/>
      <c r="BL142" s="204" t="str">
        <f t="shared" si="3"/>
        <v>insert into Pokemon values ( 141, Marowak, level, 60,  80,  110, 50,  80,  45, trainer,  0)</v>
      </c>
    </row>
    <row r="143" spans="1:64" ht="12.75" customHeight="1">
      <c r="A143" s="12">
        <v>105.1</v>
      </c>
      <c r="B143" s="42" t="s">
        <v>422</v>
      </c>
      <c r="C143" s="13" t="s">
        <v>159</v>
      </c>
      <c r="D143" s="14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43">
        <v>164</v>
      </c>
      <c r="R143" s="43"/>
      <c r="S143" s="43">
        <v>91</v>
      </c>
      <c r="T143" s="15"/>
      <c r="U143" s="15"/>
      <c r="V143" s="43">
        <v>198</v>
      </c>
      <c r="W143" s="43"/>
      <c r="X143" s="43">
        <v>99</v>
      </c>
      <c r="Y143" s="15"/>
      <c r="Z143" s="15"/>
      <c r="AA143" s="15"/>
      <c r="AB143" s="15">
        <v>171</v>
      </c>
      <c r="AC143" s="15"/>
      <c r="AD143" s="15"/>
      <c r="AE143" s="16"/>
      <c r="AF143" s="46">
        <v>60</v>
      </c>
      <c r="AG143" s="47">
        <v>80</v>
      </c>
      <c r="AH143" s="19">
        <v>110</v>
      </c>
      <c r="AI143" s="20">
        <v>50</v>
      </c>
      <c r="AJ143" s="21">
        <v>80</v>
      </c>
      <c r="AK143" s="22">
        <v>45</v>
      </c>
      <c r="AL143" s="23">
        <f t="shared" si="0"/>
        <v>425</v>
      </c>
      <c r="AM143" s="24" t="s">
        <v>85</v>
      </c>
      <c r="AN143" s="37" t="s">
        <v>389</v>
      </c>
      <c r="AO143" s="24" t="s">
        <v>393</v>
      </c>
      <c r="AP143" s="26" t="s">
        <v>177</v>
      </c>
      <c r="AQ143" s="27" t="s">
        <v>293</v>
      </c>
      <c r="AR143" s="28" t="s">
        <v>76</v>
      </c>
      <c r="AS143" s="29">
        <v>1</v>
      </c>
      <c r="AT143" s="29">
        <v>75</v>
      </c>
      <c r="AU143" s="30">
        <v>34</v>
      </c>
      <c r="AV143" s="31"/>
      <c r="AW143" s="26"/>
      <c r="AX143" s="26">
        <v>2</v>
      </c>
      <c r="AY143" s="26"/>
      <c r="AZ143" s="26"/>
      <c r="BA143" s="25"/>
      <c r="BB143" s="24">
        <v>149</v>
      </c>
      <c r="BC143" s="26">
        <v>75</v>
      </c>
      <c r="BD143" s="32" t="s">
        <v>119</v>
      </c>
      <c r="BE143" s="32">
        <v>50</v>
      </c>
      <c r="BF143" s="35" t="s">
        <v>155</v>
      </c>
      <c r="BG143" s="26" t="s">
        <v>120</v>
      </c>
      <c r="BH143" s="29">
        <v>20</v>
      </c>
      <c r="BI143" s="26" t="s">
        <v>73</v>
      </c>
      <c r="BJ143" s="37"/>
      <c r="BK143" s="36"/>
      <c r="BL143" s="204" t="str">
        <f t="shared" si="3"/>
        <v>insert into Pokemon values ( 142, Marowak (Alolan), level, 60,  80,  110, 50,  80,  45, trainer,  0)</v>
      </c>
    </row>
    <row r="144" spans="1:64" ht="12.75" customHeight="1">
      <c r="A144" s="12">
        <v>106</v>
      </c>
      <c r="B144" s="42" t="s">
        <v>423</v>
      </c>
      <c r="C144" s="42"/>
      <c r="D144" s="14">
        <v>106</v>
      </c>
      <c r="E144" s="15">
        <v>106</v>
      </c>
      <c r="F144" s="43">
        <v>144</v>
      </c>
      <c r="G144" s="43">
        <v>146</v>
      </c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>
        <v>108</v>
      </c>
      <c r="AB144" s="43"/>
      <c r="AC144" s="43"/>
      <c r="AD144" s="43"/>
      <c r="AE144" s="44"/>
      <c r="AF144" s="46">
        <v>50</v>
      </c>
      <c r="AG144" s="47">
        <v>120</v>
      </c>
      <c r="AH144" s="19">
        <v>53</v>
      </c>
      <c r="AI144" s="20">
        <v>35</v>
      </c>
      <c r="AJ144" s="21">
        <v>110</v>
      </c>
      <c r="AK144" s="22">
        <v>87</v>
      </c>
      <c r="AL144" s="23">
        <f t="shared" si="0"/>
        <v>455</v>
      </c>
      <c r="AM144" s="24" t="s">
        <v>280</v>
      </c>
      <c r="AN144" s="37"/>
      <c r="AO144" s="24" t="s">
        <v>271</v>
      </c>
      <c r="AP144" s="26" t="s">
        <v>424</v>
      </c>
      <c r="AQ144" s="27" t="s">
        <v>425</v>
      </c>
      <c r="AR144" s="28" t="s">
        <v>148</v>
      </c>
      <c r="AS144" s="29">
        <v>1.5</v>
      </c>
      <c r="AT144" s="29">
        <v>109.8</v>
      </c>
      <c r="AU144" s="30">
        <v>49.8</v>
      </c>
      <c r="AV144" s="31"/>
      <c r="AW144" s="26">
        <v>2</v>
      </c>
      <c r="AX144" s="26"/>
      <c r="AY144" s="26"/>
      <c r="AZ144" s="26"/>
      <c r="BA144" s="25"/>
      <c r="BB144" s="24">
        <v>159</v>
      </c>
      <c r="BC144" s="26">
        <v>45</v>
      </c>
      <c r="BD144" s="32" t="s">
        <v>119</v>
      </c>
      <c r="BE144" s="32">
        <v>50</v>
      </c>
      <c r="BF144" s="35" t="s">
        <v>130</v>
      </c>
      <c r="BG144" s="26" t="s">
        <v>209</v>
      </c>
      <c r="BH144" s="29">
        <v>25</v>
      </c>
      <c r="BI144" s="26" t="s">
        <v>305</v>
      </c>
      <c r="BJ144" s="37"/>
      <c r="BK144" s="36"/>
      <c r="BL144" s="204" t="str">
        <f t="shared" si="3"/>
        <v>insert into Pokemon values ( 143, Hitmonlee, level, 50,  120,  53, 35,  110,  87, trainer,  0)</v>
      </c>
    </row>
    <row r="145" spans="1:64" ht="12.75" customHeight="1">
      <c r="A145" s="12">
        <v>107</v>
      </c>
      <c r="B145" s="42" t="s">
        <v>426</v>
      </c>
      <c r="C145" s="42"/>
      <c r="D145" s="14">
        <v>107</v>
      </c>
      <c r="E145" s="15">
        <v>107</v>
      </c>
      <c r="F145" s="43">
        <v>145</v>
      </c>
      <c r="G145" s="43">
        <v>147</v>
      </c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>
        <v>109</v>
      </c>
      <c r="AB145" s="43"/>
      <c r="AC145" s="43"/>
      <c r="AD145" s="43"/>
      <c r="AE145" s="44"/>
      <c r="AF145" s="46">
        <v>50</v>
      </c>
      <c r="AG145" s="47">
        <v>105</v>
      </c>
      <c r="AH145" s="19">
        <v>79</v>
      </c>
      <c r="AI145" s="20">
        <v>35</v>
      </c>
      <c r="AJ145" s="21">
        <v>110</v>
      </c>
      <c r="AK145" s="22">
        <v>76</v>
      </c>
      <c r="AL145" s="23">
        <f t="shared" si="0"/>
        <v>455</v>
      </c>
      <c r="AM145" s="24" t="s">
        <v>280</v>
      </c>
      <c r="AN145" s="37"/>
      <c r="AO145" s="24" t="s">
        <v>142</v>
      </c>
      <c r="AP145" s="26" t="s">
        <v>427</v>
      </c>
      <c r="AQ145" s="27" t="s">
        <v>234</v>
      </c>
      <c r="AR145" s="28" t="s">
        <v>139</v>
      </c>
      <c r="AS145" s="29">
        <v>1.4</v>
      </c>
      <c r="AT145" s="29">
        <v>110.7</v>
      </c>
      <c r="AU145" s="30">
        <v>50.2</v>
      </c>
      <c r="AV145" s="31"/>
      <c r="AW145" s="26"/>
      <c r="AX145" s="26"/>
      <c r="AY145" s="26"/>
      <c r="AZ145" s="26">
        <v>2</v>
      </c>
      <c r="BA145" s="25"/>
      <c r="BB145" s="24">
        <v>159</v>
      </c>
      <c r="BC145" s="26">
        <v>45</v>
      </c>
      <c r="BD145" s="32" t="s">
        <v>119</v>
      </c>
      <c r="BE145" s="32">
        <v>50</v>
      </c>
      <c r="BF145" s="35" t="s">
        <v>130</v>
      </c>
      <c r="BG145" s="26" t="s">
        <v>209</v>
      </c>
      <c r="BH145" s="29">
        <v>25</v>
      </c>
      <c r="BI145" s="26" t="s">
        <v>305</v>
      </c>
      <c r="BJ145" s="37"/>
      <c r="BK145" s="36"/>
      <c r="BL145" s="204" t="str">
        <f t="shared" si="3"/>
        <v>insert into Pokemon values ( 144, Hitmonchan, level, 50,  105,  79, 35,  110,  76, trainer,  0)</v>
      </c>
    </row>
    <row r="146" spans="1:64" ht="12.75" customHeight="1">
      <c r="A146" s="12">
        <v>108</v>
      </c>
      <c r="B146" s="42" t="s">
        <v>428</v>
      </c>
      <c r="C146" s="42"/>
      <c r="D146" s="14">
        <v>108</v>
      </c>
      <c r="E146" s="15">
        <v>108</v>
      </c>
      <c r="F146" s="43">
        <v>178</v>
      </c>
      <c r="G146" s="43">
        <v>180</v>
      </c>
      <c r="H146" s="43"/>
      <c r="I146" s="43"/>
      <c r="J146" s="43"/>
      <c r="K146" s="43">
        <v>161</v>
      </c>
      <c r="L146" s="43"/>
      <c r="M146" s="43">
        <v>284</v>
      </c>
      <c r="N146" s="43"/>
      <c r="O146" s="43"/>
      <c r="P146" s="43">
        <v>134</v>
      </c>
      <c r="Q146" s="43"/>
      <c r="R146" s="43"/>
      <c r="S146" s="43"/>
      <c r="T146" s="43"/>
      <c r="U146" s="43"/>
      <c r="V146" s="43">
        <v>375</v>
      </c>
      <c r="W146" s="43"/>
      <c r="X146" s="43"/>
      <c r="Y146" s="43"/>
      <c r="Z146" s="43">
        <v>122</v>
      </c>
      <c r="AA146" s="43"/>
      <c r="AB146" s="43">
        <v>54</v>
      </c>
      <c r="AC146" s="43"/>
      <c r="AD146" s="43">
        <v>125</v>
      </c>
      <c r="AE146" s="44"/>
      <c r="AF146" s="46">
        <v>90</v>
      </c>
      <c r="AG146" s="47">
        <v>55</v>
      </c>
      <c r="AH146" s="19">
        <v>75</v>
      </c>
      <c r="AI146" s="20">
        <v>60</v>
      </c>
      <c r="AJ146" s="21">
        <v>75</v>
      </c>
      <c r="AK146" s="22">
        <v>30</v>
      </c>
      <c r="AL146" s="23">
        <f t="shared" si="0"/>
        <v>385</v>
      </c>
      <c r="AM146" s="24" t="s">
        <v>141</v>
      </c>
      <c r="AN146" s="37"/>
      <c r="AO146" s="24" t="s">
        <v>347</v>
      </c>
      <c r="AP146" s="26" t="s">
        <v>346</v>
      </c>
      <c r="AQ146" s="27" t="s">
        <v>275</v>
      </c>
      <c r="AR146" s="28" t="s">
        <v>167</v>
      </c>
      <c r="AS146" s="29">
        <v>1.2</v>
      </c>
      <c r="AT146" s="29">
        <v>144.4</v>
      </c>
      <c r="AU146" s="30">
        <v>65.5</v>
      </c>
      <c r="AV146" s="31">
        <v>2</v>
      </c>
      <c r="AW146" s="26"/>
      <c r="AX146" s="26"/>
      <c r="AY146" s="26"/>
      <c r="AZ146" s="26"/>
      <c r="BA146" s="25"/>
      <c r="BB146" s="24">
        <v>77</v>
      </c>
      <c r="BC146" s="26">
        <v>45</v>
      </c>
      <c r="BD146" s="32" t="s">
        <v>119</v>
      </c>
      <c r="BE146" s="32">
        <v>50</v>
      </c>
      <c r="BF146" s="35" t="s">
        <v>218</v>
      </c>
      <c r="BG146" s="26" t="s">
        <v>120</v>
      </c>
      <c r="BH146" s="29">
        <v>20</v>
      </c>
      <c r="BI146" s="26" t="s">
        <v>73</v>
      </c>
      <c r="BJ146" s="37"/>
      <c r="BK146" s="36" t="s">
        <v>429</v>
      </c>
      <c r="BL146" s="204" t="str">
        <f t="shared" si="3"/>
        <v>insert into Pokemon values ( 145, Lickitung, level, 90,  55,  75, 60,  75,  30, trainer,  Level Up (Knowing Rollout))</v>
      </c>
    </row>
    <row r="147" spans="1:64" ht="12.75" customHeight="1">
      <c r="A147" s="12">
        <v>109</v>
      </c>
      <c r="B147" s="42" t="s">
        <v>430</v>
      </c>
      <c r="C147" s="42"/>
      <c r="D147" s="14">
        <v>109</v>
      </c>
      <c r="E147" s="15">
        <v>109</v>
      </c>
      <c r="F147" s="43">
        <v>114</v>
      </c>
      <c r="G147" s="43">
        <v>115</v>
      </c>
      <c r="H147" s="43">
        <v>108</v>
      </c>
      <c r="I147" s="43">
        <v>113</v>
      </c>
      <c r="J147" s="43"/>
      <c r="K147" s="43"/>
      <c r="L147" s="43"/>
      <c r="M147" s="43">
        <v>46</v>
      </c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>
        <v>250</v>
      </c>
      <c r="AB147" s="43"/>
      <c r="AC147" s="43"/>
      <c r="AD147" s="43"/>
      <c r="AE147" s="44"/>
      <c r="AF147" s="46">
        <v>40</v>
      </c>
      <c r="AG147" s="47">
        <v>65</v>
      </c>
      <c r="AH147" s="19">
        <v>95</v>
      </c>
      <c r="AI147" s="20">
        <v>60</v>
      </c>
      <c r="AJ147" s="21">
        <v>45</v>
      </c>
      <c r="AK147" s="22">
        <v>35</v>
      </c>
      <c r="AL147" s="23">
        <f t="shared" si="0"/>
        <v>340</v>
      </c>
      <c r="AM147" s="24" t="s">
        <v>66</v>
      </c>
      <c r="AN147" s="37"/>
      <c r="AO147" s="24" t="s">
        <v>390</v>
      </c>
      <c r="AP147" s="34" t="s">
        <v>431</v>
      </c>
      <c r="AQ147" s="38" t="s">
        <v>240</v>
      </c>
      <c r="AR147" s="39" t="s">
        <v>88</v>
      </c>
      <c r="AS147" s="40">
        <v>0.6</v>
      </c>
      <c r="AT147" s="40">
        <v>2.2000000000000002</v>
      </c>
      <c r="AU147" s="41">
        <v>1</v>
      </c>
      <c r="AV147" s="31"/>
      <c r="AW147" s="26"/>
      <c r="AX147" s="26">
        <v>1</v>
      </c>
      <c r="AY147" s="26"/>
      <c r="AZ147" s="26"/>
      <c r="BA147" s="25"/>
      <c r="BB147" s="24">
        <v>68</v>
      </c>
      <c r="BC147" s="26">
        <v>190</v>
      </c>
      <c r="BD147" s="32" t="s">
        <v>119</v>
      </c>
      <c r="BE147" s="32">
        <v>50</v>
      </c>
      <c r="BF147" s="35" t="s">
        <v>155</v>
      </c>
      <c r="BG147" s="26" t="s">
        <v>120</v>
      </c>
      <c r="BH147" s="29">
        <v>20</v>
      </c>
      <c r="BI147" s="26" t="s">
        <v>377</v>
      </c>
      <c r="BJ147" s="37"/>
      <c r="BK147" s="36" t="s">
        <v>432</v>
      </c>
      <c r="BL147" s="204" t="str">
        <f t="shared" si="3"/>
        <v>insert into Pokemon values ( 146, Koffing, level, 40,  65,  95, 60,  45,  35, trainer,  Lv. 35)</v>
      </c>
    </row>
    <row r="148" spans="1:64" ht="12.75" customHeight="1">
      <c r="A148" s="12">
        <v>110</v>
      </c>
      <c r="B148" s="42" t="s">
        <v>433</v>
      </c>
      <c r="C148" s="42"/>
      <c r="D148" s="14">
        <v>110</v>
      </c>
      <c r="E148" s="15">
        <v>110</v>
      </c>
      <c r="F148" s="43">
        <v>115</v>
      </c>
      <c r="G148" s="43">
        <v>116</v>
      </c>
      <c r="H148" s="43">
        <v>109</v>
      </c>
      <c r="I148" s="43">
        <v>114</v>
      </c>
      <c r="J148" s="43"/>
      <c r="K148" s="43"/>
      <c r="L148" s="43"/>
      <c r="M148" s="43">
        <v>47</v>
      </c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>
        <v>251</v>
      </c>
      <c r="AB148" s="43"/>
      <c r="AC148" s="43"/>
      <c r="AD148" s="43"/>
      <c r="AE148" s="44"/>
      <c r="AF148" s="46">
        <v>65</v>
      </c>
      <c r="AG148" s="47">
        <v>90</v>
      </c>
      <c r="AH148" s="19">
        <v>120</v>
      </c>
      <c r="AI148" s="20">
        <v>85</v>
      </c>
      <c r="AJ148" s="21">
        <v>70</v>
      </c>
      <c r="AK148" s="22">
        <v>60</v>
      </c>
      <c r="AL148" s="23">
        <f t="shared" si="0"/>
        <v>490</v>
      </c>
      <c r="AM148" s="24" t="s">
        <v>66</v>
      </c>
      <c r="AN148" s="37"/>
      <c r="AO148" s="24" t="s">
        <v>390</v>
      </c>
      <c r="AP148" s="34" t="s">
        <v>431</v>
      </c>
      <c r="AQ148" s="38" t="s">
        <v>240</v>
      </c>
      <c r="AR148" s="39" t="s">
        <v>167</v>
      </c>
      <c r="AS148" s="40">
        <v>1.2</v>
      </c>
      <c r="AT148" s="40">
        <v>20.9</v>
      </c>
      <c r="AU148" s="41">
        <v>9.5</v>
      </c>
      <c r="AV148" s="31"/>
      <c r="AW148" s="26"/>
      <c r="AX148" s="26">
        <v>2</v>
      </c>
      <c r="AY148" s="26"/>
      <c r="AZ148" s="26"/>
      <c r="BA148" s="25"/>
      <c r="BB148" s="24">
        <v>172</v>
      </c>
      <c r="BC148" s="26">
        <v>60</v>
      </c>
      <c r="BD148" s="32" t="s">
        <v>119</v>
      </c>
      <c r="BE148" s="32">
        <v>50</v>
      </c>
      <c r="BF148" s="35" t="s">
        <v>155</v>
      </c>
      <c r="BG148" s="26" t="s">
        <v>120</v>
      </c>
      <c r="BH148" s="29">
        <v>20</v>
      </c>
      <c r="BI148" s="26" t="s">
        <v>377</v>
      </c>
      <c r="BJ148" s="37"/>
      <c r="BK148" s="36"/>
      <c r="BL148" s="204" t="str">
        <f t="shared" si="3"/>
        <v>insert into Pokemon values ( 147, Weezing, level, 65,  90,  120, 85,  70,  60, trainer,  0)</v>
      </c>
    </row>
    <row r="149" spans="1:64" ht="12.75" customHeight="1">
      <c r="A149" s="12">
        <v>110.1</v>
      </c>
      <c r="B149" s="42" t="s">
        <v>434</v>
      </c>
      <c r="C149" s="13" t="s">
        <v>269</v>
      </c>
      <c r="D149" s="14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>
        <v>251</v>
      </c>
      <c r="AB149" s="15"/>
      <c r="AC149" s="15"/>
      <c r="AD149" s="15"/>
      <c r="AE149" s="16"/>
      <c r="AF149" s="46">
        <v>65</v>
      </c>
      <c r="AG149" s="47">
        <v>90</v>
      </c>
      <c r="AH149" s="19">
        <v>120</v>
      </c>
      <c r="AI149" s="20">
        <v>85</v>
      </c>
      <c r="AJ149" s="21">
        <v>70</v>
      </c>
      <c r="AK149" s="22">
        <v>60</v>
      </c>
      <c r="AL149" s="23">
        <f t="shared" si="0"/>
        <v>490</v>
      </c>
      <c r="AM149" s="24" t="s">
        <v>66</v>
      </c>
      <c r="AN149" s="37" t="s">
        <v>179</v>
      </c>
      <c r="AO149" s="24" t="s">
        <v>390</v>
      </c>
      <c r="AP149" s="34" t="s">
        <v>431</v>
      </c>
      <c r="AQ149" s="38" t="s">
        <v>435</v>
      </c>
      <c r="AR149" s="39" t="s">
        <v>436</v>
      </c>
      <c r="AS149" s="40">
        <v>3</v>
      </c>
      <c r="AT149" s="40">
        <v>35.299999999999997</v>
      </c>
      <c r="AU149" s="41">
        <v>16</v>
      </c>
      <c r="AV149" s="31"/>
      <c r="AW149" s="26"/>
      <c r="AX149" s="26">
        <v>2</v>
      </c>
      <c r="AY149" s="26"/>
      <c r="AZ149" s="26"/>
      <c r="BA149" s="25"/>
      <c r="BB149" s="24">
        <v>172</v>
      </c>
      <c r="BC149" s="26">
        <v>60</v>
      </c>
      <c r="BD149" s="32" t="s">
        <v>119</v>
      </c>
      <c r="BE149" s="32">
        <v>50</v>
      </c>
      <c r="BF149" s="35" t="s">
        <v>313</v>
      </c>
      <c r="BG149" s="26" t="s">
        <v>120</v>
      </c>
      <c r="BH149" s="29">
        <v>20</v>
      </c>
      <c r="BI149" s="26" t="s">
        <v>377</v>
      </c>
      <c r="BJ149" s="37"/>
      <c r="BK149" s="36"/>
      <c r="BL149" s="204" t="str">
        <f t="shared" si="3"/>
        <v>insert into Pokemon values ( 148, Weezing (Galarian), level, 65,  90,  120, 85,  70,  60, trainer,  0)</v>
      </c>
    </row>
    <row r="150" spans="1:64" ht="12.75" customHeight="1">
      <c r="A150" s="12">
        <v>111</v>
      </c>
      <c r="B150" s="42" t="s">
        <v>437</v>
      </c>
      <c r="C150" s="42"/>
      <c r="D150" s="14">
        <v>111</v>
      </c>
      <c r="E150" s="15">
        <v>111</v>
      </c>
      <c r="F150" s="43">
        <v>206</v>
      </c>
      <c r="G150" s="43">
        <v>211</v>
      </c>
      <c r="H150" s="43">
        <v>169</v>
      </c>
      <c r="I150" s="43">
        <v>176</v>
      </c>
      <c r="J150" s="43"/>
      <c r="K150" s="43">
        <v>186</v>
      </c>
      <c r="L150" s="43"/>
      <c r="M150" s="43"/>
      <c r="N150" s="43"/>
      <c r="O150" s="43">
        <v>50</v>
      </c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>
        <v>264</v>
      </c>
      <c r="AB150" s="43">
        <v>183</v>
      </c>
      <c r="AC150" s="43"/>
      <c r="AD150" s="43">
        <v>120</v>
      </c>
      <c r="AE150" s="44"/>
      <c r="AF150" s="46">
        <v>80</v>
      </c>
      <c r="AG150" s="47">
        <v>85</v>
      </c>
      <c r="AH150" s="19">
        <v>95</v>
      </c>
      <c r="AI150" s="20">
        <v>30</v>
      </c>
      <c r="AJ150" s="21">
        <v>30</v>
      </c>
      <c r="AK150" s="22">
        <v>25</v>
      </c>
      <c r="AL150" s="23">
        <f t="shared" si="0"/>
        <v>345</v>
      </c>
      <c r="AM150" s="24" t="s">
        <v>187</v>
      </c>
      <c r="AN150" s="25" t="s">
        <v>292</v>
      </c>
      <c r="AO150" s="24" t="s">
        <v>177</v>
      </c>
      <c r="AP150" s="26" t="s">
        <v>293</v>
      </c>
      <c r="AQ150" s="27" t="s">
        <v>424</v>
      </c>
      <c r="AR150" s="28" t="s">
        <v>76</v>
      </c>
      <c r="AS150" s="29">
        <v>1</v>
      </c>
      <c r="AT150" s="29">
        <v>253.5</v>
      </c>
      <c r="AU150" s="30">
        <v>115</v>
      </c>
      <c r="AV150" s="31"/>
      <c r="AW150" s="26"/>
      <c r="AX150" s="26">
        <v>1</v>
      </c>
      <c r="AY150" s="26"/>
      <c r="AZ150" s="26"/>
      <c r="BA150" s="25"/>
      <c r="BB150" s="24">
        <v>69</v>
      </c>
      <c r="BC150" s="26">
        <v>120</v>
      </c>
      <c r="BD150" s="32" t="s">
        <v>288</v>
      </c>
      <c r="BE150" s="32">
        <v>50</v>
      </c>
      <c r="BF150" s="35" t="s">
        <v>313</v>
      </c>
      <c r="BG150" s="26" t="s">
        <v>120</v>
      </c>
      <c r="BH150" s="29">
        <v>20</v>
      </c>
      <c r="BI150" s="26" t="s">
        <v>73</v>
      </c>
      <c r="BJ150" s="25" t="s">
        <v>156</v>
      </c>
      <c r="BK150" s="36" t="s">
        <v>438</v>
      </c>
      <c r="BL150" s="204" t="str">
        <f t="shared" si="3"/>
        <v>insert into Pokemon values ( 149, Rhyhorn, level, 80,  85,  95, 30,  30,  25, trainer,  Lv. 42)</v>
      </c>
    </row>
    <row r="151" spans="1:64" ht="12.75" customHeight="1">
      <c r="A151" s="12">
        <v>112</v>
      </c>
      <c r="B151" s="42" t="s">
        <v>439</v>
      </c>
      <c r="C151" s="42"/>
      <c r="D151" s="14">
        <v>112</v>
      </c>
      <c r="E151" s="15">
        <v>112</v>
      </c>
      <c r="F151" s="43">
        <v>207</v>
      </c>
      <c r="G151" s="43">
        <v>212</v>
      </c>
      <c r="H151" s="43">
        <v>170</v>
      </c>
      <c r="I151" s="43">
        <v>177</v>
      </c>
      <c r="J151" s="43"/>
      <c r="K151" s="43">
        <v>187</v>
      </c>
      <c r="L151" s="43"/>
      <c r="M151" s="43"/>
      <c r="N151" s="43"/>
      <c r="O151" s="43">
        <v>51</v>
      </c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>
        <v>265</v>
      </c>
      <c r="AB151" s="43">
        <v>184</v>
      </c>
      <c r="AC151" s="43"/>
      <c r="AD151" s="43">
        <v>121</v>
      </c>
      <c r="AE151" s="44"/>
      <c r="AF151" s="46">
        <v>105</v>
      </c>
      <c r="AG151" s="47">
        <v>130</v>
      </c>
      <c r="AH151" s="19">
        <v>120</v>
      </c>
      <c r="AI151" s="20">
        <v>45</v>
      </c>
      <c r="AJ151" s="21">
        <v>45</v>
      </c>
      <c r="AK151" s="22">
        <v>40</v>
      </c>
      <c r="AL151" s="23">
        <f t="shared" si="0"/>
        <v>485</v>
      </c>
      <c r="AM151" s="24" t="s">
        <v>187</v>
      </c>
      <c r="AN151" s="25" t="s">
        <v>292</v>
      </c>
      <c r="AO151" s="24" t="s">
        <v>177</v>
      </c>
      <c r="AP151" s="26" t="s">
        <v>293</v>
      </c>
      <c r="AQ151" s="27" t="s">
        <v>424</v>
      </c>
      <c r="AR151" s="28" t="s">
        <v>295</v>
      </c>
      <c r="AS151" s="29">
        <v>1.9</v>
      </c>
      <c r="AT151" s="29">
        <v>264.60000000000002</v>
      </c>
      <c r="AU151" s="30">
        <v>120</v>
      </c>
      <c r="AV151" s="31"/>
      <c r="AW151" s="26">
        <v>2</v>
      </c>
      <c r="AX151" s="26"/>
      <c r="AY151" s="26"/>
      <c r="AZ151" s="26"/>
      <c r="BA151" s="25"/>
      <c r="BB151" s="24">
        <v>170</v>
      </c>
      <c r="BC151" s="26">
        <v>60</v>
      </c>
      <c r="BD151" s="32" t="s">
        <v>288</v>
      </c>
      <c r="BE151" s="32">
        <v>50</v>
      </c>
      <c r="BF151" s="35" t="s">
        <v>313</v>
      </c>
      <c r="BG151" s="26" t="s">
        <v>120</v>
      </c>
      <c r="BH151" s="29">
        <v>20</v>
      </c>
      <c r="BI151" s="26" t="s">
        <v>73</v>
      </c>
      <c r="BJ151" s="25" t="s">
        <v>156</v>
      </c>
      <c r="BK151" s="36" t="s">
        <v>440</v>
      </c>
      <c r="BL151" s="204" t="str">
        <f t="shared" si="3"/>
        <v>insert into Pokemon values ( 150, Rhydon, level, 105,  130,  120, 45,  45,  40, trainer,  Trade (Holding Protector))</v>
      </c>
    </row>
    <row r="152" spans="1:64" ht="12.75" customHeight="1">
      <c r="A152" s="12">
        <v>113</v>
      </c>
      <c r="B152" s="42" t="s">
        <v>441</v>
      </c>
      <c r="C152" s="42"/>
      <c r="D152" s="14">
        <v>113</v>
      </c>
      <c r="E152" s="15">
        <v>113</v>
      </c>
      <c r="F152" s="43">
        <v>217</v>
      </c>
      <c r="G152" s="43">
        <v>222</v>
      </c>
      <c r="H152" s="43"/>
      <c r="I152" s="43"/>
      <c r="J152" s="43">
        <v>97</v>
      </c>
      <c r="K152" s="43">
        <v>97</v>
      </c>
      <c r="L152" s="43"/>
      <c r="M152" s="43"/>
      <c r="N152" s="43"/>
      <c r="O152" s="43"/>
      <c r="P152" s="43"/>
      <c r="Q152" s="43">
        <v>33</v>
      </c>
      <c r="R152" s="43">
        <v>33</v>
      </c>
      <c r="S152" s="43">
        <v>17</v>
      </c>
      <c r="T152" s="43">
        <v>16</v>
      </c>
      <c r="U152" s="43">
        <v>9</v>
      </c>
      <c r="V152" s="43">
        <v>40</v>
      </c>
      <c r="W152" s="43">
        <v>40</v>
      </c>
      <c r="X152" s="43">
        <v>17</v>
      </c>
      <c r="Y152" s="43">
        <v>16</v>
      </c>
      <c r="Z152" s="43">
        <v>16</v>
      </c>
      <c r="AA152" s="43"/>
      <c r="AB152" s="43">
        <v>7</v>
      </c>
      <c r="AC152" s="43"/>
      <c r="AD152" s="43">
        <v>87</v>
      </c>
      <c r="AE152" s="44">
        <v>44</v>
      </c>
      <c r="AF152" s="46">
        <v>250</v>
      </c>
      <c r="AG152" s="47">
        <v>5</v>
      </c>
      <c r="AH152" s="19">
        <v>5</v>
      </c>
      <c r="AI152" s="20">
        <v>35</v>
      </c>
      <c r="AJ152" s="21">
        <v>105</v>
      </c>
      <c r="AK152" s="22">
        <v>50</v>
      </c>
      <c r="AL152" s="23">
        <f t="shared" si="0"/>
        <v>450</v>
      </c>
      <c r="AM152" s="24" t="s">
        <v>141</v>
      </c>
      <c r="AN152" s="37"/>
      <c r="AO152" s="24" t="s">
        <v>442</v>
      </c>
      <c r="AP152" s="26" t="s">
        <v>443</v>
      </c>
      <c r="AQ152" s="27" t="s">
        <v>444</v>
      </c>
      <c r="AR152" s="28" t="s">
        <v>92</v>
      </c>
      <c r="AS152" s="29">
        <v>1.1000000000000001</v>
      </c>
      <c r="AT152" s="29">
        <v>76.3</v>
      </c>
      <c r="AU152" s="30">
        <v>34.6</v>
      </c>
      <c r="AV152" s="31">
        <v>2</v>
      </c>
      <c r="AW152" s="26"/>
      <c r="AX152" s="26"/>
      <c r="AY152" s="26"/>
      <c r="AZ152" s="26"/>
      <c r="BA152" s="25"/>
      <c r="BB152" s="24">
        <v>395</v>
      </c>
      <c r="BC152" s="26">
        <v>30</v>
      </c>
      <c r="BD152" s="32" t="s">
        <v>217</v>
      </c>
      <c r="BE152" s="32">
        <v>140</v>
      </c>
      <c r="BF152" s="35" t="s">
        <v>218</v>
      </c>
      <c r="BG152" s="26" t="s">
        <v>201</v>
      </c>
      <c r="BH152" s="29">
        <v>40</v>
      </c>
      <c r="BI152" s="26" t="s">
        <v>179</v>
      </c>
      <c r="BJ152" s="37"/>
      <c r="BK152" s="36" t="s">
        <v>237</v>
      </c>
      <c r="BL152" s="204" t="str">
        <f t="shared" si="3"/>
        <v>insert into Pokemon values ( 151, Chansey, level, 250,  5,  5, 35,  105,  50, trainer,  Friendship)</v>
      </c>
    </row>
    <row r="153" spans="1:64" ht="12.75" customHeight="1">
      <c r="A153" s="12">
        <v>114</v>
      </c>
      <c r="B153" s="42" t="s">
        <v>445</v>
      </c>
      <c r="C153" s="42"/>
      <c r="D153" s="14">
        <v>114</v>
      </c>
      <c r="E153" s="15">
        <v>114</v>
      </c>
      <c r="F153" s="43">
        <v>179</v>
      </c>
      <c r="G153" s="43">
        <v>182</v>
      </c>
      <c r="H153" s="43"/>
      <c r="I153" s="43"/>
      <c r="J153" s="43"/>
      <c r="K153" s="43">
        <v>181</v>
      </c>
      <c r="L153" s="43"/>
      <c r="M153" s="43">
        <v>217</v>
      </c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>
        <v>80</v>
      </c>
      <c r="AC153" s="43"/>
      <c r="AD153" s="43">
        <v>95</v>
      </c>
      <c r="AE153" s="44"/>
      <c r="AF153" s="46">
        <v>65</v>
      </c>
      <c r="AG153" s="47">
        <v>55</v>
      </c>
      <c r="AH153" s="19">
        <v>115</v>
      </c>
      <c r="AI153" s="20">
        <v>100</v>
      </c>
      <c r="AJ153" s="21">
        <v>40</v>
      </c>
      <c r="AK153" s="22">
        <v>60</v>
      </c>
      <c r="AL153" s="23">
        <f t="shared" si="0"/>
        <v>435</v>
      </c>
      <c r="AM153" s="24" t="s">
        <v>65</v>
      </c>
      <c r="AN153" s="37"/>
      <c r="AO153" s="24" t="s">
        <v>68</v>
      </c>
      <c r="AP153" s="26" t="s">
        <v>446</v>
      </c>
      <c r="AQ153" s="27" t="s">
        <v>348</v>
      </c>
      <c r="AR153" s="28" t="s">
        <v>76</v>
      </c>
      <c r="AS153" s="29">
        <v>1</v>
      </c>
      <c r="AT153" s="29">
        <v>77.2</v>
      </c>
      <c r="AU153" s="30">
        <v>35</v>
      </c>
      <c r="AV153" s="31"/>
      <c r="AW153" s="26"/>
      <c r="AX153" s="26">
        <v>1</v>
      </c>
      <c r="AY153" s="26"/>
      <c r="AZ153" s="26"/>
      <c r="BA153" s="25"/>
      <c r="BB153" s="24">
        <v>87</v>
      </c>
      <c r="BC153" s="26">
        <v>45</v>
      </c>
      <c r="BD153" s="32" t="s">
        <v>119</v>
      </c>
      <c r="BE153" s="32">
        <v>50</v>
      </c>
      <c r="BF153" s="35" t="s">
        <v>107</v>
      </c>
      <c r="BG153" s="26" t="s">
        <v>120</v>
      </c>
      <c r="BH153" s="29">
        <v>20</v>
      </c>
      <c r="BI153" s="26" t="s">
        <v>65</v>
      </c>
      <c r="BJ153" s="37"/>
      <c r="BK153" s="36" t="s">
        <v>447</v>
      </c>
      <c r="BL153" s="204" t="str">
        <f t="shared" si="3"/>
        <v>insert into Pokemon values ( 152, Tangela, level, 65,  55,  115, 100,  40,  60, trainer,  Level Up (Knowing Ancient Power))</v>
      </c>
    </row>
    <row r="154" spans="1:64" ht="12.75" customHeight="1">
      <c r="A154" s="12">
        <v>115</v>
      </c>
      <c r="B154" s="42" t="s">
        <v>448</v>
      </c>
      <c r="C154" s="42"/>
      <c r="D154" s="14">
        <v>115</v>
      </c>
      <c r="E154" s="15">
        <v>115</v>
      </c>
      <c r="F154" s="43">
        <v>205</v>
      </c>
      <c r="G154" s="43">
        <v>210</v>
      </c>
      <c r="H154" s="43"/>
      <c r="I154" s="43"/>
      <c r="J154" s="43"/>
      <c r="K154" s="43"/>
      <c r="L154" s="43"/>
      <c r="M154" s="43"/>
      <c r="N154" s="43"/>
      <c r="O154" s="43">
        <v>62</v>
      </c>
      <c r="P154" s="43"/>
      <c r="Q154" s="43">
        <v>165</v>
      </c>
      <c r="R154" s="43"/>
      <c r="S154" s="43">
        <v>92</v>
      </c>
      <c r="T154" s="43"/>
      <c r="U154" s="43"/>
      <c r="V154" s="43">
        <v>199</v>
      </c>
      <c r="W154" s="43"/>
      <c r="X154" s="43">
        <v>100</v>
      </c>
      <c r="Y154" s="43"/>
      <c r="Z154" s="43"/>
      <c r="AA154" s="43"/>
      <c r="AB154" s="43">
        <v>172</v>
      </c>
      <c r="AC154" s="43"/>
      <c r="AD154" s="43"/>
      <c r="AE154" s="44"/>
      <c r="AF154" s="46">
        <v>105</v>
      </c>
      <c r="AG154" s="47">
        <v>95</v>
      </c>
      <c r="AH154" s="19">
        <v>80</v>
      </c>
      <c r="AI154" s="20">
        <v>40</v>
      </c>
      <c r="AJ154" s="21">
        <v>80</v>
      </c>
      <c r="AK154" s="22">
        <v>90</v>
      </c>
      <c r="AL154" s="23">
        <f t="shared" si="0"/>
        <v>490</v>
      </c>
      <c r="AM154" s="24" t="s">
        <v>141</v>
      </c>
      <c r="AN154" s="37"/>
      <c r="AO154" s="24" t="s">
        <v>366</v>
      </c>
      <c r="AP154" s="26" t="s">
        <v>363</v>
      </c>
      <c r="AQ154" s="27" t="s">
        <v>234</v>
      </c>
      <c r="AR154" s="28" t="s">
        <v>151</v>
      </c>
      <c r="AS154" s="29">
        <v>2.2000000000000002</v>
      </c>
      <c r="AT154" s="29">
        <v>176.4</v>
      </c>
      <c r="AU154" s="30">
        <v>80</v>
      </c>
      <c r="AV154" s="31">
        <v>2</v>
      </c>
      <c r="AW154" s="26"/>
      <c r="AX154" s="26"/>
      <c r="AY154" s="26"/>
      <c r="AZ154" s="26"/>
      <c r="BA154" s="25"/>
      <c r="BB154" s="24">
        <v>172</v>
      </c>
      <c r="BC154" s="26">
        <v>45</v>
      </c>
      <c r="BD154" s="32" t="s">
        <v>119</v>
      </c>
      <c r="BE154" s="32">
        <v>50</v>
      </c>
      <c r="BF154" s="35" t="s">
        <v>130</v>
      </c>
      <c r="BG154" s="26" t="s">
        <v>201</v>
      </c>
      <c r="BH154" s="29">
        <v>20</v>
      </c>
      <c r="BI154" s="26" t="s">
        <v>73</v>
      </c>
      <c r="BJ154" s="37"/>
      <c r="BK154" s="36"/>
      <c r="BL154" s="204" t="str">
        <f t="shared" si="3"/>
        <v>insert into Pokemon values ( 153, Kangaskhan, level, 105,  95,  80, 40,  80,  90, trainer,  0)</v>
      </c>
    </row>
    <row r="155" spans="1:64" ht="12.75" customHeight="1">
      <c r="A155" s="12">
        <v>115.1</v>
      </c>
      <c r="B155" s="42" t="s">
        <v>449</v>
      </c>
      <c r="C155" s="42" t="s">
        <v>137</v>
      </c>
      <c r="D155" s="14"/>
      <c r="E155" s="15"/>
      <c r="F155" s="43"/>
      <c r="G155" s="43"/>
      <c r="H155" s="43"/>
      <c r="I155" s="43"/>
      <c r="J155" s="43"/>
      <c r="K155" s="43"/>
      <c r="L155" s="43"/>
      <c r="M155" s="43"/>
      <c r="N155" s="43"/>
      <c r="O155" s="43">
        <v>62</v>
      </c>
      <c r="P155" s="43"/>
      <c r="Q155" s="43">
        <v>165</v>
      </c>
      <c r="R155" s="43"/>
      <c r="S155" s="43">
        <v>92</v>
      </c>
      <c r="T155" s="43"/>
      <c r="U155" s="43"/>
      <c r="V155" s="43">
        <v>199</v>
      </c>
      <c r="W155" s="43"/>
      <c r="X155" s="43">
        <v>100</v>
      </c>
      <c r="Y155" s="43"/>
      <c r="Z155" s="43"/>
      <c r="AA155" s="43"/>
      <c r="AB155" s="43"/>
      <c r="AC155" s="43"/>
      <c r="AD155" s="43"/>
      <c r="AE155" s="44"/>
      <c r="AF155" s="46">
        <v>105</v>
      </c>
      <c r="AG155" s="47">
        <v>125</v>
      </c>
      <c r="AH155" s="19">
        <v>100</v>
      </c>
      <c r="AI155" s="20">
        <v>60</v>
      </c>
      <c r="AJ155" s="21">
        <v>100</v>
      </c>
      <c r="AK155" s="22">
        <v>100</v>
      </c>
      <c r="AL155" s="23">
        <f t="shared" si="0"/>
        <v>590</v>
      </c>
      <c r="AM155" s="24" t="s">
        <v>141</v>
      </c>
      <c r="AN155" s="37"/>
      <c r="AO155" s="24" t="s">
        <v>450</v>
      </c>
      <c r="AP155" s="26"/>
      <c r="AQ155" s="27"/>
      <c r="AR155" s="28" t="s">
        <v>151</v>
      </c>
      <c r="AS155" s="29">
        <v>2.2000000000000002</v>
      </c>
      <c r="AT155" s="29">
        <v>220.5</v>
      </c>
      <c r="AU155" s="30">
        <v>100</v>
      </c>
      <c r="AV155" s="31">
        <v>2</v>
      </c>
      <c r="AW155" s="26"/>
      <c r="AX155" s="26"/>
      <c r="AY155" s="26"/>
      <c r="AZ155" s="26"/>
      <c r="BA155" s="25"/>
      <c r="BB155" s="24">
        <v>207</v>
      </c>
      <c r="BC155" s="26">
        <v>45</v>
      </c>
      <c r="BD155" s="32" t="s">
        <v>119</v>
      </c>
      <c r="BE155" s="32">
        <v>50</v>
      </c>
      <c r="BF155" s="35" t="s">
        <v>130</v>
      </c>
      <c r="BG155" s="26" t="s">
        <v>201</v>
      </c>
      <c r="BH155" s="29">
        <v>20</v>
      </c>
      <c r="BI155" s="26" t="s">
        <v>73</v>
      </c>
      <c r="BJ155" s="25"/>
      <c r="BK155" s="36"/>
      <c r="BL155" s="204" t="str">
        <f t="shared" si="3"/>
        <v>insert into Pokemon values ( 154, Kangaskhan (Mega), level, 105,  125,  100, 60,  100,  100, trainer,  0)</v>
      </c>
    </row>
    <row r="156" spans="1:64" ht="12.75" customHeight="1">
      <c r="A156" s="12">
        <v>116</v>
      </c>
      <c r="B156" s="42" t="s">
        <v>451</v>
      </c>
      <c r="C156" s="42"/>
      <c r="D156" s="14">
        <v>116</v>
      </c>
      <c r="E156" s="15">
        <v>116</v>
      </c>
      <c r="F156" s="43">
        <v>186</v>
      </c>
      <c r="G156" s="43">
        <v>190</v>
      </c>
      <c r="H156" s="43">
        <v>184</v>
      </c>
      <c r="I156" s="43">
        <v>193</v>
      </c>
      <c r="J156" s="43"/>
      <c r="K156" s="43"/>
      <c r="L156" s="43"/>
      <c r="M156" s="43"/>
      <c r="N156" s="43"/>
      <c r="O156" s="43">
        <v>39</v>
      </c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>
        <v>198</v>
      </c>
      <c r="AC156" s="43"/>
      <c r="AD156" s="43"/>
      <c r="AE156" s="44"/>
      <c r="AF156" s="46">
        <v>30</v>
      </c>
      <c r="AG156" s="47">
        <v>40</v>
      </c>
      <c r="AH156" s="19">
        <v>70</v>
      </c>
      <c r="AI156" s="20">
        <v>70</v>
      </c>
      <c r="AJ156" s="21">
        <v>25</v>
      </c>
      <c r="AK156" s="22">
        <v>60</v>
      </c>
      <c r="AL156" s="23">
        <f t="shared" si="0"/>
        <v>295</v>
      </c>
      <c r="AM156" s="24" t="s">
        <v>103</v>
      </c>
      <c r="AN156" s="37"/>
      <c r="AO156" s="24" t="s">
        <v>276</v>
      </c>
      <c r="AP156" s="26" t="s">
        <v>135</v>
      </c>
      <c r="AQ156" s="27" t="s">
        <v>246</v>
      </c>
      <c r="AR156" s="28" t="s">
        <v>178</v>
      </c>
      <c r="AS156" s="29">
        <v>0.4</v>
      </c>
      <c r="AT156" s="29">
        <v>17.600000000000001</v>
      </c>
      <c r="AU156" s="30">
        <v>8</v>
      </c>
      <c r="AV156" s="31"/>
      <c r="AW156" s="26"/>
      <c r="AX156" s="26"/>
      <c r="AY156" s="26">
        <v>1</v>
      </c>
      <c r="AZ156" s="26"/>
      <c r="BA156" s="25"/>
      <c r="BB156" s="24">
        <v>59</v>
      </c>
      <c r="BC156" s="26">
        <v>225</v>
      </c>
      <c r="BD156" s="32" t="s">
        <v>119</v>
      </c>
      <c r="BE156" s="32">
        <v>50</v>
      </c>
      <c r="BF156" s="35" t="s">
        <v>107</v>
      </c>
      <c r="BG156" s="26" t="s">
        <v>120</v>
      </c>
      <c r="BH156" s="29">
        <v>20</v>
      </c>
      <c r="BI156" s="26" t="s">
        <v>108</v>
      </c>
      <c r="BJ156" s="25" t="s">
        <v>90</v>
      </c>
      <c r="BK156" s="36" t="s">
        <v>77</v>
      </c>
      <c r="BL156" s="204" t="str">
        <f t="shared" si="3"/>
        <v>insert into Pokemon values ( 155, Horsea, level, 30,  40,  70, 70,  25,  60, trainer,  Lv. 32)</v>
      </c>
    </row>
    <row r="157" spans="1:64" ht="12.75" customHeight="1">
      <c r="A157" s="12">
        <v>117</v>
      </c>
      <c r="B157" s="42" t="s">
        <v>452</v>
      </c>
      <c r="C157" s="42"/>
      <c r="D157" s="14">
        <v>117</v>
      </c>
      <c r="E157" s="15">
        <v>117</v>
      </c>
      <c r="F157" s="43">
        <v>187</v>
      </c>
      <c r="G157" s="43">
        <v>191</v>
      </c>
      <c r="H157" s="43">
        <v>185</v>
      </c>
      <c r="I157" s="43">
        <v>194</v>
      </c>
      <c r="J157" s="43"/>
      <c r="K157" s="43"/>
      <c r="L157" s="43"/>
      <c r="M157" s="43"/>
      <c r="N157" s="43"/>
      <c r="O157" s="43">
        <v>40</v>
      </c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>
        <v>199</v>
      </c>
      <c r="AC157" s="43"/>
      <c r="AD157" s="43"/>
      <c r="AE157" s="44"/>
      <c r="AF157" s="46">
        <v>55</v>
      </c>
      <c r="AG157" s="47">
        <v>65</v>
      </c>
      <c r="AH157" s="19">
        <v>95</v>
      </c>
      <c r="AI157" s="20">
        <v>95</v>
      </c>
      <c r="AJ157" s="21">
        <v>45</v>
      </c>
      <c r="AK157" s="22">
        <v>85</v>
      </c>
      <c r="AL157" s="23">
        <f t="shared" si="0"/>
        <v>440</v>
      </c>
      <c r="AM157" s="24" t="s">
        <v>103</v>
      </c>
      <c r="AN157" s="37"/>
      <c r="AO157" s="24" t="s">
        <v>199</v>
      </c>
      <c r="AP157" s="26" t="s">
        <v>135</v>
      </c>
      <c r="AQ157" s="27" t="s">
        <v>246</v>
      </c>
      <c r="AR157" s="28" t="s">
        <v>167</v>
      </c>
      <c r="AS157" s="29">
        <v>1.2</v>
      </c>
      <c r="AT157" s="29">
        <v>55.1</v>
      </c>
      <c r="AU157" s="30">
        <v>25</v>
      </c>
      <c r="AV157" s="31"/>
      <c r="AW157" s="26"/>
      <c r="AX157" s="26">
        <v>1</v>
      </c>
      <c r="AY157" s="26">
        <v>1</v>
      </c>
      <c r="AZ157" s="26"/>
      <c r="BA157" s="25"/>
      <c r="BB157" s="24">
        <v>154</v>
      </c>
      <c r="BC157" s="26">
        <v>75</v>
      </c>
      <c r="BD157" s="32" t="s">
        <v>119</v>
      </c>
      <c r="BE157" s="32">
        <v>50</v>
      </c>
      <c r="BF157" s="35" t="s">
        <v>107</v>
      </c>
      <c r="BG157" s="26" t="s">
        <v>120</v>
      </c>
      <c r="BH157" s="29">
        <v>20</v>
      </c>
      <c r="BI157" s="26" t="s">
        <v>108</v>
      </c>
      <c r="BJ157" s="25" t="s">
        <v>90</v>
      </c>
      <c r="BK157" s="36" t="s">
        <v>453</v>
      </c>
      <c r="BL157" s="204" t="str">
        <f t="shared" si="3"/>
        <v>insert into Pokemon values ( 156, Seadra, level, 55,  65,  95, 95,  45,  85, trainer,  Trade (Holding Dragon Scale))</v>
      </c>
    </row>
    <row r="158" spans="1:64" ht="12.75" customHeight="1">
      <c r="A158" s="12">
        <v>118</v>
      </c>
      <c r="B158" s="42" t="s">
        <v>454</v>
      </c>
      <c r="C158" s="42"/>
      <c r="D158" s="14">
        <v>118</v>
      </c>
      <c r="E158" s="15">
        <v>118</v>
      </c>
      <c r="F158" s="43">
        <v>78</v>
      </c>
      <c r="G158" s="43">
        <v>78</v>
      </c>
      <c r="H158" s="43">
        <v>50</v>
      </c>
      <c r="I158" s="43">
        <v>51</v>
      </c>
      <c r="J158" s="43">
        <v>78</v>
      </c>
      <c r="K158" s="43">
        <v>78</v>
      </c>
      <c r="L158" s="43"/>
      <c r="M158" s="43"/>
      <c r="N158" s="43">
        <v>53</v>
      </c>
      <c r="O158" s="43"/>
      <c r="P158" s="43"/>
      <c r="Q158" s="43">
        <v>153</v>
      </c>
      <c r="R158" s="43"/>
      <c r="S158" s="43">
        <v>80</v>
      </c>
      <c r="T158" s="43">
        <v>72</v>
      </c>
      <c r="U158" s="43"/>
      <c r="V158" s="43">
        <v>186</v>
      </c>
      <c r="W158" s="43"/>
      <c r="X158" s="43">
        <v>87</v>
      </c>
      <c r="Y158" s="43">
        <v>78</v>
      </c>
      <c r="Z158" s="43"/>
      <c r="AA158" s="43">
        <v>146</v>
      </c>
      <c r="AB158" s="43">
        <v>94</v>
      </c>
      <c r="AC158" s="43"/>
      <c r="AD158" s="43"/>
      <c r="AE158" s="44"/>
      <c r="AF158" s="46">
        <v>45</v>
      </c>
      <c r="AG158" s="47">
        <v>67</v>
      </c>
      <c r="AH158" s="19">
        <v>60</v>
      </c>
      <c r="AI158" s="20">
        <v>35</v>
      </c>
      <c r="AJ158" s="21">
        <v>50</v>
      </c>
      <c r="AK158" s="22">
        <v>63</v>
      </c>
      <c r="AL158" s="23">
        <f t="shared" si="0"/>
        <v>320</v>
      </c>
      <c r="AM158" s="24" t="s">
        <v>103</v>
      </c>
      <c r="AN158" s="37"/>
      <c r="AO158" s="24" t="s">
        <v>276</v>
      </c>
      <c r="AP158" s="26" t="s">
        <v>455</v>
      </c>
      <c r="AQ158" s="27" t="s">
        <v>177</v>
      </c>
      <c r="AR158" s="28" t="s">
        <v>88</v>
      </c>
      <c r="AS158" s="29">
        <v>0.6</v>
      </c>
      <c r="AT158" s="29">
        <v>33.1</v>
      </c>
      <c r="AU158" s="30">
        <v>15</v>
      </c>
      <c r="AV158" s="31"/>
      <c r="AW158" s="26">
        <v>1</v>
      </c>
      <c r="AX158" s="26"/>
      <c r="AY158" s="26"/>
      <c r="AZ158" s="26"/>
      <c r="BA158" s="25"/>
      <c r="BB158" s="24">
        <v>64</v>
      </c>
      <c r="BC158" s="26">
        <v>225</v>
      </c>
      <c r="BD158" s="32" t="s">
        <v>119</v>
      </c>
      <c r="BE158" s="32">
        <v>50</v>
      </c>
      <c r="BF158" s="35" t="s">
        <v>89</v>
      </c>
      <c r="BG158" s="26" t="s">
        <v>120</v>
      </c>
      <c r="BH158" s="29">
        <v>20</v>
      </c>
      <c r="BI158" s="26" t="s">
        <v>456</v>
      </c>
      <c r="BJ158" s="37"/>
      <c r="BK158" s="36" t="s">
        <v>277</v>
      </c>
      <c r="BL158" s="204" t="str">
        <f t="shared" si="3"/>
        <v>insert into Pokemon values ( 157, Goldeen, level, 45,  67,  60, 35,  50,  63, trainer,  Lv. 33)</v>
      </c>
    </row>
    <row r="159" spans="1:64" ht="12.75" customHeight="1">
      <c r="A159" s="12">
        <v>119</v>
      </c>
      <c r="B159" s="42" t="s">
        <v>457</v>
      </c>
      <c r="C159" s="42"/>
      <c r="D159" s="14">
        <v>119</v>
      </c>
      <c r="E159" s="15">
        <v>119</v>
      </c>
      <c r="F159" s="43">
        <v>79</v>
      </c>
      <c r="G159" s="43">
        <v>79</v>
      </c>
      <c r="H159" s="43">
        <v>51</v>
      </c>
      <c r="I159" s="43">
        <v>52</v>
      </c>
      <c r="J159" s="43">
        <v>79</v>
      </c>
      <c r="K159" s="43">
        <v>79</v>
      </c>
      <c r="L159" s="43"/>
      <c r="M159" s="43"/>
      <c r="N159" s="43">
        <v>54</v>
      </c>
      <c r="O159" s="43"/>
      <c r="P159" s="43"/>
      <c r="Q159" s="43">
        <v>154</v>
      </c>
      <c r="R159" s="43"/>
      <c r="S159" s="43">
        <v>81</v>
      </c>
      <c r="T159" s="43">
        <v>73</v>
      </c>
      <c r="U159" s="43"/>
      <c r="V159" s="43">
        <v>187</v>
      </c>
      <c r="W159" s="43"/>
      <c r="X159" s="43">
        <v>88</v>
      </c>
      <c r="Y159" s="43">
        <v>79</v>
      </c>
      <c r="Z159" s="43"/>
      <c r="AA159" s="43">
        <v>147</v>
      </c>
      <c r="AB159" s="43">
        <v>95</v>
      </c>
      <c r="AC159" s="43"/>
      <c r="AD159" s="43"/>
      <c r="AE159" s="44"/>
      <c r="AF159" s="46">
        <v>80</v>
      </c>
      <c r="AG159" s="47">
        <v>92</v>
      </c>
      <c r="AH159" s="19">
        <v>65</v>
      </c>
      <c r="AI159" s="20">
        <v>65</v>
      </c>
      <c r="AJ159" s="21">
        <v>80</v>
      </c>
      <c r="AK159" s="22">
        <v>68</v>
      </c>
      <c r="AL159" s="23">
        <f t="shared" si="0"/>
        <v>450</v>
      </c>
      <c r="AM159" s="24" t="s">
        <v>103</v>
      </c>
      <c r="AN159" s="37"/>
      <c r="AO159" s="24" t="s">
        <v>276</v>
      </c>
      <c r="AP159" s="26" t="s">
        <v>455</v>
      </c>
      <c r="AQ159" s="27" t="s">
        <v>177</v>
      </c>
      <c r="AR159" s="28" t="s">
        <v>207</v>
      </c>
      <c r="AS159" s="29">
        <v>1.3</v>
      </c>
      <c r="AT159" s="29">
        <v>86</v>
      </c>
      <c r="AU159" s="30">
        <v>39</v>
      </c>
      <c r="AV159" s="31"/>
      <c r="AW159" s="26">
        <v>2</v>
      </c>
      <c r="AX159" s="26"/>
      <c r="AY159" s="26"/>
      <c r="AZ159" s="26"/>
      <c r="BA159" s="25"/>
      <c r="BB159" s="24">
        <v>158</v>
      </c>
      <c r="BC159" s="26">
        <v>60</v>
      </c>
      <c r="BD159" s="32" t="s">
        <v>119</v>
      </c>
      <c r="BE159" s="32">
        <v>50</v>
      </c>
      <c r="BF159" s="35" t="s">
        <v>89</v>
      </c>
      <c r="BG159" s="26" t="s">
        <v>120</v>
      </c>
      <c r="BH159" s="29">
        <v>20</v>
      </c>
      <c r="BI159" s="26" t="s">
        <v>456</v>
      </c>
      <c r="BJ159" s="37"/>
      <c r="BK159" s="36"/>
      <c r="BL159" s="204" t="str">
        <f t="shared" si="3"/>
        <v>insert into Pokemon values ( 158, Seaking, level, 80,  92,  65, 65,  80,  68, trainer,  0)</v>
      </c>
    </row>
    <row r="160" spans="1:64" ht="12.75" customHeight="1">
      <c r="A160" s="12">
        <v>120</v>
      </c>
      <c r="B160" s="42" t="s">
        <v>458</v>
      </c>
      <c r="C160" s="42"/>
      <c r="D160" s="14">
        <v>120</v>
      </c>
      <c r="E160" s="15">
        <v>120</v>
      </c>
      <c r="F160" s="43">
        <v>167</v>
      </c>
      <c r="G160" s="43">
        <v>169</v>
      </c>
      <c r="H160" s="43">
        <v>143</v>
      </c>
      <c r="I160" s="43">
        <v>148</v>
      </c>
      <c r="J160" s="43"/>
      <c r="K160" s="43"/>
      <c r="L160" s="43"/>
      <c r="M160" s="43">
        <v>238</v>
      </c>
      <c r="N160" s="43"/>
      <c r="O160" s="43">
        <v>34</v>
      </c>
      <c r="P160" s="43"/>
      <c r="Q160" s="43">
        <v>184</v>
      </c>
      <c r="R160" s="43"/>
      <c r="S160" s="43">
        <v>111</v>
      </c>
      <c r="T160" s="43"/>
      <c r="U160" s="43"/>
      <c r="V160" s="43">
        <v>223</v>
      </c>
      <c r="W160" s="43"/>
      <c r="X160" s="43">
        <v>124</v>
      </c>
      <c r="Y160" s="43"/>
      <c r="Z160" s="43"/>
      <c r="AA160" s="43"/>
      <c r="AB160" s="43">
        <v>98</v>
      </c>
      <c r="AC160" s="43"/>
      <c r="AD160" s="43"/>
      <c r="AE160" s="44"/>
      <c r="AF160" s="46">
        <v>30</v>
      </c>
      <c r="AG160" s="47">
        <v>45</v>
      </c>
      <c r="AH160" s="19">
        <v>55</v>
      </c>
      <c r="AI160" s="20">
        <v>70</v>
      </c>
      <c r="AJ160" s="21">
        <v>55</v>
      </c>
      <c r="AK160" s="22">
        <v>85</v>
      </c>
      <c r="AL160" s="23">
        <f t="shared" si="0"/>
        <v>340</v>
      </c>
      <c r="AM160" s="24" t="s">
        <v>103</v>
      </c>
      <c r="AN160" s="37"/>
      <c r="AO160" s="24" t="s">
        <v>459</v>
      </c>
      <c r="AP160" s="26" t="s">
        <v>442</v>
      </c>
      <c r="AQ160" s="27" t="s">
        <v>358</v>
      </c>
      <c r="AR160" s="28" t="s">
        <v>182</v>
      </c>
      <c r="AS160" s="29">
        <v>0.8</v>
      </c>
      <c r="AT160" s="29">
        <v>76.099999999999994</v>
      </c>
      <c r="AU160" s="30">
        <v>34.5</v>
      </c>
      <c r="AV160" s="31"/>
      <c r="AW160" s="26"/>
      <c r="AX160" s="26"/>
      <c r="AY160" s="26"/>
      <c r="AZ160" s="26"/>
      <c r="BA160" s="25">
        <v>1</v>
      </c>
      <c r="BB160" s="24">
        <v>68</v>
      </c>
      <c r="BC160" s="26">
        <v>225</v>
      </c>
      <c r="BD160" s="32" t="s">
        <v>288</v>
      </c>
      <c r="BE160" s="32">
        <v>50</v>
      </c>
      <c r="BF160" s="35" t="s">
        <v>130</v>
      </c>
      <c r="BG160" s="26" t="s">
        <v>359</v>
      </c>
      <c r="BH160" s="29">
        <v>20</v>
      </c>
      <c r="BI160" s="45" t="s">
        <v>324</v>
      </c>
      <c r="BJ160" s="37"/>
      <c r="BK160" s="36" t="s">
        <v>386</v>
      </c>
      <c r="BL160" s="204" t="str">
        <f t="shared" si="3"/>
        <v>insert into Pokemon values ( 159, Staryu, level, 30,  45,  55, 70,  55,  85, trainer,  Water Stone)</v>
      </c>
    </row>
    <row r="161" spans="1:64" ht="12.75" customHeight="1">
      <c r="A161" s="12">
        <v>121</v>
      </c>
      <c r="B161" s="42" t="s">
        <v>460</v>
      </c>
      <c r="C161" s="42"/>
      <c r="D161" s="14">
        <v>121</v>
      </c>
      <c r="E161" s="15">
        <v>121</v>
      </c>
      <c r="F161" s="43">
        <v>168</v>
      </c>
      <c r="G161" s="43">
        <v>170</v>
      </c>
      <c r="H161" s="43">
        <v>144</v>
      </c>
      <c r="I161" s="43">
        <v>149</v>
      </c>
      <c r="J161" s="43"/>
      <c r="K161" s="43"/>
      <c r="L161" s="43"/>
      <c r="M161" s="43">
        <v>239</v>
      </c>
      <c r="N161" s="43"/>
      <c r="O161" s="43">
        <v>35</v>
      </c>
      <c r="P161" s="43"/>
      <c r="Q161" s="43">
        <v>185</v>
      </c>
      <c r="R161" s="43"/>
      <c r="S161" s="43">
        <v>112</v>
      </c>
      <c r="T161" s="43"/>
      <c r="U161" s="43"/>
      <c r="V161" s="43">
        <v>224</v>
      </c>
      <c r="W161" s="43"/>
      <c r="X161" s="43">
        <v>125</v>
      </c>
      <c r="Y161" s="43"/>
      <c r="Z161" s="43"/>
      <c r="AA161" s="43"/>
      <c r="AB161" s="43">
        <v>99</v>
      </c>
      <c r="AC161" s="43"/>
      <c r="AD161" s="43"/>
      <c r="AE161" s="44"/>
      <c r="AF161" s="46">
        <v>60</v>
      </c>
      <c r="AG161" s="47">
        <v>75</v>
      </c>
      <c r="AH161" s="19">
        <v>85</v>
      </c>
      <c r="AI161" s="20">
        <v>100</v>
      </c>
      <c r="AJ161" s="21">
        <v>85</v>
      </c>
      <c r="AK161" s="22">
        <v>115</v>
      </c>
      <c r="AL161" s="23">
        <f t="shared" si="0"/>
        <v>520</v>
      </c>
      <c r="AM161" s="24" t="s">
        <v>103</v>
      </c>
      <c r="AN161" s="25" t="s">
        <v>184</v>
      </c>
      <c r="AO161" s="24" t="s">
        <v>459</v>
      </c>
      <c r="AP161" s="26" t="s">
        <v>442</v>
      </c>
      <c r="AQ161" s="27" t="s">
        <v>358</v>
      </c>
      <c r="AR161" s="28" t="s">
        <v>92</v>
      </c>
      <c r="AS161" s="29">
        <v>1.1000000000000001</v>
      </c>
      <c r="AT161" s="29">
        <v>176.4</v>
      </c>
      <c r="AU161" s="30">
        <v>80</v>
      </c>
      <c r="AV161" s="31"/>
      <c r="AW161" s="26"/>
      <c r="AX161" s="26"/>
      <c r="AY161" s="26"/>
      <c r="AZ161" s="26"/>
      <c r="BA161" s="25">
        <v>2</v>
      </c>
      <c r="BB161" s="24">
        <v>182</v>
      </c>
      <c r="BC161" s="26">
        <v>60</v>
      </c>
      <c r="BD161" s="32" t="s">
        <v>288</v>
      </c>
      <c r="BE161" s="32">
        <v>50</v>
      </c>
      <c r="BF161" s="35" t="s">
        <v>155</v>
      </c>
      <c r="BG161" s="26" t="s">
        <v>359</v>
      </c>
      <c r="BH161" s="29">
        <v>20</v>
      </c>
      <c r="BI161" s="45" t="s">
        <v>324</v>
      </c>
      <c r="BJ161" s="37"/>
      <c r="BK161" s="36"/>
      <c r="BL161" s="204" t="str">
        <f t="shared" si="3"/>
        <v>insert into Pokemon values ( 160, Starmie, level, 60,  75,  85, 100,  85,  115, trainer,  0)</v>
      </c>
    </row>
    <row r="162" spans="1:64" ht="12.75" customHeight="1">
      <c r="A162" s="12">
        <v>122</v>
      </c>
      <c r="B162" s="42" t="s">
        <v>461</v>
      </c>
      <c r="C162" s="42"/>
      <c r="D162" s="14">
        <v>122</v>
      </c>
      <c r="E162" s="15">
        <v>122</v>
      </c>
      <c r="F162" s="43">
        <v>156</v>
      </c>
      <c r="G162" s="43">
        <v>158</v>
      </c>
      <c r="H162" s="43"/>
      <c r="I162" s="43"/>
      <c r="J162" s="43">
        <v>95</v>
      </c>
      <c r="K162" s="43">
        <v>95</v>
      </c>
      <c r="L162" s="43"/>
      <c r="M162" s="43"/>
      <c r="N162" s="43"/>
      <c r="O162" s="43">
        <v>114</v>
      </c>
      <c r="P162" s="43"/>
      <c r="Q162" s="43"/>
      <c r="R162" s="43"/>
      <c r="S162" s="43"/>
      <c r="T162" s="43"/>
      <c r="U162" s="43"/>
      <c r="V162" s="43">
        <v>60</v>
      </c>
      <c r="W162" s="43">
        <v>60</v>
      </c>
      <c r="X162" s="43"/>
      <c r="Y162" s="43"/>
      <c r="Z162" s="43"/>
      <c r="AA162" s="43">
        <v>365</v>
      </c>
      <c r="AB162" s="43"/>
      <c r="AC162" s="43">
        <v>11</v>
      </c>
      <c r="AD162" s="43">
        <v>77</v>
      </c>
      <c r="AE162" s="44"/>
      <c r="AF162" s="46">
        <v>40</v>
      </c>
      <c r="AG162" s="47">
        <v>45</v>
      </c>
      <c r="AH162" s="19">
        <v>65</v>
      </c>
      <c r="AI162" s="20">
        <v>100</v>
      </c>
      <c r="AJ162" s="21">
        <v>120</v>
      </c>
      <c r="AK162" s="22">
        <v>90</v>
      </c>
      <c r="AL162" s="23">
        <f t="shared" si="0"/>
        <v>460</v>
      </c>
      <c r="AM162" s="24" t="s">
        <v>184</v>
      </c>
      <c r="AN162" s="25" t="s">
        <v>179</v>
      </c>
      <c r="AO162" s="24" t="s">
        <v>408</v>
      </c>
      <c r="AP162" s="26" t="s">
        <v>462</v>
      </c>
      <c r="AQ162" s="27" t="s">
        <v>264</v>
      </c>
      <c r="AR162" s="28" t="s">
        <v>207</v>
      </c>
      <c r="AS162" s="29">
        <v>1.3</v>
      </c>
      <c r="AT162" s="29">
        <v>120.2</v>
      </c>
      <c r="AU162" s="30">
        <v>54.5</v>
      </c>
      <c r="AV162" s="31"/>
      <c r="AW162" s="26"/>
      <c r="AX162" s="26"/>
      <c r="AY162" s="26"/>
      <c r="AZ162" s="26">
        <v>2</v>
      </c>
      <c r="BA162" s="25"/>
      <c r="BB162" s="24">
        <v>161</v>
      </c>
      <c r="BC162" s="26">
        <v>45</v>
      </c>
      <c r="BD162" s="32" t="s">
        <v>119</v>
      </c>
      <c r="BE162" s="32">
        <v>50</v>
      </c>
      <c r="BF162" s="35" t="s">
        <v>218</v>
      </c>
      <c r="BG162" s="26" t="s">
        <v>120</v>
      </c>
      <c r="BH162" s="29">
        <v>25</v>
      </c>
      <c r="BI162" s="26" t="s">
        <v>305</v>
      </c>
      <c r="BJ162" s="37"/>
      <c r="BK162" s="36"/>
      <c r="BL162" s="204" t="str">
        <f t="shared" si="3"/>
        <v>insert into Pokemon values ( 161, Mr. Mime, level, 40,  45,  65, 100,  120,  90, trainer,  0)</v>
      </c>
    </row>
    <row r="163" spans="1:64" ht="12.75" customHeight="1">
      <c r="A163" s="12">
        <v>122.1</v>
      </c>
      <c r="B163" s="42" t="s">
        <v>463</v>
      </c>
      <c r="C163" s="13" t="s">
        <v>269</v>
      </c>
      <c r="D163" s="14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>
        <v>365</v>
      </c>
      <c r="AB163" s="15"/>
      <c r="AC163" s="15">
        <v>11</v>
      </c>
      <c r="AD163" s="15"/>
      <c r="AE163" s="16"/>
      <c r="AF163" s="46">
        <v>50</v>
      </c>
      <c r="AG163" s="47">
        <v>65</v>
      </c>
      <c r="AH163" s="19">
        <v>65</v>
      </c>
      <c r="AI163" s="20">
        <v>90</v>
      </c>
      <c r="AJ163" s="21">
        <v>90</v>
      </c>
      <c r="AK163" s="22">
        <v>100</v>
      </c>
      <c r="AL163" s="23">
        <f t="shared" si="0"/>
        <v>460</v>
      </c>
      <c r="AM163" s="24" t="s">
        <v>191</v>
      </c>
      <c r="AN163" s="25" t="s">
        <v>184</v>
      </c>
      <c r="AO163" s="24" t="s">
        <v>281</v>
      </c>
      <c r="AP163" s="26" t="s">
        <v>464</v>
      </c>
      <c r="AQ163" s="27" t="s">
        <v>371</v>
      </c>
      <c r="AR163" s="28" t="s">
        <v>139</v>
      </c>
      <c r="AS163" s="29">
        <v>1.4</v>
      </c>
      <c r="AT163" s="29">
        <v>125.2</v>
      </c>
      <c r="AU163" s="30">
        <v>56.8</v>
      </c>
      <c r="AV163" s="31"/>
      <c r="AW163" s="26"/>
      <c r="AX163" s="26"/>
      <c r="AY163" s="26"/>
      <c r="AZ163" s="26"/>
      <c r="BA163" s="25">
        <v>2</v>
      </c>
      <c r="BB163" s="24">
        <v>161</v>
      </c>
      <c r="BC163" s="26">
        <v>45</v>
      </c>
      <c r="BD163" s="32" t="s">
        <v>119</v>
      </c>
      <c r="BE163" s="32">
        <v>50</v>
      </c>
      <c r="BF163" s="35" t="s">
        <v>128</v>
      </c>
      <c r="BG163" s="26" t="s">
        <v>120</v>
      </c>
      <c r="BH163" s="29">
        <v>25</v>
      </c>
      <c r="BI163" s="26" t="s">
        <v>305</v>
      </c>
      <c r="BJ163" s="37"/>
      <c r="BK163" s="36" t="s">
        <v>438</v>
      </c>
      <c r="BL163" s="204" t="str">
        <f t="shared" si="3"/>
        <v>insert into Pokemon values ( 162, Mr. Mime (Galarian), level, 50,  65,  65, 90,  90,  100, trainer,  Lv. 42)</v>
      </c>
    </row>
    <row r="164" spans="1:64" ht="12.75" customHeight="1">
      <c r="A164" s="12">
        <v>123</v>
      </c>
      <c r="B164" s="42" t="s">
        <v>465</v>
      </c>
      <c r="C164" s="42"/>
      <c r="D164" s="14">
        <v>123</v>
      </c>
      <c r="E164" s="15">
        <v>123</v>
      </c>
      <c r="F164" s="43">
        <v>110</v>
      </c>
      <c r="G164" s="43">
        <v>111</v>
      </c>
      <c r="H164" s="43"/>
      <c r="I164" s="43"/>
      <c r="J164" s="43"/>
      <c r="K164" s="43">
        <v>195</v>
      </c>
      <c r="L164" s="43"/>
      <c r="M164" s="43"/>
      <c r="N164" s="43"/>
      <c r="O164" s="43"/>
      <c r="P164" s="43">
        <v>136</v>
      </c>
      <c r="Q164" s="43">
        <v>275</v>
      </c>
      <c r="R164" s="43"/>
      <c r="S164" s="43"/>
      <c r="T164" s="43"/>
      <c r="U164" s="43">
        <v>90</v>
      </c>
      <c r="V164" s="43">
        <v>365</v>
      </c>
      <c r="W164" s="43"/>
      <c r="X164" s="43"/>
      <c r="Y164" s="43"/>
      <c r="Z164" s="43">
        <v>112</v>
      </c>
      <c r="AA164" s="43"/>
      <c r="AB164" s="43">
        <v>118</v>
      </c>
      <c r="AC164" s="43"/>
      <c r="AD164" s="43">
        <v>72</v>
      </c>
      <c r="AE164" s="44">
        <v>260</v>
      </c>
      <c r="AF164" s="46">
        <v>70</v>
      </c>
      <c r="AG164" s="47">
        <v>110</v>
      </c>
      <c r="AH164" s="19">
        <v>80</v>
      </c>
      <c r="AI164" s="20">
        <v>55</v>
      </c>
      <c r="AJ164" s="21">
        <v>80</v>
      </c>
      <c r="AK164" s="22">
        <v>105</v>
      </c>
      <c r="AL164" s="23">
        <f t="shared" si="0"/>
        <v>500</v>
      </c>
      <c r="AM164" s="24" t="s">
        <v>115</v>
      </c>
      <c r="AN164" s="25" t="s">
        <v>95</v>
      </c>
      <c r="AO164" s="24" t="s">
        <v>134</v>
      </c>
      <c r="AP164" s="26" t="s">
        <v>264</v>
      </c>
      <c r="AQ164" s="27" t="s">
        <v>312</v>
      </c>
      <c r="AR164" s="28" t="s">
        <v>148</v>
      </c>
      <c r="AS164" s="29">
        <v>1.5</v>
      </c>
      <c r="AT164" s="29">
        <v>123.5</v>
      </c>
      <c r="AU164" s="30">
        <v>56</v>
      </c>
      <c r="AV164" s="31"/>
      <c r="AW164" s="26">
        <v>1</v>
      </c>
      <c r="AX164" s="26"/>
      <c r="AY164" s="26"/>
      <c r="AZ164" s="26"/>
      <c r="BA164" s="25"/>
      <c r="BB164" s="24">
        <v>100</v>
      </c>
      <c r="BC164" s="26">
        <v>45</v>
      </c>
      <c r="BD164" s="32" t="s">
        <v>119</v>
      </c>
      <c r="BE164" s="32">
        <v>50</v>
      </c>
      <c r="BF164" s="35" t="s">
        <v>71</v>
      </c>
      <c r="BG164" s="26" t="s">
        <v>120</v>
      </c>
      <c r="BH164" s="29">
        <v>25</v>
      </c>
      <c r="BI164" s="26" t="s">
        <v>115</v>
      </c>
      <c r="BJ164" s="37"/>
      <c r="BK164" s="36" t="s">
        <v>466</v>
      </c>
      <c r="BL164" s="204" t="str">
        <f t="shared" si="3"/>
        <v>insert into Pokemon values ( 163, Scyther, level, 70,  110,  80, 55,  80,  105, trainer,  Trade (Holding Metal Coat)/Black Augurite)</v>
      </c>
    </row>
    <row r="165" spans="1:64" ht="12.75" customHeight="1">
      <c r="A165" s="12">
        <v>124</v>
      </c>
      <c r="B165" s="42" t="s">
        <v>467</v>
      </c>
      <c r="C165" s="42"/>
      <c r="D165" s="14">
        <v>124</v>
      </c>
      <c r="E165" s="15">
        <v>124</v>
      </c>
      <c r="F165" s="43">
        <v>153</v>
      </c>
      <c r="G165" s="43">
        <v>155</v>
      </c>
      <c r="H165" s="43"/>
      <c r="I165" s="43"/>
      <c r="J165" s="43"/>
      <c r="K165" s="43"/>
      <c r="L165" s="43"/>
      <c r="M165" s="43"/>
      <c r="N165" s="43"/>
      <c r="O165" s="43"/>
      <c r="P165" s="43">
        <v>84</v>
      </c>
      <c r="Q165" s="43"/>
      <c r="R165" s="43"/>
      <c r="S165" s="43"/>
      <c r="T165" s="43"/>
      <c r="U165" s="43"/>
      <c r="V165" s="43">
        <v>110</v>
      </c>
      <c r="W165" s="43">
        <v>110</v>
      </c>
      <c r="X165" s="43"/>
      <c r="Y165" s="43"/>
      <c r="Z165" s="43"/>
      <c r="AA165" s="43"/>
      <c r="AB165" s="43"/>
      <c r="AC165" s="43">
        <v>14</v>
      </c>
      <c r="AD165" s="43"/>
      <c r="AE165" s="44"/>
      <c r="AF165" s="46">
        <v>65</v>
      </c>
      <c r="AG165" s="47">
        <v>50</v>
      </c>
      <c r="AH165" s="19">
        <v>35</v>
      </c>
      <c r="AI165" s="20">
        <v>115</v>
      </c>
      <c r="AJ165" s="21">
        <v>95</v>
      </c>
      <c r="AK165" s="22">
        <v>95</v>
      </c>
      <c r="AL165" s="23">
        <f t="shared" si="0"/>
        <v>455</v>
      </c>
      <c r="AM165" s="24" t="s">
        <v>191</v>
      </c>
      <c r="AN165" s="25" t="s">
        <v>184</v>
      </c>
      <c r="AO165" s="24" t="s">
        <v>346</v>
      </c>
      <c r="AP165" s="26" t="s">
        <v>402</v>
      </c>
      <c r="AQ165" s="27" t="s">
        <v>245</v>
      </c>
      <c r="AR165" s="28" t="s">
        <v>139</v>
      </c>
      <c r="AS165" s="29">
        <v>1.4</v>
      </c>
      <c r="AT165" s="29">
        <v>89.5</v>
      </c>
      <c r="AU165" s="30">
        <v>40.6</v>
      </c>
      <c r="AV165" s="31"/>
      <c r="AW165" s="26"/>
      <c r="AX165" s="26"/>
      <c r="AY165" s="26">
        <v>2</v>
      </c>
      <c r="AZ165" s="26"/>
      <c r="BA165" s="25"/>
      <c r="BB165" s="24">
        <v>159</v>
      </c>
      <c r="BC165" s="26">
        <v>45</v>
      </c>
      <c r="BD165" s="32" t="s">
        <v>119</v>
      </c>
      <c r="BE165" s="32">
        <v>50</v>
      </c>
      <c r="BF165" s="35" t="s">
        <v>89</v>
      </c>
      <c r="BG165" s="26" t="s">
        <v>201</v>
      </c>
      <c r="BH165" s="29">
        <v>25</v>
      </c>
      <c r="BI165" s="26" t="s">
        <v>305</v>
      </c>
      <c r="BJ165" s="37"/>
      <c r="BK165" s="36"/>
      <c r="BL165" s="204" t="str">
        <f t="shared" si="3"/>
        <v>insert into Pokemon values ( 164, Jynx, level, 65,  50,  35, 115,  95,  95, trainer,  0)</v>
      </c>
    </row>
    <row r="166" spans="1:64" ht="12.75" customHeight="1">
      <c r="A166" s="12">
        <v>125</v>
      </c>
      <c r="B166" s="42" t="s">
        <v>468</v>
      </c>
      <c r="C166" s="42"/>
      <c r="D166" s="14">
        <v>125</v>
      </c>
      <c r="E166" s="15">
        <v>125</v>
      </c>
      <c r="F166" s="43">
        <v>155</v>
      </c>
      <c r="G166" s="43">
        <v>157</v>
      </c>
      <c r="H166" s="43"/>
      <c r="I166" s="43"/>
      <c r="J166" s="43"/>
      <c r="K166" s="43">
        <v>198</v>
      </c>
      <c r="L166" s="43"/>
      <c r="M166" s="43">
        <v>57</v>
      </c>
      <c r="N166" s="43"/>
      <c r="O166" s="43"/>
      <c r="P166" s="43"/>
      <c r="Q166" s="43">
        <v>227</v>
      </c>
      <c r="R166" s="43"/>
      <c r="S166" s="43"/>
      <c r="T166" s="43">
        <v>99</v>
      </c>
      <c r="U166" s="43"/>
      <c r="V166" s="43">
        <v>296</v>
      </c>
      <c r="W166" s="43"/>
      <c r="X166" s="43"/>
      <c r="Y166" s="43">
        <v>117</v>
      </c>
      <c r="Z166" s="43"/>
      <c r="AA166" s="43"/>
      <c r="AB166" s="43"/>
      <c r="AC166" s="43">
        <v>16</v>
      </c>
      <c r="AD166" s="43">
        <v>183</v>
      </c>
      <c r="AE166" s="44"/>
      <c r="AF166" s="46">
        <v>65</v>
      </c>
      <c r="AG166" s="47">
        <v>83</v>
      </c>
      <c r="AH166" s="19">
        <v>57</v>
      </c>
      <c r="AI166" s="20">
        <v>95</v>
      </c>
      <c r="AJ166" s="21">
        <v>85</v>
      </c>
      <c r="AK166" s="22">
        <v>105</v>
      </c>
      <c r="AL166" s="23">
        <f t="shared" si="0"/>
        <v>490</v>
      </c>
      <c r="AM166" s="24" t="s">
        <v>175</v>
      </c>
      <c r="AN166" s="37"/>
      <c r="AO166" s="24" t="s">
        <v>176</v>
      </c>
      <c r="AP166" s="34"/>
      <c r="AQ166" s="27" t="s">
        <v>281</v>
      </c>
      <c r="AR166" s="28" t="s">
        <v>92</v>
      </c>
      <c r="AS166" s="29">
        <v>1.1000000000000001</v>
      </c>
      <c r="AT166" s="29">
        <v>66.099999999999994</v>
      </c>
      <c r="AU166" s="30">
        <v>30</v>
      </c>
      <c r="AV166" s="31"/>
      <c r="AW166" s="26"/>
      <c r="AX166" s="26"/>
      <c r="AY166" s="26"/>
      <c r="AZ166" s="26"/>
      <c r="BA166" s="25">
        <v>2</v>
      </c>
      <c r="BB166" s="24">
        <v>172</v>
      </c>
      <c r="BC166" s="26">
        <v>45</v>
      </c>
      <c r="BD166" s="32" t="s">
        <v>119</v>
      </c>
      <c r="BE166" s="32">
        <v>50</v>
      </c>
      <c r="BF166" s="35" t="s">
        <v>132</v>
      </c>
      <c r="BG166" s="26" t="s">
        <v>289</v>
      </c>
      <c r="BH166" s="29">
        <v>25</v>
      </c>
      <c r="BI166" s="26" t="s">
        <v>305</v>
      </c>
      <c r="BJ166" s="37"/>
      <c r="BK166" s="36" t="s">
        <v>469</v>
      </c>
      <c r="BL166" s="204" t="str">
        <f t="shared" si="3"/>
        <v>insert into Pokemon values ( 165, Electabuzz, level, 65,  83,  57, 95,  85,  105, trainer,  Trade (Holding Electrizer))</v>
      </c>
    </row>
    <row r="167" spans="1:64" ht="12.75" customHeight="1">
      <c r="A167" s="12">
        <v>126</v>
      </c>
      <c r="B167" s="42" t="s">
        <v>470</v>
      </c>
      <c r="C167" s="42"/>
      <c r="D167" s="14">
        <v>126</v>
      </c>
      <c r="E167" s="15">
        <v>126</v>
      </c>
      <c r="F167" s="43">
        <v>151</v>
      </c>
      <c r="G167" s="43">
        <v>153</v>
      </c>
      <c r="H167" s="43"/>
      <c r="I167" s="43"/>
      <c r="J167" s="43"/>
      <c r="K167" s="43">
        <v>201</v>
      </c>
      <c r="L167" s="43"/>
      <c r="M167" s="43">
        <v>54</v>
      </c>
      <c r="N167" s="43"/>
      <c r="O167" s="43"/>
      <c r="P167" s="43"/>
      <c r="Q167" s="43">
        <v>167</v>
      </c>
      <c r="R167" s="43"/>
      <c r="S167" s="43">
        <v>94</v>
      </c>
      <c r="T167" s="43"/>
      <c r="U167" s="43"/>
      <c r="V167" s="43">
        <v>201</v>
      </c>
      <c r="W167" s="43"/>
      <c r="X167" s="43">
        <v>102</v>
      </c>
      <c r="Y167" s="43"/>
      <c r="Z167" s="43"/>
      <c r="AA167" s="43"/>
      <c r="AB167" s="43"/>
      <c r="AC167" s="43">
        <v>19</v>
      </c>
      <c r="AD167" s="43">
        <v>175</v>
      </c>
      <c r="AE167" s="44"/>
      <c r="AF167" s="46">
        <v>65</v>
      </c>
      <c r="AG167" s="47">
        <v>95</v>
      </c>
      <c r="AH167" s="19">
        <v>57</v>
      </c>
      <c r="AI167" s="20">
        <v>100</v>
      </c>
      <c r="AJ167" s="21">
        <v>85</v>
      </c>
      <c r="AK167" s="22">
        <v>93</v>
      </c>
      <c r="AL167" s="23">
        <f t="shared" si="0"/>
        <v>495</v>
      </c>
      <c r="AM167" s="24" t="s">
        <v>85</v>
      </c>
      <c r="AN167" s="37"/>
      <c r="AO167" s="24" t="s">
        <v>338</v>
      </c>
      <c r="AP167" s="34"/>
      <c r="AQ167" s="27" t="s">
        <v>281</v>
      </c>
      <c r="AR167" s="28" t="s">
        <v>207</v>
      </c>
      <c r="AS167" s="29">
        <v>1.3</v>
      </c>
      <c r="AT167" s="29">
        <v>98.1</v>
      </c>
      <c r="AU167" s="30">
        <v>44.5</v>
      </c>
      <c r="AV167" s="31"/>
      <c r="AW167" s="26"/>
      <c r="AX167" s="26"/>
      <c r="AY167" s="26">
        <v>2</v>
      </c>
      <c r="AZ167" s="26"/>
      <c r="BA167" s="25"/>
      <c r="BB167" s="24">
        <v>173</v>
      </c>
      <c r="BC167" s="26">
        <v>45</v>
      </c>
      <c r="BD167" s="32" t="s">
        <v>119</v>
      </c>
      <c r="BE167" s="32">
        <v>50</v>
      </c>
      <c r="BF167" s="35" t="s">
        <v>89</v>
      </c>
      <c r="BG167" s="26" t="s">
        <v>289</v>
      </c>
      <c r="BH167" s="29">
        <v>25</v>
      </c>
      <c r="BI167" s="26" t="s">
        <v>305</v>
      </c>
      <c r="BJ167" s="37"/>
      <c r="BK167" s="36" t="s">
        <v>471</v>
      </c>
      <c r="BL167" s="204" t="str">
        <f t="shared" si="3"/>
        <v>insert into Pokemon values ( 166, Magmar, level, 65,  95,  57, 100,  85,  93, trainer,  Trade (Holding Magmarizer))</v>
      </c>
    </row>
    <row r="168" spans="1:64" ht="12.75" customHeight="1">
      <c r="A168" s="12">
        <v>127</v>
      </c>
      <c r="B168" s="42" t="s">
        <v>472</v>
      </c>
      <c r="C168" s="42"/>
      <c r="D168" s="14">
        <v>127</v>
      </c>
      <c r="E168" s="15">
        <v>127</v>
      </c>
      <c r="F168" s="43">
        <v>112</v>
      </c>
      <c r="G168" s="43">
        <v>113</v>
      </c>
      <c r="H168" s="43">
        <v>167</v>
      </c>
      <c r="I168" s="43">
        <v>174</v>
      </c>
      <c r="J168" s="43"/>
      <c r="K168" s="43"/>
      <c r="L168" s="43"/>
      <c r="M168" s="43">
        <v>146</v>
      </c>
      <c r="N168" s="43"/>
      <c r="O168" s="43">
        <v>130</v>
      </c>
      <c r="P168" s="43"/>
      <c r="Q168" s="43">
        <v>175</v>
      </c>
      <c r="R168" s="43"/>
      <c r="S168" s="43">
        <v>102</v>
      </c>
      <c r="T168" s="43"/>
      <c r="U168" s="43">
        <v>65</v>
      </c>
      <c r="V168" s="43">
        <v>211</v>
      </c>
      <c r="W168" s="43"/>
      <c r="X168" s="43">
        <v>112</v>
      </c>
      <c r="Y168" s="43"/>
      <c r="Z168" s="43">
        <v>78</v>
      </c>
      <c r="AA168" s="43"/>
      <c r="AB168" s="43">
        <v>120</v>
      </c>
      <c r="AC168" s="43"/>
      <c r="AD168" s="43"/>
      <c r="AE168" s="44"/>
      <c r="AF168" s="46">
        <v>65</v>
      </c>
      <c r="AG168" s="47">
        <v>125</v>
      </c>
      <c r="AH168" s="19">
        <v>100</v>
      </c>
      <c r="AI168" s="20">
        <v>55</v>
      </c>
      <c r="AJ168" s="21">
        <v>70</v>
      </c>
      <c r="AK168" s="22">
        <v>85</v>
      </c>
      <c r="AL168" s="23">
        <f t="shared" si="0"/>
        <v>500</v>
      </c>
      <c r="AM168" s="24" t="s">
        <v>115</v>
      </c>
      <c r="AN168" s="37"/>
      <c r="AO168" s="24" t="s">
        <v>405</v>
      </c>
      <c r="AP168" s="26" t="s">
        <v>473</v>
      </c>
      <c r="AQ168" s="27" t="s">
        <v>474</v>
      </c>
      <c r="AR168" s="28" t="s">
        <v>148</v>
      </c>
      <c r="AS168" s="29">
        <v>1.5</v>
      </c>
      <c r="AT168" s="29">
        <v>121.3</v>
      </c>
      <c r="AU168" s="30">
        <v>55</v>
      </c>
      <c r="AV168" s="31"/>
      <c r="AW168" s="26">
        <v>2</v>
      </c>
      <c r="AX168" s="26"/>
      <c r="AY168" s="26"/>
      <c r="AZ168" s="26"/>
      <c r="BA168" s="25"/>
      <c r="BB168" s="24">
        <v>175</v>
      </c>
      <c r="BC168" s="26">
        <v>45</v>
      </c>
      <c r="BD168" s="32" t="s">
        <v>288</v>
      </c>
      <c r="BE168" s="32">
        <v>50</v>
      </c>
      <c r="BF168" s="35" t="s">
        <v>130</v>
      </c>
      <c r="BG168" s="26" t="s">
        <v>120</v>
      </c>
      <c r="BH168" s="29">
        <v>25</v>
      </c>
      <c r="BI168" s="26" t="s">
        <v>115</v>
      </c>
      <c r="BJ168" s="37"/>
      <c r="BK168" s="36"/>
      <c r="BL168" s="204" t="str">
        <f t="shared" si="3"/>
        <v>insert into Pokemon values ( 167, Pinsir, level, 65,  125,  100, 55,  70,  85, trainer,  0)</v>
      </c>
    </row>
    <row r="169" spans="1:64" ht="12.75" customHeight="1">
      <c r="A169" s="12">
        <v>127.1</v>
      </c>
      <c r="B169" s="42" t="s">
        <v>475</v>
      </c>
      <c r="C169" s="42" t="s">
        <v>137</v>
      </c>
      <c r="D169" s="14"/>
      <c r="E169" s="15"/>
      <c r="F169" s="43"/>
      <c r="G169" s="43"/>
      <c r="H169" s="43"/>
      <c r="I169" s="43">
        <v>174</v>
      </c>
      <c r="J169" s="43"/>
      <c r="K169" s="43"/>
      <c r="L169" s="43"/>
      <c r="M169" s="43"/>
      <c r="N169" s="43"/>
      <c r="O169" s="43">
        <v>130</v>
      </c>
      <c r="P169" s="43"/>
      <c r="Q169" s="43">
        <v>175</v>
      </c>
      <c r="R169" s="43"/>
      <c r="S169" s="43">
        <v>102</v>
      </c>
      <c r="T169" s="43"/>
      <c r="U169" s="43">
        <v>65</v>
      </c>
      <c r="V169" s="43">
        <v>211</v>
      </c>
      <c r="W169" s="43"/>
      <c r="X169" s="43">
        <v>112</v>
      </c>
      <c r="Y169" s="43"/>
      <c r="Z169" s="43">
        <v>78</v>
      </c>
      <c r="AA169" s="43"/>
      <c r="AB169" s="43"/>
      <c r="AC169" s="43"/>
      <c r="AD169" s="43"/>
      <c r="AE169" s="44"/>
      <c r="AF169" s="46">
        <v>65</v>
      </c>
      <c r="AG169" s="47">
        <v>155</v>
      </c>
      <c r="AH169" s="19">
        <v>120</v>
      </c>
      <c r="AI169" s="20">
        <v>65</v>
      </c>
      <c r="AJ169" s="21">
        <v>90</v>
      </c>
      <c r="AK169" s="22">
        <v>105</v>
      </c>
      <c r="AL169" s="23">
        <f t="shared" si="0"/>
        <v>600</v>
      </c>
      <c r="AM169" s="24" t="s">
        <v>115</v>
      </c>
      <c r="AN169" s="37" t="s">
        <v>95</v>
      </c>
      <c r="AO169" s="24" t="s">
        <v>476</v>
      </c>
      <c r="AP169" s="26"/>
      <c r="AQ169" s="27"/>
      <c r="AR169" s="28" t="s">
        <v>96</v>
      </c>
      <c r="AS169" s="29">
        <v>1.7</v>
      </c>
      <c r="AT169" s="29">
        <v>130.1</v>
      </c>
      <c r="AU169" s="30">
        <v>59</v>
      </c>
      <c r="AV169" s="31"/>
      <c r="AW169" s="26">
        <v>2</v>
      </c>
      <c r="AX169" s="26"/>
      <c r="AY169" s="26"/>
      <c r="AZ169" s="26"/>
      <c r="BA169" s="25"/>
      <c r="BB169" s="24">
        <v>210</v>
      </c>
      <c r="BC169" s="26">
        <v>45</v>
      </c>
      <c r="BD169" s="32" t="s">
        <v>288</v>
      </c>
      <c r="BE169" s="32">
        <v>50</v>
      </c>
      <c r="BF169" s="35" t="s">
        <v>130</v>
      </c>
      <c r="BG169" s="26" t="s">
        <v>120</v>
      </c>
      <c r="BH169" s="29">
        <v>25</v>
      </c>
      <c r="BI169" s="26" t="s">
        <v>115</v>
      </c>
      <c r="BJ169" s="25"/>
      <c r="BK169" s="36"/>
      <c r="BL169" s="204" t="str">
        <f t="shared" si="3"/>
        <v>insert into Pokemon values ( 168, Pinsir (Mega), level, 65,  155,  120, 65,  90,  105, trainer,  0)</v>
      </c>
    </row>
    <row r="170" spans="1:64" ht="12.75" customHeight="1">
      <c r="A170" s="12">
        <v>128</v>
      </c>
      <c r="B170" s="42" t="s">
        <v>477</v>
      </c>
      <c r="C170" s="42"/>
      <c r="D170" s="14">
        <v>128</v>
      </c>
      <c r="E170" s="15">
        <v>128</v>
      </c>
      <c r="F170" s="43">
        <v>148</v>
      </c>
      <c r="G170" s="43">
        <v>150</v>
      </c>
      <c r="H170" s="43"/>
      <c r="I170" s="43"/>
      <c r="J170" s="43"/>
      <c r="K170" s="43"/>
      <c r="L170" s="43"/>
      <c r="M170" s="43"/>
      <c r="N170" s="43"/>
      <c r="O170" s="43">
        <v>125</v>
      </c>
      <c r="P170" s="43"/>
      <c r="Q170" s="43">
        <v>137</v>
      </c>
      <c r="R170" s="43"/>
      <c r="S170" s="43">
        <v>64</v>
      </c>
      <c r="T170" s="43"/>
      <c r="U170" s="43">
        <v>61</v>
      </c>
      <c r="V170" s="43">
        <v>170</v>
      </c>
      <c r="W170" s="43"/>
      <c r="X170" s="43">
        <v>71</v>
      </c>
      <c r="Y170" s="43"/>
      <c r="Z170" s="43">
        <v>73</v>
      </c>
      <c r="AA170" s="43"/>
      <c r="AB170" s="43">
        <v>116</v>
      </c>
      <c r="AC170" s="43"/>
      <c r="AD170" s="43"/>
      <c r="AE170" s="44"/>
      <c r="AF170" s="46">
        <v>75</v>
      </c>
      <c r="AG170" s="47">
        <v>100</v>
      </c>
      <c r="AH170" s="19">
        <v>95</v>
      </c>
      <c r="AI170" s="20">
        <v>40</v>
      </c>
      <c r="AJ170" s="21">
        <v>70</v>
      </c>
      <c r="AK170" s="22">
        <v>110</v>
      </c>
      <c r="AL170" s="23">
        <f t="shared" si="0"/>
        <v>490</v>
      </c>
      <c r="AM170" s="24" t="s">
        <v>141</v>
      </c>
      <c r="AN170" s="37"/>
      <c r="AO170" s="24" t="s">
        <v>169</v>
      </c>
      <c r="AP170" s="26" t="s">
        <v>282</v>
      </c>
      <c r="AQ170" s="27" t="s">
        <v>206</v>
      </c>
      <c r="AR170" s="28" t="s">
        <v>139</v>
      </c>
      <c r="AS170" s="29">
        <v>1.4</v>
      </c>
      <c r="AT170" s="29">
        <v>194.9</v>
      </c>
      <c r="AU170" s="30">
        <v>88.4</v>
      </c>
      <c r="AV170" s="31"/>
      <c r="AW170" s="26">
        <v>1</v>
      </c>
      <c r="AX170" s="26"/>
      <c r="AY170" s="26"/>
      <c r="AZ170" s="26"/>
      <c r="BA170" s="25">
        <v>1</v>
      </c>
      <c r="BB170" s="24">
        <v>172</v>
      </c>
      <c r="BC170" s="26">
        <v>45</v>
      </c>
      <c r="BD170" s="32" t="s">
        <v>288</v>
      </c>
      <c r="BE170" s="32">
        <v>50</v>
      </c>
      <c r="BF170" s="35" t="s">
        <v>130</v>
      </c>
      <c r="BG170" s="26" t="s">
        <v>209</v>
      </c>
      <c r="BH170" s="29">
        <v>20</v>
      </c>
      <c r="BI170" s="26" t="s">
        <v>156</v>
      </c>
      <c r="BJ170" s="37"/>
      <c r="BK170" s="36"/>
      <c r="BL170" s="204" t="str">
        <f t="shared" si="3"/>
        <v>insert into Pokemon values ( 169, Tauros, level, 75,  100,  95, 40,  70,  110, trainer,  0)</v>
      </c>
    </row>
    <row r="171" spans="1:64" ht="12.75" customHeight="1">
      <c r="A171" s="12">
        <v>128.1</v>
      </c>
      <c r="B171" s="42" t="s">
        <v>478</v>
      </c>
      <c r="C171" s="42" t="s">
        <v>479</v>
      </c>
      <c r="D171" s="14"/>
      <c r="E171" s="15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4">
        <v>223</v>
      </c>
      <c r="AF171" s="46">
        <v>75</v>
      </c>
      <c r="AG171" s="47">
        <v>110</v>
      </c>
      <c r="AH171" s="19">
        <v>105</v>
      </c>
      <c r="AI171" s="20">
        <v>30</v>
      </c>
      <c r="AJ171" s="21">
        <v>70</v>
      </c>
      <c r="AK171" s="22">
        <v>100</v>
      </c>
      <c r="AL171" s="23">
        <f t="shared" si="0"/>
        <v>490</v>
      </c>
      <c r="AM171" s="24" t="s">
        <v>280</v>
      </c>
      <c r="AN171" s="37"/>
      <c r="AO171" s="24" t="s">
        <v>169</v>
      </c>
      <c r="AP171" s="26" t="s">
        <v>282</v>
      </c>
      <c r="AQ171" s="27" t="s">
        <v>480</v>
      </c>
      <c r="AR171" s="28" t="s">
        <v>139</v>
      </c>
      <c r="AS171" s="29">
        <v>1.4</v>
      </c>
      <c r="AT171" s="29">
        <v>253.5</v>
      </c>
      <c r="AU171" s="30">
        <v>115</v>
      </c>
      <c r="AV171" s="31"/>
      <c r="AW171" s="26">
        <v>1</v>
      </c>
      <c r="AX171" s="26"/>
      <c r="AY171" s="26"/>
      <c r="AZ171" s="26"/>
      <c r="BA171" s="25">
        <v>1</v>
      </c>
      <c r="BB171" s="24">
        <v>172</v>
      </c>
      <c r="BC171" s="26">
        <v>45</v>
      </c>
      <c r="BD171" s="32" t="s">
        <v>288</v>
      </c>
      <c r="BE171" s="32">
        <v>50</v>
      </c>
      <c r="BF171" s="35" t="s">
        <v>130</v>
      </c>
      <c r="BG171" s="26" t="s">
        <v>209</v>
      </c>
      <c r="BH171" s="29">
        <v>20</v>
      </c>
      <c r="BI171" s="26" t="s">
        <v>156</v>
      </c>
      <c r="BJ171" s="37"/>
      <c r="BK171" s="36"/>
      <c r="BL171" s="204" t="str">
        <f t="shared" si="3"/>
        <v>insert into Pokemon values ( 170, Tauros (Paldean, Combat), level, 75,  110,  105, 30,  70,  100, trainer,  0)</v>
      </c>
    </row>
    <row r="172" spans="1:64" ht="12.75" customHeight="1">
      <c r="A172" s="12">
        <v>128.19999999999999</v>
      </c>
      <c r="B172" s="42" t="s">
        <v>481</v>
      </c>
      <c r="C172" s="42" t="s">
        <v>479</v>
      </c>
      <c r="D172" s="14"/>
      <c r="E172" s="15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4">
        <v>223</v>
      </c>
      <c r="AF172" s="46">
        <v>75</v>
      </c>
      <c r="AG172" s="47">
        <v>110</v>
      </c>
      <c r="AH172" s="19">
        <v>105</v>
      </c>
      <c r="AI172" s="20">
        <v>30</v>
      </c>
      <c r="AJ172" s="21">
        <v>70</v>
      </c>
      <c r="AK172" s="22">
        <v>100</v>
      </c>
      <c r="AL172" s="23">
        <f t="shared" si="0"/>
        <v>490</v>
      </c>
      <c r="AM172" s="24" t="s">
        <v>280</v>
      </c>
      <c r="AN172" s="37" t="s">
        <v>85</v>
      </c>
      <c r="AO172" s="24" t="s">
        <v>169</v>
      </c>
      <c r="AP172" s="26" t="s">
        <v>282</v>
      </c>
      <c r="AQ172" s="27" t="s">
        <v>480</v>
      </c>
      <c r="AR172" s="28" t="s">
        <v>139</v>
      </c>
      <c r="AS172" s="29">
        <v>1.4</v>
      </c>
      <c r="AT172" s="29">
        <v>187.4</v>
      </c>
      <c r="AU172" s="30">
        <v>85</v>
      </c>
      <c r="AV172" s="31"/>
      <c r="AW172" s="26">
        <v>1</v>
      </c>
      <c r="AX172" s="26"/>
      <c r="AY172" s="26"/>
      <c r="AZ172" s="26"/>
      <c r="BA172" s="25">
        <v>1</v>
      </c>
      <c r="BB172" s="24">
        <v>172</v>
      </c>
      <c r="BC172" s="26">
        <v>45</v>
      </c>
      <c r="BD172" s="32" t="s">
        <v>288</v>
      </c>
      <c r="BE172" s="32">
        <v>50</v>
      </c>
      <c r="BF172" s="35" t="s">
        <v>130</v>
      </c>
      <c r="BG172" s="26" t="s">
        <v>209</v>
      </c>
      <c r="BH172" s="29">
        <v>20</v>
      </c>
      <c r="BI172" s="26" t="s">
        <v>156</v>
      </c>
      <c r="BJ172" s="37"/>
      <c r="BK172" s="36"/>
      <c r="BL172" s="204" t="str">
        <f t="shared" si="3"/>
        <v>insert into Pokemon values ( 171, Tauros (Paldean, Blaze), level, 75,  110,  105, 30,  70,  100, trainer,  0)</v>
      </c>
    </row>
    <row r="173" spans="1:64" ht="12.75" customHeight="1">
      <c r="A173" s="12">
        <v>128.30000000000001</v>
      </c>
      <c r="B173" s="42" t="s">
        <v>482</v>
      </c>
      <c r="C173" s="42" t="s">
        <v>479</v>
      </c>
      <c r="D173" s="14"/>
      <c r="E173" s="15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4">
        <v>223</v>
      </c>
      <c r="AF173" s="46">
        <v>75</v>
      </c>
      <c r="AG173" s="47">
        <v>110</v>
      </c>
      <c r="AH173" s="19">
        <v>105</v>
      </c>
      <c r="AI173" s="20">
        <v>30</v>
      </c>
      <c r="AJ173" s="21">
        <v>70</v>
      </c>
      <c r="AK173" s="22">
        <v>100</v>
      </c>
      <c r="AL173" s="23">
        <f t="shared" si="0"/>
        <v>490</v>
      </c>
      <c r="AM173" s="24" t="s">
        <v>280</v>
      </c>
      <c r="AN173" s="37" t="s">
        <v>103</v>
      </c>
      <c r="AO173" s="24" t="s">
        <v>169</v>
      </c>
      <c r="AP173" s="26" t="s">
        <v>282</v>
      </c>
      <c r="AQ173" s="27" t="s">
        <v>480</v>
      </c>
      <c r="AR173" s="28" t="s">
        <v>139</v>
      </c>
      <c r="AS173" s="29">
        <v>1.4</v>
      </c>
      <c r="AT173" s="29">
        <v>242.5</v>
      </c>
      <c r="AU173" s="30">
        <v>110</v>
      </c>
      <c r="AV173" s="31"/>
      <c r="AW173" s="26">
        <v>1</v>
      </c>
      <c r="AX173" s="26"/>
      <c r="AY173" s="26"/>
      <c r="AZ173" s="26"/>
      <c r="BA173" s="25">
        <v>1</v>
      </c>
      <c r="BB173" s="24">
        <v>172</v>
      </c>
      <c r="BC173" s="26">
        <v>45</v>
      </c>
      <c r="BD173" s="32" t="s">
        <v>288</v>
      </c>
      <c r="BE173" s="32">
        <v>50</v>
      </c>
      <c r="BF173" s="35" t="s">
        <v>130</v>
      </c>
      <c r="BG173" s="26" t="s">
        <v>209</v>
      </c>
      <c r="BH173" s="29">
        <v>20</v>
      </c>
      <c r="BI173" s="26" t="s">
        <v>156</v>
      </c>
      <c r="BJ173" s="37"/>
      <c r="BK173" s="36"/>
      <c r="BL173" s="204" t="str">
        <f t="shared" si="3"/>
        <v>insert into Pokemon values ( 172, Tauros (Paldean, Aqua), level, 75,  110,  105, 30,  70,  100, trainer,  0)</v>
      </c>
    </row>
    <row r="174" spans="1:64" ht="12.75" customHeight="1">
      <c r="A174" s="12">
        <v>129</v>
      </c>
      <c r="B174" s="42" t="s">
        <v>483</v>
      </c>
      <c r="C174" s="42"/>
      <c r="D174" s="14">
        <v>129</v>
      </c>
      <c r="E174" s="15">
        <v>129</v>
      </c>
      <c r="F174" s="43">
        <v>76</v>
      </c>
      <c r="G174" s="43">
        <v>76</v>
      </c>
      <c r="H174" s="43">
        <v>52</v>
      </c>
      <c r="I174" s="43">
        <v>53</v>
      </c>
      <c r="J174" s="43">
        <v>23</v>
      </c>
      <c r="K174" s="43">
        <v>23</v>
      </c>
      <c r="L174" s="43"/>
      <c r="M174" s="43"/>
      <c r="N174" s="43">
        <v>49</v>
      </c>
      <c r="O174" s="43"/>
      <c r="P174" s="43"/>
      <c r="Q174" s="43">
        <v>91</v>
      </c>
      <c r="R174" s="43">
        <v>91</v>
      </c>
      <c r="S174" s="43">
        <v>34</v>
      </c>
      <c r="T174" s="43">
        <v>51</v>
      </c>
      <c r="U174" s="43">
        <v>41</v>
      </c>
      <c r="V174" s="43">
        <v>111</v>
      </c>
      <c r="W174" s="43">
        <v>111</v>
      </c>
      <c r="X174" s="43">
        <v>34</v>
      </c>
      <c r="Y174" s="43">
        <v>54</v>
      </c>
      <c r="Z174" s="43">
        <v>53</v>
      </c>
      <c r="AA174" s="43">
        <v>144</v>
      </c>
      <c r="AB174" s="43">
        <v>42</v>
      </c>
      <c r="AC174" s="43">
        <v>62</v>
      </c>
      <c r="AD174" s="43">
        <v>80</v>
      </c>
      <c r="AE174" s="44">
        <v>134</v>
      </c>
      <c r="AF174" s="46">
        <v>20</v>
      </c>
      <c r="AG174" s="47">
        <v>10</v>
      </c>
      <c r="AH174" s="19">
        <v>55</v>
      </c>
      <c r="AI174" s="20">
        <v>15</v>
      </c>
      <c r="AJ174" s="21">
        <v>20</v>
      </c>
      <c r="AK174" s="22">
        <v>80</v>
      </c>
      <c r="AL174" s="23">
        <f t="shared" si="0"/>
        <v>200</v>
      </c>
      <c r="AM174" s="24" t="s">
        <v>103</v>
      </c>
      <c r="AN174" s="37"/>
      <c r="AO174" s="24" t="s">
        <v>276</v>
      </c>
      <c r="AP174" s="34"/>
      <c r="AQ174" s="27" t="s">
        <v>267</v>
      </c>
      <c r="AR174" s="28" t="s">
        <v>211</v>
      </c>
      <c r="AS174" s="29">
        <v>0.9</v>
      </c>
      <c r="AT174" s="29">
        <v>22</v>
      </c>
      <c r="AU174" s="30">
        <v>10</v>
      </c>
      <c r="AV174" s="31"/>
      <c r="AW174" s="26"/>
      <c r="AX174" s="26"/>
      <c r="AY174" s="26"/>
      <c r="AZ174" s="26"/>
      <c r="BA174" s="25">
        <v>1</v>
      </c>
      <c r="BB174" s="24">
        <v>40</v>
      </c>
      <c r="BC174" s="26">
        <v>255</v>
      </c>
      <c r="BD174" s="32" t="s">
        <v>288</v>
      </c>
      <c r="BE174" s="32">
        <v>50</v>
      </c>
      <c r="BF174" s="35" t="s">
        <v>89</v>
      </c>
      <c r="BG174" s="26" t="s">
        <v>120</v>
      </c>
      <c r="BH174" s="29">
        <v>5</v>
      </c>
      <c r="BI174" s="26" t="s">
        <v>456</v>
      </c>
      <c r="BJ174" s="25" t="s">
        <v>90</v>
      </c>
      <c r="BK174" s="36" t="s">
        <v>157</v>
      </c>
      <c r="BL174" s="204" t="str">
        <f t="shared" si="3"/>
        <v>insert into Pokemon values ( 173, Magikarp, level, 20,  10,  55, 15,  20,  80, trainer,  Lv. 20)</v>
      </c>
    </row>
    <row r="175" spans="1:64" ht="12.75" customHeight="1">
      <c r="A175" s="12">
        <v>130</v>
      </c>
      <c r="B175" s="42" t="s">
        <v>484</v>
      </c>
      <c r="C175" s="42"/>
      <c r="D175" s="14">
        <v>130</v>
      </c>
      <c r="E175" s="15">
        <v>130</v>
      </c>
      <c r="F175" s="43">
        <v>77</v>
      </c>
      <c r="G175" s="43">
        <v>77</v>
      </c>
      <c r="H175" s="43">
        <v>53</v>
      </c>
      <c r="I175" s="43">
        <v>54</v>
      </c>
      <c r="J175" s="43">
        <v>24</v>
      </c>
      <c r="K175" s="43">
        <v>24</v>
      </c>
      <c r="L175" s="43"/>
      <c r="M175" s="43"/>
      <c r="N175" s="43">
        <v>50</v>
      </c>
      <c r="O175" s="43"/>
      <c r="P175" s="43"/>
      <c r="Q175" s="43">
        <v>92</v>
      </c>
      <c r="R175" s="43">
        <v>92</v>
      </c>
      <c r="S175" s="43">
        <v>35</v>
      </c>
      <c r="T175" s="43">
        <v>52</v>
      </c>
      <c r="U175" s="43">
        <v>42</v>
      </c>
      <c r="V175" s="43">
        <v>112</v>
      </c>
      <c r="W175" s="43">
        <v>112</v>
      </c>
      <c r="X175" s="43">
        <v>35</v>
      </c>
      <c r="Y175" s="43">
        <v>55</v>
      </c>
      <c r="Z175" s="43">
        <v>54</v>
      </c>
      <c r="AA175" s="43">
        <v>145</v>
      </c>
      <c r="AB175" s="43">
        <v>43</v>
      </c>
      <c r="AC175" s="43">
        <v>63</v>
      </c>
      <c r="AD175" s="43">
        <v>81</v>
      </c>
      <c r="AE175" s="44">
        <v>135</v>
      </c>
      <c r="AF175" s="46">
        <v>95</v>
      </c>
      <c r="AG175" s="47">
        <v>125</v>
      </c>
      <c r="AH175" s="19">
        <v>79</v>
      </c>
      <c r="AI175" s="20">
        <v>60</v>
      </c>
      <c r="AJ175" s="21">
        <v>100</v>
      </c>
      <c r="AK175" s="22">
        <v>81</v>
      </c>
      <c r="AL175" s="23">
        <f t="shared" si="0"/>
        <v>540</v>
      </c>
      <c r="AM175" s="24" t="s">
        <v>103</v>
      </c>
      <c r="AN175" s="25" t="s">
        <v>95</v>
      </c>
      <c r="AO175" s="24" t="s">
        <v>169</v>
      </c>
      <c r="AP175" s="34"/>
      <c r="AQ175" s="27" t="s">
        <v>474</v>
      </c>
      <c r="AR175" s="28" t="s">
        <v>485</v>
      </c>
      <c r="AS175" s="29">
        <v>6.5</v>
      </c>
      <c r="AT175" s="29">
        <v>518.1</v>
      </c>
      <c r="AU175" s="30">
        <v>235</v>
      </c>
      <c r="AV175" s="31"/>
      <c r="AW175" s="26">
        <v>2</v>
      </c>
      <c r="AX175" s="26"/>
      <c r="AY175" s="26"/>
      <c r="AZ175" s="26"/>
      <c r="BA175" s="25"/>
      <c r="BB175" s="24">
        <v>189</v>
      </c>
      <c r="BC175" s="26">
        <v>45</v>
      </c>
      <c r="BD175" s="32" t="s">
        <v>288</v>
      </c>
      <c r="BE175" s="32">
        <v>50</v>
      </c>
      <c r="BF175" s="35" t="s">
        <v>107</v>
      </c>
      <c r="BG175" s="26" t="s">
        <v>120</v>
      </c>
      <c r="BH175" s="29">
        <v>5</v>
      </c>
      <c r="BI175" s="26" t="s">
        <v>456</v>
      </c>
      <c r="BJ175" s="25" t="s">
        <v>90</v>
      </c>
      <c r="BK175" s="36"/>
      <c r="BL175" s="204" t="str">
        <f t="shared" si="3"/>
        <v>insert into Pokemon values ( 174, Gyarados, level, 95,  125,  79, 60,  100,  81, trainer,  0)</v>
      </c>
    </row>
    <row r="176" spans="1:64" ht="12.75" customHeight="1">
      <c r="A176" s="12">
        <v>130.1</v>
      </c>
      <c r="B176" s="42" t="s">
        <v>486</v>
      </c>
      <c r="C176" s="42" t="s">
        <v>137</v>
      </c>
      <c r="D176" s="14"/>
      <c r="E176" s="15"/>
      <c r="F176" s="43"/>
      <c r="G176" s="43"/>
      <c r="H176" s="43"/>
      <c r="I176" s="43">
        <v>54</v>
      </c>
      <c r="J176" s="43"/>
      <c r="K176" s="43"/>
      <c r="L176" s="43"/>
      <c r="M176" s="43"/>
      <c r="N176" s="43">
        <v>50</v>
      </c>
      <c r="O176" s="43"/>
      <c r="P176" s="43"/>
      <c r="Q176" s="43">
        <v>92</v>
      </c>
      <c r="R176" s="43">
        <v>92</v>
      </c>
      <c r="S176" s="43">
        <v>35</v>
      </c>
      <c r="T176" s="43">
        <v>52</v>
      </c>
      <c r="U176" s="43">
        <v>42</v>
      </c>
      <c r="V176" s="43">
        <v>112</v>
      </c>
      <c r="W176" s="43">
        <v>112</v>
      </c>
      <c r="X176" s="43">
        <v>35</v>
      </c>
      <c r="Y176" s="43">
        <v>55</v>
      </c>
      <c r="Z176" s="43">
        <v>54</v>
      </c>
      <c r="AA176" s="43"/>
      <c r="AB176" s="43"/>
      <c r="AC176" s="43"/>
      <c r="AD176" s="43"/>
      <c r="AE176" s="44"/>
      <c r="AF176" s="46">
        <v>95</v>
      </c>
      <c r="AG176" s="47">
        <v>155</v>
      </c>
      <c r="AH176" s="19">
        <v>109</v>
      </c>
      <c r="AI176" s="20">
        <v>70</v>
      </c>
      <c r="AJ176" s="21">
        <v>130</v>
      </c>
      <c r="AK176" s="22">
        <v>81</v>
      </c>
      <c r="AL176" s="23">
        <f t="shared" si="0"/>
        <v>640</v>
      </c>
      <c r="AM176" s="24" t="s">
        <v>103</v>
      </c>
      <c r="AN176" s="25" t="s">
        <v>160</v>
      </c>
      <c r="AO176" s="24" t="s">
        <v>473</v>
      </c>
      <c r="AP176" s="34"/>
      <c r="AQ176" s="27"/>
      <c r="AR176" s="28" t="s">
        <v>485</v>
      </c>
      <c r="AS176" s="29">
        <v>6.5</v>
      </c>
      <c r="AT176" s="29">
        <v>672.4</v>
      </c>
      <c r="AU176" s="30">
        <v>305</v>
      </c>
      <c r="AV176" s="31"/>
      <c r="AW176" s="26">
        <v>2</v>
      </c>
      <c r="AX176" s="26"/>
      <c r="AY176" s="26"/>
      <c r="AZ176" s="26"/>
      <c r="BA176" s="25"/>
      <c r="BB176" s="24">
        <v>224</v>
      </c>
      <c r="BC176" s="26">
        <v>45</v>
      </c>
      <c r="BD176" s="32" t="s">
        <v>288</v>
      </c>
      <c r="BE176" s="32">
        <v>50</v>
      </c>
      <c r="BF176" s="35" t="s">
        <v>107</v>
      </c>
      <c r="BG176" s="26" t="s">
        <v>120</v>
      </c>
      <c r="BH176" s="29">
        <v>5</v>
      </c>
      <c r="BI176" s="26" t="s">
        <v>456</v>
      </c>
      <c r="BJ176" s="25" t="s">
        <v>90</v>
      </c>
      <c r="BK176" s="36"/>
      <c r="BL176" s="204" t="str">
        <f t="shared" si="3"/>
        <v>insert into Pokemon values ( 175, Gyarados (Mega), level, 95,  155,  109, 70,  130,  81, trainer,  0)</v>
      </c>
    </row>
    <row r="177" spans="1:64" ht="12.75" customHeight="1">
      <c r="A177" s="12">
        <v>131</v>
      </c>
      <c r="B177" s="42" t="s">
        <v>487</v>
      </c>
      <c r="C177" s="42"/>
      <c r="D177" s="14">
        <v>131</v>
      </c>
      <c r="E177" s="15">
        <v>131</v>
      </c>
      <c r="F177" s="43">
        <v>219</v>
      </c>
      <c r="G177" s="43">
        <v>224</v>
      </c>
      <c r="H177" s="43"/>
      <c r="I177" s="43"/>
      <c r="J177" s="43"/>
      <c r="K177" s="43"/>
      <c r="L177" s="43"/>
      <c r="M177" s="43">
        <v>242</v>
      </c>
      <c r="N177" s="43"/>
      <c r="O177" s="43">
        <v>150</v>
      </c>
      <c r="P177" s="43"/>
      <c r="Q177" s="43">
        <v>268</v>
      </c>
      <c r="R177" s="43"/>
      <c r="S177" s="43"/>
      <c r="T177" s="43"/>
      <c r="U177" s="43">
        <v>83</v>
      </c>
      <c r="V177" s="43">
        <v>353</v>
      </c>
      <c r="W177" s="43"/>
      <c r="X177" s="43"/>
      <c r="Y177" s="43"/>
      <c r="Z177" s="43">
        <v>100</v>
      </c>
      <c r="AA177" s="43">
        <v>361</v>
      </c>
      <c r="AB177" s="43"/>
      <c r="AC177" s="43">
        <v>190</v>
      </c>
      <c r="AD177" s="43"/>
      <c r="AE177" s="44"/>
      <c r="AF177" s="46">
        <v>130</v>
      </c>
      <c r="AG177" s="47">
        <v>85</v>
      </c>
      <c r="AH177" s="19">
        <v>80</v>
      </c>
      <c r="AI177" s="20">
        <v>85</v>
      </c>
      <c r="AJ177" s="21">
        <v>95</v>
      </c>
      <c r="AK177" s="22">
        <v>60</v>
      </c>
      <c r="AL177" s="23">
        <f t="shared" si="0"/>
        <v>535</v>
      </c>
      <c r="AM177" s="24" t="s">
        <v>103</v>
      </c>
      <c r="AN177" s="25" t="s">
        <v>191</v>
      </c>
      <c r="AO177" s="24" t="s">
        <v>298</v>
      </c>
      <c r="AP177" s="26" t="s">
        <v>354</v>
      </c>
      <c r="AQ177" s="27" t="s">
        <v>370</v>
      </c>
      <c r="AR177" s="28" t="s">
        <v>488</v>
      </c>
      <c r="AS177" s="29">
        <v>2.5</v>
      </c>
      <c r="AT177" s="29">
        <v>485</v>
      </c>
      <c r="AU177" s="30">
        <v>220</v>
      </c>
      <c r="AV177" s="31">
        <v>2</v>
      </c>
      <c r="AW177" s="26"/>
      <c r="AX177" s="26"/>
      <c r="AY177" s="26"/>
      <c r="AZ177" s="26"/>
      <c r="BA177" s="25"/>
      <c r="BB177" s="24">
        <v>187</v>
      </c>
      <c r="BC177" s="26">
        <v>45</v>
      </c>
      <c r="BD177" s="32" t="s">
        <v>288</v>
      </c>
      <c r="BE177" s="32">
        <v>50</v>
      </c>
      <c r="BF177" s="35" t="s">
        <v>107</v>
      </c>
      <c r="BG177" s="26" t="s">
        <v>120</v>
      </c>
      <c r="BH177" s="29">
        <v>40</v>
      </c>
      <c r="BI177" s="26" t="s">
        <v>73</v>
      </c>
      <c r="BJ177" s="25" t="s">
        <v>108</v>
      </c>
      <c r="BK177" s="36"/>
      <c r="BL177" s="204" t="str">
        <f t="shared" si="3"/>
        <v>insert into Pokemon values ( 176, Lapras, level, 130,  85,  80, 85,  95,  60, trainer,  0)</v>
      </c>
    </row>
    <row r="178" spans="1:64" ht="12.75" customHeight="1">
      <c r="A178" s="12">
        <v>132</v>
      </c>
      <c r="B178" s="42" t="s">
        <v>489</v>
      </c>
      <c r="C178" s="42"/>
      <c r="D178" s="14">
        <v>132</v>
      </c>
      <c r="E178" s="15">
        <v>132</v>
      </c>
      <c r="F178" s="43">
        <v>92</v>
      </c>
      <c r="G178" s="43">
        <v>92</v>
      </c>
      <c r="H178" s="43"/>
      <c r="I178" s="43"/>
      <c r="J178" s="43"/>
      <c r="K178" s="43"/>
      <c r="L178" s="43"/>
      <c r="M178" s="43">
        <v>261</v>
      </c>
      <c r="N178" s="43"/>
      <c r="O178" s="43"/>
      <c r="P178" s="43">
        <v>138</v>
      </c>
      <c r="Q178" s="43">
        <v>209</v>
      </c>
      <c r="R178" s="43"/>
      <c r="S178" s="43"/>
      <c r="T178" s="43">
        <v>81</v>
      </c>
      <c r="U178" s="43"/>
      <c r="V178" s="43">
        <v>271</v>
      </c>
      <c r="W178" s="43"/>
      <c r="X178" s="43"/>
      <c r="Y178" s="43">
        <v>92</v>
      </c>
      <c r="Z178" s="43"/>
      <c r="AA178" s="43">
        <v>373</v>
      </c>
      <c r="AB178" s="43">
        <v>207</v>
      </c>
      <c r="AC178" s="43"/>
      <c r="AD178" s="43"/>
      <c r="AE178" s="44">
        <v>212</v>
      </c>
      <c r="AF178" s="46">
        <v>48</v>
      </c>
      <c r="AG178" s="47">
        <v>48</v>
      </c>
      <c r="AH178" s="19">
        <v>48</v>
      </c>
      <c r="AI178" s="20">
        <v>48</v>
      </c>
      <c r="AJ178" s="21">
        <v>48</v>
      </c>
      <c r="AK178" s="22">
        <v>48</v>
      </c>
      <c r="AL178" s="23">
        <f t="shared" si="0"/>
        <v>288</v>
      </c>
      <c r="AM178" s="24" t="s">
        <v>141</v>
      </c>
      <c r="AN178" s="37"/>
      <c r="AO178" s="24" t="s">
        <v>271</v>
      </c>
      <c r="AP178" s="34"/>
      <c r="AQ178" s="27" t="s">
        <v>490</v>
      </c>
      <c r="AR178" s="28" t="s">
        <v>118</v>
      </c>
      <c r="AS178" s="29">
        <v>0.3</v>
      </c>
      <c r="AT178" s="29">
        <v>8.8000000000000007</v>
      </c>
      <c r="AU178" s="30">
        <v>4</v>
      </c>
      <c r="AV178" s="31">
        <v>1</v>
      </c>
      <c r="AW178" s="26"/>
      <c r="AX178" s="26"/>
      <c r="AY178" s="26"/>
      <c r="AZ178" s="26"/>
      <c r="BA178" s="25"/>
      <c r="BB178" s="24">
        <v>101</v>
      </c>
      <c r="BC178" s="26">
        <v>35</v>
      </c>
      <c r="BD178" s="32" t="s">
        <v>119</v>
      </c>
      <c r="BE178" s="32">
        <v>50</v>
      </c>
      <c r="BF178" s="35" t="s">
        <v>155</v>
      </c>
      <c r="BG178" s="26" t="s">
        <v>359</v>
      </c>
      <c r="BH178" s="29">
        <v>20</v>
      </c>
      <c r="BI178" s="45" t="s">
        <v>489</v>
      </c>
      <c r="BJ178" s="37"/>
      <c r="BK178" s="36"/>
      <c r="BL178" s="204" t="str">
        <f t="shared" si="3"/>
        <v>insert into Pokemon values ( 177, Ditto, level, 48,  48,  48, 48,  48,  48, trainer,  0)</v>
      </c>
    </row>
    <row r="179" spans="1:64" ht="12.75" customHeight="1">
      <c r="A179" s="12">
        <v>133</v>
      </c>
      <c r="B179" s="42" t="s">
        <v>491</v>
      </c>
      <c r="C179" s="42"/>
      <c r="D179" s="14">
        <v>133</v>
      </c>
      <c r="E179" s="15">
        <v>133</v>
      </c>
      <c r="F179" s="43">
        <v>180</v>
      </c>
      <c r="G179" s="43">
        <v>184</v>
      </c>
      <c r="H179" s="43"/>
      <c r="I179" s="43"/>
      <c r="J179" s="43"/>
      <c r="K179" s="43">
        <v>163</v>
      </c>
      <c r="L179" s="43"/>
      <c r="M179" s="43">
        <v>91</v>
      </c>
      <c r="N179" s="43"/>
      <c r="O179" s="43">
        <v>77</v>
      </c>
      <c r="P179" s="43"/>
      <c r="Q179" s="43">
        <v>123</v>
      </c>
      <c r="R179" s="43"/>
      <c r="S179" s="43">
        <v>50</v>
      </c>
      <c r="T179" s="43"/>
      <c r="U179" s="43"/>
      <c r="V179" s="43">
        <v>153</v>
      </c>
      <c r="W179" s="43"/>
      <c r="X179" s="43">
        <v>54</v>
      </c>
      <c r="Y179" s="43"/>
      <c r="Z179" s="43"/>
      <c r="AA179" s="43">
        <v>196</v>
      </c>
      <c r="AB179" s="43"/>
      <c r="AC179" s="43">
        <v>74</v>
      </c>
      <c r="AD179" s="43">
        <v>25</v>
      </c>
      <c r="AE179" s="44">
        <v>179</v>
      </c>
      <c r="AF179" s="46">
        <v>55</v>
      </c>
      <c r="AG179" s="47">
        <v>55</v>
      </c>
      <c r="AH179" s="19">
        <v>50</v>
      </c>
      <c r="AI179" s="20">
        <v>45</v>
      </c>
      <c r="AJ179" s="21">
        <v>65</v>
      </c>
      <c r="AK179" s="22">
        <v>55</v>
      </c>
      <c r="AL179" s="23">
        <f t="shared" si="0"/>
        <v>325</v>
      </c>
      <c r="AM179" s="24" t="s">
        <v>141</v>
      </c>
      <c r="AN179" s="37"/>
      <c r="AO179" s="24" t="s">
        <v>117</v>
      </c>
      <c r="AP179" s="26" t="s">
        <v>138</v>
      </c>
      <c r="AQ179" s="27" t="s">
        <v>342</v>
      </c>
      <c r="AR179" s="28" t="s">
        <v>118</v>
      </c>
      <c r="AS179" s="29">
        <v>0.3</v>
      </c>
      <c r="AT179" s="29">
        <v>14.3</v>
      </c>
      <c r="AU179" s="30">
        <v>6.5</v>
      </c>
      <c r="AV179" s="31"/>
      <c r="AW179" s="26"/>
      <c r="AX179" s="26"/>
      <c r="AY179" s="26"/>
      <c r="AZ179" s="26">
        <v>1</v>
      </c>
      <c r="BA179" s="25"/>
      <c r="BB179" s="24">
        <v>65</v>
      </c>
      <c r="BC179" s="26">
        <v>45</v>
      </c>
      <c r="BD179" s="32" t="s">
        <v>119</v>
      </c>
      <c r="BE179" s="32">
        <v>50</v>
      </c>
      <c r="BF179" s="35" t="s">
        <v>130</v>
      </c>
      <c r="BG179" s="26" t="s">
        <v>72</v>
      </c>
      <c r="BH179" s="29">
        <v>35</v>
      </c>
      <c r="BI179" s="26" t="s">
        <v>156</v>
      </c>
      <c r="BJ179" s="37"/>
      <c r="BK179" s="12" t="s">
        <v>492</v>
      </c>
      <c r="BL179" s="204" t="str">
        <f t="shared" si="3"/>
        <v>insert into Pokemon values ( 178, Eevee, level, 55,  55,  50, 45,  65,  55, trainer,  Stone (Water/Thunder/Fire/Leaf/Ice)/Friendhsip (Day/Night/Fairy Move))</v>
      </c>
    </row>
    <row r="180" spans="1:64" ht="12.75" customHeight="1">
      <c r="A180" s="12">
        <v>134</v>
      </c>
      <c r="B180" s="42" t="s">
        <v>493</v>
      </c>
      <c r="C180" s="42" t="s">
        <v>494</v>
      </c>
      <c r="D180" s="14">
        <v>134</v>
      </c>
      <c r="E180" s="15">
        <v>134</v>
      </c>
      <c r="F180" s="43">
        <v>181</v>
      </c>
      <c r="G180" s="43">
        <v>185</v>
      </c>
      <c r="H180" s="43"/>
      <c r="I180" s="43"/>
      <c r="J180" s="43"/>
      <c r="K180" s="43">
        <v>164</v>
      </c>
      <c r="L180" s="43"/>
      <c r="M180" s="43">
        <v>92</v>
      </c>
      <c r="N180" s="43"/>
      <c r="O180" s="43">
        <v>78</v>
      </c>
      <c r="P180" s="43"/>
      <c r="Q180" s="43">
        <v>124</v>
      </c>
      <c r="R180" s="43"/>
      <c r="S180" s="43">
        <v>51</v>
      </c>
      <c r="T180" s="43"/>
      <c r="U180" s="43"/>
      <c r="V180" s="43">
        <v>154</v>
      </c>
      <c r="W180" s="43"/>
      <c r="X180" s="43">
        <v>55</v>
      </c>
      <c r="Y180" s="43"/>
      <c r="Z180" s="43"/>
      <c r="AA180" s="43">
        <v>197</v>
      </c>
      <c r="AB180" s="43"/>
      <c r="AC180" s="43">
        <v>75</v>
      </c>
      <c r="AD180" s="43">
        <v>26</v>
      </c>
      <c r="AE180" s="44">
        <v>180</v>
      </c>
      <c r="AF180" s="46">
        <v>130</v>
      </c>
      <c r="AG180" s="47">
        <v>65</v>
      </c>
      <c r="AH180" s="19">
        <v>60</v>
      </c>
      <c r="AI180" s="20">
        <v>110</v>
      </c>
      <c r="AJ180" s="21">
        <v>95</v>
      </c>
      <c r="AK180" s="22">
        <v>65</v>
      </c>
      <c r="AL180" s="23">
        <f t="shared" si="0"/>
        <v>525</v>
      </c>
      <c r="AM180" s="24" t="s">
        <v>103</v>
      </c>
      <c r="AN180" s="37"/>
      <c r="AO180" s="24" t="s">
        <v>298</v>
      </c>
      <c r="AP180" s="34"/>
      <c r="AQ180" s="27" t="s">
        <v>370</v>
      </c>
      <c r="AR180" s="28" t="s">
        <v>76</v>
      </c>
      <c r="AS180" s="29">
        <v>1</v>
      </c>
      <c r="AT180" s="29">
        <v>63.9</v>
      </c>
      <c r="AU180" s="30">
        <v>29</v>
      </c>
      <c r="AV180" s="31">
        <v>2</v>
      </c>
      <c r="AW180" s="26"/>
      <c r="AX180" s="26"/>
      <c r="AY180" s="26"/>
      <c r="AZ180" s="26"/>
      <c r="BA180" s="25"/>
      <c r="BB180" s="24">
        <v>184</v>
      </c>
      <c r="BC180" s="26">
        <v>45</v>
      </c>
      <c r="BD180" s="32" t="s">
        <v>119</v>
      </c>
      <c r="BE180" s="32">
        <v>50</v>
      </c>
      <c r="BF180" s="35" t="s">
        <v>107</v>
      </c>
      <c r="BG180" s="26" t="s">
        <v>72</v>
      </c>
      <c r="BH180" s="29">
        <v>35</v>
      </c>
      <c r="BI180" s="26" t="s">
        <v>156</v>
      </c>
      <c r="BJ180" s="37"/>
      <c r="BK180" s="36"/>
      <c r="BL180" s="204" t="str">
        <f t="shared" si="3"/>
        <v>insert into Pokemon values ( 179, Vaporeon, level, 130,  65,  60, 110,  95,  65, trainer,  0)</v>
      </c>
    </row>
    <row r="181" spans="1:64" ht="12.75" customHeight="1">
      <c r="A181" s="12">
        <v>135</v>
      </c>
      <c r="B181" s="42" t="s">
        <v>495</v>
      </c>
      <c r="C181" s="42" t="s">
        <v>494</v>
      </c>
      <c r="D181" s="14">
        <v>135</v>
      </c>
      <c r="E181" s="15">
        <v>135</v>
      </c>
      <c r="F181" s="43">
        <v>182</v>
      </c>
      <c r="G181" s="43">
        <v>186</v>
      </c>
      <c r="H181" s="43"/>
      <c r="I181" s="43"/>
      <c r="J181" s="43"/>
      <c r="K181" s="43">
        <v>165</v>
      </c>
      <c r="L181" s="43"/>
      <c r="M181" s="43">
        <v>93</v>
      </c>
      <c r="N181" s="43"/>
      <c r="O181" s="43">
        <v>79</v>
      </c>
      <c r="P181" s="43"/>
      <c r="Q181" s="43">
        <v>125</v>
      </c>
      <c r="R181" s="43"/>
      <c r="S181" s="43">
        <v>52</v>
      </c>
      <c r="T181" s="43"/>
      <c r="U181" s="43"/>
      <c r="V181" s="43">
        <v>155</v>
      </c>
      <c r="W181" s="43"/>
      <c r="X181" s="43">
        <v>56</v>
      </c>
      <c r="Y181" s="43"/>
      <c r="Z181" s="43"/>
      <c r="AA181" s="43">
        <v>198</v>
      </c>
      <c r="AB181" s="43"/>
      <c r="AC181" s="43">
        <v>76</v>
      </c>
      <c r="AD181" s="43">
        <v>27</v>
      </c>
      <c r="AE181" s="44">
        <v>181</v>
      </c>
      <c r="AF181" s="46">
        <v>65</v>
      </c>
      <c r="AG181" s="47">
        <v>65</v>
      </c>
      <c r="AH181" s="19">
        <v>60</v>
      </c>
      <c r="AI181" s="20">
        <v>110</v>
      </c>
      <c r="AJ181" s="21">
        <v>95</v>
      </c>
      <c r="AK181" s="22">
        <v>130</v>
      </c>
      <c r="AL181" s="23">
        <f t="shared" si="0"/>
        <v>525</v>
      </c>
      <c r="AM181" s="24" t="s">
        <v>175</v>
      </c>
      <c r="AN181" s="37"/>
      <c r="AO181" s="24" t="s">
        <v>496</v>
      </c>
      <c r="AP181" s="34"/>
      <c r="AQ181" s="27" t="s">
        <v>497</v>
      </c>
      <c r="AR181" s="28" t="s">
        <v>182</v>
      </c>
      <c r="AS181" s="29">
        <v>0.8</v>
      </c>
      <c r="AT181" s="29">
        <v>54</v>
      </c>
      <c r="AU181" s="30">
        <v>24.5</v>
      </c>
      <c r="AV181" s="31"/>
      <c r="AW181" s="26"/>
      <c r="AX181" s="26"/>
      <c r="AY181" s="26"/>
      <c r="AZ181" s="26"/>
      <c r="BA181" s="25">
        <v>2</v>
      </c>
      <c r="BB181" s="24">
        <v>184</v>
      </c>
      <c r="BC181" s="26">
        <v>45</v>
      </c>
      <c r="BD181" s="32" t="s">
        <v>119</v>
      </c>
      <c r="BE181" s="32">
        <v>50</v>
      </c>
      <c r="BF181" s="35" t="s">
        <v>132</v>
      </c>
      <c r="BG181" s="26" t="s">
        <v>72</v>
      </c>
      <c r="BH181" s="29">
        <v>35</v>
      </c>
      <c r="BI181" s="26" t="s">
        <v>156</v>
      </c>
      <c r="BJ181" s="37"/>
      <c r="BK181" s="36"/>
      <c r="BL181" s="204" t="str">
        <f t="shared" si="3"/>
        <v>insert into Pokemon values ( 180, Jolteon, level, 65,  65,  60, 110,  95,  130, trainer,  0)</v>
      </c>
    </row>
    <row r="182" spans="1:64" ht="12.75" customHeight="1">
      <c r="A182" s="12">
        <v>136</v>
      </c>
      <c r="B182" s="42" t="s">
        <v>498</v>
      </c>
      <c r="C182" s="42" t="s">
        <v>494</v>
      </c>
      <c r="D182" s="14">
        <v>136</v>
      </c>
      <c r="E182" s="15">
        <v>136</v>
      </c>
      <c r="F182" s="43">
        <v>183</v>
      </c>
      <c r="G182" s="43">
        <v>187</v>
      </c>
      <c r="H182" s="43"/>
      <c r="I182" s="43"/>
      <c r="J182" s="43"/>
      <c r="K182" s="43">
        <v>166</v>
      </c>
      <c r="L182" s="43"/>
      <c r="M182" s="43">
        <v>94</v>
      </c>
      <c r="N182" s="43"/>
      <c r="O182" s="43">
        <v>80</v>
      </c>
      <c r="P182" s="43"/>
      <c r="Q182" s="43">
        <v>126</v>
      </c>
      <c r="R182" s="43"/>
      <c r="S182" s="43">
        <v>53</v>
      </c>
      <c r="T182" s="43"/>
      <c r="U182" s="43"/>
      <c r="V182" s="43">
        <v>156</v>
      </c>
      <c r="W182" s="43"/>
      <c r="X182" s="43">
        <v>57</v>
      </c>
      <c r="Y182" s="43"/>
      <c r="Z182" s="43"/>
      <c r="AA182" s="43">
        <v>199</v>
      </c>
      <c r="AB182" s="43"/>
      <c r="AC182" s="43">
        <v>77</v>
      </c>
      <c r="AD182" s="43">
        <v>28</v>
      </c>
      <c r="AE182" s="44">
        <v>182</v>
      </c>
      <c r="AF182" s="46">
        <v>65</v>
      </c>
      <c r="AG182" s="47">
        <v>130</v>
      </c>
      <c r="AH182" s="19">
        <v>60</v>
      </c>
      <c r="AI182" s="20">
        <v>95</v>
      </c>
      <c r="AJ182" s="21">
        <v>110</v>
      </c>
      <c r="AK182" s="22">
        <v>65</v>
      </c>
      <c r="AL182" s="23">
        <f t="shared" si="0"/>
        <v>525</v>
      </c>
      <c r="AM182" s="24" t="s">
        <v>85</v>
      </c>
      <c r="AN182" s="37"/>
      <c r="AO182" s="24" t="s">
        <v>223</v>
      </c>
      <c r="AP182" s="34"/>
      <c r="AQ182" s="27" t="s">
        <v>153</v>
      </c>
      <c r="AR182" s="28" t="s">
        <v>211</v>
      </c>
      <c r="AS182" s="29">
        <v>0.9</v>
      </c>
      <c r="AT182" s="29">
        <v>55.1</v>
      </c>
      <c r="AU182" s="30">
        <v>25</v>
      </c>
      <c r="AV182" s="31"/>
      <c r="AW182" s="26">
        <v>2</v>
      </c>
      <c r="AX182" s="26"/>
      <c r="AY182" s="26"/>
      <c r="AZ182" s="26"/>
      <c r="BA182" s="25"/>
      <c r="BB182" s="24">
        <v>184</v>
      </c>
      <c r="BC182" s="26">
        <v>45</v>
      </c>
      <c r="BD182" s="32" t="s">
        <v>119</v>
      </c>
      <c r="BE182" s="32">
        <v>50</v>
      </c>
      <c r="BF182" s="35" t="s">
        <v>89</v>
      </c>
      <c r="BG182" s="26" t="s">
        <v>72</v>
      </c>
      <c r="BH182" s="29">
        <v>35</v>
      </c>
      <c r="BI182" s="26" t="s">
        <v>156</v>
      </c>
      <c r="BJ182" s="37"/>
      <c r="BK182" s="36"/>
      <c r="BL182" s="204" t="str">
        <f t="shared" si="3"/>
        <v>insert into Pokemon values ( 181, Flareon, level, 65,  130,  60, 95,  110,  65, trainer,  0)</v>
      </c>
    </row>
    <row r="183" spans="1:64" ht="12.75" customHeight="1">
      <c r="A183" s="12">
        <v>137</v>
      </c>
      <c r="B183" s="42" t="s">
        <v>499</v>
      </c>
      <c r="C183" s="42"/>
      <c r="D183" s="14">
        <v>137</v>
      </c>
      <c r="E183" s="15">
        <v>137</v>
      </c>
      <c r="F183" s="43">
        <v>215</v>
      </c>
      <c r="G183" s="43">
        <v>220</v>
      </c>
      <c r="H183" s="43"/>
      <c r="I183" s="43"/>
      <c r="J183" s="43"/>
      <c r="K183" s="43">
        <v>192</v>
      </c>
      <c r="L183" s="43"/>
      <c r="M183" s="43"/>
      <c r="N183" s="43"/>
      <c r="O183" s="43"/>
      <c r="P183" s="43"/>
      <c r="Q183" s="43">
        <v>217</v>
      </c>
      <c r="R183" s="43"/>
      <c r="S183" s="43"/>
      <c r="T183" s="43">
        <v>89</v>
      </c>
      <c r="U183" s="43"/>
      <c r="V183" s="43">
        <v>281</v>
      </c>
      <c r="W183" s="43"/>
      <c r="X183" s="43"/>
      <c r="Y183" s="43">
        <v>102</v>
      </c>
      <c r="Z183" s="43"/>
      <c r="AA183" s="43"/>
      <c r="AB183" s="43">
        <v>208</v>
      </c>
      <c r="AC183" s="43"/>
      <c r="AD183" s="43">
        <v>133</v>
      </c>
      <c r="AE183" s="44"/>
      <c r="AF183" s="46">
        <v>65</v>
      </c>
      <c r="AG183" s="47">
        <v>60</v>
      </c>
      <c r="AH183" s="19">
        <v>70</v>
      </c>
      <c r="AI183" s="20">
        <v>85</v>
      </c>
      <c r="AJ183" s="21">
        <v>75</v>
      </c>
      <c r="AK183" s="22">
        <v>40</v>
      </c>
      <c r="AL183" s="23">
        <f t="shared" si="0"/>
        <v>395</v>
      </c>
      <c r="AM183" s="24" t="s">
        <v>141</v>
      </c>
      <c r="AN183" s="37"/>
      <c r="AO183" s="24" t="s">
        <v>310</v>
      </c>
      <c r="AP183" s="26" t="s">
        <v>500</v>
      </c>
      <c r="AQ183" s="27" t="s">
        <v>358</v>
      </c>
      <c r="AR183" s="28" t="s">
        <v>182</v>
      </c>
      <c r="AS183" s="29">
        <v>0.8</v>
      </c>
      <c r="AT183" s="29">
        <v>80.5</v>
      </c>
      <c r="AU183" s="30">
        <v>36.5</v>
      </c>
      <c r="AV183" s="31"/>
      <c r="AW183" s="26"/>
      <c r="AX183" s="26"/>
      <c r="AY183" s="26">
        <v>1</v>
      </c>
      <c r="AZ183" s="26"/>
      <c r="BA183" s="25"/>
      <c r="BB183" s="24">
        <v>79</v>
      </c>
      <c r="BC183" s="26">
        <v>45</v>
      </c>
      <c r="BD183" s="32" t="s">
        <v>119</v>
      </c>
      <c r="BE183" s="32">
        <v>50</v>
      </c>
      <c r="BF183" s="35" t="s">
        <v>218</v>
      </c>
      <c r="BG183" s="26" t="s">
        <v>359</v>
      </c>
      <c r="BH183" s="29">
        <v>20</v>
      </c>
      <c r="BI183" s="45" t="s">
        <v>329</v>
      </c>
      <c r="BJ183" s="37"/>
      <c r="BK183" s="36" t="s">
        <v>501</v>
      </c>
      <c r="BL183" s="204" t="str">
        <f t="shared" si="3"/>
        <v>insert into Pokemon values ( 182, Porygon, level, 65,  60,  70, 85,  75,  40, trainer,  Trade (Holding Up-Grade))</v>
      </c>
    </row>
    <row r="184" spans="1:64" ht="12.75" customHeight="1">
      <c r="A184" s="12">
        <v>138</v>
      </c>
      <c r="B184" s="42" t="s">
        <v>502</v>
      </c>
      <c r="C184" s="42" t="s">
        <v>503</v>
      </c>
      <c r="D184" s="14">
        <v>138</v>
      </c>
      <c r="E184" s="15">
        <v>138</v>
      </c>
      <c r="F184" s="43">
        <v>220</v>
      </c>
      <c r="G184" s="43">
        <v>225</v>
      </c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>
        <v>227</v>
      </c>
      <c r="W184" s="43"/>
      <c r="X184" s="43">
        <v>128</v>
      </c>
      <c r="Y184" s="43"/>
      <c r="Z184" s="43"/>
      <c r="AA184" s="43"/>
      <c r="AB184" s="43"/>
      <c r="AC184" s="43">
        <v>123</v>
      </c>
      <c r="AD184" s="43"/>
      <c r="AE184" s="44"/>
      <c r="AF184" s="46">
        <v>35</v>
      </c>
      <c r="AG184" s="47">
        <v>40</v>
      </c>
      <c r="AH184" s="19">
        <v>100</v>
      </c>
      <c r="AI184" s="20">
        <v>90</v>
      </c>
      <c r="AJ184" s="21">
        <v>55</v>
      </c>
      <c r="AK184" s="22">
        <v>35</v>
      </c>
      <c r="AL184" s="23">
        <f t="shared" si="0"/>
        <v>355</v>
      </c>
      <c r="AM184" s="24" t="s">
        <v>292</v>
      </c>
      <c r="AN184" s="25" t="s">
        <v>103</v>
      </c>
      <c r="AO184" s="24" t="s">
        <v>276</v>
      </c>
      <c r="AP184" s="26" t="s">
        <v>354</v>
      </c>
      <c r="AQ184" s="27" t="s">
        <v>397</v>
      </c>
      <c r="AR184" s="28" t="s">
        <v>178</v>
      </c>
      <c r="AS184" s="29">
        <v>0.4</v>
      </c>
      <c r="AT184" s="29">
        <v>16.5</v>
      </c>
      <c r="AU184" s="30">
        <v>7.5</v>
      </c>
      <c r="AV184" s="31"/>
      <c r="AW184" s="26"/>
      <c r="AX184" s="26">
        <v>1</v>
      </c>
      <c r="AY184" s="26"/>
      <c r="AZ184" s="26"/>
      <c r="BA184" s="25"/>
      <c r="BB184" s="24">
        <v>71</v>
      </c>
      <c r="BC184" s="26">
        <v>45</v>
      </c>
      <c r="BD184" s="32" t="s">
        <v>119</v>
      </c>
      <c r="BE184" s="32">
        <v>50</v>
      </c>
      <c r="BF184" s="35" t="s">
        <v>107</v>
      </c>
      <c r="BG184" s="26" t="s">
        <v>72</v>
      </c>
      <c r="BH184" s="29">
        <v>30</v>
      </c>
      <c r="BI184" s="26" t="s">
        <v>108</v>
      </c>
      <c r="BJ184" s="25" t="s">
        <v>324</v>
      </c>
      <c r="BK184" s="36" t="s">
        <v>339</v>
      </c>
      <c r="BL184" s="204" t="str">
        <f t="shared" si="3"/>
        <v>insert into Pokemon values ( 183, Omanyte, level, 35,  40,  100, 90,  55,  35, trainer,  Lv. 40)</v>
      </c>
    </row>
    <row r="185" spans="1:64" ht="12.75" customHeight="1">
      <c r="A185" s="12">
        <v>139</v>
      </c>
      <c r="B185" s="42" t="s">
        <v>504</v>
      </c>
      <c r="C185" s="42" t="s">
        <v>503</v>
      </c>
      <c r="D185" s="14">
        <v>139</v>
      </c>
      <c r="E185" s="15">
        <v>139</v>
      </c>
      <c r="F185" s="43">
        <v>221</v>
      </c>
      <c r="G185" s="43">
        <v>226</v>
      </c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>
        <v>228</v>
      </c>
      <c r="W185" s="43"/>
      <c r="X185" s="43">
        <v>129</v>
      </c>
      <c r="Y185" s="43"/>
      <c r="Z185" s="43"/>
      <c r="AA185" s="43"/>
      <c r="AB185" s="43"/>
      <c r="AC185" s="43">
        <v>124</v>
      </c>
      <c r="AD185" s="43"/>
      <c r="AE185" s="44"/>
      <c r="AF185" s="46">
        <v>70</v>
      </c>
      <c r="AG185" s="47">
        <v>60</v>
      </c>
      <c r="AH185" s="19">
        <v>125</v>
      </c>
      <c r="AI185" s="20">
        <v>115</v>
      </c>
      <c r="AJ185" s="21">
        <v>70</v>
      </c>
      <c r="AK185" s="22">
        <v>55</v>
      </c>
      <c r="AL185" s="23">
        <f t="shared" si="0"/>
        <v>495</v>
      </c>
      <c r="AM185" s="24" t="s">
        <v>292</v>
      </c>
      <c r="AN185" s="25" t="s">
        <v>103</v>
      </c>
      <c r="AO185" s="24" t="s">
        <v>276</v>
      </c>
      <c r="AP185" s="26" t="s">
        <v>354</v>
      </c>
      <c r="AQ185" s="27" t="s">
        <v>397</v>
      </c>
      <c r="AR185" s="28" t="s">
        <v>76</v>
      </c>
      <c r="AS185" s="29">
        <v>1</v>
      </c>
      <c r="AT185" s="29">
        <v>77.2</v>
      </c>
      <c r="AU185" s="30">
        <v>35</v>
      </c>
      <c r="AV185" s="31"/>
      <c r="AW185" s="26"/>
      <c r="AX185" s="26">
        <v>2</v>
      </c>
      <c r="AY185" s="26"/>
      <c r="AZ185" s="26"/>
      <c r="BA185" s="25"/>
      <c r="BB185" s="24">
        <v>173</v>
      </c>
      <c r="BC185" s="26">
        <v>45</v>
      </c>
      <c r="BD185" s="32" t="s">
        <v>119</v>
      </c>
      <c r="BE185" s="32">
        <v>50</v>
      </c>
      <c r="BF185" s="35" t="s">
        <v>107</v>
      </c>
      <c r="BG185" s="26" t="s">
        <v>72</v>
      </c>
      <c r="BH185" s="29">
        <v>30</v>
      </c>
      <c r="BI185" s="26" t="s">
        <v>108</v>
      </c>
      <c r="BJ185" s="25" t="s">
        <v>324</v>
      </c>
      <c r="BK185" s="36"/>
      <c r="BL185" s="204" t="str">
        <f t="shared" si="3"/>
        <v>insert into Pokemon values ( 184, Omastar, level, 70,  60,  125, 115,  70,  55, trainer,  0)</v>
      </c>
    </row>
    <row r="186" spans="1:64" ht="12.75" customHeight="1">
      <c r="A186" s="12">
        <v>140</v>
      </c>
      <c r="B186" s="42" t="s">
        <v>505</v>
      </c>
      <c r="C186" s="42" t="s">
        <v>503</v>
      </c>
      <c r="D186" s="14">
        <v>140</v>
      </c>
      <c r="E186" s="15">
        <v>140</v>
      </c>
      <c r="F186" s="43">
        <v>222</v>
      </c>
      <c r="G186" s="43">
        <v>227</v>
      </c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>
        <v>229</v>
      </c>
      <c r="W186" s="43"/>
      <c r="X186" s="43">
        <v>130</v>
      </c>
      <c r="Y186" s="43"/>
      <c r="Z186" s="43"/>
      <c r="AA186" s="43"/>
      <c r="AB186" s="43"/>
      <c r="AC186" s="43">
        <v>125</v>
      </c>
      <c r="AD186" s="43"/>
      <c r="AE186" s="44"/>
      <c r="AF186" s="46">
        <v>30</v>
      </c>
      <c r="AG186" s="47">
        <v>80</v>
      </c>
      <c r="AH186" s="19">
        <v>90</v>
      </c>
      <c r="AI186" s="20">
        <v>55</v>
      </c>
      <c r="AJ186" s="21">
        <v>45</v>
      </c>
      <c r="AK186" s="22">
        <v>55</v>
      </c>
      <c r="AL186" s="23">
        <f t="shared" si="0"/>
        <v>355</v>
      </c>
      <c r="AM186" s="24" t="s">
        <v>292</v>
      </c>
      <c r="AN186" s="25" t="s">
        <v>103</v>
      </c>
      <c r="AO186" s="24" t="s">
        <v>276</v>
      </c>
      <c r="AP186" s="26" t="s">
        <v>419</v>
      </c>
      <c r="AQ186" s="27" t="s">
        <v>397</v>
      </c>
      <c r="AR186" s="28" t="s">
        <v>106</v>
      </c>
      <c r="AS186" s="29">
        <v>0.5</v>
      </c>
      <c r="AT186" s="29">
        <v>25.4</v>
      </c>
      <c r="AU186" s="30">
        <v>11.5</v>
      </c>
      <c r="AV186" s="31"/>
      <c r="AW186" s="26"/>
      <c r="AX186" s="26">
        <v>1</v>
      </c>
      <c r="AY186" s="26"/>
      <c r="AZ186" s="26"/>
      <c r="BA186" s="25"/>
      <c r="BB186" s="24">
        <v>71</v>
      </c>
      <c r="BC186" s="26">
        <v>45</v>
      </c>
      <c r="BD186" s="32" t="s">
        <v>119</v>
      </c>
      <c r="BE186" s="32">
        <v>50</v>
      </c>
      <c r="BF186" s="35" t="s">
        <v>130</v>
      </c>
      <c r="BG186" s="26" t="s">
        <v>72</v>
      </c>
      <c r="BH186" s="29">
        <v>30</v>
      </c>
      <c r="BI186" s="26" t="s">
        <v>108</v>
      </c>
      <c r="BJ186" s="25" t="s">
        <v>324</v>
      </c>
      <c r="BK186" s="36" t="s">
        <v>339</v>
      </c>
      <c r="BL186" s="204" t="str">
        <f t="shared" si="3"/>
        <v>insert into Pokemon values ( 185, Kabuto, level, 30,  80,  90, 55,  45,  55, trainer,  Lv. 40)</v>
      </c>
    </row>
    <row r="187" spans="1:64" ht="12.75" customHeight="1">
      <c r="A187" s="12">
        <v>141</v>
      </c>
      <c r="B187" s="42" t="s">
        <v>506</v>
      </c>
      <c r="C187" s="42" t="s">
        <v>503</v>
      </c>
      <c r="D187" s="14">
        <v>141</v>
      </c>
      <c r="E187" s="15">
        <v>141</v>
      </c>
      <c r="F187" s="43">
        <v>223</v>
      </c>
      <c r="G187" s="43">
        <v>228</v>
      </c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>
        <v>230</v>
      </c>
      <c r="W187" s="43"/>
      <c r="X187" s="43">
        <v>131</v>
      </c>
      <c r="Y187" s="43"/>
      <c r="Z187" s="43"/>
      <c r="AA187" s="43"/>
      <c r="AB187" s="43"/>
      <c r="AC187" s="43">
        <v>126</v>
      </c>
      <c r="AD187" s="43"/>
      <c r="AE187" s="44"/>
      <c r="AF187" s="46">
        <v>60</v>
      </c>
      <c r="AG187" s="47">
        <v>115</v>
      </c>
      <c r="AH187" s="19">
        <v>105</v>
      </c>
      <c r="AI187" s="20">
        <v>65</v>
      </c>
      <c r="AJ187" s="21">
        <v>70</v>
      </c>
      <c r="AK187" s="22">
        <v>80</v>
      </c>
      <c r="AL187" s="23">
        <f t="shared" si="0"/>
        <v>495</v>
      </c>
      <c r="AM187" s="24" t="s">
        <v>292</v>
      </c>
      <c r="AN187" s="25" t="s">
        <v>103</v>
      </c>
      <c r="AO187" s="24" t="s">
        <v>276</v>
      </c>
      <c r="AP187" s="26" t="s">
        <v>419</v>
      </c>
      <c r="AQ187" s="27" t="s">
        <v>397</v>
      </c>
      <c r="AR187" s="28" t="s">
        <v>207</v>
      </c>
      <c r="AS187" s="29">
        <v>1.3</v>
      </c>
      <c r="AT187" s="29">
        <v>89.3</v>
      </c>
      <c r="AU187" s="30">
        <v>40.5</v>
      </c>
      <c r="AV187" s="31"/>
      <c r="AW187" s="26">
        <v>2</v>
      </c>
      <c r="AX187" s="26"/>
      <c r="AY187" s="26"/>
      <c r="AZ187" s="26"/>
      <c r="BA187" s="25"/>
      <c r="BB187" s="24">
        <v>173</v>
      </c>
      <c r="BC187" s="26">
        <v>45</v>
      </c>
      <c r="BD187" s="32" t="s">
        <v>119</v>
      </c>
      <c r="BE187" s="32">
        <v>50</v>
      </c>
      <c r="BF187" s="35" t="s">
        <v>130</v>
      </c>
      <c r="BG187" s="26" t="s">
        <v>72</v>
      </c>
      <c r="BH187" s="29">
        <v>30</v>
      </c>
      <c r="BI187" s="26" t="s">
        <v>108</v>
      </c>
      <c r="BJ187" s="25" t="s">
        <v>324</v>
      </c>
      <c r="BK187" s="36"/>
      <c r="BL187" s="204" t="str">
        <f t="shared" si="3"/>
        <v>insert into Pokemon values ( 186, Kabutops, level, 60,  115,  105, 65,  70,  80, trainer,  0)</v>
      </c>
    </row>
    <row r="188" spans="1:64" ht="12.75" customHeight="1">
      <c r="A188" s="12">
        <v>142</v>
      </c>
      <c r="B188" s="42" t="s">
        <v>507</v>
      </c>
      <c r="C188" s="42" t="s">
        <v>503</v>
      </c>
      <c r="D188" s="14">
        <v>142</v>
      </c>
      <c r="E188" s="15">
        <v>142</v>
      </c>
      <c r="F188" s="43">
        <v>224</v>
      </c>
      <c r="G188" s="43">
        <v>229</v>
      </c>
      <c r="H188" s="43"/>
      <c r="I188" s="43"/>
      <c r="J188" s="43"/>
      <c r="K188" s="43"/>
      <c r="L188" s="43"/>
      <c r="M188" s="43"/>
      <c r="N188" s="43"/>
      <c r="O188" s="43">
        <v>68</v>
      </c>
      <c r="P188" s="43"/>
      <c r="Q188" s="43">
        <v>284</v>
      </c>
      <c r="R188" s="43"/>
      <c r="S188" s="43"/>
      <c r="T188" s="43"/>
      <c r="U188" s="43">
        <v>99</v>
      </c>
      <c r="V188" s="43">
        <v>382</v>
      </c>
      <c r="W188" s="43"/>
      <c r="X188" s="43"/>
      <c r="Y188" s="43"/>
      <c r="Z188" s="43">
        <v>129</v>
      </c>
      <c r="AA188" s="43"/>
      <c r="AB188" s="43"/>
      <c r="AC188" s="43">
        <v>127</v>
      </c>
      <c r="AD188" s="43"/>
      <c r="AE188" s="44"/>
      <c r="AF188" s="46">
        <v>80</v>
      </c>
      <c r="AG188" s="47">
        <v>105</v>
      </c>
      <c r="AH188" s="19">
        <v>65</v>
      </c>
      <c r="AI188" s="20">
        <v>60</v>
      </c>
      <c r="AJ188" s="21">
        <v>75</v>
      </c>
      <c r="AK188" s="22">
        <v>130</v>
      </c>
      <c r="AL188" s="23">
        <f t="shared" si="0"/>
        <v>515</v>
      </c>
      <c r="AM188" s="24" t="s">
        <v>292</v>
      </c>
      <c r="AN188" s="25" t="s">
        <v>95</v>
      </c>
      <c r="AO188" s="24" t="s">
        <v>293</v>
      </c>
      <c r="AP188" s="26" t="s">
        <v>508</v>
      </c>
      <c r="AQ188" s="27" t="s">
        <v>170</v>
      </c>
      <c r="AR188" s="28" t="s">
        <v>368</v>
      </c>
      <c r="AS188" s="29">
        <v>1.8</v>
      </c>
      <c r="AT188" s="29">
        <v>130.1</v>
      </c>
      <c r="AU188" s="30">
        <v>59</v>
      </c>
      <c r="AV188" s="31"/>
      <c r="AW188" s="26"/>
      <c r="AX188" s="26"/>
      <c r="AY188" s="26"/>
      <c r="AZ188" s="26"/>
      <c r="BA188" s="25">
        <v>2</v>
      </c>
      <c r="BB188" s="24">
        <v>180</v>
      </c>
      <c r="BC188" s="26">
        <v>45</v>
      </c>
      <c r="BD188" s="32" t="s">
        <v>288</v>
      </c>
      <c r="BE188" s="32">
        <v>50</v>
      </c>
      <c r="BF188" s="35" t="s">
        <v>155</v>
      </c>
      <c r="BG188" s="26" t="s">
        <v>72</v>
      </c>
      <c r="BH188" s="29">
        <v>35</v>
      </c>
      <c r="BI188" s="26" t="s">
        <v>95</v>
      </c>
      <c r="BJ188" s="37"/>
      <c r="BK188" s="36"/>
      <c r="BL188" s="204" t="str">
        <f t="shared" si="3"/>
        <v>insert into Pokemon values ( 187, Aerodactyl, level, 80,  105,  65, 60,  75,  130, trainer,  0)</v>
      </c>
    </row>
    <row r="189" spans="1:64" ht="12.75" customHeight="1">
      <c r="A189" s="12">
        <v>142.1</v>
      </c>
      <c r="B189" s="42" t="s">
        <v>509</v>
      </c>
      <c r="C189" s="42" t="s">
        <v>137</v>
      </c>
      <c r="D189" s="14"/>
      <c r="E189" s="15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>
        <v>284</v>
      </c>
      <c r="R189" s="43"/>
      <c r="S189" s="43"/>
      <c r="T189" s="43"/>
      <c r="U189" s="43">
        <v>99</v>
      </c>
      <c r="V189" s="43">
        <v>382</v>
      </c>
      <c r="W189" s="43"/>
      <c r="X189" s="43"/>
      <c r="Y189" s="43"/>
      <c r="Z189" s="43">
        <v>129</v>
      </c>
      <c r="AA189" s="43"/>
      <c r="AB189" s="43"/>
      <c r="AC189" s="43"/>
      <c r="AD189" s="43"/>
      <c r="AE189" s="44"/>
      <c r="AF189" s="46">
        <v>80</v>
      </c>
      <c r="AG189" s="47">
        <v>135</v>
      </c>
      <c r="AH189" s="19">
        <v>85</v>
      </c>
      <c r="AI189" s="20">
        <v>70</v>
      </c>
      <c r="AJ189" s="21">
        <v>95</v>
      </c>
      <c r="AK189" s="22">
        <v>150</v>
      </c>
      <c r="AL189" s="23">
        <f t="shared" si="0"/>
        <v>615</v>
      </c>
      <c r="AM189" s="24" t="s">
        <v>292</v>
      </c>
      <c r="AN189" s="25" t="s">
        <v>95</v>
      </c>
      <c r="AO189" s="24" t="s">
        <v>98</v>
      </c>
      <c r="AP189" s="26"/>
      <c r="AQ189" s="27"/>
      <c r="AR189" s="28" t="s">
        <v>510</v>
      </c>
      <c r="AS189" s="29">
        <v>2.1</v>
      </c>
      <c r="AT189" s="29">
        <v>174.2</v>
      </c>
      <c r="AU189" s="30">
        <v>79</v>
      </c>
      <c r="AV189" s="31"/>
      <c r="AW189" s="26"/>
      <c r="AX189" s="26"/>
      <c r="AY189" s="26"/>
      <c r="AZ189" s="26"/>
      <c r="BA189" s="25">
        <v>2</v>
      </c>
      <c r="BB189" s="24">
        <v>215</v>
      </c>
      <c r="BC189" s="26">
        <v>45</v>
      </c>
      <c r="BD189" s="32" t="s">
        <v>288</v>
      </c>
      <c r="BE189" s="32">
        <v>50</v>
      </c>
      <c r="BF189" s="35" t="s">
        <v>155</v>
      </c>
      <c r="BG189" s="26" t="s">
        <v>72</v>
      </c>
      <c r="BH189" s="29">
        <v>35</v>
      </c>
      <c r="BI189" s="26" t="s">
        <v>95</v>
      </c>
      <c r="BJ189" s="25"/>
      <c r="BK189" s="36"/>
      <c r="BL189" s="204" t="str">
        <f t="shared" si="3"/>
        <v>insert into Pokemon values ( 188, Aerodactyl (Mega), level, 80,  135,  85, 70,  95,  150, trainer,  0)</v>
      </c>
    </row>
    <row r="190" spans="1:64" ht="12.75" customHeight="1">
      <c r="A190" s="12">
        <v>143</v>
      </c>
      <c r="B190" s="42" t="s">
        <v>511</v>
      </c>
      <c r="C190" s="42"/>
      <c r="D190" s="14">
        <v>143</v>
      </c>
      <c r="E190" s="15">
        <v>143</v>
      </c>
      <c r="F190" s="43">
        <v>225</v>
      </c>
      <c r="G190" s="43">
        <v>230</v>
      </c>
      <c r="H190" s="43"/>
      <c r="I190" s="43"/>
      <c r="J190" s="43">
        <v>113</v>
      </c>
      <c r="K190" s="43">
        <v>113</v>
      </c>
      <c r="L190" s="43"/>
      <c r="M190" s="43"/>
      <c r="N190" s="43">
        <v>139</v>
      </c>
      <c r="O190" s="43"/>
      <c r="P190" s="43"/>
      <c r="Q190" s="43">
        <v>36</v>
      </c>
      <c r="R190" s="43">
        <v>36</v>
      </c>
      <c r="S190" s="43"/>
      <c r="T190" s="43"/>
      <c r="U190" s="43"/>
      <c r="V190" s="43">
        <v>43</v>
      </c>
      <c r="W190" s="43">
        <v>43</v>
      </c>
      <c r="X190" s="43"/>
      <c r="Y190" s="43"/>
      <c r="Z190" s="43"/>
      <c r="AA190" s="43">
        <v>261</v>
      </c>
      <c r="AB190" s="43"/>
      <c r="AC190" s="43">
        <v>173</v>
      </c>
      <c r="AD190" s="43">
        <v>52</v>
      </c>
      <c r="AE190" s="44"/>
      <c r="AF190" s="46">
        <v>160</v>
      </c>
      <c r="AG190" s="47">
        <v>110</v>
      </c>
      <c r="AH190" s="19">
        <v>65</v>
      </c>
      <c r="AI190" s="20">
        <v>65</v>
      </c>
      <c r="AJ190" s="21">
        <v>110</v>
      </c>
      <c r="AK190" s="22">
        <v>30</v>
      </c>
      <c r="AL190" s="23">
        <f t="shared" si="0"/>
        <v>540</v>
      </c>
      <c r="AM190" s="24" t="s">
        <v>141</v>
      </c>
      <c r="AN190" s="37"/>
      <c r="AO190" s="24" t="s">
        <v>512</v>
      </c>
      <c r="AP190" s="26" t="s">
        <v>82</v>
      </c>
      <c r="AQ190" s="27" t="s">
        <v>161</v>
      </c>
      <c r="AR190" s="28" t="s">
        <v>510</v>
      </c>
      <c r="AS190" s="29">
        <v>2.1</v>
      </c>
      <c r="AT190" s="29">
        <v>1014.1</v>
      </c>
      <c r="AU190" s="30">
        <v>460</v>
      </c>
      <c r="AV190" s="31">
        <v>2</v>
      </c>
      <c r="AW190" s="26"/>
      <c r="AX190" s="26"/>
      <c r="AY190" s="26"/>
      <c r="AZ190" s="26"/>
      <c r="BA190" s="25"/>
      <c r="BB190" s="24">
        <v>189</v>
      </c>
      <c r="BC190" s="26">
        <v>25</v>
      </c>
      <c r="BD190" s="32" t="s">
        <v>288</v>
      </c>
      <c r="BE190" s="32">
        <v>50</v>
      </c>
      <c r="BF190" s="35" t="s">
        <v>99</v>
      </c>
      <c r="BG190" s="26" t="s">
        <v>72</v>
      </c>
      <c r="BH190" s="29">
        <v>40</v>
      </c>
      <c r="BI190" s="26" t="s">
        <v>73</v>
      </c>
      <c r="BJ190" s="37"/>
      <c r="BK190" s="36"/>
      <c r="BL190" s="204" t="str">
        <f t="shared" si="3"/>
        <v>insert into Pokemon values ( 189, Snorlax, level, 160,  110,  65, 65,  110,  30, trainer,  0)</v>
      </c>
    </row>
    <row r="191" spans="1:64" ht="12.75" customHeight="1">
      <c r="A191" s="12">
        <v>144</v>
      </c>
      <c r="B191" s="42" t="s">
        <v>513</v>
      </c>
      <c r="C191" s="42" t="s">
        <v>514</v>
      </c>
      <c r="D191" s="14">
        <v>144</v>
      </c>
      <c r="E191" s="15">
        <v>144</v>
      </c>
      <c r="F191" s="43">
        <v>235</v>
      </c>
      <c r="G191" s="43">
        <v>240</v>
      </c>
      <c r="H191" s="43"/>
      <c r="I191" s="43"/>
      <c r="J191" s="43"/>
      <c r="K191" s="43"/>
      <c r="L191" s="43"/>
      <c r="M191" s="43"/>
      <c r="N191" s="43"/>
      <c r="O191" s="43">
        <v>151</v>
      </c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>
        <v>202</v>
      </c>
      <c r="AD191" s="43"/>
      <c r="AE191" s="44"/>
      <c r="AF191" s="46">
        <v>90</v>
      </c>
      <c r="AG191" s="47">
        <v>85</v>
      </c>
      <c r="AH191" s="19">
        <v>100</v>
      </c>
      <c r="AI191" s="20">
        <v>95</v>
      </c>
      <c r="AJ191" s="21">
        <v>125</v>
      </c>
      <c r="AK191" s="22">
        <v>85</v>
      </c>
      <c r="AL191" s="23">
        <f t="shared" si="0"/>
        <v>580</v>
      </c>
      <c r="AM191" s="24" t="s">
        <v>191</v>
      </c>
      <c r="AN191" s="25" t="s">
        <v>95</v>
      </c>
      <c r="AO191" s="24" t="s">
        <v>508</v>
      </c>
      <c r="AP191" s="34"/>
      <c r="AQ191" s="27" t="s">
        <v>193</v>
      </c>
      <c r="AR191" s="28" t="s">
        <v>96</v>
      </c>
      <c r="AS191" s="29">
        <v>1.7</v>
      </c>
      <c r="AT191" s="29">
        <v>122.1</v>
      </c>
      <c r="AU191" s="30">
        <v>55.4</v>
      </c>
      <c r="AV191" s="31"/>
      <c r="AW191" s="26"/>
      <c r="AX191" s="26"/>
      <c r="AY191" s="26"/>
      <c r="AZ191" s="26">
        <v>3</v>
      </c>
      <c r="BA191" s="25"/>
      <c r="BB191" s="24">
        <v>290</v>
      </c>
      <c r="BC191" s="26">
        <v>3</v>
      </c>
      <c r="BD191" s="32" t="s">
        <v>288</v>
      </c>
      <c r="BE191" s="32">
        <v>35</v>
      </c>
      <c r="BF191" s="35" t="s">
        <v>107</v>
      </c>
      <c r="BG191" s="26" t="s">
        <v>359</v>
      </c>
      <c r="BH191" s="29">
        <v>80</v>
      </c>
      <c r="BI191" s="26" t="s">
        <v>203</v>
      </c>
      <c r="BJ191" s="37"/>
      <c r="BK191" s="36"/>
      <c r="BL191" s="204" t="str">
        <f t="shared" si="3"/>
        <v>insert into Pokemon values ( 190, Articuno, level, 90,  85,  100, 95,  125,  85, trainer,  0)</v>
      </c>
    </row>
    <row r="192" spans="1:64" ht="12.75" customHeight="1">
      <c r="A192" s="12">
        <v>144.1</v>
      </c>
      <c r="B192" s="42" t="s">
        <v>515</v>
      </c>
      <c r="C192" s="42" t="s">
        <v>516</v>
      </c>
      <c r="D192" s="14"/>
      <c r="E192" s="15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>
        <v>202</v>
      </c>
      <c r="AD192" s="43"/>
      <c r="AE192" s="44"/>
      <c r="AF192" s="46">
        <v>90</v>
      </c>
      <c r="AG192" s="47">
        <v>85</v>
      </c>
      <c r="AH192" s="19">
        <v>85</v>
      </c>
      <c r="AI192" s="20">
        <v>125</v>
      </c>
      <c r="AJ192" s="21">
        <v>100</v>
      </c>
      <c r="AK192" s="22">
        <v>95</v>
      </c>
      <c r="AL192" s="23">
        <f t="shared" si="0"/>
        <v>580</v>
      </c>
      <c r="AM192" s="24" t="s">
        <v>184</v>
      </c>
      <c r="AN192" s="25" t="s">
        <v>95</v>
      </c>
      <c r="AO192" s="24" t="s">
        <v>230</v>
      </c>
      <c r="AP192" s="34"/>
      <c r="AQ192" s="27"/>
      <c r="AR192" s="28" t="s">
        <v>96</v>
      </c>
      <c r="AS192" s="29">
        <v>1.7</v>
      </c>
      <c r="AT192" s="29">
        <v>112.2</v>
      </c>
      <c r="AU192" s="30">
        <v>50.9</v>
      </c>
      <c r="AV192" s="31"/>
      <c r="AW192" s="26"/>
      <c r="AX192" s="26"/>
      <c r="AY192" s="26">
        <v>3</v>
      </c>
      <c r="AZ192" s="26"/>
      <c r="BA192" s="25"/>
      <c r="BB192" s="24">
        <v>290</v>
      </c>
      <c r="BC192" s="26">
        <v>3</v>
      </c>
      <c r="BD192" s="32" t="s">
        <v>288</v>
      </c>
      <c r="BE192" s="32">
        <v>35</v>
      </c>
      <c r="BF192" s="35" t="s">
        <v>155</v>
      </c>
      <c r="BG192" s="26" t="s">
        <v>359</v>
      </c>
      <c r="BH192" s="29">
        <v>80</v>
      </c>
      <c r="BI192" s="26" t="s">
        <v>203</v>
      </c>
      <c r="BJ192" s="37"/>
      <c r="BK192" s="36"/>
      <c r="BL192" s="204" t="str">
        <f t="shared" si="3"/>
        <v>insert into Pokemon values ( 191, Articuno (Galarian), level, 90,  85,  85, 125,  100,  95, trainer,  0)</v>
      </c>
    </row>
    <row r="193" spans="1:64" ht="12.75" customHeight="1">
      <c r="A193" s="12">
        <v>145</v>
      </c>
      <c r="B193" s="42" t="s">
        <v>517</v>
      </c>
      <c r="C193" s="42" t="s">
        <v>514</v>
      </c>
      <c r="D193" s="14">
        <v>145</v>
      </c>
      <c r="E193" s="15">
        <v>145</v>
      </c>
      <c r="F193" s="43">
        <v>236</v>
      </c>
      <c r="G193" s="43">
        <v>241</v>
      </c>
      <c r="H193" s="43"/>
      <c r="I193" s="43"/>
      <c r="J193" s="43"/>
      <c r="K193" s="43"/>
      <c r="L193" s="43"/>
      <c r="M193" s="43"/>
      <c r="N193" s="43"/>
      <c r="O193" s="43">
        <v>152</v>
      </c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>
        <v>203</v>
      </c>
      <c r="AD193" s="43"/>
      <c r="AE193" s="44"/>
      <c r="AF193" s="46">
        <v>90</v>
      </c>
      <c r="AG193" s="47">
        <v>90</v>
      </c>
      <c r="AH193" s="19">
        <v>85</v>
      </c>
      <c r="AI193" s="20">
        <v>125</v>
      </c>
      <c r="AJ193" s="21">
        <v>90</v>
      </c>
      <c r="AK193" s="22">
        <v>100</v>
      </c>
      <c r="AL193" s="23">
        <f t="shared" si="0"/>
        <v>580</v>
      </c>
      <c r="AM193" s="24" t="s">
        <v>175</v>
      </c>
      <c r="AN193" s="25" t="s">
        <v>95</v>
      </c>
      <c r="AO193" s="24" t="s">
        <v>508</v>
      </c>
      <c r="AP193" s="34"/>
      <c r="AQ193" s="27" t="s">
        <v>176</v>
      </c>
      <c r="AR193" s="28" t="s">
        <v>111</v>
      </c>
      <c r="AS193" s="29">
        <v>1.6</v>
      </c>
      <c r="AT193" s="29">
        <v>116</v>
      </c>
      <c r="AU193" s="30">
        <v>52.6</v>
      </c>
      <c r="AV193" s="31"/>
      <c r="AW193" s="26"/>
      <c r="AX193" s="26"/>
      <c r="AY193" s="26">
        <v>3</v>
      </c>
      <c r="AZ193" s="26"/>
      <c r="BA193" s="25"/>
      <c r="BB193" s="24">
        <v>290</v>
      </c>
      <c r="BC193" s="26">
        <v>3</v>
      </c>
      <c r="BD193" s="32" t="s">
        <v>288</v>
      </c>
      <c r="BE193" s="32">
        <v>35</v>
      </c>
      <c r="BF193" s="35" t="s">
        <v>132</v>
      </c>
      <c r="BG193" s="26" t="s">
        <v>359</v>
      </c>
      <c r="BH193" s="29">
        <v>80</v>
      </c>
      <c r="BI193" s="26" t="s">
        <v>203</v>
      </c>
      <c r="BJ193" s="37"/>
      <c r="BK193" s="36"/>
      <c r="BL193" s="204" t="str">
        <f t="shared" si="3"/>
        <v>insert into Pokemon values ( 192, Zapdos, level, 90,  90,  85, 125,  90,  100, trainer,  0)</v>
      </c>
    </row>
    <row r="194" spans="1:64" ht="12.75" customHeight="1">
      <c r="A194" s="12">
        <v>145.1</v>
      </c>
      <c r="B194" s="42" t="s">
        <v>518</v>
      </c>
      <c r="C194" s="42" t="s">
        <v>516</v>
      </c>
      <c r="D194" s="14"/>
      <c r="E194" s="15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>
        <v>203</v>
      </c>
      <c r="AD194" s="43"/>
      <c r="AE194" s="44"/>
      <c r="AF194" s="46">
        <v>90</v>
      </c>
      <c r="AG194" s="47">
        <v>125</v>
      </c>
      <c r="AH194" s="19">
        <v>90</v>
      </c>
      <c r="AI194" s="20">
        <v>85</v>
      </c>
      <c r="AJ194" s="21">
        <v>90</v>
      </c>
      <c r="AK194" s="22">
        <v>100</v>
      </c>
      <c r="AL194" s="23">
        <f t="shared" si="0"/>
        <v>580</v>
      </c>
      <c r="AM194" s="24" t="s">
        <v>280</v>
      </c>
      <c r="AN194" s="25" t="s">
        <v>95</v>
      </c>
      <c r="AO194" s="24" t="s">
        <v>283</v>
      </c>
      <c r="AP194" s="34"/>
      <c r="AQ194" s="27"/>
      <c r="AR194" s="28" t="s">
        <v>111</v>
      </c>
      <c r="AS194" s="29">
        <v>1.6</v>
      </c>
      <c r="AT194" s="29">
        <v>128.30000000000001</v>
      </c>
      <c r="AU194" s="30">
        <v>58.2</v>
      </c>
      <c r="AV194" s="31"/>
      <c r="AW194" s="26">
        <v>3</v>
      </c>
      <c r="AX194" s="26"/>
      <c r="AY194" s="26"/>
      <c r="AZ194" s="26"/>
      <c r="BA194" s="25"/>
      <c r="BB194" s="24">
        <v>290</v>
      </c>
      <c r="BC194" s="26">
        <v>3</v>
      </c>
      <c r="BD194" s="32" t="s">
        <v>288</v>
      </c>
      <c r="BE194" s="32">
        <v>35</v>
      </c>
      <c r="BF194" s="35" t="s">
        <v>132</v>
      </c>
      <c r="BG194" s="26" t="s">
        <v>359</v>
      </c>
      <c r="BH194" s="29">
        <v>80</v>
      </c>
      <c r="BI194" s="26" t="s">
        <v>203</v>
      </c>
      <c r="BJ194" s="37"/>
      <c r="BK194" s="36"/>
      <c r="BL194" s="204" t="str">
        <f t="shared" si="3"/>
        <v>insert into Pokemon values ( 193, Zapdos (Galarian), level, 90,  125,  90, 85,  90,  100, trainer,  0)</v>
      </c>
    </row>
    <row r="195" spans="1:64" ht="12.75" customHeight="1">
      <c r="A195" s="12">
        <v>146</v>
      </c>
      <c r="B195" s="42" t="s">
        <v>519</v>
      </c>
      <c r="C195" s="42" t="s">
        <v>514</v>
      </c>
      <c r="D195" s="14">
        <v>146</v>
      </c>
      <c r="E195" s="15">
        <v>146</v>
      </c>
      <c r="F195" s="43">
        <v>237</v>
      </c>
      <c r="G195" s="43">
        <v>242</v>
      </c>
      <c r="H195" s="43"/>
      <c r="I195" s="43"/>
      <c r="J195" s="43"/>
      <c r="K195" s="43"/>
      <c r="L195" s="43"/>
      <c r="M195" s="43"/>
      <c r="N195" s="43"/>
      <c r="O195" s="43">
        <v>153</v>
      </c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>
        <v>204</v>
      </c>
      <c r="AD195" s="43"/>
      <c r="AE195" s="44"/>
      <c r="AF195" s="46">
        <v>90</v>
      </c>
      <c r="AG195" s="47">
        <v>100</v>
      </c>
      <c r="AH195" s="19">
        <v>90</v>
      </c>
      <c r="AI195" s="20">
        <v>125</v>
      </c>
      <c r="AJ195" s="21">
        <v>85</v>
      </c>
      <c r="AK195" s="22">
        <v>90</v>
      </c>
      <c r="AL195" s="23">
        <f t="shared" si="0"/>
        <v>580</v>
      </c>
      <c r="AM195" s="24" t="s">
        <v>85</v>
      </c>
      <c r="AN195" s="25" t="s">
        <v>95</v>
      </c>
      <c r="AO195" s="24" t="s">
        <v>508</v>
      </c>
      <c r="AP195" s="34"/>
      <c r="AQ195" s="27" t="s">
        <v>338</v>
      </c>
      <c r="AR195" s="28" t="s">
        <v>79</v>
      </c>
      <c r="AS195" s="29">
        <v>2</v>
      </c>
      <c r="AT195" s="29">
        <v>132.30000000000001</v>
      </c>
      <c r="AU195" s="30">
        <v>60</v>
      </c>
      <c r="AV195" s="31"/>
      <c r="AW195" s="26"/>
      <c r="AX195" s="26"/>
      <c r="AY195" s="26">
        <v>3</v>
      </c>
      <c r="AZ195" s="26"/>
      <c r="BA195" s="25"/>
      <c r="BB195" s="24">
        <v>290</v>
      </c>
      <c r="BC195" s="26">
        <v>3</v>
      </c>
      <c r="BD195" s="32" t="s">
        <v>288</v>
      </c>
      <c r="BE195" s="32">
        <v>35</v>
      </c>
      <c r="BF195" s="35" t="s">
        <v>132</v>
      </c>
      <c r="BG195" s="26" t="s">
        <v>359</v>
      </c>
      <c r="BH195" s="29">
        <v>80</v>
      </c>
      <c r="BI195" s="26" t="s">
        <v>203</v>
      </c>
      <c r="BJ195" s="37"/>
      <c r="BK195" s="36"/>
      <c r="BL195" s="204" t="str">
        <f t="shared" ref="BL195:BL258" si="4">"insert into Pokemon values ( "&amp;ROW()-1&amp;", "&amp;B195&amp;", level, "&amp;AF195&amp;",  "&amp;AG195&amp;",  "&amp;AH195&amp;", "&amp;AI195&amp;",  "&amp;AJ195&amp;",  "&amp;AK195&amp;", trainer,  "&amp;IF(BK195="","0",BK195)&amp;")"</f>
        <v>insert into Pokemon values ( 194, Moltres, level, 90,  100,  90, 125,  85,  90, trainer,  0)</v>
      </c>
    </row>
    <row r="196" spans="1:64" ht="12.75" customHeight="1">
      <c r="A196" s="12">
        <v>146.1</v>
      </c>
      <c r="B196" s="42" t="s">
        <v>520</v>
      </c>
      <c r="C196" s="42" t="s">
        <v>516</v>
      </c>
      <c r="D196" s="14"/>
      <c r="E196" s="15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>
        <v>204</v>
      </c>
      <c r="AD196" s="43"/>
      <c r="AE196" s="44"/>
      <c r="AF196" s="46">
        <v>90</v>
      </c>
      <c r="AG196" s="47">
        <v>85</v>
      </c>
      <c r="AH196" s="19">
        <v>90</v>
      </c>
      <c r="AI196" s="20">
        <v>100</v>
      </c>
      <c r="AJ196" s="21">
        <v>125</v>
      </c>
      <c r="AK196" s="22">
        <v>90</v>
      </c>
      <c r="AL196" s="23">
        <f t="shared" si="0"/>
        <v>580</v>
      </c>
      <c r="AM196" s="24" t="s">
        <v>160</v>
      </c>
      <c r="AN196" s="25" t="s">
        <v>95</v>
      </c>
      <c r="AO196" s="24" t="s">
        <v>521</v>
      </c>
      <c r="AP196" s="34"/>
      <c r="AQ196" s="27"/>
      <c r="AR196" s="28" t="s">
        <v>79</v>
      </c>
      <c r="AS196" s="29">
        <v>2</v>
      </c>
      <c r="AT196" s="29">
        <v>145.5</v>
      </c>
      <c r="AU196" s="30">
        <v>66</v>
      </c>
      <c r="AV196" s="31"/>
      <c r="AW196" s="26"/>
      <c r="AX196" s="26"/>
      <c r="AY196" s="26"/>
      <c r="AZ196" s="26">
        <v>3</v>
      </c>
      <c r="BA196" s="25"/>
      <c r="BB196" s="24">
        <v>290</v>
      </c>
      <c r="BC196" s="26">
        <v>3</v>
      </c>
      <c r="BD196" s="32" t="s">
        <v>288</v>
      </c>
      <c r="BE196" s="32">
        <v>35</v>
      </c>
      <c r="BF196" s="35" t="s">
        <v>89</v>
      </c>
      <c r="BG196" s="26" t="s">
        <v>359</v>
      </c>
      <c r="BH196" s="29">
        <v>80</v>
      </c>
      <c r="BI196" s="26" t="s">
        <v>203</v>
      </c>
      <c r="BJ196" s="37"/>
      <c r="BK196" s="36"/>
      <c r="BL196" s="204" t="str">
        <f t="shared" si="4"/>
        <v>insert into Pokemon values ( 195, Moltres (Galarian), level, 90,  85,  90, 100,  125,  90, trainer,  0)</v>
      </c>
    </row>
    <row r="197" spans="1:64" ht="12.75" customHeight="1">
      <c r="A197" s="12">
        <v>147</v>
      </c>
      <c r="B197" s="42" t="s">
        <v>522</v>
      </c>
      <c r="C197" s="42" t="s">
        <v>523</v>
      </c>
      <c r="D197" s="14">
        <v>147</v>
      </c>
      <c r="E197" s="15">
        <v>147</v>
      </c>
      <c r="F197" s="43">
        <v>241</v>
      </c>
      <c r="G197" s="43">
        <v>246</v>
      </c>
      <c r="H197" s="43"/>
      <c r="I197" s="43"/>
      <c r="J197" s="43"/>
      <c r="K197" s="43"/>
      <c r="L197" s="43"/>
      <c r="M197" s="43"/>
      <c r="N197" s="43"/>
      <c r="O197" s="43"/>
      <c r="P197" s="43">
        <v>145</v>
      </c>
      <c r="Q197" s="43">
        <v>281</v>
      </c>
      <c r="R197" s="43"/>
      <c r="S197" s="43"/>
      <c r="T197" s="43"/>
      <c r="U197" s="43">
        <v>96</v>
      </c>
      <c r="V197" s="43">
        <v>379</v>
      </c>
      <c r="W197" s="43"/>
      <c r="X197" s="43"/>
      <c r="Y197" s="43"/>
      <c r="Z197" s="43">
        <v>126</v>
      </c>
      <c r="AA197" s="43"/>
      <c r="AB197" s="43"/>
      <c r="AC197" s="43">
        <v>194</v>
      </c>
      <c r="AD197" s="43"/>
      <c r="AE197" s="44">
        <v>347</v>
      </c>
      <c r="AF197" s="46">
        <v>41</v>
      </c>
      <c r="AG197" s="47">
        <v>64</v>
      </c>
      <c r="AH197" s="19">
        <v>45</v>
      </c>
      <c r="AI197" s="20">
        <v>50</v>
      </c>
      <c r="AJ197" s="21">
        <v>50</v>
      </c>
      <c r="AK197" s="22">
        <v>50</v>
      </c>
      <c r="AL197" s="23">
        <f t="shared" si="0"/>
        <v>300</v>
      </c>
      <c r="AM197" s="24" t="s">
        <v>90</v>
      </c>
      <c r="AN197" s="37"/>
      <c r="AO197" s="24" t="s">
        <v>123</v>
      </c>
      <c r="AP197" s="34"/>
      <c r="AQ197" s="27" t="s">
        <v>524</v>
      </c>
      <c r="AR197" s="28" t="s">
        <v>368</v>
      </c>
      <c r="AS197" s="29">
        <v>1.8</v>
      </c>
      <c r="AT197" s="29">
        <v>7.3</v>
      </c>
      <c r="AU197" s="30">
        <v>3.3</v>
      </c>
      <c r="AV197" s="31"/>
      <c r="AW197" s="26">
        <v>1</v>
      </c>
      <c r="AX197" s="26"/>
      <c r="AY197" s="26"/>
      <c r="AZ197" s="26"/>
      <c r="BA197" s="25"/>
      <c r="BB197" s="24">
        <v>60</v>
      </c>
      <c r="BC197" s="26">
        <v>45</v>
      </c>
      <c r="BD197" s="32" t="s">
        <v>288</v>
      </c>
      <c r="BE197" s="32">
        <v>35</v>
      </c>
      <c r="BF197" s="35" t="s">
        <v>107</v>
      </c>
      <c r="BG197" s="26" t="s">
        <v>120</v>
      </c>
      <c r="BH197" s="29">
        <v>40</v>
      </c>
      <c r="BI197" s="26" t="s">
        <v>108</v>
      </c>
      <c r="BJ197" s="25" t="s">
        <v>90</v>
      </c>
      <c r="BK197" s="36" t="s">
        <v>325</v>
      </c>
      <c r="BL197" s="204" t="str">
        <f t="shared" si="4"/>
        <v>insert into Pokemon values ( 196, Dratini, level, 41,  64,  45, 50,  50,  50, trainer,  Lv. 30)</v>
      </c>
    </row>
    <row r="198" spans="1:64" ht="12.75" customHeight="1">
      <c r="A198" s="12">
        <v>148</v>
      </c>
      <c r="B198" s="42" t="s">
        <v>525</v>
      </c>
      <c r="C198" s="42" t="s">
        <v>523</v>
      </c>
      <c r="D198" s="14">
        <v>148</v>
      </c>
      <c r="E198" s="15">
        <v>148</v>
      </c>
      <c r="F198" s="43">
        <v>242</v>
      </c>
      <c r="G198" s="43">
        <v>247</v>
      </c>
      <c r="H198" s="43"/>
      <c r="I198" s="43"/>
      <c r="J198" s="43"/>
      <c r="K198" s="43"/>
      <c r="L198" s="43"/>
      <c r="M198" s="43"/>
      <c r="N198" s="43"/>
      <c r="O198" s="43"/>
      <c r="P198" s="43">
        <v>146</v>
      </c>
      <c r="Q198" s="43">
        <v>282</v>
      </c>
      <c r="R198" s="43"/>
      <c r="S198" s="43"/>
      <c r="T198" s="43"/>
      <c r="U198" s="43">
        <v>97</v>
      </c>
      <c r="V198" s="43">
        <v>380</v>
      </c>
      <c r="W198" s="43"/>
      <c r="X198" s="43"/>
      <c r="Y198" s="43"/>
      <c r="Z198" s="43">
        <v>127</v>
      </c>
      <c r="AA198" s="43"/>
      <c r="AB198" s="43"/>
      <c r="AC198" s="43">
        <v>195</v>
      </c>
      <c r="AD198" s="43"/>
      <c r="AE198" s="44">
        <v>348</v>
      </c>
      <c r="AF198" s="46">
        <v>61</v>
      </c>
      <c r="AG198" s="47">
        <v>84</v>
      </c>
      <c r="AH198" s="19">
        <v>65</v>
      </c>
      <c r="AI198" s="20">
        <v>70</v>
      </c>
      <c r="AJ198" s="21">
        <v>70</v>
      </c>
      <c r="AK198" s="22">
        <v>70</v>
      </c>
      <c r="AL198" s="23">
        <f t="shared" si="0"/>
        <v>420</v>
      </c>
      <c r="AM198" s="24" t="s">
        <v>90</v>
      </c>
      <c r="AN198" s="37"/>
      <c r="AO198" s="24" t="s">
        <v>123</v>
      </c>
      <c r="AP198" s="34"/>
      <c r="AQ198" s="27" t="s">
        <v>524</v>
      </c>
      <c r="AR198" s="28" t="s">
        <v>526</v>
      </c>
      <c r="AS198" s="29">
        <v>4</v>
      </c>
      <c r="AT198" s="29">
        <v>36.4</v>
      </c>
      <c r="AU198" s="30">
        <v>16.5</v>
      </c>
      <c r="AV198" s="31"/>
      <c r="AW198" s="26">
        <v>2</v>
      </c>
      <c r="AX198" s="26"/>
      <c r="AY198" s="26"/>
      <c r="AZ198" s="26"/>
      <c r="BA198" s="25"/>
      <c r="BB198" s="24">
        <v>147</v>
      </c>
      <c r="BC198" s="26">
        <v>45</v>
      </c>
      <c r="BD198" s="32" t="s">
        <v>288</v>
      </c>
      <c r="BE198" s="32">
        <v>35</v>
      </c>
      <c r="BF198" s="35" t="s">
        <v>107</v>
      </c>
      <c r="BG198" s="26" t="s">
        <v>120</v>
      </c>
      <c r="BH198" s="29">
        <v>40</v>
      </c>
      <c r="BI198" s="26" t="s">
        <v>108</v>
      </c>
      <c r="BJ198" s="25" t="s">
        <v>90</v>
      </c>
      <c r="BK198" s="36" t="s">
        <v>527</v>
      </c>
      <c r="BL198" s="204" t="str">
        <f t="shared" si="4"/>
        <v>insert into Pokemon values ( 197, Dragonair, level, 61,  84,  65, 70,  70,  70, trainer,  Lv. 55)</v>
      </c>
    </row>
    <row r="199" spans="1:64" ht="12.75" customHeight="1">
      <c r="A199" s="12">
        <v>149</v>
      </c>
      <c r="B199" s="42" t="s">
        <v>528</v>
      </c>
      <c r="C199" s="42" t="s">
        <v>523</v>
      </c>
      <c r="D199" s="14">
        <v>149</v>
      </c>
      <c r="E199" s="15">
        <v>149</v>
      </c>
      <c r="F199" s="43">
        <v>243</v>
      </c>
      <c r="G199" s="43">
        <v>248</v>
      </c>
      <c r="H199" s="43"/>
      <c r="I199" s="43"/>
      <c r="J199" s="43"/>
      <c r="K199" s="43"/>
      <c r="L199" s="43"/>
      <c r="M199" s="43"/>
      <c r="N199" s="43"/>
      <c r="O199" s="43"/>
      <c r="P199" s="43">
        <v>147</v>
      </c>
      <c r="Q199" s="43">
        <v>283</v>
      </c>
      <c r="R199" s="43"/>
      <c r="S199" s="43"/>
      <c r="T199" s="43"/>
      <c r="U199" s="43">
        <v>98</v>
      </c>
      <c r="V199" s="43">
        <v>381</v>
      </c>
      <c r="W199" s="43"/>
      <c r="X199" s="43"/>
      <c r="Y199" s="43"/>
      <c r="Z199" s="43">
        <v>128</v>
      </c>
      <c r="AA199" s="43"/>
      <c r="AB199" s="43"/>
      <c r="AC199" s="43">
        <v>196</v>
      </c>
      <c r="AD199" s="43"/>
      <c r="AE199" s="44">
        <v>349</v>
      </c>
      <c r="AF199" s="46">
        <v>91</v>
      </c>
      <c r="AG199" s="47">
        <v>134</v>
      </c>
      <c r="AH199" s="19">
        <v>95</v>
      </c>
      <c r="AI199" s="20">
        <v>100</v>
      </c>
      <c r="AJ199" s="21">
        <v>100</v>
      </c>
      <c r="AK199" s="22">
        <v>80</v>
      </c>
      <c r="AL199" s="23">
        <f t="shared" si="0"/>
        <v>600</v>
      </c>
      <c r="AM199" s="24" t="s">
        <v>90</v>
      </c>
      <c r="AN199" s="25" t="s">
        <v>95</v>
      </c>
      <c r="AO199" s="24" t="s">
        <v>234</v>
      </c>
      <c r="AP199" s="34"/>
      <c r="AQ199" s="27" t="s">
        <v>529</v>
      </c>
      <c r="AR199" s="28" t="s">
        <v>151</v>
      </c>
      <c r="AS199" s="29">
        <v>2.2000000000000002</v>
      </c>
      <c r="AT199" s="29">
        <v>463</v>
      </c>
      <c r="AU199" s="30">
        <v>210</v>
      </c>
      <c r="AV199" s="31"/>
      <c r="AW199" s="26">
        <v>3</v>
      </c>
      <c r="AX199" s="26"/>
      <c r="AY199" s="26"/>
      <c r="AZ199" s="26"/>
      <c r="BA199" s="25"/>
      <c r="BB199" s="24">
        <v>300</v>
      </c>
      <c r="BC199" s="26">
        <v>45</v>
      </c>
      <c r="BD199" s="32" t="s">
        <v>288</v>
      </c>
      <c r="BE199" s="32">
        <v>35</v>
      </c>
      <c r="BF199" s="35" t="s">
        <v>130</v>
      </c>
      <c r="BG199" s="26" t="s">
        <v>120</v>
      </c>
      <c r="BH199" s="29">
        <v>40</v>
      </c>
      <c r="BI199" s="26" t="s">
        <v>108</v>
      </c>
      <c r="BJ199" s="25" t="s">
        <v>90</v>
      </c>
      <c r="BK199" s="36"/>
      <c r="BL199" s="204" t="str">
        <f t="shared" si="4"/>
        <v>insert into Pokemon values ( 198, Dragonite, level, 91,  134,  95, 100,  100,  80, trainer,  0)</v>
      </c>
    </row>
    <row r="200" spans="1:64" ht="12.75" customHeight="1">
      <c r="A200" s="12">
        <v>150</v>
      </c>
      <c r="B200" s="42" t="s">
        <v>530</v>
      </c>
      <c r="C200" s="42" t="s">
        <v>531</v>
      </c>
      <c r="D200" s="14">
        <v>150</v>
      </c>
      <c r="E200" s="15">
        <v>150</v>
      </c>
      <c r="F200" s="43">
        <v>249</v>
      </c>
      <c r="G200" s="43">
        <v>254</v>
      </c>
      <c r="H200" s="43"/>
      <c r="I200" s="43"/>
      <c r="J200" s="43"/>
      <c r="K200" s="43"/>
      <c r="L200" s="43"/>
      <c r="M200" s="43"/>
      <c r="N200" s="43"/>
      <c r="O200" s="43"/>
      <c r="P200" s="43">
        <v>151</v>
      </c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4"/>
      <c r="AF200" s="46">
        <v>106</v>
      </c>
      <c r="AG200" s="47">
        <v>110</v>
      </c>
      <c r="AH200" s="19">
        <v>90</v>
      </c>
      <c r="AI200" s="20">
        <v>154</v>
      </c>
      <c r="AJ200" s="21">
        <v>90</v>
      </c>
      <c r="AK200" s="22">
        <v>130</v>
      </c>
      <c r="AL200" s="23">
        <f t="shared" si="0"/>
        <v>680</v>
      </c>
      <c r="AM200" s="24" t="s">
        <v>184</v>
      </c>
      <c r="AN200" s="37"/>
      <c r="AO200" s="24" t="s">
        <v>508</v>
      </c>
      <c r="AP200" s="34"/>
      <c r="AQ200" s="27" t="s">
        <v>170</v>
      </c>
      <c r="AR200" s="28" t="s">
        <v>79</v>
      </c>
      <c r="AS200" s="29">
        <v>2</v>
      </c>
      <c r="AT200" s="29">
        <v>269</v>
      </c>
      <c r="AU200" s="30">
        <v>122</v>
      </c>
      <c r="AV200" s="31"/>
      <c r="AW200" s="26"/>
      <c r="AX200" s="26"/>
      <c r="AY200" s="26">
        <v>3</v>
      </c>
      <c r="AZ200" s="26"/>
      <c r="BA200" s="25"/>
      <c r="BB200" s="24">
        <v>340</v>
      </c>
      <c r="BC200" s="26">
        <v>3</v>
      </c>
      <c r="BD200" s="32" t="s">
        <v>288</v>
      </c>
      <c r="BE200" s="32">
        <v>0</v>
      </c>
      <c r="BF200" s="35" t="s">
        <v>155</v>
      </c>
      <c r="BG200" s="26" t="s">
        <v>359</v>
      </c>
      <c r="BH200" s="29">
        <v>120</v>
      </c>
      <c r="BI200" s="26" t="s">
        <v>203</v>
      </c>
      <c r="BJ200" s="37"/>
      <c r="BK200" s="36"/>
      <c r="BL200" s="204" t="str">
        <f t="shared" si="4"/>
        <v>insert into Pokemon values ( 199, Mewtwo, level, 106,  110,  90, 154,  90,  130, trainer,  0)</v>
      </c>
    </row>
    <row r="201" spans="1:64" ht="12.75" customHeight="1">
      <c r="A201" s="12">
        <v>150.1</v>
      </c>
      <c r="B201" s="42" t="s">
        <v>532</v>
      </c>
      <c r="C201" s="42" t="s">
        <v>533</v>
      </c>
      <c r="D201" s="14"/>
      <c r="E201" s="15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>
        <v>151</v>
      </c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4"/>
      <c r="AF201" s="46">
        <v>106</v>
      </c>
      <c r="AG201" s="47">
        <v>190</v>
      </c>
      <c r="AH201" s="19">
        <v>100</v>
      </c>
      <c r="AI201" s="20">
        <v>154</v>
      </c>
      <c r="AJ201" s="21">
        <v>100</v>
      </c>
      <c r="AK201" s="22">
        <v>130</v>
      </c>
      <c r="AL201" s="23">
        <f t="shared" si="0"/>
        <v>780</v>
      </c>
      <c r="AM201" s="24" t="s">
        <v>184</v>
      </c>
      <c r="AN201" s="37" t="s">
        <v>280</v>
      </c>
      <c r="AO201" s="24" t="s">
        <v>312</v>
      </c>
      <c r="AP201" s="34"/>
      <c r="AQ201" s="27"/>
      <c r="AR201" s="28" t="s">
        <v>534</v>
      </c>
      <c r="AS201" s="29">
        <v>2.2999999999999998</v>
      </c>
      <c r="AT201" s="29">
        <v>280</v>
      </c>
      <c r="AU201" s="30">
        <v>127</v>
      </c>
      <c r="AV201" s="31"/>
      <c r="AW201" s="26"/>
      <c r="AX201" s="26"/>
      <c r="AY201" s="26">
        <v>3</v>
      </c>
      <c r="AZ201" s="26"/>
      <c r="BA201" s="25"/>
      <c r="BB201" s="24">
        <v>390</v>
      </c>
      <c r="BC201" s="26">
        <v>3</v>
      </c>
      <c r="BD201" s="32" t="s">
        <v>288</v>
      </c>
      <c r="BE201" s="32">
        <v>0</v>
      </c>
      <c r="BF201" s="35" t="s">
        <v>155</v>
      </c>
      <c r="BG201" s="26" t="s">
        <v>359</v>
      </c>
      <c r="BH201" s="29">
        <v>120</v>
      </c>
      <c r="BI201" s="26" t="s">
        <v>203</v>
      </c>
      <c r="BJ201" s="25"/>
      <c r="BK201" s="36"/>
      <c r="BL201" s="204" t="str">
        <f t="shared" si="4"/>
        <v>insert into Pokemon values ( 200, Mewtwo (Mega X), level, 106,  190,  100, 154,  100,  130, trainer,  0)</v>
      </c>
    </row>
    <row r="202" spans="1:64" ht="12.75" customHeight="1">
      <c r="A202" s="12">
        <v>150.19999999999999</v>
      </c>
      <c r="B202" s="42" t="s">
        <v>535</v>
      </c>
      <c r="C202" s="42" t="s">
        <v>533</v>
      </c>
      <c r="D202" s="14"/>
      <c r="E202" s="15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>
        <v>151</v>
      </c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4"/>
      <c r="AF202" s="46">
        <v>106</v>
      </c>
      <c r="AG202" s="47">
        <v>150</v>
      </c>
      <c r="AH202" s="19">
        <v>70</v>
      </c>
      <c r="AI202" s="20">
        <v>194</v>
      </c>
      <c r="AJ202" s="21">
        <v>120</v>
      </c>
      <c r="AK202" s="22">
        <v>140</v>
      </c>
      <c r="AL202" s="23">
        <f t="shared" si="0"/>
        <v>780</v>
      </c>
      <c r="AM202" s="24" t="s">
        <v>184</v>
      </c>
      <c r="AN202" s="37"/>
      <c r="AO202" s="24" t="s">
        <v>401</v>
      </c>
      <c r="AP202" s="34"/>
      <c r="AQ202" s="27"/>
      <c r="AR202" s="28" t="s">
        <v>148</v>
      </c>
      <c r="AS202" s="29">
        <v>1.5</v>
      </c>
      <c r="AT202" s="29">
        <v>72.8</v>
      </c>
      <c r="AU202" s="30">
        <v>33</v>
      </c>
      <c r="AV202" s="31"/>
      <c r="AW202" s="26"/>
      <c r="AX202" s="26"/>
      <c r="AY202" s="26">
        <v>3</v>
      </c>
      <c r="AZ202" s="26"/>
      <c r="BA202" s="25"/>
      <c r="BB202" s="24">
        <v>390</v>
      </c>
      <c r="BC202" s="26">
        <v>3</v>
      </c>
      <c r="BD202" s="32" t="s">
        <v>288</v>
      </c>
      <c r="BE202" s="32">
        <v>0</v>
      </c>
      <c r="BF202" s="35" t="s">
        <v>155</v>
      </c>
      <c r="BG202" s="26" t="s">
        <v>359</v>
      </c>
      <c r="BH202" s="29">
        <v>120</v>
      </c>
      <c r="BI202" s="26" t="s">
        <v>203</v>
      </c>
      <c r="BJ202" s="25"/>
      <c r="BK202" s="36"/>
      <c r="BL202" s="204" t="str">
        <f t="shared" si="4"/>
        <v>insert into Pokemon values ( 201, Mewtwo (Mega Y), level, 106,  150,  70, 194,  120,  140, trainer,  0)</v>
      </c>
    </row>
    <row r="203" spans="1:64" ht="12.75" customHeight="1">
      <c r="A203" s="12">
        <v>151</v>
      </c>
      <c r="B203" s="42" t="s">
        <v>536</v>
      </c>
      <c r="C203" s="42" t="s">
        <v>537</v>
      </c>
      <c r="D203" s="14">
        <v>151</v>
      </c>
      <c r="E203" s="15">
        <v>151</v>
      </c>
      <c r="F203" s="43">
        <v>250</v>
      </c>
      <c r="G203" s="43">
        <v>255</v>
      </c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4"/>
      <c r="AF203" s="46">
        <v>100</v>
      </c>
      <c r="AG203" s="47">
        <v>100</v>
      </c>
      <c r="AH203" s="19">
        <v>100</v>
      </c>
      <c r="AI203" s="20">
        <v>100</v>
      </c>
      <c r="AJ203" s="21">
        <v>100</v>
      </c>
      <c r="AK203" s="22">
        <v>100</v>
      </c>
      <c r="AL203" s="23">
        <f t="shared" si="0"/>
        <v>600</v>
      </c>
      <c r="AM203" s="24" t="s">
        <v>184</v>
      </c>
      <c r="AN203" s="37"/>
      <c r="AO203" s="24" t="s">
        <v>304</v>
      </c>
      <c r="AP203" s="34"/>
      <c r="AQ203" s="38"/>
      <c r="AR203" s="39" t="s">
        <v>178</v>
      </c>
      <c r="AS203" s="40">
        <v>0.4</v>
      </c>
      <c r="AT203" s="40">
        <v>8.8000000000000007</v>
      </c>
      <c r="AU203" s="41">
        <v>4</v>
      </c>
      <c r="AV203" s="31">
        <v>3</v>
      </c>
      <c r="AW203" s="26"/>
      <c r="AX203" s="26"/>
      <c r="AY203" s="26"/>
      <c r="AZ203" s="26"/>
      <c r="BA203" s="25"/>
      <c r="BB203" s="24">
        <v>300</v>
      </c>
      <c r="BC203" s="26">
        <v>45</v>
      </c>
      <c r="BD203" s="32" t="s">
        <v>70</v>
      </c>
      <c r="BE203" s="32">
        <v>100</v>
      </c>
      <c r="BF203" s="35" t="s">
        <v>218</v>
      </c>
      <c r="BG203" s="26" t="s">
        <v>359</v>
      </c>
      <c r="BH203" s="29">
        <v>120</v>
      </c>
      <c r="BI203" s="26" t="s">
        <v>203</v>
      </c>
      <c r="BJ203" s="37"/>
      <c r="BK203" s="36"/>
      <c r="BL203" s="204" t="str">
        <f t="shared" si="4"/>
        <v>insert into Pokemon values ( 202, Mew, level, 100,  100,  100, 100,  100,  100, trainer,  0)</v>
      </c>
    </row>
    <row r="204" spans="1:64" ht="12.75" customHeight="1">
      <c r="A204" s="12">
        <v>152</v>
      </c>
      <c r="B204" s="48" t="s">
        <v>538</v>
      </c>
      <c r="C204" s="48" t="s">
        <v>64</v>
      </c>
      <c r="D204" s="49"/>
      <c r="E204" s="50"/>
      <c r="F204" s="50">
        <v>1</v>
      </c>
      <c r="G204" s="50">
        <v>1</v>
      </c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1"/>
      <c r="AF204" s="17">
        <v>45</v>
      </c>
      <c r="AG204" s="18">
        <v>49</v>
      </c>
      <c r="AH204" s="19">
        <v>65</v>
      </c>
      <c r="AI204" s="20">
        <v>49</v>
      </c>
      <c r="AJ204" s="21">
        <v>65</v>
      </c>
      <c r="AK204" s="22">
        <v>45</v>
      </c>
      <c r="AL204" s="23">
        <f t="shared" si="0"/>
        <v>318</v>
      </c>
      <c r="AM204" s="24" t="s">
        <v>65</v>
      </c>
      <c r="AN204" s="25"/>
      <c r="AO204" s="24" t="s">
        <v>67</v>
      </c>
      <c r="AP204" s="26"/>
      <c r="AQ204" s="27" t="s">
        <v>446</v>
      </c>
      <c r="AR204" s="28" t="s">
        <v>211</v>
      </c>
      <c r="AS204" s="29">
        <v>0.9</v>
      </c>
      <c r="AT204" s="29">
        <v>14.1</v>
      </c>
      <c r="AU204" s="30">
        <v>6.4</v>
      </c>
      <c r="AV204" s="31"/>
      <c r="AW204" s="26"/>
      <c r="AX204" s="26"/>
      <c r="AY204" s="26"/>
      <c r="AZ204" s="26">
        <v>1</v>
      </c>
      <c r="BA204" s="25"/>
      <c r="BB204" s="24">
        <v>64</v>
      </c>
      <c r="BC204" s="26">
        <v>45</v>
      </c>
      <c r="BD204" s="32" t="s">
        <v>70</v>
      </c>
      <c r="BE204" s="32">
        <v>50</v>
      </c>
      <c r="BF204" s="33" t="s">
        <v>71</v>
      </c>
      <c r="BG204" s="26" t="s">
        <v>72</v>
      </c>
      <c r="BH204" s="29">
        <v>20</v>
      </c>
      <c r="BI204" s="26" t="s">
        <v>73</v>
      </c>
      <c r="BJ204" s="25" t="s">
        <v>65</v>
      </c>
      <c r="BK204" s="12" t="s">
        <v>74</v>
      </c>
      <c r="BL204" s="204" t="str">
        <f t="shared" si="4"/>
        <v>insert into Pokemon values ( 203, Chikorita, level, 45,  49,  65, 49,  65,  45, trainer,  Lv. 16)</v>
      </c>
    </row>
    <row r="205" spans="1:64" ht="12.75" customHeight="1">
      <c r="A205" s="12">
        <v>153</v>
      </c>
      <c r="B205" s="48" t="s">
        <v>539</v>
      </c>
      <c r="C205" s="48" t="s">
        <v>64</v>
      </c>
      <c r="D205" s="49"/>
      <c r="E205" s="50"/>
      <c r="F205" s="50">
        <v>2</v>
      </c>
      <c r="G205" s="50">
        <v>2</v>
      </c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1"/>
      <c r="AF205" s="17">
        <v>60</v>
      </c>
      <c r="AG205" s="18">
        <v>62</v>
      </c>
      <c r="AH205" s="19">
        <v>80</v>
      </c>
      <c r="AI205" s="20">
        <v>63</v>
      </c>
      <c r="AJ205" s="21">
        <v>80</v>
      </c>
      <c r="AK205" s="22">
        <v>69</v>
      </c>
      <c r="AL205" s="23">
        <f t="shared" si="0"/>
        <v>414</v>
      </c>
      <c r="AM205" s="24" t="s">
        <v>65</v>
      </c>
      <c r="AN205" s="25"/>
      <c r="AO205" s="24" t="s">
        <v>67</v>
      </c>
      <c r="AP205" s="26"/>
      <c r="AQ205" s="27" t="s">
        <v>446</v>
      </c>
      <c r="AR205" s="28" t="s">
        <v>167</v>
      </c>
      <c r="AS205" s="29">
        <v>1.2</v>
      </c>
      <c r="AT205" s="29">
        <v>34.799999999999997</v>
      </c>
      <c r="AU205" s="30">
        <v>15.8</v>
      </c>
      <c r="AV205" s="31"/>
      <c r="AW205" s="26"/>
      <c r="AX205" s="26">
        <v>1</v>
      </c>
      <c r="AY205" s="26"/>
      <c r="AZ205" s="26">
        <v>1</v>
      </c>
      <c r="BA205" s="25"/>
      <c r="BB205" s="24">
        <v>142</v>
      </c>
      <c r="BC205" s="26">
        <v>45</v>
      </c>
      <c r="BD205" s="32" t="s">
        <v>70</v>
      </c>
      <c r="BE205" s="32">
        <v>50</v>
      </c>
      <c r="BF205" s="33" t="s">
        <v>71</v>
      </c>
      <c r="BG205" s="26" t="s">
        <v>72</v>
      </c>
      <c r="BH205" s="29">
        <v>20</v>
      </c>
      <c r="BI205" s="26" t="s">
        <v>73</v>
      </c>
      <c r="BJ205" s="25" t="s">
        <v>65</v>
      </c>
      <c r="BK205" s="12" t="s">
        <v>77</v>
      </c>
      <c r="BL205" s="204" t="str">
        <f t="shared" si="4"/>
        <v>insert into Pokemon values ( 204, Bayleef, level, 60,  62,  80, 63,  80,  69, trainer,  Lv. 32)</v>
      </c>
    </row>
    <row r="206" spans="1:64" ht="12.75" customHeight="1">
      <c r="A206" s="12">
        <v>154</v>
      </c>
      <c r="B206" s="48" t="s">
        <v>540</v>
      </c>
      <c r="C206" s="48" t="s">
        <v>64</v>
      </c>
      <c r="D206" s="49"/>
      <c r="E206" s="50"/>
      <c r="F206" s="50">
        <v>3</v>
      </c>
      <c r="G206" s="50">
        <v>3</v>
      </c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1"/>
      <c r="AF206" s="17">
        <v>80</v>
      </c>
      <c r="AG206" s="18">
        <v>82</v>
      </c>
      <c r="AH206" s="19">
        <v>100</v>
      </c>
      <c r="AI206" s="20">
        <v>83</v>
      </c>
      <c r="AJ206" s="21">
        <v>100</v>
      </c>
      <c r="AK206" s="22">
        <v>80</v>
      </c>
      <c r="AL206" s="23">
        <f t="shared" si="0"/>
        <v>525</v>
      </c>
      <c r="AM206" s="24" t="s">
        <v>65</v>
      </c>
      <c r="AN206" s="25"/>
      <c r="AO206" s="24" t="s">
        <v>67</v>
      </c>
      <c r="AP206" s="26"/>
      <c r="AQ206" s="27" t="s">
        <v>446</v>
      </c>
      <c r="AR206" s="28" t="s">
        <v>368</v>
      </c>
      <c r="AS206" s="29">
        <v>1.8</v>
      </c>
      <c r="AT206" s="29">
        <v>221.6</v>
      </c>
      <c r="AU206" s="30">
        <v>100.5</v>
      </c>
      <c r="AV206" s="31"/>
      <c r="AW206" s="26"/>
      <c r="AX206" s="26">
        <v>1</v>
      </c>
      <c r="AY206" s="26"/>
      <c r="AZ206" s="26">
        <v>2</v>
      </c>
      <c r="BA206" s="25"/>
      <c r="BB206" s="24">
        <v>263</v>
      </c>
      <c r="BC206" s="26">
        <v>45</v>
      </c>
      <c r="BD206" s="32" t="s">
        <v>70</v>
      </c>
      <c r="BE206" s="32">
        <v>50</v>
      </c>
      <c r="BF206" s="33" t="s">
        <v>71</v>
      </c>
      <c r="BG206" s="26" t="s">
        <v>72</v>
      </c>
      <c r="BH206" s="29">
        <v>20</v>
      </c>
      <c r="BI206" s="26" t="s">
        <v>73</v>
      </c>
      <c r="BJ206" s="25" t="s">
        <v>65</v>
      </c>
      <c r="BK206" s="12"/>
      <c r="BL206" s="204" t="str">
        <f t="shared" si="4"/>
        <v>insert into Pokemon values ( 205, Meganium, level, 80,  82,  100, 83,  100,  80, trainer,  0)</v>
      </c>
    </row>
    <row r="207" spans="1:64" ht="12.75" customHeight="1">
      <c r="A207" s="12">
        <v>155</v>
      </c>
      <c r="B207" s="48" t="s">
        <v>541</v>
      </c>
      <c r="C207" s="48" t="s">
        <v>64</v>
      </c>
      <c r="D207" s="49"/>
      <c r="E207" s="50"/>
      <c r="F207" s="50">
        <v>4</v>
      </c>
      <c r="G207" s="50">
        <v>4</v>
      </c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>
        <v>4</v>
      </c>
      <c r="AE207" s="51"/>
      <c r="AF207" s="17">
        <v>39</v>
      </c>
      <c r="AG207" s="18">
        <v>52</v>
      </c>
      <c r="AH207" s="19">
        <v>43</v>
      </c>
      <c r="AI207" s="20">
        <v>60</v>
      </c>
      <c r="AJ207" s="21">
        <v>50</v>
      </c>
      <c r="AK207" s="22">
        <v>65</v>
      </c>
      <c r="AL207" s="23">
        <f t="shared" si="0"/>
        <v>309</v>
      </c>
      <c r="AM207" s="24" t="s">
        <v>85</v>
      </c>
      <c r="AN207" s="25"/>
      <c r="AO207" s="24" t="s">
        <v>86</v>
      </c>
      <c r="AP207" s="26"/>
      <c r="AQ207" s="27" t="s">
        <v>223</v>
      </c>
      <c r="AR207" s="28" t="s">
        <v>106</v>
      </c>
      <c r="AS207" s="29">
        <v>0.5</v>
      </c>
      <c r="AT207" s="29">
        <v>17.399999999999999</v>
      </c>
      <c r="AU207" s="30">
        <v>7.9</v>
      </c>
      <c r="AV207" s="31"/>
      <c r="AW207" s="26"/>
      <c r="AX207" s="26"/>
      <c r="AY207" s="26"/>
      <c r="AZ207" s="26"/>
      <c r="BA207" s="25">
        <v>1</v>
      </c>
      <c r="BB207" s="24">
        <v>62</v>
      </c>
      <c r="BC207" s="26">
        <v>45</v>
      </c>
      <c r="BD207" s="32" t="s">
        <v>70</v>
      </c>
      <c r="BE207" s="32">
        <v>50</v>
      </c>
      <c r="BF207" s="33" t="s">
        <v>132</v>
      </c>
      <c r="BG207" s="26" t="s">
        <v>72</v>
      </c>
      <c r="BH207" s="29">
        <v>20</v>
      </c>
      <c r="BI207" s="26" t="s">
        <v>156</v>
      </c>
      <c r="BJ207" s="25"/>
      <c r="BK207" s="12" t="s">
        <v>542</v>
      </c>
      <c r="BL207" s="204" t="str">
        <f t="shared" si="4"/>
        <v>insert into Pokemon values ( 206, Cyndaquil, level, 39,  52,  43, 60,  50,  65, trainer,  Lv. 14)</v>
      </c>
    </row>
    <row r="208" spans="1:64" ht="12.75" customHeight="1">
      <c r="A208" s="12">
        <v>156</v>
      </c>
      <c r="B208" s="48" t="s">
        <v>543</v>
      </c>
      <c r="C208" s="48" t="s">
        <v>64</v>
      </c>
      <c r="D208" s="49"/>
      <c r="E208" s="50"/>
      <c r="F208" s="50">
        <v>5</v>
      </c>
      <c r="G208" s="50">
        <v>5</v>
      </c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>
        <v>5</v>
      </c>
      <c r="AE208" s="51"/>
      <c r="AF208" s="17">
        <v>58</v>
      </c>
      <c r="AG208" s="18">
        <v>64</v>
      </c>
      <c r="AH208" s="19">
        <v>58</v>
      </c>
      <c r="AI208" s="20">
        <v>80</v>
      </c>
      <c r="AJ208" s="21">
        <v>65</v>
      </c>
      <c r="AK208" s="22">
        <v>80</v>
      </c>
      <c r="AL208" s="23">
        <f t="shared" si="0"/>
        <v>405</v>
      </c>
      <c r="AM208" s="24" t="s">
        <v>85</v>
      </c>
      <c r="AN208" s="25"/>
      <c r="AO208" s="24" t="s">
        <v>86</v>
      </c>
      <c r="AP208" s="26"/>
      <c r="AQ208" s="27" t="s">
        <v>223</v>
      </c>
      <c r="AR208" s="28" t="s">
        <v>211</v>
      </c>
      <c r="AS208" s="29">
        <v>0.9</v>
      </c>
      <c r="AT208" s="29">
        <v>41.9</v>
      </c>
      <c r="AU208" s="30">
        <v>19</v>
      </c>
      <c r="AV208" s="31"/>
      <c r="AW208" s="26"/>
      <c r="AX208" s="26"/>
      <c r="AY208" s="26">
        <v>1</v>
      </c>
      <c r="AZ208" s="26"/>
      <c r="BA208" s="25">
        <v>1</v>
      </c>
      <c r="BB208" s="24">
        <v>142</v>
      </c>
      <c r="BC208" s="26">
        <v>45</v>
      </c>
      <c r="BD208" s="32" t="s">
        <v>70</v>
      </c>
      <c r="BE208" s="32">
        <v>50</v>
      </c>
      <c r="BF208" s="33" t="s">
        <v>132</v>
      </c>
      <c r="BG208" s="26" t="s">
        <v>72</v>
      </c>
      <c r="BH208" s="29">
        <v>20</v>
      </c>
      <c r="BI208" s="26" t="s">
        <v>156</v>
      </c>
      <c r="BJ208" s="25"/>
      <c r="BK208" s="12" t="s">
        <v>93</v>
      </c>
      <c r="BL208" s="204" t="str">
        <f t="shared" si="4"/>
        <v>insert into Pokemon values ( 207, Quilava, level, 58,  64,  58, 80,  65,  80, trainer,  Lv. 36)</v>
      </c>
    </row>
    <row r="209" spans="1:64" ht="12.75" customHeight="1">
      <c r="A209" s="12">
        <v>157</v>
      </c>
      <c r="B209" s="48" t="s">
        <v>544</v>
      </c>
      <c r="C209" s="48" t="s">
        <v>64</v>
      </c>
      <c r="D209" s="49"/>
      <c r="E209" s="50"/>
      <c r="F209" s="50">
        <v>6</v>
      </c>
      <c r="G209" s="50">
        <v>6</v>
      </c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1"/>
      <c r="AF209" s="17">
        <v>78</v>
      </c>
      <c r="AG209" s="18">
        <v>84</v>
      </c>
      <c r="AH209" s="19">
        <v>78</v>
      </c>
      <c r="AI209" s="20">
        <v>109</v>
      </c>
      <c r="AJ209" s="21">
        <v>85</v>
      </c>
      <c r="AK209" s="22">
        <v>100</v>
      </c>
      <c r="AL209" s="23">
        <f t="shared" si="0"/>
        <v>534</v>
      </c>
      <c r="AM209" s="24" t="s">
        <v>85</v>
      </c>
      <c r="AN209" s="25"/>
      <c r="AO209" s="24" t="s">
        <v>86</v>
      </c>
      <c r="AP209" s="26"/>
      <c r="AQ209" s="27" t="s">
        <v>223</v>
      </c>
      <c r="AR209" s="28" t="s">
        <v>96</v>
      </c>
      <c r="AS209" s="29">
        <v>1.7</v>
      </c>
      <c r="AT209" s="29">
        <v>175.3</v>
      </c>
      <c r="AU209" s="30">
        <v>79.5</v>
      </c>
      <c r="AV209" s="31"/>
      <c r="AW209" s="26"/>
      <c r="AX209" s="26"/>
      <c r="AY209" s="26">
        <v>3</v>
      </c>
      <c r="AZ209" s="26"/>
      <c r="BA209" s="25"/>
      <c r="BB209" s="24">
        <v>267</v>
      </c>
      <c r="BC209" s="26">
        <v>45</v>
      </c>
      <c r="BD209" s="32" t="s">
        <v>70</v>
      </c>
      <c r="BE209" s="32">
        <v>50</v>
      </c>
      <c r="BF209" s="33" t="s">
        <v>132</v>
      </c>
      <c r="BG209" s="26" t="s">
        <v>72</v>
      </c>
      <c r="BH209" s="29">
        <v>20</v>
      </c>
      <c r="BI209" s="26" t="s">
        <v>156</v>
      </c>
      <c r="BJ209" s="25"/>
      <c r="BK209" s="12"/>
      <c r="BL209" s="204" t="str">
        <f t="shared" si="4"/>
        <v>insert into Pokemon values ( 208, Typhlosion, level, 78,  84,  78, 109,  85,  100, trainer,  0)</v>
      </c>
    </row>
    <row r="210" spans="1:64" ht="12.75" customHeight="1">
      <c r="A210" s="12">
        <v>157.1</v>
      </c>
      <c r="B210" s="48" t="s">
        <v>545</v>
      </c>
      <c r="C210" s="48" t="s">
        <v>546</v>
      </c>
      <c r="D210" s="49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>
        <v>6</v>
      </c>
      <c r="AE210" s="51"/>
      <c r="AF210" s="17">
        <v>73</v>
      </c>
      <c r="AG210" s="18">
        <v>84</v>
      </c>
      <c r="AH210" s="19">
        <v>78</v>
      </c>
      <c r="AI210" s="20">
        <v>119</v>
      </c>
      <c r="AJ210" s="21">
        <v>85</v>
      </c>
      <c r="AK210" s="22">
        <v>95</v>
      </c>
      <c r="AL210" s="23">
        <f t="shared" si="0"/>
        <v>534</v>
      </c>
      <c r="AM210" s="24" t="s">
        <v>85</v>
      </c>
      <c r="AN210" s="25" t="s">
        <v>389</v>
      </c>
      <c r="AO210" s="24" t="s">
        <v>86</v>
      </c>
      <c r="AP210" s="26"/>
      <c r="AQ210" s="27" t="s">
        <v>232</v>
      </c>
      <c r="AR210" s="28" t="s">
        <v>111</v>
      </c>
      <c r="AS210" s="29">
        <v>1.6</v>
      </c>
      <c r="AT210" s="29">
        <v>153.9</v>
      </c>
      <c r="AU210" s="30">
        <v>69.8</v>
      </c>
      <c r="AV210" s="31"/>
      <c r="AW210" s="26"/>
      <c r="AX210" s="26"/>
      <c r="AY210" s="26">
        <v>3</v>
      </c>
      <c r="AZ210" s="26"/>
      <c r="BA210" s="25"/>
      <c r="BB210" s="24">
        <v>267</v>
      </c>
      <c r="BC210" s="26">
        <v>45</v>
      </c>
      <c r="BD210" s="32" t="s">
        <v>70</v>
      </c>
      <c r="BE210" s="32">
        <v>50</v>
      </c>
      <c r="BF210" s="33" t="s">
        <v>132</v>
      </c>
      <c r="BG210" s="26" t="s">
        <v>72</v>
      </c>
      <c r="BH210" s="29">
        <v>20</v>
      </c>
      <c r="BI210" s="26" t="s">
        <v>156</v>
      </c>
      <c r="BJ210" s="25"/>
      <c r="BK210" s="12"/>
      <c r="BL210" s="204" t="str">
        <f t="shared" si="4"/>
        <v>insert into Pokemon values ( 209, Typhlosion (Hisuian), level, 73,  84,  78, 119,  85,  95, trainer,  0)</v>
      </c>
    </row>
    <row r="211" spans="1:64" ht="12.75" customHeight="1">
      <c r="A211" s="12">
        <v>158</v>
      </c>
      <c r="B211" s="48" t="s">
        <v>547</v>
      </c>
      <c r="C211" s="48" t="s">
        <v>64</v>
      </c>
      <c r="D211" s="49"/>
      <c r="E211" s="50"/>
      <c r="F211" s="50">
        <v>7</v>
      </c>
      <c r="G211" s="50">
        <v>7</v>
      </c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1"/>
      <c r="AF211" s="17">
        <v>50</v>
      </c>
      <c r="AG211" s="18">
        <v>65</v>
      </c>
      <c r="AH211" s="19">
        <v>64</v>
      </c>
      <c r="AI211" s="20">
        <v>44</v>
      </c>
      <c r="AJ211" s="21">
        <v>48</v>
      </c>
      <c r="AK211" s="22">
        <v>43</v>
      </c>
      <c r="AL211" s="23">
        <f t="shared" si="0"/>
        <v>314</v>
      </c>
      <c r="AM211" s="24" t="s">
        <v>103</v>
      </c>
      <c r="AN211" s="25"/>
      <c r="AO211" s="24" t="s">
        <v>104</v>
      </c>
      <c r="AP211" s="26"/>
      <c r="AQ211" s="27" t="s">
        <v>206</v>
      </c>
      <c r="AR211" s="28" t="s">
        <v>88</v>
      </c>
      <c r="AS211" s="29">
        <v>0.6</v>
      </c>
      <c r="AT211" s="29">
        <v>20.9</v>
      </c>
      <c r="AU211" s="30">
        <v>9.5</v>
      </c>
      <c r="AV211" s="31"/>
      <c r="AW211" s="26">
        <v>1</v>
      </c>
      <c r="AX211" s="26"/>
      <c r="AY211" s="26"/>
      <c r="AZ211" s="26"/>
      <c r="BA211" s="25"/>
      <c r="BB211" s="24">
        <v>63</v>
      </c>
      <c r="BC211" s="26">
        <v>45</v>
      </c>
      <c r="BD211" s="32" t="s">
        <v>70</v>
      </c>
      <c r="BE211" s="32">
        <v>50</v>
      </c>
      <c r="BF211" s="33" t="s">
        <v>107</v>
      </c>
      <c r="BG211" s="26" t="s">
        <v>72</v>
      </c>
      <c r="BH211" s="29">
        <v>20</v>
      </c>
      <c r="BI211" s="26" t="s">
        <v>73</v>
      </c>
      <c r="BJ211" s="25" t="s">
        <v>108</v>
      </c>
      <c r="BK211" s="12" t="s">
        <v>145</v>
      </c>
      <c r="BL211" s="204" t="str">
        <f t="shared" si="4"/>
        <v>insert into Pokemon values ( 210, Totodile, level, 50,  65,  64, 44,  48,  43, trainer,  Lv. 18)</v>
      </c>
    </row>
    <row r="212" spans="1:64" ht="12.75" customHeight="1">
      <c r="A212" s="12">
        <v>159</v>
      </c>
      <c r="B212" s="48" t="s">
        <v>548</v>
      </c>
      <c r="C212" s="48" t="s">
        <v>64</v>
      </c>
      <c r="D212" s="49"/>
      <c r="E212" s="50"/>
      <c r="F212" s="50">
        <v>8</v>
      </c>
      <c r="G212" s="50">
        <v>8</v>
      </c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1"/>
      <c r="AF212" s="17">
        <v>65</v>
      </c>
      <c r="AG212" s="18">
        <v>80</v>
      </c>
      <c r="AH212" s="19">
        <v>80</v>
      </c>
      <c r="AI212" s="20">
        <v>59</v>
      </c>
      <c r="AJ212" s="21">
        <v>63</v>
      </c>
      <c r="AK212" s="22">
        <v>58</v>
      </c>
      <c r="AL212" s="23">
        <f t="shared" si="0"/>
        <v>405</v>
      </c>
      <c r="AM212" s="24" t="s">
        <v>103</v>
      </c>
      <c r="AN212" s="25"/>
      <c r="AO212" s="24" t="s">
        <v>104</v>
      </c>
      <c r="AP212" s="26"/>
      <c r="AQ212" s="27" t="s">
        <v>206</v>
      </c>
      <c r="AR212" s="28" t="s">
        <v>92</v>
      </c>
      <c r="AS212" s="29">
        <v>1.1000000000000001</v>
      </c>
      <c r="AT212" s="29">
        <v>55.1</v>
      </c>
      <c r="AU212" s="30">
        <v>25</v>
      </c>
      <c r="AV212" s="31"/>
      <c r="AW212" s="26">
        <v>1</v>
      </c>
      <c r="AX212" s="26">
        <v>1</v>
      </c>
      <c r="AY212" s="26"/>
      <c r="AZ212" s="26"/>
      <c r="BA212" s="25"/>
      <c r="BB212" s="24">
        <v>142</v>
      </c>
      <c r="BC212" s="26">
        <v>45</v>
      </c>
      <c r="BD212" s="32" t="s">
        <v>70</v>
      </c>
      <c r="BE212" s="32">
        <v>50</v>
      </c>
      <c r="BF212" s="33" t="s">
        <v>107</v>
      </c>
      <c r="BG212" s="26" t="s">
        <v>72</v>
      </c>
      <c r="BH212" s="29">
        <v>20</v>
      </c>
      <c r="BI212" s="26" t="s">
        <v>73</v>
      </c>
      <c r="BJ212" s="25" t="s">
        <v>108</v>
      </c>
      <c r="BK212" s="12" t="s">
        <v>325</v>
      </c>
      <c r="BL212" s="204" t="str">
        <f t="shared" si="4"/>
        <v>insert into Pokemon values ( 211, Croconaw, level, 65,  80,  80, 59,  63,  58, trainer,  Lv. 30)</v>
      </c>
    </row>
    <row r="213" spans="1:64" ht="12.75" customHeight="1">
      <c r="A213" s="12">
        <v>160</v>
      </c>
      <c r="B213" s="48" t="s">
        <v>549</v>
      </c>
      <c r="C213" s="48" t="s">
        <v>64</v>
      </c>
      <c r="D213" s="49"/>
      <c r="E213" s="50"/>
      <c r="F213" s="50">
        <v>9</v>
      </c>
      <c r="G213" s="50">
        <v>9</v>
      </c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1"/>
      <c r="AF213" s="17">
        <v>85</v>
      </c>
      <c r="AG213" s="18">
        <v>105</v>
      </c>
      <c r="AH213" s="19">
        <v>100</v>
      </c>
      <c r="AI213" s="20">
        <v>79</v>
      </c>
      <c r="AJ213" s="21">
        <v>83</v>
      </c>
      <c r="AK213" s="22">
        <v>78</v>
      </c>
      <c r="AL213" s="23">
        <f t="shared" si="0"/>
        <v>530</v>
      </c>
      <c r="AM213" s="24" t="s">
        <v>103</v>
      </c>
      <c r="AN213" s="25"/>
      <c r="AO213" s="24" t="s">
        <v>104</v>
      </c>
      <c r="AP213" s="26"/>
      <c r="AQ213" s="27" t="s">
        <v>206</v>
      </c>
      <c r="AR213" s="28" t="s">
        <v>534</v>
      </c>
      <c r="AS213" s="29">
        <v>2.2999999999999998</v>
      </c>
      <c r="AT213" s="29">
        <v>195.8</v>
      </c>
      <c r="AU213" s="30">
        <v>88.8</v>
      </c>
      <c r="AV213" s="31"/>
      <c r="AW213" s="26">
        <v>2</v>
      </c>
      <c r="AX213" s="26">
        <v>1</v>
      </c>
      <c r="AY213" s="26"/>
      <c r="AZ213" s="26"/>
      <c r="BA213" s="25"/>
      <c r="BB213" s="24">
        <v>265</v>
      </c>
      <c r="BC213" s="26">
        <v>45</v>
      </c>
      <c r="BD213" s="32" t="s">
        <v>70</v>
      </c>
      <c r="BE213" s="32">
        <v>50</v>
      </c>
      <c r="BF213" s="33" t="s">
        <v>107</v>
      </c>
      <c r="BG213" s="26" t="s">
        <v>72</v>
      </c>
      <c r="BH213" s="29">
        <v>20</v>
      </c>
      <c r="BI213" s="26" t="s">
        <v>73</v>
      </c>
      <c r="BJ213" s="25" t="s">
        <v>108</v>
      </c>
      <c r="BK213" s="12"/>
      <c r="BL213" s="204" t="str">
        <f t="shared" si="4"/>
        <v>insert into Pokemon values ( 212, Feraligatr, level, 85,  105,  100, 79,  83,  78, trainer,  0)</v>
      </c>
    </row>
    <row r="214" spans="1:64" ht="12.75" customHeight="1">
      <c r="A214" s="12">
        <v>161</v>
      </c>
      <c r="B214" s="48" t="s">
        <v>550</v>
      </c>
      <c r="C214" s="48"/>
      <c r="D214" s="49"/>
      <c r="E214" s="50"/>
      <c r="F214" s="50">
        <v>19</v>
      </c>
      <c r="G214" s="50">
        <v>19</v>
      </c>
      <c r="H214" s="50"/>
      <c r="I214" s="50"/>
      <c r="J214" s="50"/>
      <c r="K214" s="50"/>
      <c r="L214" s="50"/>
      <c r="M214" s="50"/>
      <c r="N214" s="50">
        <v>109</v>
      </c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1"/>
      <c r="AF214" s="17">
        <v>35</v>
      </c>
      <c r="AG214" s="18">
        <v>46</v>
      </c>
      <c r="AH214" s="19">
        <v>34</v>
      </c>
      <c r="AI214" s="20">
        <v>35</v>
      </c>
      <c r="AJ214" s="21">
        <v>45</v>
      </c>
      <c r="AK214" s="22">
        <v>20</v>
      </c>
      <c r="AL214" s="23">
        <f t="shared" si="0"/>
        <v>215</v>
      </c>
      <c r="AM214" s="24" t="s">
        <v>141</v>
      </c>
      <c r="AN214" s="37"/>
      <c r="AO214" s="24" t="s">
        <v>117</v>
      </c>
      <c r="AP214" s="26" t="s">
        <v>142</v>
      </c>
      <c r="AQ214" s="27" t="s">
        <v>232</v>
      </c>
      <c r="AR214" s="28" t="s">
        <v>182</v>
      </c>
      <c r="AS214" s="29">
        <v>0.8</v>
      </c>
      <c r="AT214" s="29">
        <v>13.2</v>
      </c>
      <c r="AU214" s="30">
        <v>6</v>
      </c>
      <c r="AV214" s="31"/>
      <c r="AW214" s="26">
        <v>1</v>
      </c>
      <c r="AX214" s="26"/>
      <c r="AY214" s="26"/>
      <c r="AZ214" s="26"/>
      <c r="BA214" s="25"/>
      <c r="BB214" s="24">
        <v>43</v>
      </c>
      <c r="BC214" s="26">
        <v>255</v>
      </c>
      <c r="BD214" s="32" t="s">
        <v>119</v>
      </c>
      <c r="BE214" s="32">
        <v>50</v>
      </c>
      <c r="BF214" s="35" t="s">
        <v>130</v>
      </c>
      <c r="BG214" s="26" t="s">
        <v>120</v>
      </c>
      <c r="BH214" s="29">
        <v>15</v>
      </c>
      <c r="BI214" s="26" t="s">
        <v>156</v>
      </c>
      <c r="BJ214" s="37"/>
      <c r="BK214" s="36" t="s">
        <v>551</v>
      </c>
      <c r="BL214" s="204" t="str">
        <f t="shared" si="4"/>
        <v>insert into Pokemon values ( 213, Sentret, level, 35,  46,  34, 35,  45,  20, trainer,  Lv. 15)</v>
      </c>
    </row>
    <row r="215" spans="1:64" ht="12.75" customHeight="1">
      <c r="A215" s="12">
        <v>162</v>
      </c>
      <c r="B215" s="48" t="s">
        <v>552</v>
      </c>
      <c r="C215" s="48"/>
      <c r="D215" s="49"/>
      <c r="E215" s="50"/>
      <c r="F215" s="50">
        <v>20</v>
      </c>
      <c r="G215" s="50">
        <v>20</v>
      </c>
      <c r="H215" s="50"/>
      <c r="I215" s="50"/>
      <c r="J215" s="50"/>
      <c r="K215" s="50"/>
      <c r="L215" s="50"/>
      <c r="M215" s="50"/>
      <c r="N215" s="50">
        <v>110</v>
      </c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1"/>
      <c r="AF215" s="17">
        <v>85</v>
      </c>
      <c r="AG215" s="18">
        <v>76</v>
      </c>
      <c r="AH215" s="19">
        <v>64</v>
      </c>
      <c r="AI215" s="20">
        <v>45</v>
      </c>
      <c r="AJ215" s="21">
        <v>55</v>
      </c>
      <c r="AK215" s="22">
        <v>90</v>
      </c>
      <c r="AL215" s="23">
        <f t="shared" si="0"/>
        <v>415</v>
      </c>
      <c r="AM215" s="24" t="s">
        <v>141</v>
      </c>
      <c r="AN215" s="37"/>
      <c r="AO215" s="24" t="s">
        <v>117</v>
      </c>
      <c r="AP215" s="26" t="s">
        <v>142</v>
      </c>
      <c r="AQ215" s="27" t="s">
        <v>232</v>
      </c>
      <c r="AR215" s="28" t="s">
        <v>368</v>
      </c>
      <c r="AS215" s="29">
        <v>1.8</v>
      </c>
      <c r="AT215" s="29">
        <v>71.7</v>
      </c>
      <c r="AU215" s="30">
        <v>32.5</v>
      </c>
      <c r="AV215" s="31"/>
      <c r="AW215" s="26"/>
      <c r="AX215" s="26"/>
      <c r="AY215" s="26"/>
      <c r="AZ215" s="26"/>
      <c r="BA215" s="25">
        <v>2</v>
      </c>
      <c r="BB215" s="24">
        <v>145</v>
      </c>
      <c r="BC215" s="26">
        <v>90</v>
      </c>
      <c r="BD215" s="32" t="s">
        <v>119</v>
      </c>
      <c r="BE215" s="32">
        <v>50</v>
      </c>
      <c r="BF215" s="35" t="s">
        <v>130</v>
      </c>
      <c r="BG215" s="26" t="s">
        <v>120</v>
      </c>
      <c r="BH215" s="29">
        <v>15</v>
      </c>
      <c r="BI215" s="26" t="s">
        <v>156</v>
      </c>
      <c r="BJ215" s="37"/>
      <c r="BK215" s="36"/>
      <c r="BL215" s="204" t="str">
        <f t="shared" si="4"/>
        <v>insert into Pokemon values ( 214, Furret, level, 85,  76,  64, 45,  55,  90, trainer,  0)</v>
      </c>
    </row>
    <row r="216" spans="1:64" ht="12.75" customHeight="1">
      <c r="A216" s="12">
        <v>163</v>
      </c>
      <c r="B216" s="48" t="s">
        <v>553</v>
      </c>
      <c r="C216" s="48"/>
      <c r="D216" s="49"/>
      <c r="E216" s="50"/>
      <c r="F216" s="50">
        <v>15</v>
      </c>
      <c r="G216" s="50">
        <v>15</v>
      </c>
      <c r="H216" s="50"/>
      <c r="I216" s="50"/>
      <c r="J216" s="50">
        <v>106</v>
      </c>
      <c r="K216" s="50">
        <v>106</v>
      </c>
      <c r="L216" s="50"/>
      <c r="M216" s="50"/>
      <c r="N216" s="50"/>
      <c r="O216" s="50"/>
      <c r="P216" s="50">
        <v>117</v>
      </c>
      <c r="Q216" s="50"/>
      <c r="R216" s="50"/>
      <c r="S216" s="50"/>
      <c r="T216" s="50"/>
      <c r="U216" s="50"/>
      <c r="V216" s="50">
        <v>212</v>
      </c>
      <c r="W216" s="50"/>
      <c r="X216" s="50">
        <v>113</v>
      </c>
      <c r="Y216" s="50"/>
      <c r="Z216" s="50"/>
      <c r="AA216" s="50">
        <v>19</v>
      </c>
      <c r="AB216" s="50"/>
      <c r="AC216" s="50"/>
      <c r="AD216" s="50"/>
      <c r="AE216" s="51"/>
      <c r="AF216" s="17">
        <v>60</v>
      </c>
      <c r="AG216" s="18">
        <v>30</v>
      </c>
      <c r="AH216" s="19">
        <v>30</v>
      </c>
      <c r="AI216" s="20">
        <v>36</v>
      </c>
      <c r="AJ216" s="21">
        <v>56</v>
      </c>
      <c r="AK216" s="22">
        <v>50</v>
      </c>
      <c r="AL216" s="23">
        <f t="shared" si="0"/>
        <v>262</v>
      </c>
      <c r="AM216" s="24" t="s">
        <v>141</v>
      </c>
      <c r="AN216" s="25" t="s">
        <v>95</v>
      </c>
      <c r="AO216" s="24" t="s">
        <v>401</v>
      </c>
      <c r="AP216" s="26" t="s">
        <v>142</v>
      </c>
      <c r="AQ216" s="27" t="s">
        <v>127</v>
      </c>
      <c r="AR216" s="28" t="s">
        <v>69</v>
      </c>
      <c r="AS216" s="29">
        <v>0.7</v>
      </c>
      <c r="AT216" s="29">
        <v>46.7</v>
      </c>
      <c r="AU216" s="30">
        <v>21.2</v>
      </c>
      <c r="AV216" s="31">
        <v>1</v>
      </c>
      <c r="AW216" s="26"/>
      <c r="AX216" s="26"/>
      <c r="AY216" s="26"/>
      <c r="AZ216" s="26"/>
      <c r="BA216" s="25"/>
      <c r="BB216" s="24">
        <v>52</v>
      </c>
      <c r="BC216" s="26">
        <v>255</v>
      </c>
      <c r="BD216" s="32" t="s">
        <v>119</v>
      </c>
      <c r="BE216" s="32">
        <v>50</v>
      </c>
      <c r="BF216" s="35" t="s">
        <v>130</v>
      </c>
      <c r="BG216" s="26" t="s">
        <v>120</v>
      </c>
      <c r="BH216" s="29">
        <v>15</v>
      </c>
      <c r="BI216" s="26" t="s">
        <v>95</v>
      </c>
      <c r="BJ216" s="37"/>
      <c r="BK216" s="36" t="s">
        <v>157</v>
      </c>
      <c r="BL216" s="204" t="str">
        <f t="shared" si="4"/>
        <v>insert into Pokemon values ( 215, Hoothoot, level, 60,  30,  30, 36,  56,  50, trainer,  Lv. 20)</v>
      </c>
    </row>
    <row r="217" spans="1:64" ht="12.75" customHeight="1">
      <c r="A217" s="12">
        <v>164</v>
      </c>
      <c r="B217" s="48" t="s">
        <v>554</v>
      </c>
      <c r="C217" s="48"/>
      <c r="D217" s="49"/>
      <c r="E217" s="50"/>
      <c r="F217" s="50">
        <v>16</v>
      </c>
      <c r="G217" s="50">
        <v>16</v>
      </c>
      <c r="H217" s="50"/>
      <c r="I217" s="50"/>
      <c r="J217" s="50">
        <v>107</v>
      </c>
      <c r="K217" s="50">
        <v>107</v>
      </c>
      <c r="L217" s="50"/>
      <c r="M217" s="50"/>
      <c r="N217" s="50"/>
      <c r="O217" s="50"/>
      <c r="P217" s="50">
        <v>118</v>
      </c>
      <c r="Q217" s="50"/>
      <c r="R217" s="50"/>
      <c r="S217" s="50"/>
      <c r="T217" s="50"/>
      <c r="U217" s="50"/>
      <c r="V217" s="50">
        <v>213</v>
      </c>
      <c r="W217" s="50"/>
      <c r="X217" s="50">
        <v>114</v>
      </c>
      <c r="Y217" s="50"/>
      <c r="Z217" s="50"/>
      <c r="AA217" s="50">
        <v>20</v>
      </c>
      <c r="AB217" s="50"/>
      <c r="AC217" s="50"/>
      <c r="AD217" s="50"/>
      <c r="AE217" s="51"/>
      <c r="AF217" s="17">
        <v>100</v>
      </c>
      <c r="AG217" s="18">
        <v>50</v>
      </c>
      <c r="AH217" s="19">
        <v>50</v>
      </c>
      <c r="AI217" s="20">
        <v>86</v>
      </c>
      <c r="AJ217" s="21">
        <v>96</v>
      </c>
      <c r="AK217" s="22">
        <v>70</v>
      </c>
      <c r="AL217" s="23">
        <f t="shared" si="0"/>
        <v>452</v>
      </c>
      <c r="AM217" s="24" t="s">
        <v>141</v>
      </c>
      <c r="AN217" s="25" t="s">
        <v>95</v>
      </c>
      <c r="AO217" s="24" t="s">
        <v>401</v>
      </c>
      <c r="AP217" s="26" t="s">
        <v>142</v>
      </c>
      <c r="AQ217" s="27" t="s">
        <v>127</v>
      </c>
      <c r="AR217" s="28" t="s">
        <v>111</v>
      </c>
      <c r="AS217" s="29">
        <v>1.6</v>
      </c>
      <c r="AT217" s="29">
        <v>89.9</v>
      </c>
      <c r="AU217" s="30">
        <v>40.799999999999997</v>
      </c>
      <c r="AV217" s="31">
        <v>2</v>
      </c>
      <c r="AW217" s="26"/>
      <c r="AX217" s="26"/>
      <c r="AY217" s="26"/>
      <c r="AZ217" s="26"/>
      <c r="BA217" s="25"/>
      <c r="BB217" s="24">
        <v>158</v>
      </c>
      <c r="BC217" s="26">
        <v>90</v>
      </c>
      <c r="BD217" s="32" t="s">
        <v>119</v>
      </c>
      <c r="BE217" s="32">
        <v>50</v>
      </c>
      <c r="BF217" s="35" t="s">
        <v>130</v>
      </c>
      <c r="BG217" s="26" t="s">
        <v>120</v>
      </c>
      <c r="BH217" s="29">
        <v>15</v>
      </c>
      <c r="BI217" s="26" t="s">
        <v>95</v>
      </c>
      <c r="BJ217" s="37"/>
      <c r="BK217" s="36"/>
      <c r="BL217" s="204" t="str">
        <f t="shared" si="4"/>
        <v>insert into Pokemon values ( 216, Noctowl, level, 100,  50,  50, 86,  96,  70, trainer,  0)</v>
      </c>
    </row>
    <row r="218" spans="1:64" ht="12.75" customHeight="1">
      <c r="A218" s="12">
        <v>165</v>
      </c>
      <c r="B218" s="48" t="s">
        <v>555</v>
      </c>
      <c r="C218" s="48"/>
      <c r="D218" s="49"/>
      <c r="E218" s="50"/>
      <c r="F218" s="50">
        <v>30</v>
      </c>
      <c r="G218" s="50">
        <v>30</v>
      </c>
      <c r="H218" s="50"/>
      <c r="I218" s="50"/>
      <c r="J218" s="50"/>
      <c r="K218" s="50"/>
      <c r="L218" s="50"/>
      <c r="M218" s="50"/>
      <c r="N218" s="50">
        <v>74</v>
      </c>
      <c r="O218" s="50"/>
      <c r="P218" s="50"/>
      <c r="Q218" s="50">
        <v>20</v>
      </c>
      <c r="R218" s="50">
        <v>20</v>
      </c>
      <c r="S218" s="50"/>
      <c r="T218" s="50">
        <v>8</v>
      </c>
      <c r="U218" s="50"/>
      <c r="V218" s="50">
        <v>20</v>
      </c>
      <c r="W218" s="50">
        <v>20</v>
      </c>
      <c r="X218" s="50"/>
      <c r="Y218" s="50">
        <v>8</v>
      </c>
      <c r="Z218" s="50"/>
      <c r="AA218" s="50"/>
      <c r="AB218" s="50"/>
      <c r="AC218" s="50"/>
      <c r="AD218" s="50"/>
      <c r="AE218" s="51"/>
      <c r="AF218" s="17">
        <v>40</v>
      </c>
      <c r="AG218" s="18">
        <v>20</v>
      </c>
      <c r="AH218" s="19">
        <v>30</v>
      </c>
      <c r="AI218" s="20">
        <v>40</v>
      </c>
      <c r="AJ218" s="21">
        <v>80</v>
      </c>
      <c r="AK218" s="22">
        <v>55</v>
      </c>
      <c r="AL218" s="23">
        <f t="shared" si="0"/>
        <v>265</v>
      </c>
      <c r="AM218" s="24" t="s">
        <v>115</v>
      </c>
      <c r="AN218" s="25" t="s">
        <v>95</v>
      </c>
      <c r="AO218" s="24" t="s">
        <v>134</v>
      </c>
      <c r="AP218" s="26" t="s">
        <v>366</v>
      </c>
      <c r="AQ218" s="27" t="s">
        <v>267</v>
      </c>
      <c r="AR218" s="28" t="s">
        <v>76</v>
      </c>
      <c r="AS218" s="29">
        <v>1</v>
      </c>
      <c r="AT218" s="29">
        <v>23.8</v>
      </c>
      <c r="AU218" s="30">
        <v>10.8</v>
      </c>
      <c r="AV218" s="31"/>
      <c r="AW218" s="26"/>
      <c r="AX218" s="26"/>
      <c r="AY218" s="26"/>
      <c r="AZ218" s="26">
        <v>1</v>
      </c>
      <c r="BA218" s="25"/>
      <c r="BB218" s="24">
        <v>53</v>
      </c>
      <c r="BC218" s="26">
        <v>255</v>
      </c>
      <c r="BD218" s="32" t="s">
        <v>217</v>
      </c>
      <c r="BE218" s="32">
        <v>50</v>
      </c>
      <c r="BF218" s="35" t="s">
        <v>89</v>
      </c>
      <c r="BG218" s="26" t="s">
        <v>120</v>
      </c>
      <c r="BH218" s="29">
        <v>15</v>
      </c>
      <c r="BI218" s="26" t="s">
        <v>115</v>
      </c>
      <c r="BJ218" s="37"/>
      <c r="BK218" s="36" t="s">
        <v>145</v>
      </c>
      <c r="BL218" s="204" t="str">
        <f t="shared" si="4"/>
        <v>insert into Pokemon values ( 217, Ledyba, level, 40,  20,  30, 40,  80,  55, trainer,  Lv. 18)</v>
      </c>
    </row>
    <row r="219" spans="1:64" ht="12.75" customHeight="1">
      <c r="A219" s="12">
        <v>166</v>
      </c>
      <c r="B219" s="48" t="s">
        <v>556</v>
      </c>
      <c r="C219" s="48"/>
      <c r="D219" s="49"/>
      <c r="E219" s="50"/>
      <c r="F219" s="50">
        <v>31</v>
      </c>
      <c r="G219" s="50">
        <v>31</v>
      </c>
      <c r="H219" s="50"/>
      <c r="I219" s="50"/>
      <c r="J219" s="50"/>
      <c r="K219" s="50"/>
      <c r="L219" s="50"/>
      <c r="M219" s="50"/>
      <c r="N219" s="50">
        <v>75</v>
      </c>
      <c r="O219" s="50"/>
      <c r="P219" s="50"/>
      <c r="Q219" s="50">
        <v>21</v>
      </c>
      <c r="R219" s="50">
        <v>21</v>
      </c>
      <c r="S219" s="50"/>
      <c r="T219" s="50">
        <v>9</v>
      </c>
      <c r="U219" s="50"/>
      <c r="V219" s="50">
        <v>21</v>
      </c>
      <c r="W219" s="50">
        <v>21</v>
      </c>
      <c r="X219" s="50"/>
      <c r="Y219" s="50">
        <v>9</v>
      </c>
      <c r="Z219" s="50"/>
      <c r="AA219" s="50"/>
      <c r="AB219" s="50"/>
      <c r="AC219" s="50"/>
      <c r="AD219" s="50"/>
      <c r="AE219" s="51"/>
      <c r="AF219" s="17">
        <v>55</v>
      </c>
      <c r="AG219" s="18">
        <v>35</v>
      </c>
      <c r="AH219" s="19">
        <v>50</v>
      </c>
      <c r="AI219" s="20">
        <v>55</v>
      </c>
      <c r="AJ219" s="21">
        <v>110</v>
      </c>
      <c r="AK219" s="22">
        <v>85</v>
      </c>
      <c r="AL219" s="23">
        <f t="shared" si="0"/>
        <v>390</v>
      </c>
      <c r="AM219" s="24" t="s">
        <v>115</v>
      </c>
      <c r="AN219" s="25" t="s">
        <v>95</v>
      </c>
      <c r="AO219" s="24" t="s">
        <v>134</v>
      </c>
      <c r="AP219" s="26" t="s">
        <v>366</v>
      </c>
      <c r="AQ219" s="27" t="s">
        <v>427</v>
      </c>
      <c r="AR219" s="28" t="s">
        <v>139</v>
      </c>
      <c r="AS219" s="29">
        <v>1.4</v>
      </c>
      <c r="AT219" s="29">
        <v>78.5</v>
      </c>
      <c r="AU219" s="30">
        <v>35.6</v>
      </c>
      <c r="AV219" s="31"/>
      <c r="AW219" s="26"/>
      <c r="AX219" s="26"/>
      <c r="AY219" s="26"/>
      <c r="AZ219" s="26">
        <v>2</v>
      </c>
      <c r="BA219" s="25"/>
      <c r="BB219" s="24">
        <v>137</v>
      </c>
      <c r="BC219" s="26">
        <v>90</v>
      </c>
      <c r="BD219" s="32" t="s">
        <v>217</v>
      </c>
      <c r="BE219" s="32">
        <v>50</v>
      </c>
      <c r="BF219" s="35" t="s">
        <v>89</v>
      </c>
      <c r="BG219" s="26" t="s">
        <v>120</v>
      </c>
      <c r="BH219" s="29">
        <v>15</v>
      </c>
      <c r="BI219" s="26" t="s">
        <v>115</v>
      </c>
      <c r="BJ219" s="37"/>
      <c r="BK219" s="36"/>
      <c r="BL219" s="204" t="str">
        <f t="shared" si="4"/>
        <v>insert into Pokemon values ( 218, Ledian, level, 55,  35,  50, 55,  110,  85, trainer,  0)</v>
      </c>
    </row>
    <row r="220" spans="1:64" ht="12.75" customHeight="1">
      <c r="A220" s="12">
        <v>167</v>
      </c>
      <c r="B220" s="48" t="s">
        <v>557</v>
      </c>
      <c r="C220" s="48"/>
      <c r="D220" s="49"/>
      <c r="E220" s="50"/>
      <c r="F220" s="50">
        <v>32</v>
      </c>
      <c r="G220" s="50">
        <v>32</v>
      </c>
      <c r="H220" s="50"/>
      <c r="I220" s="50"/>
      <c r="J220" s="50"/>
      <c r="K220" s="50"/>
      <c r="L220" s="50"/>
      <c r="M220" s="50"/>
      <c r="N220" s="50"/>
      <c r="O220" s="50"/>
      <c r="P220" s="50">
        <v>107</v>
      </c>
      <c r="Q220" s="50">
        <v>22</v>
      </c>
      <c r="R220" s="50">
        <v>22</v>
      </c>
      <c r="S220" s="50"/>
      <c r="T220" s="50">
        <v>10</v>
      </c>
      <c r="U220" s="50"/>
      <c r="V220" s="50">
        <v>22</v>
      </c>
      <c r="W220" s="50">
        <v>22</v>
      </c>
      <c r="X220" s="50"/>
      <c r="Y220" s="50">
        <v>10</v>
      </c>
      <c r="Z220" s="50"/>
      <c r="AA220" s="50"/>
      <c r="AB220" s="50"/>
      <c r="AC220" s="50"/>
      <c r="AD220" s="50"/>
      <c r="AE220" s="51"/>
      <c r="AF220" s="17">
        <v>40</v>
      </c>
      <c r="AG220" s="18">
        <v>60</v>
      </c>
      <c r="AH220" s="19">
        <v>40</v>
      </c>
      <c r="AI220" s="20">
        <v>40</v>
      </c>
      <c r="AJ220" s="21">
        <v>40</v>
      </c>
      <c r="AK220" s="22">
        <v>30</v>
      </c>
      <c r="AL220" s="23">
        <f t="shared" si="0"/>
        <v>250</v>
      </c>
      <c r="AM220" s="24" t="s">
        <v>115</v>
      </c>
      <c r="AN220" s="25" t="s">
        <v>66</v>
      </c>
      <c r="AO220" s="24" t="s">
        <v>134</v>
      </c>
      <c r="AP220" s="26" t="s">
        <v>401</v>
      </c>
      <c r="AQ220" s="27" t="s">
        <v>135</v>
      </c>
      <c r="AR220" s="28" t="s">
        <v>106</v>
      </c>
      <c r="AS220" s="29">
        <v>0.5</v>
      </c>
      <c r="AT220" s="29">
        <v>18.7</v>
      </c>
      <c r="AU220" s="30">
        <v>8.5</v>
      </c>
      <c r="AV220" s="31"/>
      <c r="AW220" s="26">
        <v>1</v>
      </c>
      <c r="AX220" s="26"/>
      <c r="AY220" s="26"/>
      <c r="AZ220" s="26"/>
      <c r="BA220" s="25"/>
      <c r="BB220" s="24">
        <v>50</v>
      </c>
      <c r="BC220" s="26">
        <v>255</v>
      </c>
      <c r="BD220" s="32" t="s">
        <v>217</v>
      </c>
      <c r="BE220" s="32">
        <v>50</v>
      </c>
      <c r="BF220" s="35" t="s">
        <v>71</v>
      </c>
      <c r="BG220" s="26" t="s">
        <v>120</v>
      </c>
      <c r="BH220" s="29">
        <v>15</v>
      </c>
      <c r="BI220" s="26" t="s">
        <v>115</v>
      </c>
      <c r="BJ220" s="37"/>
      <c r="BK220" s="36" t="s">
        <v>171</v>
      </c>
      <c r="BL220" s="204" t="str">
        <f t="shared" si="4"/>
        <v>insert into Pokemon values ( 219, Spinarak, level, 40,  60,  40, 40,  40,  30, trainer,  Lv. 22)</v>
      </c>
    </row>
    <row r="221" spans="1:64" ht="12.75" customHeight="1">
      <c r="A221" s="12">
        <v>168</v>
      </c>
      <c r="B221" s="48" t="s">
        <v>558</v>
      </c>
      <c r="C221" s="48"/>
      <c r="D221" s="49"/>
      <c r="E221" s="50"/>
      <c r="F221" s="50">
        <v>33</v>
      </c>
      <c r="G221" s="50">
        <v>33</v>
      </c>
      <c r="H221" s="50"/>
      <c r="I221" s="50"/>
      <c r="J221" s="50"/>
      <c r="K221" s="50"/>
      <c r="L221" s="50"/>
      <c r="M221" s="50"/>
      <c r="N221" s="50"/>
      <c r="O221" s="50"/>
      <c r="P221" s="50">
        <v>108</v>
      </c>
      <c r="Q221" s="50">
        <v>23</v>
      </c>
      <c r="R221" s="50">
        <v>23</v>
      </c>
      <c r="S221" s="50"/>
      <c r="T221" s="50">
        <v>11</v>
      </c>
      <c r="U221" s="50"/>
      <c r="V221" s="50">
        <v>23</v>
      </c>
      <c r="W221" s="50">
        <v>23</v>
      </c>
      <c r="X221" s="50"/>
      <c r="Y221" s="50">
        <v>11</v>
      </c>
      <c r="Z221" s="50"/>
      <c r="AA221" s="50"/>
      <c r="AB221" s="50"/>
      <c r="AC221" s="50"/>
      <c r="AD221" s="50"/>
      <c r="AE221" s="51"/>
      <c r="AF221" s="17">
        <v>70</v>
      </c>
      <c r="AG221" s="18">
        <v>90</v>
      </c>
      <c r="AH221" s="19">
        <v>70</v>
      </c>
      <c r="AI221" s="20">
        <v>60</v>
      </c>
      <c r="AJ221" s="21">
        <v>70</v>
      </c>
      <c r="AK221" s="22">
        <v>40</v>
      </c>
      <c r="AL221" s="23">
        <f t="shared" si="0"/>
        <v>400</v>
      </c>
      <c r="AM221" s="24" t="s">
        <v>115</v>
      </c>
      <c r="AN221" s="25" t="s">
        <v>66</v>
      </c>
      <c r="AO221" s="24" t="s">
        <v>134</v>
      </c>
      <c r="AP221" s="26" t="s">
        <v>401</v>
      </c>
      <c r="AQ221" s="27" t="s">
        <v>135</v>
      </c>
      <c r="AR221" s="28" t="s">
        <v>92</v>
      </c>
      <c r="AS221" s="29">
        <v>1.1000000000000001</v>
      </c>
      <c r="AT221" s="29">
        <v>73.900000000000006</v>
      </c>
      <c r="AU221" s="30">
        <v>33.5</v>
      </c>
      <c r="AV221" s="31"/>
      <c r="AW221" s="26">
        <v>2</v>
      </c>
      <c r="AX221" s="26"/>
      <c r="AY221" s="26"/>
      <c r="AZ221" s="26"/>
      <c r="BA221" s="25"/>
      <c r="BB221" s="24">
        <v>140</v>
      </c>
      <c r="BC221" s="26">
        <v>90</v>
      </c>
      <c r="BD221" s="32" t="s">
        <v>217</v>
      </c>
      <c r="BE221" s="32">
        <v>50</v>
      </c>
      <c r="BF221" s="35" t="s">
        <v>89</v>
      </c>
      <c r="BG221" s="26" t="s">
        <v>120</v>
      </c>
      <c r="BH221" s="29">
        <v>15</v>
      </c>
      <c r="BI221" s="26" t="s">
        <v>115</v>
      </c>
      <c r="BJ221" s="37"/>
      <c r="BK221" s="36"/>
      <c r="BL221" s="204" t="str">
        <f t="shared" si="4"/>
        <v>insert into Pokemon values ( 220, Ariados, level, 70,  90,  70, 60,  70,  40, trainer,  0)</v>
      </c>
    </row>
    <row r="222" spans="1:64" ht="12.75" customHeight="1">
      <c r="A222" s="12">
        <v>169</v>
      </c>
      <c r="B222" s="48" t="s">
        <v>559</v>
      </c>
      <c r="C222" s="48"/>
      <c r="D222" s="49"/>
      <c r="E222" s="50"/>
      <c r="F222" s="50">
        <v>39</v>
      </c>
      <c r="G222" s="50">
        <v>39</v>
      </c>
      <c r="H222" s="50">
        <v>65</v>
      </c>
      <c r="I222" s="50">
        <v>67</v>
      </c>
      <c r="J222" s="50">
        <v>30</v>
      </c>
      <c r="K222" s="50">
        <v>30</v>
      </c>
      <c r="L222" s="50"/>
      <c r="M222" s="50">
        <v>63</v>
      </c>
      <c r="N222" s="50">
        <v>147</v>
      </c>
      <c r="O222" s="50"/>
      <c r="P222" s="50"/>
      <c r="Q222" s="50">
        <v>70</v>
      </c>
      <c r="R222" s="50">
        <v>70</v>
      </c>
      <c r="S222" s="50">
        <v>28</v>
      </c>
      <c r="T222" s="50">
        <v>37</v>
      </c>
      <c r="U222" s="50">
        <v>21</v>
      </c>
      <c r="V222" s="50">
        <v>82</v>
      </c>
      <c r="W222" s="50">
        <v>82</v>
      </c>
      <c r="X222" s="50">
        <v>28</v>
      </c>
      <c r="Y222" s="50">
        <v>37</v>
      </c>
      <c r="Z222" s="50">
        <v>28</v>
      </c>
      <c r="AA222" s="50"/>
      <c r="AB222" s="50"/>
      <c r="AC222" s="50">
        <v>146</v>
      </c>
      <c r="AD222" s="50">
        <v>36</v>
      </c>
      <c r="AE222" s="51"/>
      <c r="AF222" s="17">
        <v>85</v>
      </c>
      <c r="AG222" s="18">
        <v>90</v>
      </c>
      <c r="AH222" s="19">
        <v>80</v>
      </c>
      <c r="AI222" s="20">
        <v>70</v>
      </c>
      <c r="AJ222" s="21">
        <v>80</v>
      </c>
      <c r="AK222" s="22">
        <v>130</v>
      </c>
      <c r="AL222" s="23">
        <f t="shared" si="0"/>
        <v>535</v>
      </c>
      <c r="AM222" s="24" t="s">
        <v>66</v>
      </c>
      <c r="AN222" s="25" t="s">
        <v>95</v>
      </c>
      <c r="AO222" s="24" t="s">
        <v>234</v>
      </c>
      <c r="AP222" s="34"/>
      <c r="AQ222" s="27" t="s">
        <v>235</v>
      </c>
      <c r="AR222" s="28" t="s">
        <v>368</v>
      </c>
      <c r="AS222" s="29">
        <v>1.8</v>
      </c>
      <c r="AT222" s="29">
        <v>165.3</v>
      </c>
      <c r="AU222" s="30">
        <v>75</v>
      </c>
      <c r="AV222" s="31"/>
      <c r="AW222" s="26"/>
      <c r="AX222" s="26"/>
      <c r="AY222" s="26"/>
      <c r="AZ222" s="26"/>
      <c r="BA222" s="25">
        <v>3</v>
      </c>
      <c r="BB222" s="24">
        <v>268</v>
      </c>
      <c r="BC222" s="26">
        <v>90</v>
      </c>
      <c r="BD222" s="32" t="s">
        <v>119</v>
      </c>
      <c r="BE222" s="32">
        <v>50</v>
      </c>
      <c r="BF222" s="35" t="s">
        <v>155</v>
      </c>
      <c r="BG222" s="26" t="s">
        <v>120</v>
      </c>
      <c r="BH222" s="29">
        <v>15</v>
      </c>
      <c r="BI222" s="26" t="s">
        <v>95</v>
      </c>
      <c r="BJ222" s="37"/>
      <c r="BK222" s="36"/>
      <c r="BL222" s="204" t="str">
        <f t="shared" si="4"/>
        <v>insert into Pokemon values ( 221, Crobat, level, 85,  90,  80, 70,  80,  130, trainer,  0)</v>
      </c>
    </row>
    <row r="223" spans="1:64" ht="12.75" customHeight="1">
      <c r="A223" s="12">
        <v>170</v>
      </c>
      <c r="B223" s="48" t="s">
        <v>560</v>
      </c>
      <c r="C223" s="48"/>
      <c r="D223" s="49"/>
      <c r="E223" s="50"/>
      <c r="F223" s="50">
        <v>174</v>
      </c>
      <c r="G223" s="50">
        <v>176</v>
      </c>
      <c r="H223" s="50">
        <v>181</v>
      </c>
      <c r="I223" s="50">
        <v>190</v>
      </c>
      <c r="J223" s="50"/>
      <c r="K223" s="50"/>
      <c r="L223" s="50"/>
      <c r="M223" s="50"/>
      <c r="N223" s="50"/>
      <c r="O223" s="50">
        <v>147</v>
      </c>
      <c r="P223" s="50"/>
      <c r="Q223" s="50">
        <v>201</v>
      </c>
      <c r="R223" s="50"/>
      <c r="S223" s="50">
        <v>128</v>
      </c>
      <c r="T223" s="50"/>
      <c r="U223" s="50"/>
      <c r="V223" s="50">
        <v>257</v>
      </c>
      <c r="W223" s="50"/>
      <c r="X223" s="50">
        <v>158</v>
      </c>
      <c r="Y223" s="50"/>
      <c r="Z223" s="50"/>
      <c r="AA223" s="50">
        <v>220</v>
      </c>
      <c r="AB223" s="50">
        <v>188</v>
      </c>
      <c r="AC223" s="50"/>
      <c r="AD223" s="50"/>
      <c r="AE223" s="51"/>
      <c r="AF223" s="17">
        <v>75</v>
      </c>
      <c r="AG223" s="18">
        <v>38</v>
      </c>
      <c r="AH223" s="19">
        <v>38</v>
      </c>
      <c r="AI223" s="20">
        <v>56</v>
      </c>
      <c r="AJ223" s="21">
        <v>56</v>
      </c>
      <c r="AK223" s="22">
        <v>67</v>
      </c>
      <c r="AL223" s="23">
        <f t="shared" si="0"/>
        <v>330</v>
      </c>
      <c r="AM223" s="24" t="s">
        <v>103</v>
      </c>
      <c r="AN223" s="25" t="s">
        <v>175</v>
      </c>
      <c r="AO223" s="24" t="s">
        <v>496</v>
      </c>
      <c r="AP223" s="26" t="s">
        <v>459</v>
      </c>
      <c r="AQ223" s="27" t="s">
        <v>298</v>
      </c>
      <c r="AR223" s="28" t="s">
        <v>106</v>
      </c>
      <c r="AS223" s="29">
        <v>0.5</v>
      </c>
      <c r="AT223" s="29">
        <v>26.5</v>
      </c>
      <c r="AU223" s="30">
        <v>12</v>
      </c>
      <c r="AV223" s="31">
        <v>1</v>
      </c>
      <c r="AW223" s="26"/>
      <c r="AX223" s="26"/>
      <c r="AY223" s="26"/>
      <c r="AZ223" s="26"/>
      <c r="BA223" s="25"/>
      <c r="BB223" s="24">
        <v>66</v>
      </c>
      <c r="BC223" s="26">
        <v>190</v>
      </c>
      <c r="BD223" s="32" t="s">
        <v>288</v>
      </c>
      <c r="BE223" s="32">
        <v>50</v>
      </c>
      <c r="BF223" s="35" t="s">
        <v>107</v>
      </c>
      <c r="BG223" s="26" t="s">
        <v>120</v>
      </c>
      <c r="BH223" s="29">
        <v>20</v>
      </c>
      <c r="BI223" s="26" t="s">
        <v>456</v>
      </c>
      <c r="BJ223" s="37"/>
      <c r="BK223" s="36" t="s">
        <v>561</v>
      </c>
      <c r="BL223" s="204" t="str">
        <f t="shared" si="4"/>
        <v>insert into Pokemon values ( 222, Chinchou, level, 75,  38,  38, 56,  56,  67, trainer,  Lv. 27)</v>
      </c>
    </row>
    <row r="224" spans="1:64" ht="12.75" customHeight="1">
      <c r="A224" s="12">
        <v>171</v>
      </c>
      <c r="B224" s="48" t="s">
        <v>562</v>
      </c>
      <c r="C224" s="48"/>
      <c r="D224" s="49"/>
      <c r="E224" s="50"/>
      <c r="F224" s="50">
        <v>175</v>
      </c>
      <c r="G224" s="50">
        <v>177</v>
      </c>
      <c r="H224" s="50">
        <v>182</v>
      </c>
      <c r="I224" s="50">
        <v>191</v>
      </c>
      <c r="J224" s="50"/>
      <c r="K224" s="50"/>
      <c r="L224" s="50"/>
      <c r="M224" s="50"/>
      <c r="N224" s="50"/>
      <c r="O224" s="50">
        <v>148</v>
      </c>
      <c r="P224" s="50"/>
      <c r="Q224" s="50">
        <v>202</v>
      </c>
      <c r="R224" s="50"/>
      <c r="S224" s="50">
        <v>129</v>
      </c>
      <c r="T224" s="50"/>
      <c r="U224" s="50"/>
      <c r="V224" s="50">
        <v>258</v>
      </c>
      <c r="W224" s="50"/>
      <c r="X224" s="50">
        <v>159</v>
      </c>
      <c r="Y224" s="50"/>
      <c r="Z224" s="50"/>
      <c r="AA224" s="50">
        <v>221</v>
      </c>
      <c r="AB224" s="50">
        <v>189</v>
      </c>
      <c r="AC224" s="50"/>
      <c r="AD224" s="50"/>
      <c r="AE224" s="51"/>
      <c r="AF224" s="17">
        <v>125</v>
      </c>
      <c r="AG224" s="18">
        <v>58</v>
      </c>
      <c r="AH224" s="19">
        <v>58</v>
      </c>
      <c r="AI224" s="20">
        <v>76</v>
      </c>
      <c r="AJ224" s="21">
        <v>76</v>
      </c>
      <c r="AK224" s="22">
        <v>67</v>
      </c>
      <c r="AL224" s="23">
        <f t="shared" si="0"/>
        <v>460</v>
      </c>
      <c r="AM224" s="24" t="s">
        <v>103</v>
      </c>
      <c r="AN224" s="25" t="s">
        <v>175</v>
      </c>
      <c r="AO224" s="24" t="s">
        <v>496</v>
      </c>
      <c r="AP224" s="26" t="s">
        <v>459</v>
      </c>
      <c r="AQ224" s="27" t="s">
        <v>298</v>
      </c>
      <c r="AR224" s="28" t="s">
        <v>167</v>
      </c>
      <c r="AS224" s="29">
        <v>1.2</v>
      </c>
      <c r="AT224" s="29">
        <v>49.6</v>
      </c>
      <c r="AU224" s="30">
        <v>22.5</v>
      </c>
      <c r="AV224" s="31">
        <v>2</v>
      </c>
      <c r="AW224" s="26"/>
      <c r="AX224" s="26"/>
      <c r="AY224" s="26"/>
      <c r="AZ224" s="26"/>
      <c r="BA224" s="25"/>
      <c r="BB224" s="24">
        <v>161</v>
      </c>
      <c r="BC224" s="26">
        <v>75</v>
      </c>
      <c r="BD224" s="32" t="s">
        <v>288</v>
      </c>
      <c r="BE224" s="32">
        <v>50</v>
      </c>
      <c r="BF224" s="35" t="s">
        <v>107</v>
      </c>
      <c r="BG224" s="26" t="s">
        <v>120</v>
      </c>
      <c r="BH224" s="29">
        <v>20</v>
      </c>
      <c r="BI224" s="26" t="s">
        <v>456</v>
      </c>
      <c r="BJ224" s="37"/>
      <c r="BK224" s="36"/>
      <c r="BL224" s="204" t="str">
        <f t="shared" si="4"/>
        <v>insert into Pokemon values ( 223, Lanturn, level, 125,  58,  58, 76,  76,  67, trainer,  0)</v>
      </c>
    </row>
    <row r="225" spans="1:64" ht="12.75" customHeight="1">
      <c r="A225" s="12">
        <v>172</v>
      </c>
      <c r="B225" s="48" t="s">
        <v>563</v>
      </c>
      <c r="C225" s="48" t="s">
        <v>564</v>
      </c>
      <c r="D225" s="49"/>
      <c r="E225" s="50"/>
      <c r="F225" s="50">
        <v>21</v>
      </c>
      <c r="G225" s="50">
        <v>21</v>
      </c>
      <c r="H225" s="50">
        <v>155</v>
      </c>
      <c r="I225" s="50">
        <v>162</v>
      </c>
      <c r="J225" s="50">
        <v>103</v>
      </c>
      <c r="K225" s="50">
        <v>103</v>
      </c>
      <c r="L225" s="50"/>
      <c r="M225" s="50"/>
      <c r="N225" s="50">
        <v>35</v>
      </c>
      <c r="O225" s="50"/>
      <c r="P225" s="50"/>
      <c r="Q225" s="50">
        <v>24</v>
      </c>
      <c r="R225" s="50">
        <v>24</v>
      </c>
      <c r="S225" s="50"/>
      <c r="T225" s="50"/>
      <c r="U225" s="50"/>
      <c r="V225" s="50">
        <v>31</v>
      </c>
      <c r="W225" s="50">
        <v>31</v>
      </c>
      <c r="X225" s="50"/>
      <c r="Y225" s="50"/>
      <c r="Z225" s="50"/>
      <c r="AA225" s="50">
        <v>193</v>
      </c>
      <c r="AB225" s="50">
        <v>84</v>
      </c>
      <c r="AC225" s="50"/>
      <c r="AD225" s="50">
        <v>55</v>
      </c>
      <c r="AE225" s="51">
        <v>73</v>
      </c>
      <c r="AF225" s="17">
        <v>20</v>
      </c>
      <c r="AG225" s="18">
        <v>40</v>
      </c>
      <c r="AH225" s="19">
        <v>15</v>
      </c>
      <c r="AI225" s="20">
        <v>35</v>
      </c>
      <c r="AJ225" s="21">
        <v>35</v>
      </c>
      <c r="AK225" s="22">
        <v>60</v>
      </c>
      <c r="AL225" s="23">
        <f t="shared" si="0"/>
        <v>205</v>
      </c>
      <c r="AM225" s="24" t="s">
        <v>175</v>
      </c>
      <c r="AN225" s="37"/>
      <c r="AO225" s="24" t="s">
        <v>176</v>
      </c>
      <c r="AP225" s="34"/>
      <c r="AQ225" s="27" t="s">
        <v>177</v>
      </c>
      <c r="AR225" s="28" t="s">
        <v>118</v>
      </c>
      <c r="AS225" s="29">
        <v>0.3</v>
      </c>
      <c r="AT225" s="29">
        <v>4.4000000000000004</v>
      </c>
      <c r="AU225" s="30">
        <v>2</v>
      </c>
      <c r="AV225" s="31"/>
      <c r="AW225" s="26"/>
      <c r="AX225" s="26"/>
      <c r="AY225" s="26"/>
      <c r="AZ225" s="26"/>
      <c r="BA225" s="25">
        <v>1</v>
      </c>
      <c r="BB225" s="24">
        <v>41</v>
      </c>
      <c r="BC225" s="26">
        <v>190</v>
      </c>
      <c r="BD225" s="32" t="s">
        <v>119</v>
      </c>
      <c r="BE225" s="32">
        <v>50</v>
      </c>
      <c r="BF225" s="35" t="s">
        <v>132</v>
      </c>
      <c r="BG225" s="26" t="s">
        <v>120</v>
      </c>
      <c r="BH225" s="40">
        <v>10</v>
      </c>
      <c r="BI225" s="26" t="s">
        <v>203</v>
      </c>
      <c r="BJ225" s="37"/>
      <c r="BK225" s="36" t="s">
        <v>237</v>
      </c>
      <c r="BL225" s="204" t="str">
        <f t="shared" si="4"/>
        <v>insert into Pokemon values ( 224, Pichu, level, 20,  40,  15, 35,  35,  60, trainer,  Friendship)</v>
      </c>
    </row>
    <row r="226" spans="1:64" ht="12.75" customHeight="1">
      <c r="A226" s="12">
        <v>173</v>
      </c>
      <c r="B226" s="48" t="s">
        <v>565</v>
      </c>
      <c r="C226" s="48" t="s">
        <v>564</v>
      </c>
      <c r="D226" s="49"/>
      <c r="E226" s="50"/>
      <c r="F226" s="50">
        <v>40</v>
      </c>
      <c r="G226" s="50">
        <v>40</v>
      </c>
      <c r="H226" s="50"/>
      <c r="I226" s="50"/>
      <c r="J226" s="50">
        <v>99</v>
      </c>
      <c r="K226" s="50">
        <v>99</v>
      </c>
      <c r="L226" s="50"/>
      <c r="M226" s="50">
        <v>88</v>
      </c>
      <c r="N226" s="50"/>
      <c r="O226" s="50"/>
      <c r="P226" s="50"/>
      <c r="Q226" s="50">
        <v>210</v>
      </c>
      <c r="R226" s="50"/>
      <c r="S226" s="50"/>
      <c r="T226" s="50">
        <v>82</v>
      </c>
      <c r="U226" s="50"/>
      <c r="V226" s="50">
        <v>272</v>
      </c>
      <c r="W226" s="50"/>
      <c r="X226" s="50"/>
      <c r="Y226" s="50">
        <v>93</v>
      </c>
      <c r="Z226" s="50"/>
      <c r="AA226" s="50">
        <v>254</v>
      </c>
      <c r="AB226" s="50"/>
      <c r="AC226" s="50">
        <v>43</v>
      </c>
      <c r="AD226" s="50">
        <v>199</v>
      </c>
      <c r="AE226" s="51"/>
      <c r="AF226" s="17">
        <v>50</v>
      </c>
      <c r="AG226" s="18">
        <v>25</v>
      </c>
      <c r="AH226" s="19">
        <v>28</v>
      </c>
      <c r="AI226" s="20">
        <v>45</v>
      </c>
      <c r="AJ226" s="21">
        <v>55</v>
      </c>
      <c r="AK226" s="22">
        <v>15</v>
      </c>
      <c r="AL226" s="23">
        <f t="shared" si="0"/>
        <v>218</v>
      </c>
      <c r="AM226" s="24" t="s">
        <v>179</v>
      </c>
      <c r="AN226" s="37"/>
      <c r="AO226" s="24" t="s">
        <v>214</v>
      </c>
      <c r="AP226" s="26" t="s">
        <v>215</v>
      </c>
      <c r="AQ226" s="27" t="s">
        <v>216</v>
      </c>
      <c r="AR226" s="28" t="s">
        <v>118</v>
      </c>
      <c r="AS226" s="29">
        <v>0.3</v>
      </c>
      <c r="AT226" s="29">
        <v>6.6</v>
      </c>
      <c r="AU226" s="30">
        <v>3</v>
      </c>
      <c r="AV226" s="31"/>
      <c r="AW226" s="26"/>
      <c r="AX226" s="26"/>
      <c r="AY226" s="26"/>
      <c r="AZ226" s="26">
        <v>1</v>
      </c>
      <c r="BA226" s="25"/>
      <c r="BB226" s="24">
        <v>44</v>
      </c>
      <c r="BC226" s="26">
        <v>150</v>
      </c>
      <c r="BD226" s="32" t="s">
        <v>217</v>
      </c>
      <c r="BE226" s="32">
        <v>140</v>
      </c>
      <c r="BF226" s="35" t="s">
        <v>218</v>
      </c>
      <c r="BG226" s="26" t="s">
        <v>219</v>
      </c>
      <c r="BH226" s="40">
        <v>10</v>
      </c>
      <c r="BI226" s="26" t="s">
        <v>203</v>
      </c>
      <c r="BJ226" s="37"/>
      <c r="BK226" s="36" t="s">
        <v>237</v>
      </c>
      <c r="BL226" s="204" t="str">
        <f t="shared" si="4"/>
        <v>insert into Pokemon values ( 225, Cleffa, level, 50,  25,  28, 45,  55,  15, trainer,  Friendship)</v>
      </c>
    </row>
    <row r="227" spans="1:64" ht="12.75" customHeight="1">
      <c r="A227" s="12">
        <v>174</v>
      </c>
      <c r="B227" s="48" t="s">
        <v>566</v>
      </c>
      <c r="C227" s="48" t="s">
        <v>564</v>
      </c>
      <c r="D227" s="49"/>
      <c r="E227" s="50"/>
      <c r="F227" s="50">
        <v>43</v>
      </c>
      <c r="G227" s="50">
        <v>43</v>
      </c>
      <c r="H227" s="50">
        <v>137</v>
      </c>
      <c r="I227" s="50">
        <v>142</v>
      </c>
      <c r="J227" s="50"/>
      <c r="K227" s="50"/>
      <c r="L227" s="50"/>
      <c r="M227" s="50">
        <v>281</v>
      </c>
      <c r="N227" s="50"/>
      <c r="O227" s="50"/>
      <c r="P227" s="50">
        <v>119</v>
      </c>
      <c r="Q227" s="50">
        <v>134</v>
      </c>
      <c r="R227" s="50"/>
      <c r="S227" s="50">
        <v>61</v>
      </c>
      <c r="T227" s="50"/>
      <c r="U227" s="50"/>
      <c r="V227" s="50">
        <v>167</v>
      </c>
      <c r="W227" s="50"/>
      <c r="X227" s="50">
        <v>68</v>
      </c>
      <c r="Y227" s="50"/>
      <c r="Z227" s="50"/>
      <c r="AA227" s="50"/>
      <c r="AB227" s="50">
        <v>11</v>
      </c>
      <c r="AC227" s="50"/>
      <c r="AD227" s="50"/>
      <c r="AE227" s="51">
        <v>59</v>
      </c>
      <c r="AF227" s="17">
        <v>90</v>
      </c>
      <c r="AG227" s="18">
        <v>30</v>
      </c>
      <c r="AH227" s="19">
        <v>15</v>
      </c>
      <c r="AI227" s="20">
        <v>40</v>
      </c>
      <c r="AJ227" s="21">
        <v>20</v>
      </c>
      <c r="AK227" s="22">
        <v>15</v>
      </c>
      <c r="AL227" s="23">
        <f t="shared" si="0"/>
        <v>210</v>
      </c>
      <c r="AM227" s="24" t="s">
        <v>141</v>
      </c>
      <c r="AN227" s="25" t="s">
        <v>179</v>
      </c>
      <c r="AO227" s="24" t="s">
        <v>214</v>
      </c>
      <c r="AP227" s="34"/>
      <c r="AQ227" s="27" t="s">
        <v>216</v>
      </c>
      <c r="AR227" s="28" t="s">
        <v>118</v>
      </c>
      <c r="AS227" s="29">
        <v>0.3</v>
      </c>
      <c r="AT227" s="29">
        <v>2.2000000000000002</v>
      </c>
      <c r="AU227" s="30">
        <v>1</v>
      </c>
      <c r="AV227" s="31">
        <v>1</v>
      </c>
      <c r="AW227" s="26"/>
      <c r="AX227" s="26"/>
      <c r="AY227" s="26"/>
      <c r="AZ227" s="26"/>
      <c r="BA227" s="25"/>
      <c r="BB227" s="24">
        <v>42</v>
      </c>
      <c r="BC227" s="26">
        <v>170</v>
      </c>
      <c r="BD227" s="32" t="s">
        <v>217</v>
      </c>
      <c r="BE227" s="32">
        <v>50</v>
      </c>
      <c r="BF227" s="35" t="s">
        <v>218</v>
      </c>
      <c r="BG227" s="26" t="s">
        <v>219</v>
      </c>
      <c r="BH227" s="40">
        <v>10</v>
      </c>
      <c r="BI227" s="26" t="s">
        <v>203</v>
      </c>
      <c r="BJ227" s="37"/>
      <c r="BK227" s="36" t="s">
        <v>237</v>
      </c>
      <c r="BL227" s="204" t="str">
        <f t="shared" si="4"/>
        <v>insert into Pokemon values ( 226, Igglybuff, level, 90,  30,  15, 40,  20,  15, trainer,  Friendship)</v>
      </c>
    </row>
    <row r="228" spans="1:64" ht="12.75" customHeight="1">
      <c r="A228" s="12">
        <v>175</v>
      </c>
      <c r="B228" s="48" t="s">
        <v>567</v>
      </c>
      <c r="C228" s="48" t="s">
        <v>564</v>
      </c>
      <c r="D228" s="49"/>
      <c r="E228" s="50"/>
      <c r="F228" s="50">
        <v>46</v>
      </c>
      <c r="G228" s="50">
        <v>46</v>
      </c>
      <c r="H228" s="50"/>
      <c r="I228" s="50"/>
      <c r="J228" s="50"/>
      <c r="K228" s="50">
        <v>173</v>
      </c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>
        <v>257</v>
      </c>
      <c r="AB228" s="50"/>
      <c r="AC228" s="50"/>
      <c r="AD228" s="50">
        <v>127</v>
      </c>
      <c r="AE228" s="51"/>
      <c r="AF228" s="17">
        <v>35</v>
      </c>
      <c r="AG228" s="18">
        <v>20</v>
      </c>
      <c r="AH228" s="19">
        <v>65</v>
      </c>
      <c r="AI228" s="20">
        <v>40</v>
      </c>
      <c r="AJ228" s="21">
        <v>65</v>
      </c>
      <c r="AK228" s="22">
        <v>20</v>
      </c>
      <c r="AL228" s="23">
        <f t="shared" si="0"/>
        <v>245</v>
      </c>
      <c r="AM228" s="24" t="s">
        <v>179</v>
      </c>
      <c r="AN228" s="37"/>
      <c r="AO228" s="24" t="s">
        <v>154</v>
      </c>
      <c r="AP228" s="26" t="s">
        <v>443</v>
      </c>
      <c r="AQ228" s="27" t="s">
        <v>568</v>
      </c>
      <c r="AR228" s="28" t="s">
        <v>118</v>
      </c>
      <c r="AS228" s="29">
        <v>0.3</v>
      </c>
      <c r="AT228" s="29">
        <v>3.3</v>
      </c>
      <c r="AU228" s="30">
        <v>1.5</v>
      </c>
      <c r="AV228" s="31"/>
      <c r="AW228" s="26"/>
      <c r="AX228" s="26"/>
      <c r="AY228" s="26"/>
      <c r="AZ228" s="26">
        <v>1</v>
      </c>
      <c r="BA228" s="25"/>
      <c r="BB228" s="24">
        <v>49</v>
      </c>
      <c r="BC228" s="26">
        <v>190</v>
      </c>
      <c r="BD228" s="32" t="s">
        <v>217</v>
      </c>
      <c r="BE228" s="32">
        <v>50</v>
      </c>
      <c r="BF228" s="35" t="s">
        <v>128</v>
      </c>
      <c r="BG228" s="26" t="s">
        <v>72</v>
      </c>
      <c r="BH228" s="40">
        <v>10</v>
      </c>
      <c r="BI228" s="26" t="s">
        <v>203</v>
      </c>
      <c r="BJ228" s="37"/>
      <c r="BK228" s="36" t="s">
        <v>237</v>
      </c>
      <c r="BL228" s="204" t="str">
        <f t="shared" si="4"/>
        <v>insert into Pokemon values ( 227, Togepi, level, 35,  20,  65, 40,  65,  20, trainer,  Friendship)</v>
      </c>
    </row>
    <row r="229" spans="1:64" ht="12.75" customHeight="1">
      <c r="A229" s="12">
        <v>176</v>
      </c>
      <c r="B229" s="48" t="s">
        <v>569</v>
      </c>
      <c r="C229" s="48"/>
      <c r="D229" s="49"/>
      <c r="E229" s="50"/>
      <c r="F229" s="50">
        <v>47</v>
      </c>
      <c r="G229" s="50">
        <v>47</v>
      </c>
      <c r="H229" s="50"/>
      <c r="I229" s="50"/>
      <c r="J229" s="50"/>
      <c r="K229" s="50">
        <v>174</v>
      </c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>
        <v>258</v>
      </c>
      <c r="AB229" s="50"/>
      <c r="AC229" s="50"/>
      <c r="AD229" s="50">
        <v>128</v>
      </c>
      <c r="AE229" s="51"/>
      <c r="AF229" s="17">
        <v>55</v>
      </c>
      <c r="AG229" s="18">
        <v>40</v>
      </c>
      <c r="AH229" s="19">
        <v>85</v>
      </c>
      <c r="AI229" s="20">
        <v>80</v>
      </c>
      <c r="AJ229" s="21">
        <v>105</v>
      </c>
      <c r="AK229" s="22">
        <v>40</v>
      </c>
      <c r="AL229" s="23">
        <f t="shared" si="0"/>
        <v>405</v>
      </c>
      <c r="AM229" s="24" t="s">
        <v>179</v>
      </c>
      <c r="AN229" s="25" t="s">
        <v>95</v>
      </c>
      <c r="AO229" s="24" t="s">
        <v>154</v>
      </c>
      <c r="AP229" s="26" t="s">
        <v>443</v>
      </c>
      <c r="AQ229" s="27" t="s">
        <v>568</v>
      </c>
      <c r="AR229" s="28" t="s">
        <v>88</v>
      </c>
      <c r="AS229" s="29">
        <v>0.6</v>
      </c>
      <c r="AT229" s="29">
        <v>7.1</v>
      </c>
      <c r="AU229" s="30">
        <v>3.2</v>
      </c>
      <c r="AV229" s="31"/>
      <c r="AW229" s="26"/>
      <c r="AX229" s="26"/>
      <c r="AY229" s="26"/>
      <c r="AZ229" s="26">
        <v>2</v>
      </c>
      <c r="BA229" s="25"/>
      <c r="BB229" s="24">
        <v>142</v>
      </c>
      <c r="BC229" s="26">
        <v>75</v>
      </c>
      <c r="BD229" s="32" t="s">
        <v>217</v>
      </c>
      <c r="BE229" s="32">
        <v>50</v>
      </c>
      <c r="BF229" s="35" t="s">
        <v>128</v>
      </c>
      <c r="BG229" s="26" t="s">
        <v>72</v>
      </c>
      <c r="BH229" s="40">
        <v>10</v>
      </c>
      <c r="BI229" s="26" t="s">
        <v>95</v>
      </c>
      <c r="BJ229" s="25" t="s">
        <v>179</v>
      </c>
      <c r="BK229" s="36" t="s">
        <v>570</v>
      </c>
      <c r="BL229" s="204" t="str">
        <f t="shared" si="4"/>
        <v>insert into Pokemon values ( 228, Togetic, level, 55,  40,  85, 80,  105,  40, trainer,  Shiny Stone)</v>
      </c>
    </row>
    <row r="230" spans="1:64" ht="12.75" customHeight="1">
      <c r="A230" s="12">
        <v>177</v>
      </c>
      <c r="B230" s="48" t="s">
        <v>571</v>
      </c>
      <c r="C230" s="48"/>
      <c r="D230" s="49"/>
      <c r="E230" s="50"/>
      <c r="F230" s="50">
        <v>159</v>
      </c>
      <c r="G230" s="50">
        <v>161</v>
      </c>
      <c r="H230" s="50">
        <v>162</v>
      </c>
      <c r="I230" s="50">
        <v>169</v>
      </c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>
        <v>252</v>
      </c>
      <c r="W230" s="50"/>
      <c r="X230" s="50">
        <v>153</v>
      </c>
      <c r="Y230" s="50"/>
      <c r="Z230" s="50"/>
      <c r="AA230" s="50">
        <v>92</v>
      </c>
      <c r="AB230" s="50"/>
      <c r="AC230" s="50"/>
      <c r="AD230" s="50"/>
      <c r="AE230" s="51"/>
      <c r="AF230" s="17">
        <v>40</v>
      </c>
      <c r="AG230" s="18">
        <v>50</v>
      </c>
      <c r="AH230" s="19">
        <v>45</v>
      </c>
      <c r="AI230" s="20">
        <v>70</v>
      </c>
      <c r="AJ230" s="21">
        <v>45</v>
      </c>
      <c r="AK230" s="22">
        <v>70</v>
      </c>
      <c r="AL230" s="23">
        <f t="shared" si="0"/>
        <v>320</v>
      </c>
      <c r="AM230" s="24" t="s">
        <v>184</v>
      </c>
      <c r="AN230" s="25" t="s">
        <v>95</v>
      </c>
      <c r="AO230" s="24" t="s">
        <v>304</v>
      </c>
      <c r="AP230" s="26" t="s">
        <v>366</v>
      </c>
      <c r="AQ230" s="27" t="s">
        <v>572</v>
      </c>
      <c r="AR230" s="28" t="s">
        <v>256</v>
      </c>
      <c r="AS230" s="29">
        <v>0.2</v>
      </c>
      <c r="AT230" s="29">
        <v>4.4000000000000004</v>
      </c>
      <c r="AU230" s="30">
        <v>2</v>
      </c>
      <c r="AV230" s="31"/>
      <c r="AW230" s="26"/>
      <c r="AX230" s="26"/>
      <c r="AY230" s="26">
        <v>1</v>
      </c>
      <c r="AZ230" s="26"/>
      <c r="BA230" s="25"/>
      <c r="BB230" s="24">
        <v>64</v>
      </c>
      <c r="BC230" s="26">
        <v>190</v>
      </c>
      <c r="BD230" s="32" t="s">
        <v>119</v>
      </c>
      <c r="BE230" s="32">
        <v>50</v>
      </c>
      <c r="BF230" s="35" t="s">
        <v>71</v>
      </c>
      <c r="BG230" s="26" t="s">
        <v>120</v>
      </c>
      <c r="BH230" s="29">
        <v>20</v>
      </c>
      <c r="BI230" s="26" t="s">
        <v>95</v>
      </c>
      <c r="BJ230" s="37"/>
      <c r="BK230" s="36" t="s">
        <v>299</v>
      </c>
      <c r="BL230" s="204" t="str">
        <f t="shared" si="4"/>
        <v>insert into Pokemon values ( 229, Natu, level, 40,  50,  45, 70,  45,  70, trainer,  Lv. 25)</v>
      </c>
    </row>
    <row r="231" spans="1:64" ht="12.75" customHeight="1">
      <c r="A231" s="12">
        <v>178</v>
      </c>
      <c r="B231" s="48" t="s">
        <v>573</v>
      </c>
      <c r="C231" s="48"/>
      <c r="D231" s="49"/>
      <c r="E231" s="50"/>
      <c r="F231" s="50">
        <v>160</v>
      </c>
      <c r="G231" s="50">
        <v>162</v>
      </c>
      <c r="H231" s="50">
        <v>163</v>
      </c>
      <c r="I231" s="50">
        <v>170</v>
      </c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>
        <v>253</v>
      </c>
      <c r="W231" s="50"/>
      <c r="X231" s="50">
        <v>154</v>
      </c>
      <c r="Y231" s="50"/>
      <c r="Z231" s="50"/>
      <c r="AA231" s="50">
        <v>93</v>
      </c>
      <c r="AB231" s="50"/>
      <c r="AC231" s="50"/>
      <c r="AD231" s="50"/>
      <c r="AE231" s="51"/>
      <c r="AF231" s="17">
        <v>65</v>
      </c>
      <c r="AG231" s="18">
        <v>75</v>
      </c>
      <c r="AH231" s="19">
        <v>70</v>
      </c>
      <c r="AI231" s="20">
        <v>95</v>
      </c>
      <c r="AJ231" s="21">
        <v>70</v>
      </c>
      <c r="AK231" s="22">
        <v>95</v>
      </c>
      <c r="AL231" s="23">
        <f t="shared" si="0"/>
        <v>470</v>
      </c>
      <c r="AM231" s="24" t="s">
        <v>184</v>
      </c>
      <c r="AN231" s="25" t="s">
        <v>95</v>
      </c>
      <c r="AO231" s="24" t="s">
        <v>304</v>
      </c>
      <c r="AP231" s="26" t="s">
        <v>366</v>
      </c>
      <c r="AQ231" s="27" t="s">
        <v>572</v>
      </c>
      <c r="AR231" s="28" t="s">
        <v>148</v>
      </c>
      <c r="AS231" s="29">
        <v>1.5</v>
      </c>
      <c r="AT231" s="29">
        <v>33.1</v>
      </c>
      <c r="AU231" s="30">
        <v>15</v>
      </c>
      <c r="AV231" s="31"/>
      <c r="AW231" s="26"/>
      <c r="AX231" s="26"/>
      <c r="AY231" s="26">
        <v>1</v>
      </c>
      <c r="AZ231" s="26"/>
      <c r="BA231" s="25">
        <v>1</v>
      </c>
      <c r="BB231" s="24">
        <v>165</v>
      </c>
      <c r="BC231" s="26">
        <v>75</v>
      </c>
      <c r="BD231" s="32" t="s">
        <v>119</v>
      </c>
      <c r="BE231" s="32">
        <v>50</v>
      </c>
      <c r="BF231" s="35" t="s">
        <v>71</v>
      </c>
      <c r="BG231" s="26" t="s">
        <v>120</v>
      </c>
      <c r="BH231" s="29">
        <v>20</v>
      </c>
      <c r="BI231" s="26" t="s">
        <v>95</v>
      </c>
      <c r="BJ231" s="37"/>
      <c r="BK231" s="36"/>
      <c r="BL231" s="204" t="str">
        <f t="shared" si="4"/>
        <v>insert into Pokemon values ( 230, Xatu, level, 65,  75,  70, 95,  70,  95, trainer,  0)</v>
      </c>
    </row>
    <row r="232" spans="1:64" ht="12.75" customHeight="1">
      <c r="A232" s="12">
        <v>179</v>
      </c>
      <c r="B232" s="48" t="s">
        <v>574</v>
      </c>
      <c r="C232" s="48"/>
      <c r="D232" s="49"/>
      <c r="E232" s="50"/>
      <c r="F232" s="50">
        <v>53</v>
      </c>
      <c r="G232" s="50">
        <v>53</v>
      </c>
      <c r="H232" s="50"/>
      <c r="I232" s="50"/>
      <c r="J232" s="50"/>
      <c r="K232" s="50"/>
      <c r="L232" s="50"/>
      <c r="M232" s="50">
        <v>25</v>
      </c>
      <c r="N232" s="50"/>
      <c r="O232" s="50">
        <v>127</v>
      </c>
      <c r="P232" s="50"/>
      <c r="Q232" s="50"/>
      <c r="R232" s="50"/>
      <c r="S232" s="50"/>
      <c r="T232" s="50"/>
      <c r="U232" s="50"/>
      <c r="V232" s="50">
        <v>162</v>
      </c>
      <c r="W232" s="50"/>
      <c r="X232" s="50">
        <v>63</v>
      </c>
      <c r="Y232" s="50"/>
      <c r="Z232" s="50"/>
      <c r="AA232" s="50"/>
      <c r="AB232" s="50"/>
      <c r="AC232" s="50"/>
      <c r="AD232" s="50"/>
      <c r="AE232" s="51">
        <v>101</v>
      </c>
      <c r="AF232" s="17">
        <v>55</v>
      </c>
      <c r="AG232" s="18">
        <v>40</v>
      </c>
      <c r="AH232" s="19">
        <v>40</v>
      </c>
      <c r="AI232" s="20">
        <v>65</v>
      </c>
      <c r="AJ232" s="21">
        <v>45</v>
      </c>
      <c r="AK232" s="22">
        <v>35</v>
      </c>
      <c r="AL232" s="23">
        <f t="shared" si="0"/>
        <v>280</v>
      </c>
      <c r="AM232" s="24" t="s">
        <v>175</v>
      </c>
      <c r="AN232" s="37"/>
      <c r="AO232" s="24" t="s">
        <v>176</v>
      </c>
      <c r="AP232" s="34"/>
      <c r="AQ232" s="27" t="s">
        <v>575</v>
      </c>
      <c r="AR232" s="28" t="s">
        <v>88</v>
      </c>
      <c r="AS232" s="29">
        <v>0.6</v>
      </c>
      <c r="AT232" s="29">
        <v>17.2</v>
      </c>
      <c r="AU232" s="30">
        <v>7.8</v>
      </c>
      <c r="AV232" s="31"/>
      <c r="AW232" s="26"/>
      <c r="AX232" s="26"/>
      <c r="AY232" s="26">
        <v>1</v>
      </c>
      <c r="AZ232" s="26"/>
      <c r="BA232" s="25"/>
      <c r="BB232" s="24">
        <v>56</v>
      </c>
      <c r="BC232" s="26">
        <v>235</v>
      </c>
      <c r="BD232" s="32" t="s">
        <v>70</v>
      </c>
      <c r="BE232" s="32">
        <v>50</v>
      </c>
      <c r="BF232" s="35" t="s">
        <v>128</v>
      </c>
      <c r="BG232" s="26" t="s">
        <v>120</v>
      </c>
      <c r="BH232" s="29">
        <v>20</v>
      </c>
      <c r="BI232" s="26" t="s">
        <v>73</v>
      </c>
      <c r="BJ232" s="25" t="s">
        <v>156</v>
      </c>
      <c r="BK232" s="36" t="s">
        <v>551</v>
      </c>
      <c r="BL232" s="204" t="str">
        <f t="shared" si="4"/>
        <v>insert into Pokemon values ( 231, Mareep, level, 55,  40,  40, 65,  45,  35, trainer,  Lv. 15)</v>
      </c>
    </row>
    <row r="233" spans="1:64" ht="12.75" customHeight="1">
      <c r="A233" s="12">
        <v>180</v>
      </c>
      <c r="B233" s="48" t="s">
        <v>576</v>
      </c>
      <c r="C233" s="48"/>
      <c r="D233" s="49"/>
      <c r="E233" s="50"/>
      <c r="F233" s="50">
        <v>54</v>
      </c>
      <c r="G233" s="50">
        <v>54</v>
      </c>
      <c r="H233" s="50"/>
      <c r="I233" s="50"/>
      <c r="J233" s="50"/>
      <c r="K233" s="50"/>
      <c r="L233" s="50"/>
      <c r="M233" s="50">
        <v>26</v>
      </c>
      <c r="N233" s="50"/>
      <c r="O233" s="50">
        <v>128</v>
      </c>
      <c r="P233" s="50"/>
      <c r="Q233" s="50"/>
      <c r="R233" s="50"/>
      <c r="S233" s="50"/>
      <c r="T233" s="50"/>
      <c r="U233" s="50"/>
      <c r="V233" s="50">
        <v>163</v>
      </c>
      <c r="W233" s="50"/>
      <c r="X233" s="50">
        <v>64</v>
      </c>
      <c r="Y233" s="50"/>
      <c r="Z233" s="50"/>
      <c r="AA233" s="50"/>
      <c r="AB233" s="50"/>
      <c r="AC233" s="50"/>
      <c r="AD233" s="50"/>
      <c r="AE233" s="51">
        <v>102</v>
      </c>
      <c r="AF233" s="17">
        <v>70</v>
      </c>
      <c r="AG233" s="18">
        <v>55</v>
      </c>
      <c r="AH233" s="19">
        <v>55</v>
      </c>
      <c r="AI233" s="20">
        <v>80</v>
      </c>
      <c r="AJ233" s="21">
        <v>60</v>
      </c>
      <c r="AK233" s="22">
        <v>45</v>
      </c>
      <c r="AL233" s="23">
        <f t="shared" si="0"/>
        <v>365</v>
      </c>
      <c r="AM233" s="24" t="s">
        <v>175</v>
      </c>
      <c r="AN233" s="37"/>
      <c r="AO233" s="24" t="s">
        <v>176</v>
      </c>
      <c r="AP233" s="34"/>
      <c r="AQ233" s="27" t="s">
        <v>575</v>
      </c>
      <c r="AR233" s="28" t="s">
        <v>182</v>
      </c>
      <c r="AS233" s="29">
        <v>0.8</v>
      </c>
      <c r="AT233" s="29">
        <v>29.3</v>
      </c>
      <c r="AU233" s="30">
        <v>13.3</v>
      </c>
      <c r="AV233" s="31"/>
      <c r="AW233" s="26"/>
      <c r="AX233" s="26"/>
      <c r="AY233" s="26">
        <v>2</v>
      </c>
      <c r="AZ233" s="26"/>
      <c r="BA233" s="25"/>
      <c r="BB233" s="24">
        <v>128</v>
      </c>
      <c r="BC233" s="26">
        <v>120</v>
      </c>
      <c r="BD233" s="32" t="s">
        <v>70</v>
      </c>
      <c r="BE233" s="32">
        <v>50</v>
      </c>
      <c r="BF233" s="35" t="s">
        <v>218</v>
      </c>
      <c r="BG233" s="26" t="s">
        <v>120</v>
      </c>
      <c r="BH233" s="29">
        <v>20</v>
      </c>
      <c r="BI233" s="26" t="s">
        <v>73</v>
      </c>
      <c r="BJ233" s="25" t="s">
        <v>156</v>
      </c>
      <c r="BK233" s="36" t="s">
        <v>325</v>
      </c>
      <c r="BL233" s="204" t="str">
        <f t="shared" si="4"/>
        <v>insert into Pokemon values ( 232, Flaaffy, level, 70,  55,  55, 80,  60,  45, trainer,  Lv. 30)</v>
      </c>
    </row>
    <row r="234" spans="1:64" ht="12.75" customHeight="1">
      <c r="A234" s="12">
        <v>181</v>
      </c>
      <c r="B234" s="48" t="s">
        <v>577</v>
      </c>
      <c r="C234" s="48"/>
      <c r="D234" s="49"/>
      <c r="E234" s="50"/>
      <c r="F234" s="50">
        <v>55</v>
      </c>
      <c r="G234" s="50">
        <v>55</v>
      </c>
      <c r="H234" s="50"/>
      <c r="I234" s="50"/>
      <c r="J234" s="50"/>
      <c r="K234" s="50"/>
      <c r="L234" s="50"/>
      <c r="M234" s="50">
        <v>27</v>
      </c>
      <c r="N234" s="50"/>
      <c r="O234" s="50">
        <v>129</v>
      </c>
      <c r="P234" s="50"/>
      <c r="Q234" s="50"/>
      <c r="R234" s="50"/>
      <c r="S234" s="50"/>
      <c r="T234" s="50"/>
      <c r="U234" s="50"/>
      <c r="V234" s="50">
        <v>164</v>
      </c>
      <c r="W234" s="50"/>
      <c r="X234" s="50">
        <v>65</v>
      </c>
      <c r="Y234" s="50"/>
      <c r="Z234" s="50"/>
      <c r="AA234" s="50"/>
      <c r="AB234" s="50"/>
      <c r="AC234" s="50"/>
      <c r="AD234" s="50"/>
      <c r="AE234" s="51">
        <v>103</v>
      </c>
      <c r="AF234" s="17">
        <v>90</v>
      </c>
      <c r="AG234" s="18">
        <v>75</v>
      </c>
      <c r="AH234" s="19">
        <v>85</v>
      </c>
      <c r="AI234" s="20">
        <v>115</v>
      </c>
      <c r="AJ234" s="21">
        <v>90</v>
      </c>
      <c r="AK234" s="22">
        <v>55</v>
      </c>
      <c r="AL234" s="23">
        <f t="shared" si="0"/>
        <v>510</v>
      </c>
      <c r="AM234" s="24" t="s">
        <v>175</v>
      </c>
      <c r="AN234" s="37"/>
      <c r="AO234" s="24" t="s">
        <v>176</v>
      </c>
      <c r="AP234" s="34"/>
      <c r="AQ234" s="27" t="s">
        <v>575</v>
      </c>
      <c r="AR234" s="28" t="s">
        <v>139</v>
      </c>
      <c r="AS234" s="29">
        <v>1.4</v>
      </c>
      <c r="AT234" s="29">
        <v>135.6</v>
      </c>
      <c r="AU234" s="30">
        <v>61.5</v>
      </c>
      <c r="AV234" s="31"/>
      <c r="AW234" s="26"/>
      <c r="AX234" s="26"/>
      <c r="AY234" s="26">
        <v>3</v>
      </c>
      <c r="AZ234" s="26"/>
      <c r="BA234" s="25"/>
      <c r="BB234" s="24">
        <v>255</v>
      </c>
      <c r="BC234" s="26">
        <v>45</v>
      </c>
      <c r="BD234" s="32" t="s">
        <v>70</v>
      </c>
      <c r="BE234" s="32">
        <v>50</v>
      </c>
      <c r="BF234" s="35" t="s">
        <v>132</v>
      </c>
      <c r="BG234" s="26" t="s">
        <v>120</v>
      </c>
      <c r="BH234" s="29">
        <v>20</v>
      </c>
      <c r="BI234" s="26" t="s">
        <v>73</v>
      </c>
      <c r="BJ234" s="25" t="s">
        <v>156</v>
      </c>
      <c r="BK234" s="36"/>
      <c r="BL234" s="204" t="str">
        <f t="shared" si="4"/>
        <v>insert into Pokemon values ( 233, Ampharos, level, 90,  75,  85, 115,  90,  55, trainer,  0)</v>
      </c>
    </row>
    <row r="235" spans="1:64" ht="12.75" customHeight="1">
      <c r="A235" s="12">
        <v>181.1</v>
      </c>
      <c r="B235" s="48" t="s">
        <v>578</v>
      </c>
      <c r="C235" s="48" t="s">
        <v>137</v>
      </c>
      <c r="D235" s="49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>
        <v>129</v>
      </c>
      <c r="P235" s="50"/>
      <c r="Q235" s="50"/>
      <c r="R235" s="50"/>
      <c r="S235" s="50"/>
      <c r="T235" s="50"/>
      <c r="U235" s="50"/>
      <c r="V235" s="50">
        <v>164</v>
      </c>
      <c r="W235" s="50"/>
      <c r="X235" s="50">
        <v>65</v>
      </c>
      <c r="Y235" s="50"/>
      <c r="Z235" s="50"/>
      <c r="AA235" s="50"/>
      <c r="AB235" s="50"/>
      <c r="AC235" s="50"/>
      <c r="AD235" s="50"/>
      <c r="AE235" s="51"/>
      <c r="AF235" s="17">
        <v>90</v>
      </c>
      <c r="AG235" s="18">
        <v>95</v>
      </c>
      <c r="AH235" s="19">
        <v>105</v>
      </c>
      <c r="AI235" s="20">
        <v>165</v>
      </c>
      <c r="AJ235" s="21">
        <v>110</v>
      </c>
      <c r="AK235" s="22">
        <v>45</v>
      </c>
      <c r="AL235" s="23">
        <f t="shared" si="0"/>
        <v>610</v>
      </c>
      <c r="AM235" s="24" t="s">
        <v>175</v>
      </c>
      <c r="AN235" s="37" t="s">
        <v>90</v>
      </c>
      <c r="AO235" s="24" t="s">
        <v>473</v>
      </c>
      <c r="AP235" s="34"/>
      <c r="AQ235" s="27"/>
      <c r="AR235" s="28" t="s">
        <v>139</v>
      </c>
      <c r="AS235" s="29">
        <v>1.4</v>
      </c>
      <c r="AT235" s="29">
        <v>135.6</v>
      </c>
      <c r="AU235" s="30">
        <v>61.5</v>
      </c>
      <c r="AV235" s="31"/>
      <c r="AW235" s="26"/>
      <c r="AX235" s="26"/>
      <c r="AY235" s="26">
        <v>3</v>
      </c>
      <c r="AZ235" s="26"/>
      <c r="BA235" s="25"/>
      <c r="BB235" s="24">
        <v>305</v>
      </c>
      <c r="BC235" s="26">
        <v>45</v>
      </c>
      <c r="BD235" s="32" t="s">
        <v>70</v>
      </c>
      <c r="BE235" s="32">
        <v>50</v>
      </c>
      <c r="BF235" s="35" t="s">
        <v>132</v>
      </c>
      <c r="BG235" s="26" t="s">
        <v>120</v>
      </c>
      <c r="BH235" s="29">
        <v>20</v>
      </c>
      <c r="BI235" s="26" t="s">
        <v>73</v>
      </c>
      <c r="BJ235" s="25" t="s">
        <v>156</v>
      </c>
      <c r="BK235" s="36"/>
      <c r="BL235" s="204" t="str">
        <f t="shared" si="4"/>
        <v>insert into Pokemon values ( 234, Ampharos (Mega), level, 90,  95,  105, 165,  110,  45, trainer,  0)</v>
      </c>
    </row>
    <row r="236" spans="1:64" ht="12.75" customHeight="1">
      <c r="A236" s="12">
        <v>182</v>
      </c>
      <c r="B236" s="48" t="s">
        <v>579</v>
      </c>
      <c r="C236" s="48"/>
      <c r="D236" s="49"/>
      <c r="E236" s="50"/>
      <c r="F236" s="50">
        <v>86</v>
      </c>
      <c r="G236" s="50">
        <v>86</v>
      </c>
      <c r="H236" s="50">
        <v>91</v>
      </c>
      <c r="I236" s="50">
        <v>94</v>
      </c>
      <c r="J236" s="50"/>
      <c r="K236" s="50"/>
      <c r="L236" s="50"/>
      <c r="M236" s="50"/>
      <c r="N236" s="50">
        <v>108</v>
      </c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>
        <v>58</v>
      </c>
      <c r="AB236" s="50"/>
      <c r="AC236" s="50"/>
      <c r="AD236" s="50"/>
      <c r="AE236" s="51"/>
      <c r="AF236" s="17">
        <v>75</v>
      </c>
      <c r="AG236" s="18">
        <v>80</v>
      </c>
      <c r="AH236" s="19">
        <v>95</v>
      </c>
      <c r="AI236" s="20">
        <v>90</v>
      </c>
      <c r="AJ236" s="21">
        <v>100</v>
      </c>
      <c r="AK236" s="22">
        <v>50</v>
      </c>
      <c r="AL236" s="23">
        <f t="shared" si="0"/>
        <v>490</v>
      </c>
      <c r="AM236" s="24" t="s">
        <v>65</v>
      </c>
      <c r="AN236" s="37"/>
      <c r="AO236" s="24" t="s">
        <v>68</v>
      </c>
      <c r="AP236" s="34"/>
      <c r="AQ236" s="27" t="s">
        <v>444</v>
      </c>
      <c r="AR236" s="28" t="s">
        <v>178</v>
      </c>
      <c r="AS236" s="29">
        <v>0.4</v>
      </c>
      <c r="AT236" s="29">
        <v>12.8</v>
      </c>
      <c r="AU236" s="30">
        <v>5.8</v>
      </c>
      <c r="AV236" s="31"/>
      <c r="AW236" s="26"/>
      <c r="AX236" s="26"/>
      <c r="AY236" s="26"/>
      <c r="AZ236" s="26">
        <v>3</v>
      </c>
      <c r="BA236" s="25"/>
      <c r="BB236" s="24">
        <v>245</v>
      </c>
      <c r="BC236" s="26">
        <v>45</v>
      </c>
      <c r="BD236" s="32" t="s">
        <v>70</v>
      </c>
      <c r="BE236" s="32">
        <v>50</v>
      </c>
      <c r="BF236" s="35" t="s">
        <v>71</v>
      </c>
      <c r="BG236" s="26" t="s">
        <v>120</v>
      </c>
      <c r="BH236" s="29">
        <v>20</v>
      </c>
      <c r="BI236" s="26" t="s">
        <v>65</v>
      </c>
      <c r="BJ236" s="37"/>
      <c r="BK236" s="36"/>
      <c r="BL236" s="204" t="str">
        <f t="shared" si="4"/>
        <v>insert into Pokemon values ( 235, Bellossom, level, 75,  80,  95, 90,  100,  50, trainer,  0)</v>
      </c>
    </row>
    <row r="237" spans="1:64" ht="12.75" customHeight="1">
      <c r="A237" s="12">
        <v>183</v>
      </c>
      <c r="B237" s="48" t="s">
        <v>580</v>
      </c>
      <c r="C237" s="48"/>
      <c r="D237" s="49"/>
      <c r="E237" s="50"/>
      <c r="F237" s="50">
        <v>130</v>
      </c>
      <c r="G237" s="50">
        <v>132</v>
      </c>
      <c r="H237" s="50">
        <v>55</v>
      </c>
      <c r="I237" s="50">
        <v>56</v>
      </c>
      <c r="J237" s="50">
        <v>125</v>
      </c>
      <c r="K237" s="50">
        <v>125</v>
      </c>
      <c r="L237" s="50"/>
      <c r="M237" s="50">
        <v>31</v>
      </c>
      <c r="N237" s="50">
        <v>42</v>
      </c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>
        <v>140</v>
      </c>
      <c r="AC237" s="50"/>
      <c r="AD237" s="50"/>
      <c r="AE237" s="51">
        <v>47</v>
      </c>
      <c r="AF237" s="17">
        <v>70</v>
      </c>
      <c r="AG237" s="18">
        <v>20</v>
      </c>
      <c r="AH237" s="19">
        <v>50</v>
      </c>
      <c r="AI237" s="20">
        <v>20</v>
      </c>
      <c r="AJ237" s="21">
        <v>50</v>
      </c>
      <c r="AK237" s="22">
        <v>40</v>
      </c>
      <c r="AL237" s="23">
        <f t="shared" si="0"/>
        <v>250</v>
      </c>
      <c r="AM237" s="24" t="s">
        <v>103</v>
      </c>
      <c r="AN237" s="25" t="s">
        <v>179</v>
      </c>
      <c r="AO237" s="24" t="s">
        <v>82</v>
      </c>
      <c r="AP237" s="26" t="s">
        <v>581</v>
      </c>
      <c r="AQ237" s="27" t="s">
        <v>582</v>
      </c>
      <c r="AR237" s="28" t="s">
        <v>178</v>
      </c>
      <c r="AS237" s="29">
        <v>0.4</v>
      </c>
      <c r="AT237" s="29">
        <v>18.7</v>
      </c>
      <c r="AU237" s="30">
        <v>8.5</v>
      </c>
      <c r="AV237" s="31">
        <v>2</v>
      </c>
      <c r="AW237" s="26"/>
      <c r="AX237" s="26"/>
      <c r="AY237" s="26"/>
      <c r="AZ237" s="26"/>
      <c r="BA237" s="25"/>
      <c r="BB237" s="24">
        <v>88</v>
      </c>
      <c r="BC237" s="26">
        <v>190</v>
      </c>
      <c r="BD237" s="32" t="s">
        <v>217</v>
      </c>
      <c r="BE237" s="32">
        <v>50</v>
      </c>
      <c r="BF237" s="35" t="s">
        <v>107</v>
      </c>
      <c r="BG237" s="26" t="s">
        <v>120</v>
      </c>
      <c r="BH237" s="40">
        <v>10</v>
      </c>
      <c r="BI237" s="26" t="s">
        <v>108</v>
      </c>
      <c r="BJ237" s="25" t="s">
        <v>179</v>
      </c>
      <c r="BK237" s="36" t="s">
        <v>145</v>
      </c>
      <c r="BL237" s="204" t="str">
        <f t="shared" si="4"/>
        <v>insert into Pokemon values ( 236, Marill, level, 70,  20,  50, 20,  50,  40, trainer,  Lv. 18)</v>
      </c>
    </row>
    <row r="238" spans="1:64" ht="12.75" customHeight="1">
      <c r="A238" s="12">
        <v>184</v>
      </c>
      <c r="B238" s="48" t="s">
        <v>583</v>
      </c>
      <c r="C238" s="48"/>
      <c r="D238" s="49"/>
      <c r="E238" s="50"/>
      <c r="F238" s="50">
        <v>131</v>
      </c>
      <c r="G238" s="50">
        <v>133</v>
      </c>
      <c r="H238" s="50">
        <v>56</v>
      </c>
      <c r="I238" s="50">
        <v>57</v>
      </c>
      <c r="J238" s="50">
        <v>126</v>
      </c>
      <c r="K238" s="50">
        <v>126</v>
      </c>
      <c r="L238" s="50"/>
      <c r="M238" s="50">
        <v>32</v>
      </c>
      <c r="N238" s="50">
        <v>43</v>
      </c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>
        <v>141</v>
      </c>
      <c r="AC238" s="50"/>
      <c r="AD238" s="50"/>
      <c r="AE238" s="51">
        <v>48</v>
      </c>
      <c r="AF238" s="17">
        <v>100</v>
      </c>
      <c r="AG238" s="18">
        <v>50</v>
      </c>
      <c r="AH238" s="19">
        <v>80</v>
      </c>
      <c r="AI238" s="20">
        <v>60</v>
      </c>
      <c r="AJ238" s="21">
        <v>80</v>
      </c>
      <c r="AK238" s="22">
        <v>50</v>
      </c>
      <c r="AL238" s="23">
        <f t="shared" si="0"/>
        <v>420</v>
      </c>
      <c r="AM238" s="24" t="s">
        <v>103</v>
      </c>
      <c r="AN238" s="25" t="s">
        <v>179</v>
      </c>
      <c r="AO238" s="24" t="s">
        <v>82</v>
      </c>
      <c r="AP238" s="26" t="s">
        <v>581</v>
      </c>
      <c r="AQ238" s="27" t="s">
        <v>582</v>
      </c>
      <c r="AR238" s="28" t="s">
        <v>182</v>
      </c>
      <c r="AS238" s="29">
        <v>0.8</v>
      </c>
      <c r="AT238" s="29">
        <v>62.8</v>
      </c>
      <c r="AU238" s="30">
        <v>28.5</v>
      </c>
      <c r="AV238" s="31">
        <v>3</v>
      </c>
      <c r="AW238" s="26"/>
      <c r="AX238" s="26"/>
      <c r="AY238" s="26"/>
      <c r="AZ238" s="26"/>
      <c r="BA238" s="25"/>
      <c r="BB238" s="24">
        <v>218</v>
      </c>
      <c r="BC238" s="26">
        <v>75</v>
      </c>
      <c r="BD238" s="32" t="s">
        <v>217</v>
      </c>
      <c r="BE238" s="32">
        <v>50</v>
      </c>
      <c r="BF238" s="35" t="s">
        <v>107</v>
      </c>
      <c r="BG238" s="26" t="s">
        <v>120</v>
      </c>
      <c r="BH238" s="40">
        <v>10</v>
      </c>
      <c r="BI238" s="26" t="s">
        <v>108</v>
      </c>
      <c r="BJ238" s="25" t="s">
        <v>179</v>
      </c>
      <c r="BK238" s="36"/>
      <c r="BL238" s="204" t="str">
        <f t="shared" si="4"/>
        <v>insert into Pokemon values ( 237, Azumarill, level, 100,  50,  80, 60,  80,  50, trainer,  0)</v>
      </c>
    </row>
    <row r="239" spans="1:64" ht="12.75" customHeight="1">
      <c r="A239" s="12">
        <v>185</v>
      </c>
      <c r="B239" s="48" t="s">
        <v>584</v>
      </c>
      <c r="C239" s="48"/>
      <c r="D239" s="49"/>
      <c r="E239" s="50"/>
      <c r="F239" s="50">
        <v>106</v>
      </c>
      <c r="G239" s="50">
        <v>107</v>
      </c>
      <c r="H239" s="50"/>
      <c r="I239" s="50"/>
      <c r="J239" s="50">
        <v>93</v>
      </c>
      <c r="K239" s="50">
        <v>93</v>
      </c>
      <c r="L239" s="50"/>
      <c r="M239" s="50"/>
      <c r="N239" s="50"/>
      <c r="O239" s="50"/>
      <c r="P239" s="50">
        <v>130</v>
      </c>
      <c r="Q239" s="50">
        <v>31</v>
      </c>
      <c r="R239" s="50">
        <v>31</v>
      </c>
      <c r="S239" s="50">
        <v>15</v>
      </c>
      <c r="T239" s="50"/>
      <c r="U239" s="50"/>
      <c r="V239" s="50">
        <v>38</v>
      </c>
      <c r="W239" s="50">
        <v>38</v>
      </c>
      <c r="X239" s="50">
        <v>15</v>
      </c>
      <c r="Y239" s="50"/>
      <c r="Z239" s="50"/>
      <c r="AA239" s="50">
        <v>253</v>
      </c>
      <c r="AB239" s="50"/>
      <c r="AC239" s="50"/>
      <c r="AD239" s="50">
        <v>124</v>
      </c>
      <c r="AE239" s="51">
        <v>88</v>
      </c>
      <c r="AF239" s="17">
        <v>70</v>
      </c>
      <c r="AG239" s="18">
        <v>100</v>
      </c>
      <c r="AH239" s="19">
        <v>115</v>
      </c>
      <c r="AI239" s="20">
        <v>30</v>
      </c>
      <c r="AJ239" s="21">
        <v>65</v>
      </c>
      <c r="AK239" s="22">
        <v>30</v>
      </c>
      <c r="AL239" s="23">
        <f t="shared" si="0"/>
        <v>410</v>
      </c>
      <c r="AM239" s="24" t="s">
        <v>292</v>
      </c>
      <c r="AN239" s="37"/>
      <c r="AO239" s="24" t="s">
        <v>328</v>
      </c>
      <c r="AP239" s="26" t="s">
        <v>293</v>
      </c>
      <c r="AQ239" s="27" t="s">
        <v>267</v>
      </c>
      <c r="AR239" s="28" t="s">
        <v>167</v>
      </c>
      <c r="AS239" s="29">
        <v>1.2</v>
      </c>
      <c r="AT239" s="29">
        <v>83.8</v>
      </c>
      <c r="AU239" s="30">
        <v>38</v>
      </c>
      <c r="AV239" s="31"/>
      <c r="AW239" s="26"/>
      <c r="AX239" s="26">
        <v>2</v>
      </c>
      <c r="AY239" s="26"/>
      <c r="AZ239" s="26"/>
      <c r="BA239" s="25"/>
      <c r="BB239" s="24">
        <v>144</v>
      </c>
      <c r="BC239" s="26">
        <v>65</v>
      </c>
      <c r="BD239" s="32" t="s">
        <v>119</v>
      </c>
      <c r="BE239" s="32">
        <v>50</v>
      </c>
      <c r="BF239" s="35" t="s">
        <v>130</v>
      </c>
      <c r="BG239" s="26" t="s">
        <v>120</v>
      </c>
      <c r="BH239" s="29">
        <v>20</v>
      </c>
      <c r="BI239" s="26" t="s">
        <v>329</v>
      </c>
      <c r="BJ239" s="37"/>
      <c r="BK239" s="36"/>
      <c r="BL239" s="204" t="str">
        <f t="shared" si="4"/>
        <v>insert into Pokemon values ( 238, Sudowoodo, level, 70,  100,  115, 30,  65,  30, trainer,  0)</v>
      </c>
    </row>
    <row r="240" spans="1:64" ht="12.75" customHeight="1">
      <c r="A240" s="12">
        <v>186</v>
      </c>
      <c r="B240" s="48" t="s">
        <v>585</v>
      </c>
      <c r="C240" s="48"/>
      <c r="D240" s="49"/>
      <c r="E240" s="50"/>
      <c r="F240" s="50">
        <v>75</v>
      </c>
      <c r="G240" s="50">
        <v>75</v>
      </c>
      <c r="H240" s="50"/>
      <c r="I240" s="50"/>
      <c r="J240" s="50"/>
      <c r="K240" s="50"/>
      <c r="L240" s="50"/>
      <c r="M240" s="50"/>
      <c r="N240" s="50"/>
      <c r="O240" s="50"/>
      <c r="P240" s="50">
        <v>36</v>
      </c>
      <c r="Q240" s="50">
        <v>152</v>
      </c>
      <c r="R240" s="50"/>
      <c r="S240" s="50">
        <v>79</v>
      </c>
      <c r="T240" s="50">
        <v>71</v>
      </c>
      <c r="U240" s="50"/>
      <c r="V240" s="50">
        <v>185</v>
      </c>
      <c r="W240" s="50"/>
      <c r="X240" s="50">
        <v>86</v>
      </c>
      <c r="Y240" s="50">
        <v>77</v>
      </c>
      <c r="Z240" s="50"/>
      <c r="AA240" s="50"/>
      <c r="AB240" s="50">
        <v>145</v>
      </c>
      <c r="AC240" s="50"/>
      <c r="AD240" s="50"/>
      <c r="AE240" s="51"/>
      <c r="AF240" s="17">
        <v>90</v>
      </c>
      <c r="AG240" s="18">
        <v>75</v>
      </c>
      <c r="AH240" s="19">
        <v>75</v>
      </c>
      <c r="AI240" s="20">
        <v>90</v>
      </c>
      <c r="AJ240" s="21">
        <v>100</v>
      </c>
      <c r="AK240" s="22">
        <v>70</v>
      </c>
      <c r="AL240" s="23">
        <f t="shared" si="0"/>
        <v>500</v>
      </c>
      <c r="AM240" s="24" t="s">
        <v>103</v>
      </c>
      <c r="AN240" s="37"/>
      <c r="AO240" s="24" t="s">
        <v>298</v>
      </c>
      <c r="AP240" s="26" t="s">
        <v>246</v>
      </c>
      <c r="AQ240" s="27" t="s">
        <v>586</v>
      </c>
      <c r="AR240" s="28" t="s">
        <v>92</v>
      </c>
      <c r="AS240" s="29">
        <v>1.1000000000000001</v>
      </c>
      <c r="AT240" s="29">
        <v>74.7</v>
      </c>
      <c r="AU240" s="30">
        <v>33.9</v>
      </c>
      <c r="AV240" s="31"/>
      <c r="AW240" s="26"/>
      <c r="AX240" s="26"/>
      <c r="AY240" s="26"/>
      <c r="AZ240" s="26">
        <v>3</v>
      </c>
      <c r="BA240" s="25"/>
      <c r="BB240" s="24">
        <v>250</v>
      </c>
      <c r="BC240" s="26">
        <v>45</v>
      </c>
      <c r="BD240" s="32" t="s">
        <v>70</v>
      </c>
      <c r="BE240" s="32">
        <v>50</v>
      </c>
      <c r="BF240" s="35" t="s">
        <v>71</v>
      </c>
      <c r="BG240" s="26" t="s">
        <v>120</v>
      </c>
      <c r="BH240" s="29">
        <v>20</v>
      </c>
      <c r="BI240" s="26" t="s">
        <v>108</v>
      </c>
      <c r="BJ240" s="37"/>
      <c r="BK240" s="36"/>
      <c r="BL240" s="204" t="str">
        <f t="shared" si="4"/>
        <v>insert into Pokemon values ( 239, Politoed, level, 90,  75,  75, 90,  100,  70, trainer,  0)</v>
      </c>
    </row>
    <row r="241" spans="1:64" ht="12.75" customHeight="1">
      <c r="A241" s="12">
        <v>187</v>
      </c>
      <c r="B241" s="48" t="s">
        <v>587</v>
      </c>
      <c r="C241" s="48"/>
      <c r="D241" s="49"/>
      <c r="E241" s="50"/>
      <c r="F241" s="50">
        <v>67</v>
      </c>
      <c r="G241" s="50">
        <v>67</v>
      </c>
      <c r="H241" s="50"/>
      <c r="I241" s="50"/>
      <c r="J241" s="50"/>
      <c r="K241" s="50"/>
      <c r="L241" s="50"/>
      <c r="M241" s="50"/>
      <c r="N241" s="50">
        <v>135</v>
      </c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1">
        <v>16</v>
      </c>
      <c r="AF241" s="17">
        <v>35</v>
      </c>
      <c r="AG241" s="18">
        <v>35</v>
      </c>
      <c r="AH241" s="19">
        <v>40</v>
      </c>
      <c r="AI241" s="20">
        <v>35</v>
      </c>
      <c r="AJ241" s="21">
        <v>55</v>
      </c>
      <c r="AK241" s="22">
        <v>50</v>
      </c>
      <c r="AL241" s="23">
        <f t="shared" si="0"/>
        <v>250</v>
      </c>
      <c r="AM241" s="24" t="s">
        <v>65</v>
      </c>
      <c r="AN241" s="25" t="s">
        <v>95</v>
      </c>
      <c r="AO241" s="24" t="s">
        <v>68</v>
      </c>
      <c r="AP241" s="26" t="s">
        <v>446</v>
      </c>
      <c r="AQ241" s="27" t="s">
        <v>235</v>
      </c>
      <c r="AR241" s="28" t="s">
        <v>178</v>
      </c>
      <c r="AS241" s="29">
        <v>0.4</v>
      </c>
      <c r="AT241" s="29">
        <v>1.1000000000000001</v>
      </c>
      <c r="AU241" s="30">
        <v>0.5</v>
      </c>
      <c r="AV241" s="31"/>
      <c r="AW241" s="26"/>
      <c r="AX241" s="26"/>
      <c r="AY241" s="26"/>
      <c r="AZ241" s="26">
        <v>1</v>
      </c>
      <c r="BA241" s="25"/>
      <c r="BB241" s="24">
        <v>50</v>
      </c>
      <c r="BC241" s="26">
        <v>255</v>
      </c>
      <c r="BD241" s="32" t="s">
        <v>70</v>
      </c>
      <c r="BE241" s="32">
        <v>50</v>
      </c>
      <c r="BF241" s="35" t="s">
        <v>218</v>
      </c>
      <c r="BG241" s="26" t="s">
        <v>120</v>
      </c>
      <c r="BH241" s="29">
        <v>20</v>
      </c>
      <c r="BI241" s="26" t="s">
        <v>179</v>
      </c>
      <c r="BJ241" s="25" t="s">
        <v>65</v>
      </c>
      <c r="BK241" s="36" t="s">
        <v>145</v>
      </c>
      <c r="BL241" s="204" t="str">
        <f t="shared" si="4"/>
        <v>insert into Pokemon values ( 240, Hoppip, level, 35,  35,  40, 35,  55,  50, trainer,  Lv. 18)</v>
      </c>
    </row>
    <row r="242" spans="1:64" ht="12.75" customHeight="1">
      <c r="A242" s="12">
        <v>188</v>
      </c>
      <c r="B242" s="48" t="s">
        <v>588</v>
      </c>
      <c r="C242" s="48"/>
      <c r="D242" s="49"/>
      <c r="E242" s="50"/>
      <c r="F242" s="50">
        <v>68</v>
      </c>
      <c r="G242" s="50">
        <v>68</v>
      </c>
      <c r="H242" s="50"/>
      <c r="I242" s="50"/>
      <c r="J242" s="50"/>
      <c r="K242" s="50"/>
      <c r="L242" s="50"/>
      <c r="M242" s="50"/>
      <c r="N242" s="50">
        <v>136</v>
      </c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1">
        <v>17</v>
      </c>
      <c r="AF242" s="17">
        <v>55</v>
      </c>
      <c r="AG242" s="18">
        <v>45</v>
      </c>
      <c r="AH242" s="19">
        <v>50</v>
      </c>
      <c r="AI242" s="20">
        <v>45</v>
      </c>
      <c r="AJ242" s="21">
        <v>65</v>
      </c>
      <c r="AK242" s="22">
        <v>80</v>
      </c>
      <c r="AL242" s="23">
        <f t="shared" si="0"/>
        <v>340</v>
      </c>
      <c r="AM242" s="24" t="s">
        <v>65</v>
      </c>
      <c r="AN242" s="25" t="s">
        <v>95</v>
      </c>
      <c r="AO242" s="24" t="s">
        <v>68</v>
      </c>
      <c r="AP242" s="26" t="s">
        <v>446</v>
      </c>
      <c r="AQ242" s="27" t="s">
        <v>235</v>
      </c>
      <c r="AR242" s="28" t="s">
        <v>88</v>
      </c>
      <c r="AS242" s="29">
        <v>0.6</v>
      </c>
      <c r="AT242" s="29">
        <v>2.2000000000000002</v>
      </c>
      <c r="AU242" s="30">
        <v>1</v>
      </c>
      <c r="AV242" s="31"/>
      <c r="AW242" s="26"/>
      <c r="AX242" s="26"/>
      <c r="AY242" s="26"/>
      <c r="AZ242" s="26"/>
      <c r="BA242" s="25">
        <v>2</v>
      </c>
      <c r="BB242" s="24">
        <v>119</v>
      </c>
      <c r="BC242" s="26">
        <v>120</v>
      </c>
      <c r="BD242" s="32" t="s">
        <v>70</v>
      </c>
      <c r="BE242" s="32">
        <v>50</v>
      </c>
      <c r="BF242" s="35" t="s">
        <v>71</v>
      </c>
      <c r="BG242" s="26" t="s">
        <v>120</v>
      </c>
      <c r="BH242" s="29">
        <v>20</v>
      </c>
      <c r="BI242" s="26" t="s">
        <v>179</v>
      </c>
      <c r="BJ242" s="25" t="s">
        <v>65</v>
      </c>
      <c r="BK242" s="36" t="s">
        <v>561</v>
      </c>
      <c r="BL242" s="204" t="str">
        <f t="shared" si="4"/>
        <v>insert into Pokemon values ( 241, Skiploom, level, 55,  45,  50, 45,  65,  80, trainer,  Lv. 27)</v>
      </c>
    </row>
    <row r="243" spans="1:64" ht="12.75" customHeight="1">
      <c r="A243" s="12">
        <v>189</v>
      </c>
      <c r="B243" s="48" t="s">
        <v>589</v>
      </c>
      <c r="C243" s="48"/>
      <c r="D243" s="49"/>
      <c r="E243" s="50"/>
      <c r="F243" s="50">
        <v>69</v>
      </c>
      <c r="G243" s="50">
        <v>69</v>
      </c>
      <c r="H243" s="50"/>
      <c r="I243" s="50"/>
      <c r="J243" s="50"/>
      <c r="K243" s="50"/>
      <c r="L243" s="50"/>
      <c r="M243" s="50"/>
      <c r="N243" s="50">
        <v>137</v>
      </c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1">
        <v>18</v>
      </c>
      <c r="AF243" s="17">
        <v>75</v>
      </c>
      <c r="AG243" s="18">
        <v>55</v>
      </c>
      <c r="AH243" s="19">
        <v>70</v>
      </c>
      <c r="AI243" s="20">
        <v>55</v>
      </c>
      <c r="AJ243" s="21">
        <v>95</v>
      </c>
      <c r="AK243" s="22">
        <v>110</v>
      </c>
      <c r="AL243" s="23">
        <f t="shared" si="0"/>
        <v>460</v>
      </c>
      <c r="AM243" s="24" t="s">
        <v>65</v>
      </c>
      <c r="AN243" s="25" t="s">
        <v>95</v>
      </c>
      <c r="AO243" s="24" t="s">
        <v>68</v>
      </c>
      <c r="AP243" s="26" t="s">
        <v>446</v>
      </c>
      <c r="AQ243" s="27" t="s">
        <v>235</v>
      </c>
      <c r="AR243" s="28" t="s">
        <v>182</v>
      </c>
      <c r="AS243" s="29">
        <v>0.8</v>
      </c>
      <c r="AT243" s="29">
        <v>6.6</v>
      </c>
      <c r="AU243" s="30">
        <v>3</v>
      </c>
      <c r="AV243" s="31"/>
      <c r="AW243" s="26"/>
      <c r="AX243" s="26"/>
      <c r="AY243" s="26"/>
      <c r="AZ243" s="26"/>
      <c r="BA243" s="25">
        <v>3</v>
      </c>
      <c r="BB243" s="24">
        <v>230</v>
      </c>
      <c r="BC243" s="26">
        <v>45</v>
      </c>
      <c r="BD243" s="32" t="s">
        <v>70</v>
      </c>
      <c r="BE243" s="32">
        <v>50</v>
      </c>
      <c r="BF243" s="35" t="s">
        <v>107</v>
      </c>
      <c r="BG243" s="26" t="s">
        <v>120</v>
      </c>
      <c r="BH243" s="29">
        <v>20</v>
      </c>
      <c r="BI243" s="26" t="s">
        <v>179</v>
      </c>
      <c r="BJ243" s="25" t="s">
        <v>65</v>
      </c>
      <c r="BK243" s="36"/>
      <c r="BL243" s="204" t="str">
        <f t="shared" si="4"/>
        <v>insert into Pokemon values ( 242, Jumpluff, level, 75,  55,  70, 55,  95,  110, trainer,  0)</v>
      </c>
    </row>
    <row r="244" spans="1:64" ht="12.75" customHeight="1">
      <c r="A244" s="12">
        <v>190</v>
      </c>
      <c r="B244" s="48" t="s">
        <v>590</v>
      </c>
      <c r="C244" s="48"/>
      <c r="D244" s="49"/>
      <c r="E244" s="50"/>
      <c r="F244" s="50">
        <v>122</v>
      </c>
      <c r="G244" s="50">
        <v>123</v>
      </c>
      <c r="H244" s="50"/>
      <c r="I244" s="50"/>
      <c r="J244" s="50">
        <v>63</v>
      </c>
      <c r="K244" s="50">
        <v>63</v>
      </c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>
        <v>368</v>
      </c>
      <c r="W244" s="50"/>
      <c r="X244" s="50"/>
      <c r="Y244" s="50"/>
      <c r="Z244" s="50">
        <v>115</v>
      </c>
      <c r="AA244" s="50"/>
      <c r="AB244" s="50"/>
      <c r="AC244" s="50"/>
      <c r="AD244" s="50">
        <v>78</v>
      </c>
      <c r="AE244" s="51"/>
      <c r="AF244" s="17">
        <v>55</v>
      </c>
      <c r="AG244" s="18">
        <v>70</v>
      </c>
      <c r="AH244" s="19">
        <v>55</v>
      </c>
      <c r="AI244" s="20">
        <v>40</v>
      </c>
      <c r="AJ244" s="21">
        <v>55</v>
      </c>
      <c r="AK244" s="22">
        <v>85</v>
      </c>
      <c r="AL244" s="23">
        <f t="shared" si="0"/>
        <v>360</v>
      </c>
      <c r="AM244" s="24" t="s">
        <v>141</v>
      </c>
      <c r="AN244" s="37"/>
      <c r="AO244" s="24" t="s">
        <v>117</v>
      </c>
      <c r="AP244" s="26" t="s">
        <v>263</v>
      </c>
      <c r="AQ244" s="27" t="s">
        <v>384</v>
      </c>
      <c r="AR244" s="28" t="s">
        <v>182</v>
      </c>
      <c r="AS244" s="29">
        <v>0.8</v>
      </c>
      <c r="AT244" s="29">
        <v>25.4</v>
      </c>
      <c r="AU244" s="30">
        <v>11.5</v>
      </c>
      <c r="AV244" s="31"/>
      <c r="AW244" s="26"/>
      <c r="AX244" s="26"/>
      <c r="AY244" s="26"/>
      <c r="AZ244" s="26"/>
      <c r="BA244" s="25">
        <v>1</v>
      </c>
      <c r="BB244" s="24">
        <v>72</v>
      </c>
      <c r="BC244" s="26">
        <v>45</v>
      </c>
      <c r="BD244" s="32" t="s">
        <v>217</v>
      </c>
      <c r="BE244" s="32">
        <v>50</v>
      </c>
      <c r="BF244" s="35" t="s">
        <v>155</v>
      </c>
      <c r="BG244" s="26" t="s">
        <v>120</v>
      </c>
      <c r="BH244" s="29">
        <v>20</v>
      </c>
      <c r="BI244" s="26" t="s">
        <v>156</v>
      </c>
      <c r="BJ244" s="37"/>
      <c r="BK244" s="36" t="s">
        <v>591</v>
      </c>
      <c r="BL244" s="204" t="str">
        <f t="shared" si="4"/>
        <v>insert into Pokemon values ( 243, Aipom, level, 55,  70,  55, 40,  55,  85, trainer,  Level Up (Knowing Double Hit))</v>
      </c>
    </row>
    <row r="245" spans="1:64" ht="12.75" customHeight="1">
      <c r="A245" s="12">
        <v>191</v>
      </c>
      <c r="B245" s="48" t="s">
        <v>592</v>
      </c>
      <c r="C245" s="48"/>
      <c r="D245" s="49"/>
      <c r="E245" s="50"/>
      <c r="F245" s="50">
        <v>102</v>
      </c>
      <c r="G245" s="50">
        <v>103</v>
      </c>
      <c r="H245" s="50"/>
      <c r="I245" s="50"/>
      <c r="J245" s="50"/>
      <c r="K245" s="50"/>
      <c r="L245" s="50"/>
      <c r="M245" s="50">
        <v>20</v>
      </c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1">
        <v>31</v>
      </c>
      <c r="AF245" s="17">
        <v>30</v>
      </c>
      <c r="AG245" s="18">
        <v>30</v>
      </c>
      <c r="AH245" s="19">
        <v>30</v>
      </c>
      <c r="AI245" s="20">
        <v>30</v>
      </c>
      <c r="AJ245" s="21">
        <v>30</v>
      </c>
      <c r="AK245" s="22">
        <v>30</v>
      </c>
      <c r="AL245" s="23">
        <f t="shared" si="0"/>
        <v>180</v>
      </c>
      <c r="AM245" s="24" t="s">
        <v>65</v>
      </c>
      <c r="AN245" s="37"/>
      <c r="AO245" s="24" t="s">
        <v>68</v>
      </c>
      <c r="AP245" s="26" t="s">
        <v>87</v>
      </c>
      <c r="AQ245" s="27" t="s">
        <v>366</v>
      </c>
      <c r="AR245" s="28" t="s">
        <v>118</v>
      </c>
      <c r="AS245" s="29">
        <v>0.3</v>
      </c>
      <c r="AT245" s="29">
        <v>4</v>
      </c>
      <c r="AU245" s="30">
        <v>1.8</v>
      </c>
      <c r="AV245" s="31"/>
      <c r="AW245" s="26"/>
      <c r="AX245" s="26"/>
      <c r="AY245" s="26">
        <v>1</v>
      </c>
      <c r="AZ245" s="26"/>
      <c r="BA245" s="25"/>
      <c r="BB245" s="24">
        <v>36</v>
      </c>
      <c r="BC245" s="26">
        <v>235</v>
      </c>
      <c r="BD245" s="32" t="s">
        <v>70</v>
      </c>
      <c r="BE245" s="32">
        <v>50</v>
      </c>
      <c r="BF245" s="35" t="s">
        <v>132</v>
      </c>
      <c r="BG245" s="26" t="s">
        <v>120</v>
      </c>
      <c r="BH245" s="29">
        <v>20</v>
      </c>
      <c r="BI245" s="26" t="s">
        <v>65</v>
      </c>
      <c r="BJ245" s="37"/>
      <c r="BK245" s="36" t="s">
        <v>593</v>
      </c>
      <c r="BL245" s="204" t="str">
        <f t="shared" si="4"/>
        <v>insert into Pokemon values ( 244, Sunkern, level, 30,  30,  30, 30,  30,  30, trainer,  Sun Stone)</v>
      </c>
    </row>
    <row r="246" spans="1:64" ht="12.75" customHeight="1">
      <c r="A246" s="12">
        <v>192</v>
      </c>
      <c r="B246" s="48" t="s">
        <v>594</v>
      </c>
      <c r="C246" s="48"/>
      <c r="D246" s="49"/>
      <c r="E246" s="50"/>
      <c r="F246" s="50">
        <v>103</v>
      </c>
      <c r="G246" s="50">
        <v>104</v>
      </c>
      <c r="H246" s="50"/>
      <c r="I246" s="50"/>
      <c r="J246" s="50"/>
      <c r="K246" s="50"/>
      <c r="L246" s="50"/>
      <c r="M246" s="50">
        <v>21</v>
      </c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1">
        <v>32</v>
      </c>
      <c r="AF246" s="17">
        <v>75</v>
      </c>
      <c r="AG246" s="18">
        <v>75</v>
      </c>
      <c r="AH246" s="19">
        <v>55</v>
      </c>
      <c r="AI246" s="20">
        <v>105</v>
      </c>
      <c r="AJ246" s="21">
        <v>85</v>
      </c>
      <c r="AK246" s="22">
        <v>30</v>
      </c>
      <c r="AL246" s="23">
        <f t="shared" si="0"/>
        <v>425</v>
      </c>
      <c r="AM246" s="24" t="s">
        <v>65</v>
      </c>
      <c r="AN246" s="37"/>
      <c r="AO246" s="24" t="s">
        <v>68</v>
      </c>
      <c r="AP246" s="26" t="s">
        <v>87</v>
      </c>
      <c r="AQ246" s="27" t="s">
        <v>366</v>
      </c>
      <c r="AR246" s="28" t="s">
        <v>182</v>
      </c>
      <c r="AS246" s="29">
        <v>0.8</v>
      </c>
      <c r="AT246" s="29">
        <v>18.7</v>
      </c>
      <c r="AU246" s="30">
        <v>8.5</v>
      </c>
      <c r="AV246" s="31"/>
      <c r="AW246" s="26"/>
      <c r="AX246" s="26"/>
      <c r="AY246" s="26">
        <v>2</v>
      </c>
      <c r="AZ246" s="26"/>
      <c r="BA246" s="25"/>
      <c r="BB246" s="24">
        <v>149</v>
      </c>
      <c r="BC246" s="26">
        <v>120</v>
      </c>
      <c r="BD246" s="32" t="s">
        <v>70</v>
      </c>
      <c r="BE246" s="32">
        <v>50</v>
      </c>
      <c r="BF246" s="35" t="s">
        <v>132</v>
      </c>
      <c r="BG246" s="26" t="s">
        <v>120</v>
      </c>
      <c r="BH246" s="29">
        <v>20</v>
      </c>
      <c r="BI246" s="26" t="s">
        <v>65</v>
      </c>
      <c r="BJ246" s="37"/>
      <c r="BK246" s="36"/>
      <c r="BL246" s="204" t="str">
        <f t="shared" si="4"/>
        <v>insert into Pokemon values ( 245, Sunflora, level, 75,  75,  55, 105,  85,  30, trainer,  0)</v>
      </c>
    </row>
    <row r="247" spans="1:64" ht="12.75" customHeight="1">
      <c r="A247" s="12">
        <v>193</v>
      </c>
      <c r="B247" s="48" t="s">
        <v>595</v>
      </c>
      <c r="C247" s="48"/>
      <c r="D247" s="49"/>
      <c r="E247" s="50"/>
      <c r="F247" s="50">
        <v>101</v>
      </c>
      <c r="G247" s="50">
        <v>101</v>
      </c>
      <c r="H247" s="50"/>
      <c r="I247" s="50"/>
      <c r="J247" s="50"/>
      <c r="K247" s="50">
        <v>183</v>
      </c>
      <c r="L247" s="50"/>
      <c r="M247" s="50">
        <v>286</v>
      </c>
      <c r="N247" s="50"/>
      <c r="O247" s="50">
        <v>87</v>
      </c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>
        <v>105</v>
      </c>
      <c r="AE247" s="51"/>
      <c r="AF247" s="17">
        <v>65</v>
      </c>
      <c r="AG247" s="18">
        <v>65</v>
      </c>
      <c r="AH247" s="19">
        <v>45</v>
      </c>
      <c r="AI247" s="20">
        <v>75</v>
      </c>
      <c r="AJ247" s="21">
        <v>45</v>
      </c>
      <c r="AK247" s="22">
        <v>95</v>
      </c>
      <c r="AL247" s="23">
        <f t="shared" si="0"/>
        <v>390</v>
      </c>
      <c r="AM247" s="24" t="s">
        <v>115</v>
      </c>
      <c r="AN247" s="25" t="s">
        <v>95</v>
      </c>
      <c r="AO247" s="24" t="s">
        <v>596</v>
      </c>
      <c r="AP247" s="26" t="s">
        <v>126</v>
      </c>
      <c r="AQ247" s="27" t="s">
        <v>232</v>
      </c>
      <c r="AR247" s="28" t="s">
        <v>167</v>
      </c>
      <c r="AS247" s="29">
        <v>1.2</v>
      </c>
      <c r="AT247" s="29">
        <v>83.8</v>
      </c>
      <c r="AU247" s="30">
        <v>38</v>
      </c>
      <c r="AV247" s="31"/>
      <c r="AW247" s="26"/>
      <c r="AX247" s="26"/>
      <c r="AY247" s="26"/>
      <c r="AZ247" s="26"/>
      <c r="BA247" s="25">
        <v>1</v>
      </c>
      <c r="BB247" s="24">
        <v>78</v>
      </c>
      <c r="BC247" s="26">
        <v>75</v>
      </c>
      <c r="BD247" s="32" t="s">
        <v>119</v>
      </c>
      <c r="BE247" s="32">
        <v>50</v>
      </c>
      <c r="BF247" s="35" t="s">
        <v>89</v>
      </c>
      <c r="BG247" s="26" t="s">
        <v>120</v>
      </c>
      <c r="BH247" s="29">
        <v>20</v>
      </c>
      <c r="BI247" s="26" t="s">
        <v>115</v>
      </c>
      <c r="BJ247" s="37"/>
      <c r="BK247" s="36" t="s">
        <v>447</v>
      </c>
      <c r="BL247" s="204" t="str">
        <f t="shared" si="4"/>
        <v>insert into Pokemon values ( 246, Yanma, level, 65,  65,  45, 75,  45,  95, trainer,  Level Up (Knowing Ancient Power))</v>
      </c>
    </row>
    <row r="248" spans="1:64" ht="12.75" customHeight="1">
      <c r="A248" s="12">
        <v>194</v>
      </c>
      <c r="B248" s="48" t="s">
        <v>597</v>
      </c>
      <c r="C248" s="48"/>
      <c r="D248" s="49"/>
      <c r="E248" s="50"/>
      <c r="F248" s="50">
        <v>56</v>
      </c>
      <c r="G248" s="50">
        <v>56</v>
      </c>
      <c r="H248" s="50"/>
      <c r="I248" s="50"/>
      <c r="J248" s="50">
        <v>117</v>
      </c>
      <c r="K248" s="50">
        <v>117</v>
      </c>
      <c r="L248" s="50"/>
      <c r="M248" s="50"/>
      <c r="N248" s="50"/>
      <c r="O248" s="50"/>
      <c r="P248" s="50">
        <v>17</v>
      </c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>
        <v>100</v>
      </c>
      <c r="AB248" s="50">
        <v>58</v>
      </c>
      <c r="AC248" s="50"/>
      <c r="AD248" s="50"/>
      <c r="AE248" s="51"/>
      <c r="AF248" s="17">
        <v>55</v>
      </c>
      <c r="AG248" s="18">
        <v>45</v>
      </c>
      <c r="AH248" s="19">
        <v>45</v>
      </c>
      <c r="AI248" s="20">
        <v>25</v>
      </c>
      <c r="AJ248" s="21">
        <v>25</v>
      </c>
      <c r="AK248" s="22">
        <v>15</v>
      </c>
      <c r="AL248" s="23">
        <f t="shared" si="0"/>
        <v>210</v>
      </c>
      <c r="AM248" s="24" t="s">
        <v>103</v>
      </c>
      <c r="AN248" s="25" t="s">
        <v>187</v>
      </c>
      <c r="AO248" s="24" t="s">
        <v>246</v>
      </c>
      <c r="AP248" s="26" t="s">
        <v>298</v>
      </c>
      <c r="AQ248" s="27" t="s">
        <v>221</v>
      </c>
      <c r="AR248" s="28" t="s">
        <v>178</v>
      </c>
      <c r="AS248" s="29">
        <v>0.4</v>
      </c>
      <c r="AT248" s="29">
        <v>18.7</v>
      </c>
      <c r="AU248" s="30">
        <v>8.5</v>
      </c>
      <c r="AV248" s="31">
        <v>1</v>
      </c>
      <c r="AW248" s="26"/>
      <c r="AX248" s="26"/>
      <c r="AY248" s="26"/>
      <c r="AZ248" s="26"/>
      <c r="BA248" s="25"/>
      <c r="BB248" s="24">
        <v>42</v>
      </c>
      <c r="BC248" s="26">
        <v>255</v>
      </c>
      <c r="BD248" s="32" t="s">
        <v>119</v>
      </c>
      <c r="BE248" s="32">
        <v>50</v>
      </c>
      <c r="BF248" s="35" t="s">
        <v>107</v>
      </c>
      <c r="BG248" s="26" t="s">
        <v>120</v>
      </c>
      <c r="BH248" s="29">
        <v>20</v>
      </c>
      <c r="BI248" s="26" t="s">
        <v>108</v>
      </c>
      <c r="BJ248" s="25" t="s">
        <v>156</v>
      </c>
      <c r="BK248" s="36" t="s">
        <v>157</v>
      </c>
      <c r="BL248" s="204" t="str">
        <f t="shared" si="4"/>
        <v>insert into Pokemon values ( 247, Wooper, level, 55,  45,  45, 25,  25,  15, trainer,  Lv. 20)</v>
      </c>
    </row>
    <row r="249" spans="1:64" ht="12.75" customHeight="1">
      <c r="A249" s="12">
        <v>194.1</v>
      </c>
      <c r="B249" s="48" t="s">
        <v>598</v>
      </c>
      <c r="C249" s="48" t="s">
        <v>479</v>
      </c>
      <c r="D249" s="49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1">
        <v>53</v>
      </c>
      <c r="AF249" s="17">
        <v>55</v>
      </c>
      <c r="AG249" s="18">
        <v>45</v>
      </c>
      <c r="AH249" s="19">
        <v>45</v>
      </c>
      <c r="AI249" s="20">
        <v>25</v>
      </c>
      <c r="AJ249" s="21">
        <v>25</v>
      </c>
      <c r="AK249" s="22">
        <v>15</v>
      </c>
      <c r="AL249" s="23">
        <f t="shared" si="0"/>
        <v>210</v>
      </c>
      <c r="AM249" s="24" t="s">
        <v>66</v>
      </c>
      <c r="AN249" s="25" t="s">
        <v>187</v>
      </c>
      <c r="AO249" s="24" t="s">
        <v>199</v>
      </c>
      <c r="AP249" s="26" t="s">
        <v>298</v>
      </c>
      <c r="AQ249" s="27" t="s">
        <v>221</v>
      </c>
      <c r="AR249" s="28" t="s">
        <v>178</v>
      </c>
      <c r="AS249" s="29">
        <v>0.4</v>
      </c>
      <c r="AT249" s="29">
        <v>24.3</v>
      </c>
      <c r="AU249" s="30">
        <v>11</v>
      </c>
      <c r="AV249" s="31"/>
      <c r="AW249" s="26"/>
      <c r="AX249" s="26"/>
      <c r="AY249" s="26"/>
      <c r="AZ249" s="26"/>
      <c r="BA249" s="25"/>
      <c r="BB249" s="24">
        <v>42</v>
      </c>
      <c r="BC249" s="26">
        <v>255</v>
      </c>
      <c r="BD249" s="32" t="s">
        <v>119</v>
      </c>
      <c r="BE249" s="32">
        <v>50</v>
      </c>
      <c r="BF249" s="35" t="s">
        <v>107</v>
      </c>
      <c r="BG249" s="26" t="s">
        <v>120</v>
      </c>
      <c r="BH249" s="29">
        <v>20</v>
      </c>
      <c r="BI249" s="26" t="s">
        <v>108</v>
      </c>
      <c r="BJ249" s="25" t="s">
        <v>156</v>
      </c>
      <c r="BK249" s="36" t="s">
        <v>157</v>
      </c>
      <c r="BL249" s="204" t="str">
        <f t="shared" si="4"/>
        <v>insert into Pokemon values ( 248, Wooper (Paldean), level, 55,  45,  45, 25,  25,  15, trainer,  Lv. 20)</v>
      </c>
    </row>
    <row r="250" spans="1:64" ht="12.75" customHeight="1">
      <c r="A250" s="12">
        <v>195</v>
      </c>
      <c r="B250" s="48" t="s">
        <v>599</v>
      </c>
      <c r="C250" s="48"/>
      <c r="D250" s="49"/>
      <c r="E250" s="50"/>
      <c r="F250" s="50">
        <v>57</v>
      </c>
      <c r="G250" s="50">
        <v>57</v>
      </c>
      <c r="H250" s="50"/>
      <c r="I250" s="50"/>
      <c r="J250" s="50">
        <v>118</v>
      </c>
      <c r="K250" s="50">
        <v>118</v>
      </c>
      <c r="L250" s="50"/>
      <c r="M250" s="50"/>
      <c r="N250" s="50"/>
      <c r="O250" s="50"/>
      <c r="P250" s="50">
        <v>18</v>
      </c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>
        <v>101</v>
      </c>
      <c r="AB250" s="50">
        <v>59</v>
      </c>
      <c r="AC250" s="50"/>
      <c r="AD250" s="50"/>
      <c r="AE250" s="51"/>
      <c r="AF250" s="17">
        <v>95</v>
      </c>
      <c r="AG250" s="18">
        <v>85</v>
      </c>
      <c r="AH250" s="19">
        <v>85</v>
      </c>
      <c r="AI250" s="20">
        <v>65</v>
      </c>
      <c r="AJ250" s="21">
        <v>65</v>
      </c>
      <c r="AK250" s="22">
        <v>35</v>
      </c>
      <c r="AL250" s="23">
        <f t="shared" si="0"/>
        <v>430</v>
      </c>
      <c r="AM250" s="24" t="s">
        <v>103</v>
      </c>
      <c r="AN250" s="25" t="s">
        <v>187</v>
      </c>
      <c r="AO250" s="24" t="s">
        <v>246</v>
      </c>
      <c r="AP250" s="26" t="s">
        <v>298</v>
      </c>
      <c r="AQ250" s="27" t="s">
        <v>221</v>
      </c>
      <c r="AR250" s="28" t="s">
        <v>139</v>
      </c>
      <c r="AS250" s="29">
        <v>1.4</v>
      </c>
      <c r="AT250" s="29">
        <v>165.3</v>
      </c>
      <c r="AU250" s="30">
        <v>75</v>
      </c>
      <c r="AV250" s="31">
        <v>2</v>
      </c>
      <c r="AW250" s="26"/>
      <c r="AX250" s="26"/>
      <c r="AY250" s="26"/>
      <c r="AZ250" s="26"/>
      <c r="BA250" s="25"/>
      <c r="BB250" s="24">
        <v>151</v>
      </c>
      <c r="BC250" s="26">
        <v>90</v>
      </c>
      <c r="BD250" s="32" t="s">
        <v>119</v>
      </c>
      <c r="BE250" s="32">
        <v>50</v>
      </c>
      <c r="BF250" s="35" t="s">
        <v>107</v>
      </c>
      <c r="BG250" s="26" t="s">
        <v>120</v>
      </c>
      <c r="BH250" s="29">
        <v>20</v>
      </c>
      <c r="BI250" s="26" t="s">
        <v>108</v>
      </c>
      <c r="BJ250" s="25" t="s">
        <v>156</v>
      </c>
      <c r="BK250" s="36"/>
      <c r="BL250" s="204" t="str">
        <f t="shared" si="4"/>
        <v>insert into Pokemon values ( 249, Quagsire, level, 95,  85,  85, 65,  65,  35, trainer,  0)</v>
      </c>
    </row>
    <row r="251" spans="1:64" ht="12.75" customHeight="1">
      <c r="A251" s="12">
        <v>196</v>
      </c>
      <c r="B251" s="52" t="s">
        <v>600</v>
      </c>
      <c r="C251" s="52" t="s">
        <v>494</v>
      </c>
      <c r="D251" s="53"/>
      <c r="E251" s="54"/>
      <c r="F251" s="50">
        <v>184</v>
      </c>
      <c r="G251" s="54">
        <v>188</v>
      </c>
      <c r="H251" s="54"/>
      <c r="I251" s="54"/>
      <c r="J251" s="54"/>
      <c r="K251" s="54">
        <v>167</v>
      </c>
      <c r="L251" s="54"/>
      <c r="M251" s="54">
        <v>95</v>
      </c>
      <c r="N251" s="54"/>
      <c r="O251" s="54">
        <v>81</v>
      </c>
      <c r="P251" s="54"/>
      <c r="Q251" s="54">
        <v>127</v>
      </c>
      <c r="R251" s="54"/>
      <c r="S251" s="54">
        <v>54</v>
      </c>
      <c r="T251" s="54"/>
      <c r="U251" s="54"/>
      <c r="V251" s="54">
        <v>157</v>
      </c>
      <c r="W251" s="54"/>
      <c r="X251" s="54">
        <v>58</v>
      </c>
      <c r="Y251" s="54"/>
      <c r="Z251" s="54"/>
      <c r="AA251" s="54">
        <v>200</v>
      </c>
      <c r="AB251" s="54"/>
      <c r="AC251" s="54">
        <v>79</v>
      </c>
      <c r="AD251" s="54">
        <v>29</v>
      </c>
      <c r="AE251" s="55">
        <v>183</v>
      </c>
      <c r="AF251" s="46">
        <v>65</v>
      </c>
      <c r="AG251" s="47">
        <v>65</v>
      </c>
      <c r="AH251" s="19">
        <v>60</v>
      </c>
      <c r="AI251" s="20">
        <v>130</v>
      </c>
      <c r="AJ251" s="21">
        <v>95</v>
      </c>
      <c r="AK251" s="22">
        <v>110</v>
      </c>
      <c r="AL251" s="23">
        <f t="shared" si="0"/>
        <v>525</v>
      </c>
      <c r="AM251" s="24" t="s">
        <v>184</v>
      </c>
      <c r="AN251" s="37"/>
      <c r="AO251" s="24" t="s">
        <v>304</v>
      </c>
      <c r="AP251" s="34"/>
      <c r="AQ251" s="27" t="s">
        <v>572</v>
      </c>
      <c r="AR251" s="28" t="s">
        <v>211</v>
      </c>
      <c r="AS251" s="29">
        <v>0.9</v>
      </c>
      <c r="AT251" s="29">
        <v>58.4</v>
      </c>
      <c r="AU251" s="30">
        <v>26.5</v>
      </c>
      <c r="AV251" s="31"/>
      <c r="AW251" s="26"/>
      <c r="AX251" s="26"/>
      <c r="AY251" s="26">
        <v>2</v>
      </c>
      <c r="AZ251" s="26"/>
      <c r="BA251" s="25"/>
      <c r="BB251" s="24">
        <v>184</v>
      </c>
      <c r="BC251" s="26">
        <v>45</v>
      </c>
      <c r="BD251" s="32" t="s">
        <v>119</v>
      </c>
      <c r="BE251" s="32">
        <v>50</v>
      </c>
      <c r="BF251" s="35" t="s">
        <v>155</v>
      </c>
      <c r="BG251" s="26" t="s">
        <v>72</v>
      </c>
      <c r="BH251" s="29">
        <v>35</v>
      </c>
      <c r="BI251" s="26" t="s">
        <v>156</v>
      </c>
      <c r="BJ251" s="37"/>
      <c r="BK251" s="36"/>
      <c r="BL251" s="204" t="str">
        <f t="shared" si="4"/>
        <v>insert into Pokemon values ( 250, Espeon, level, 65,  65,  60, 130,  95,  110, trainer,  0)</v>
      </c>
    </row>
    <row r="252" spans="1:64" ht="12.75" customHeight="1">
      <c r="A252" s="12">
        <v>197</v>
      </c>
      <c r="B252" s="52" t="s">
        <v>601</v>
      </c>
      <c r="C252" s="52" t="s">
        <v>494</v>
      </c>
      <c r="D252" s="53"/>
      <c r="E252" s="54"/>
      <c r="F252" s="50">
        <v>185</v>
      </c>
      <c r="G252" s="54">
        <v>189</v>
      </c>
      <c r="H252" s="54"/>
      <c r="I252" s="54"/>
      <c r="J252" s="54"/>
      <c r="K252" s="54">
        <v>168</v>
      </c>
      <c r="L252" s="54"/>
      <c r="M252" s="54">
        <v>96</v>
      </c>
      <c r="N252" s="54"/>
      <c r="O252" s="54">
        <v>82</v>
      </c>
      <c r="P252" s="54"/>
      <c r="Q252" s="54">
        <v>128</v>
      </c>
      <c r="R252" s="54"/>
      <c r="S252" s="54">
        <v>55</v>
      </c>
      <c r="T252" s="54"/>
      <c r="U252" s="54"/>
      <c r="V252" s="54">
        <v>158</v>
      </c>
      <c r="W252" s="54"/>
      <c r="X252" s="54">
        <v>59</v>
      </c>
      <c r="Y252" s="54"/>
      <c r="Z252" s="54"/>
      <c r="AA252" s="54">
        <v>201</v>
      </c>
      <c r="AB252" s="54"/>
      <c r="AC252" s="54">
        <v>78</v>
      </c>
      <c r="AD252" s="54">
        <v>30</v>
      </c>
      <c r="AE252" s="55">
        <v>184</v>
      </c>
      <c r="AF252" s="46">
        <v>95</v>
      </c>
      <c r="AG252" s="47">
        <v>65</v>
      </c>
      <c r="AH252" s="19">
        <v>110</v>
      </c>
      <c r="AI252" s="20">
        <v>60</v>
      </c>
      <c r="AJ252" s="21">
        <v>130</v>
      </c>
      <c r="AK252" s="22">
        <v>65</v>
      </c>
      <c r="AL252" s="23">
        <f t="shared" si="0"/>
        <v>525</v>
      </c>
      <c r="AM252" s="24" t="s">
        <v>160</v>
      </c>
      <c r="AN252" s="37"/>
      <c r="AO252" s="24" t="s">
        <v>304</v>
      </c>
      <c r="AP252" s="34"/>
      <c r="AQ252" s="27" t="s">
        <v>234</v>
      </c>
      <c r="AR252" s="28" t="s">
        <v>76</v>
      </c>
      <c r="AS252" s="29">
        <v>1</v>
      </c>
      <c r="AT252" s="29">
        <v>59.5</v>
      </c>
      <c r="AU252" s="30">
        <v>27</v>
      </c>
      <c r="AV252" s="31"/>
      <c r="AW252" s="26"/>
      <c r="AX252" s="26"/>
      <c r="AY252" s="26"/>
      <c r="AZ252" s="26">
        <v>2</v>
      </c>
      <c r="BA252" s="25"/>
      <c r="BB252" s="24">
        <v>184</v>
      </c>
      <c r="BC252" s="26">
        <v>45</v>
      </c>
      <c r="BD252" s="32" t="s">
        <v>119</v>
      </c>
      <c r="BE252" s="32">
        <v>35</v>
      </c>
      <c r="BF252" s="35" t="s">
        <v>99</v>
      </c>
      <c r="BG252" s="26" t="s">
        <v>72</v>
      </c>
      <c r="BH252" s="29">
        <v>35</v>
      </c>
      <c r="BI252" s="26" t="s">
        <v>156</v>
      </c>
      <c r="BJ252" s="37"/>
      <c r="BK252" s="36"/>
      <c r="BL252" s="204" t="str">
        <f t="shared" si="4"/>
        <v>insert into Pokemon values ( 251, Umbreon, level, 95,  65,  110, 60,  130,  65, trainer,  0)</v>
      </c>
    </row>
    <row r="253" spans="1:64" ht="12.75" customHeight="1">
      <c r="A253" s="12">
        <v>198</v>
      </c>
      <c r="B253" s="48" t="s">
        <v>602</v>
      </c>
      <c r="C253" s="48"/>
      <c r="D253" s="49"/>
      <c r="E253" s="50"/>
      <c r="F253" s="50">
        <v>208</v>
      </c>
      <c r="G253" s="50">
        <v>213</v>
      </c>
      <c r="H253" s="50"/>
      <c r="I253" s="50"/>
      <c r="J253" s="50">
        <v>74</v>
      </c>
      <c r="K253" s="50">
        <v>74</v>
      </c>
      <c r="L253" s="50"/>
      <c r="M253" s="50"/>
      <c r="N253" s="50"/>
      <c r="O253" s="50"/>
      <c r="P253" s="50">
        <v>51</v>
      </c>
      <c r="Q253" s="50">
        <v>277</v>
      </c>
      <c r="R253" s="50"/>
      <c r="S253" s="50"/>
      <c r="T253" s="50"/>
      <c r="U253" s="50">
        <v>92</v>
      </c>
      <c r="V253" s="50">
        <v>78</v>
      </c>
      <c r="W253" s="50">
        <v>78</v>
      </c>
      <c r="X253" s="50"/>
      <c r="Y253" s="50"/>
      <c r="Z253" s="50"/>
      <c r="AA253" s="50"/>
      <c r="AB253" s="50"/>
      <c r="AC253" s="50"/>
      <c r="AD253" s="50">
        <v>140</v>
      </c>
      <c r="AE253" s="51">
        <v>232</v>
      </c>
      <c r="AF253" s="17">
        <v>60</v>
      </c>
      <c r="AG253" s="18">
        <v>85</v>
      </c>
      <c r="AH253" s="19">
        <v>42</v>
      </c>
      <c r="AI253" s="20">
        <v>85</v>
      </c>
      <c r="AJ253" s="21">
        <v>42</v>
      </c>
      <c r="AK253" s="22">
        <v>91</v>
      </c>
      <c r="AL253" s="23">
        <f t="shared" si="0"/>
        <v>405</v>
      </c>
      <c r="AM253" s="24" t="s">
        <v>160</v>
      </c>
      <c r="AN253" s="25" t="s">
        <v>95</v>
      </c>
      <c r="AO253" s="24" t="s">
        <v>401</v>
      </c>
      <c r="AP253" s="26" t="s">
        <v>568</v>
      </c>
      <c r="AQ253" s="27" t="s">
        <v>603</v>
      </c>
      <c r="AR253" s="28" t="s">
        <v>106</v>
      </c>
      <c r="AS253" s="29">
        <v>0.5</v>
      </c>
      <c r="AT253" s="29">
        <v>4.5999999999999996</v>
      </c>
      <c r="AU253" s="30">
        <v>2.1</v>
      </c>
      <c r="AV253" s="31"/>
      <c r="AW253" s="26"/>
      <c r="AX253" s="26"/>
      <c r="AY253" s="26"/>
      <c r="AZ253" s="26"/>
      <c r="BA253" s="25">
        <v>1</v>
      </c>
      <c r="BB253" s="24">
        <v>81</v>
      </c>
      <c r="BC253" s="26">
        <v>30</v>
      </c>
      <c r="BD253" s="32" t="s">
        <v>70</v>
      </c>
      <c r="BE253" s="32">
        <v>35</v>
      </c>
      <c r="BF253" s="35" t="s">
        <v>99</v>
      </c>
      <c r="BG253" s="26" t="s">
        <v>120</v>
      </c>
      <c r="BH253" s="29">
        <v>20</v>
      </c>
      <c r="BI253" s="26" t="s">
        <v>95</v>
      </c>
      <c r="BJ253" s="37"/>
      <c r="BK253" s="36" t="s">
        <v>604</v>
      </c>
      <c r="BL253" s="204" t="str">
        <f t="shared" si="4"/>
        <v>insert into Pokemon values ( 252, Murkrow, level, 60,  85,  42, 85,  42,  91, trainer,  Dusk Stone)</v>
      </c>
    </row>
    <row r="254" spans="1:64" ht="12.75" customHeight="1">
      <c r="A254" s="12">
        <v>199</v>
      </c>
      <c r="B254" s="52" t="s">
        <v>605</v>
      </c>
      <c r="C254" s="52"/>
      <c r="D254" s="53"/>
      <c r="E254" s="54"/>
      <c r="F254" s="50">
        <v>82</v>
      </c>
      <c r="G254" s="54">
        <v>82</v>
      </c>
      <c r="H254" s="54"/>
      <c r="I254" s="54"/>
      <c r="J254" s="54"/>
      <c r="K254" s="54"/>
      <c r="L254" s="54"/>
      <c r="M254" s="54"/>
      <c r="N254" s="54"/>
      <c r="O254" s="54">
        <v>135</v>
      </c>
      <c r="P254" s="54"/>
      <c r="Q254" s="54">
        <v>39</v>
      </c>
      <c r="R254" s="54">
        <v>39</v>
      </c>
      <c r="S254" s="54"/>
      <c r="T254" s="54">
        <v>20</v>
      </c>
      <c r="U254" s="54"/>
      <c r="V254" s="54">
        <v>46</v>
      </c>
      <c r="W254" s="54">
        <v>46</v>
      </c>
      <c r="X254" s="54"/>
      <c r="Y254" s="54">
        <v>20</v>
      </c>
      <c r="Z254" s="54"/>
      <c r="AA254" s="54"/>
      <c r="AB254" s="54">
        <v>3</v>
      </c>
      <c r="AC254" s="54"/>
      <c r="AD254" s="54"/>
      <c r="AE254" s="55">
        <v>326</v>
      </c>
      <c r="AF254" s="17">
        <v>95</v>
      </c>
      <c r="AG254" s="18">
        <v>75</v>
      </c>
      <c r="AH254" s="19">
        <v>80</v>
      </c>
      <c r="AI254" s="20">
        <v>100</v>
      </c>
      <c r="AJ254" s="21">
        <v>110</v>
      </c>
      <c r="AK254" s="22">
        <v>30</v>
      </c>
      <c r="AL254" s="23">
        <f t="shared" si="0"/>
        <v>490</v>
      </c>
      <c r="AM254" s="24" t="s">
        <v>103</v>
      </c>
      <c r="AN254" s="25" t="s">
        <v>184</v>
      </c>
      <c r="AO254" s="24" t="s">
        <v>346</v>
      </c>
      <c r="AP254" s="26" t="s">
        <v>347</v>
      </c>
      <c r="AQ254" s="27" t="s">
        <v>348</v>
      </c>
      <c r="AR254" s="28" t="s">
        <v>79</v>
      </c>
      <c r="AS254" s="29">
        <v>2</v>
      </c>
      <c r="AT254" s="29">
        <v>175.3</v>
      </c>
      <c r="AU254" s="30">
        <v>79.5</v>
      </c>
      <c r="AV254" s="31"/>
      <c r="AW254" s="26"/>
      <c r="AX254" s="26"/>
      <c r="AY254" s="26"/>
      <c r="AZ254" s="26">
        <v>3</v>
      </c>
      <c r="BA254" s="25"/>
      <c r="BB254" s="24">
        <v>172</v>
      </c>
      <c r="BC254" s="26">
        <v>70</v>
      </c>
      <c r="BD254" s="32" t="s">
        <v>119</v>
      </c>
      <c r="BE254" s="32">
        <v>50</v>
      </c>
      <c r="BF254" s="35" t="s">
        <v>218</v>
      </c>
      <c r="BG254" s="26" t="s">
        <v>120</v>
      </c>
      <c r="BH254" s="29">
        <v>20</v>
      </c>
      <c r="BI254" s="26" t="s">
        <v>73</v>
      </c>
      <c r="BJ254" s="25" t="s">
        <v>108</v>
      </c>
      <c r="BK254" s="36"/>
      <c r="BL254" s="204" t="str">
        <f t="shared" si="4"/>
        <v>insert into Pokemon values ( 253, Slowking, level, 95,  75,  80, 100,  110,  30, trainer,  0)</v>
      </c>
    </row>
    <row r="255" spans="1:64" ht="12.75" customHeight="1">
      <c r="A255" s="12">
        <v>199.1</v>
      </c>
      <c r="B255" s="52" t="s">
        <v>606</v>
      </c>
      <c r="C255" s="52" t="s">
        <v>269</v>
      </c>
      <c r="D255" s="53"/>
      <c r="E255" s="54"/>
      <c r="F255" s="50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>
        <v>3</v>
      </c>
      <c r="AC255" s="54"/>
      <c r="AD255" s="54"/>
      <c r="AE255" s="55"/>
      <c r="AF255" s="17">
        <v>95</v>
      </c>
      <c r="AG255" s="18">
        <v>65</v>
      </c>
      <c r="AH255" s="19">
        <v>80</v>
      </c>
      <c r="AI255" s="20">
        <v>110</v>
      </c>
      <c r="AJ255" s="21">
        <v>110</v>
      </c>
      <c r="AK255" s="22">
        <v>30</v>
      </c>
      <c r="AL255" s="23">
        <f t="shared" si="0"/>
        <v>490</v>
      </c>
      <c r="AM255" s="24" t="s">
        <v>66</v>
      </c>
      <c r="AN255" s="25" t="s">
        <v>184</v>
      </c>
      <c r="AO255" s="24" t="s">
        <v>607</v>
      </c>
      <c r="AP255" s="26" t="s">
        <v>347</v>
      </c>
      <c r="AQ255" s="27" t="s">
        <v>348</v>
      </c>
      <c r="AR255" s="28" t="s">
        <v>368</v>
      </c>
      <c r="AS255" s="29">
        <v>1.8</v>
      </c>
      <c r="AT255" s="29">
        <v>175.3</v>
      </c>
      <c r="AU255" s="30">
        <v>79.5</v>
      </c>
      <c r="AV255" s="31"/>
      <c r="AW255" s="26"/>
      <c r="AX255" s="26"/>
      <c r="AY255" s="26"/>
      <c r="AZ255" s="26">
        <v>2</v>
      </c>
      <c r="BA255" s="25"/>
      <c r="BB255" s="24">
        <v>172</v>
      </c>
      <c r="BC255" s="26">
        <v>70</v>
      </c>
      <c r="BD255" s="32" t="s">
        <v>119</v>
      </c>
      <c r="BE255" s="32">
        <v>50</v>
      </c>
      <c r="BF255" s="35" t="s">
        <v>218</v>
      </c>
      <c r="BG255" s="26" t="s">
        <v>120</v>
      </c>
      <c r="BH255" s="29">
        <v>20</v>
      </c>
      <c r="BI255" s="26" t="s">
        <v>73</v>
      </c>
      <c r="BJ255" s="25" t="s">
        <v>108</v>
      </c>
      <c r="BK255" s="36"/>
      <c r="BL255" s="204" t="str">
        <f t="shared" si="4"/>
        <v>insert into Pokemon values ( 254, Slowking (Galarian), level, 95,  65,  80, 110,  110,  30, trainer,  0)</v>
      </c>
    </row>
    <row r="256" spans="1:64" ht="12.75" customHeight="1">
      <c r="A256" s="12">
        <v>200</v>
      </c>
      <c r="B256" s="48" t="s">
        <v>608</v>
      </c>
      <c r="C256" s="48"/>
      <c r="D256" s="49"/>
      <c r="E256" s="50"/>
      <c r="F256" s="50">
        <v>214</v>
      </c>
      <c r="G256" s="50">
        <v>219</v>
      </c>
      <c r="H256" s="50"/>
      <c r="I256" s="50"/>
      <c r="J256" s="50">
        <v>72</v>
      </c>
      <c r="K256" s="50">
        <v>72</v>
      </c>
      <c r="L256" s="50"/>
      <c r="M256" s="50"/>
      <c r="N256" s="50"/>
      <c r="O256" s="50"/>
      <c r="P256" s="50"/>
      <c r="Q256" s="50">
        <v>66</v>
      </c>
      <c r="R256" s="50">
        <v>66</v>
      </c>
      <c r="S256" s="50"/>
      <c r="T256" s="50"/>
      <c r="U256" s="50"/>
      <c r="V256" s="50">
        <v>372</v>
      </c>
      <c r="W256" s="50"/>
      <c r="X256" s="50"/>
      <c r="Y256" s="50"/>
      <c r="Z256" s="50">
        <v>119</v>
      </c>
      <c r="AA256" s="50"/>
      <c r="AB256" s="50"/>
      <c r="AC256" s="50"/>
      <c r="AD256" s="50">
        <v>197</v>
      </c>
      <c r="AE256" s="51">
        <v>114</v>
      </c>
      <c r="AF256" s="17">
        <v>60</v>
      </c>
      <c r="AG256" s="18">
        <v>60</v>
      </c>
      <c r="AH256" s="19">
        <v>60</v>
      </c>
      <c r="AI256" s="20">
        <v>85</v>
      </c>
      <c r="AJ256" s="21">
        <v>85</v>
      </c>
      <c r="AK256" s="22">
        <v>85</v>
      </c>
      <c r="AL256" s="23">
        <f t="shared" si="0"/>
        <v>435</v>
      </c>
      <c r="AM256" s="24" t="s">
        <v>389</v>
      </c>
      <c r="AN256" s="37"/>
      <c r="AO256" s="24" t="s">
        <v>390</v>
      </c>
      <c r="AP256" s="34"/>
      <c r="AQ256" s="38"/>
      <c r="AR256" s="39" t="s">
        <v>69</v>
      </c>
      <c r="AS256" s="40">
        <v>0.7</v>
      </c>
      <c r="AT256" s="40">
        <v>2.2000000000000002</v>
      </c>
      <c r="AU256" s="41">
        <v>1</v>
      </c>
      <c r="AV256" s="31"/>
      <c r="AW256" s="26"/>
      <c r="AX256" s="26"/>
      <c r="AY256" s="26"/>
      <c r="AZ256" s="26">
        <v>1</v>
      </c>
      <c r="BA256" s="25"/>
      <c r="BB256" s="24">
        <v>87</v>
      </c>
      <c r="BC256" s="26">
        <v>45</v>
      </c>
      <c r="BD256" s="32" t="s">
        <v>217</v>
      </c>
      <c r="BE256" s="32">
        <v>35</v>
      </c>
      <c r="BF256" s="35" t="s">
        <v>313</v>
      </c>
      <c r="BG256" s="26" t="s">
        <v>120</v>
      </c>
      <c r="BH256" s="29">
        <v>25</v>
      </c>
      <c r="BI256" s="26" t="s">
        <v>377</v>
      </c>
      <c r="BJ256" s="37"/>
      <c r="BK256" s="36" t="s">
        <v>604</v>
      </c>
      <c r="BL256" s="204" t="str">
        <f t="shared" si="4"/>
        <v>insert into Pokemon values ( 255, Misdreavus, level, 60,  60,  60, 85,  85,  85, trainer,  Dusk Stone)</v>
      </c>
    </row>
    <row r="257" spans="1:64" ht="12.75" customHeight="1">
      <c r="A257" s="12">
        <v>201</v>
      </c>
      <c r="B257" s="48" t="s">
        <v>609</v>
      </c>
      <c r="C257" s="48"/>
      <c r="D257" s="49"/>
      <c r="E257" s="50"/>
      <c r="F257" s="50">
        <v>61</v>
      </c>
      <c r="G257" s="50">
        <v>61</v>
      </c>
      <c r="H257" s="50"/>
      <c r="I257" s="50"/>
      <c r="J257" s="50">
        <v>114</v>
      </c>
      <c r="K257" s="50">
        <v>114</v>
      </c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>
        <v>142</v>
      </c>
      <c r="AE257" s="51"/>
      <c r="AF257" s="17">
        <v>48</v>
      </c>
      <c r="AG257" s="18">
        <v>72</v>
      </c>
      <c r="AH257" s="19">
        <v>48</v>
      </c>
      <c r="AI257" s="20">
        <v>72</v>
      </c>
      <c r="AJ257" s="21">
        <v>48</v>
      </c>
      <c r="AK257" s="22">
        <v>48</v>
      </c>
      <c r="AL257" s="23">
        <f t="shared" si="0"/>
        <v>336</v>
      </c>
      <c r="AM257" s="24" t="s">
        <v>184</v>
      </c>
      <c r="AN257" s="37"/>
      <c r="AO257" s="24" t="s">
        <v>390</v>
      </c>
      <c r="AP257" s="34"/>
      <c r="AQ257" s="38"/>
      <c r="AR257" s="39" t="s">
        <v>106</v>
      </c>
      <c r="AS257" s="40">
        <v>0.5</v>
      </c>
      <c r="AT257" s="40">
        <v>11</v>
      </c>
      <c r="AU257" s="41">
        <v>5</v>
      </c>
      <c r="AV257" s="31"/>
      <c r="AW257" s="26">
        <v>1</v>
      </c>
      <c r="AX257" s="26"/>
      <c r="AY257" s="26">
        <v>1</v>
      </c>
      <c r="AZ257" s="26"/>
      <c r="BA257" s="25"/>
      <c r="BB257" s="24">
        <v>118</v>
      </c>
      <c r="BC257" s="26">
        <v>225</v>
      </c>
      <c r="BD257" s="32" t="s">
        <v>119</v>
      </c>
      <c r="BE257" s="32">
        <v>50</v>
      </c>
      <c r="BF257" s="35" t="s">
        <v>99</v>
      </c>
      <c r="BG257" s="26" t="s">
        <v>359</v>
      </c>
      <c r="BH257" s="29">
        <v>40</v>
      </c>
      <c r="BI257" s="26" t="s">
        <v>203</v>
      </c>
      <c r="BJ257" s="37"/>
      <c r="BK257" s="36"/>
      <c r="BL257" s="204" t="str">
        <f t="shared" si="4"/>
        <v>insert into Pokemon values ( 256, Unown, level, 48,  72,  48, 72,  48,  48, trainer,  0)</v>
      </c>
    </row>
    <row r="258" spans="1:64" ht="12.75" customHeight="1">
      <c r="A258" s="12">
        <v>202</v>
      </c>
      <c r="B258" s="48" t="s">
        <v>610</v>
      </c>
      <c r="C258" s="48"/>
      <c r="D258" s="49"/>
      <c r="E258" s="50"/>
      <c r="F258" s="50">
        <v>107</v>
      </c>
      <c r="G258" s="50">
        <v>108</v>
      </c>
      <c r="H258" s="50">
        <v>161</v>
      </c>
      <c r="I258" s="50">
        <v>168</v>
      </c>
      <c r="J258" s="50"/>
      <c r="K258" s="50"/>
      <c r="L258" s="50"/>
      <c r="M258" s="50"/>
      <c r="N258" s="50"/>
      <c r="O258" s="50">
        <v>119</v>
      </c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>
        <v>217</v>
      </c>
      <c r="AB258" s="50"/>
      <c r="AC258" s="50"/>
      <c r="AD258" s="50"/>
      <c r="AE258" s="51"/>
      <c r="AF258" s="17">
        <v>190</v>
      </c>
      <c r="AG258" s="18">
        <v>33</v>
      </c>
      <c r="AH258" s="19">
        <v>58</v>
      </c>
      <c r="AI258" s="20">
        <v>33</v>
      </c>
      <c r="AJ258" s="21">
        <v>58</v>
      </c>
      <c r="AK258" s="22">
        <v>33</v>
      </c>
      <c r="AL258" s="23">
        <f t="shared" si="0"/>
        <v>405</v>
      </c>
      <c r="AM258" s="24" t="s">
        <v>184</v>
      </c>
      <c r="AN258" s="37"/>
      <c r="AO258" s="24" t="s">
        <v>395</v>
      </c>
      <c r="AP258" s="34"/>
      <c r="AQ258" s="27" t="s">
        <v>611</v>
      </c>
      <c r="AR258" s="28" t="s">
        <v>207</v>
      </c>
      <c r="AS258" s="29">
        <v>1.3</v>
      </c>
      <c r="AT258" s="29">
        <v>62.8</v>
      </c>
      <c r="AU258" s="30">
        <v>28.5</v>
      </c>
      <c r="AV258" s="31">
        <v>2</v>
      </c>
      <c r="AW258" s="26"/>
      <c r="AX258" s="26"/>
      <c r="AY258" s="26"/>
      <c r="AZ258" s="26"/>
      <c r="BA258" s="25"/>
      <c r="BB258" s="24">
        <v>142</v>
      </c>
      <c r="BC258" s="26">
        <v>45</v>
      </c>
      <c r="BD258" s="32" t="s">
        <v>119</v>
      </c>
      <c r="BE258" s="32">
        <v>50</v>
      </c>
      <c r="BF258" s="35" t="s">
        <v>107</v>
      </c>
      <c r="BG258" s="26" t="s">
        <v>120</v>
      </c>
      <c r="BH258" s="29">
        <v>20</v>
      </c>
      <c r="BI258" s="26" t="s">
        <v>377</v>
      </c>
      <c r="BJ258" s="37"/>
      <c r="BK258" s="36"/>
      <c r="BL258" s="204" t="str">
        <f t="shared" si="4"/>
        <v>insert into Pokemon values ( 257, Wobbuffet, level, 190,  33,  58, 33,  58,  33, trainer,  0)</v>
      </c>
    </row>
    <row r="259" spans="1:64" ht="12.75" customHeight="1">
      <c r="A259" s="12">
        <v>203</v>
      </c>
      <c r="B259" s="48" t="s">
        <v>612</v>
      </c>
      <c r="C259" s="48"/>
      <c r="D259" s="49"/>
      <c r="E259" s="50"/>
      <c r="F259" s="50">
        <v>147</v>
      </c>
      <c r="G259" s="50">
        <v>149</v>
      </c>
      <c r="H259" s="50">
        <v>164</v>
      </c>
      <c r="I259" s="50">
        <v>171</v>
      </c>
      <c r="J259" s="50">
        <v>121</v>
      </c>
      <c r="K259" s="50">
        <v>121</v>
      </c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1">
        <v>192</v>
      </c>
      <c r="AF259" s="17">
        <v>70</v>
      </c>
      <c r="AG259" s="18">
        <v>80</v>
      </c>
      <c r="AH259" s="19">
        <v>65</v>
      </c>
      <c r="AI259" s="20">
        <v>90</v>
      </c>
      <c r="AJ259" s="21">
        <v>65</v>
      </c>
      <c r="AK259" s="22">
        <v>85</v>
      </c>
      <c r="AL259" s="23">
        <f t="shared" si="0"/>
        <v>455</v>
      </c>
      <c r="AM259" s="24" t="s">
        <v>141</v>
      </c>
      <c r="AN259" s="25" t="s">
        <v>184</v>
      </c>
      <c r="AO259" s="24" t="s">
        <v>234</v>
      </c>
      <c r="AP259" s="26" t="s">
        <v>366</v>
      </c>
      <c r="AQ259" s="27" t="s">
        <v>582</v>
      </c>
      <c r="AR259" s="28" t="s">
        <v>148</v>
      </c>
      <c r="AS259" s="29">
        <v>1.5</v>
      </c>
      <c r="AT259" s="29">
        <v>91.5</v>
      </c>
      <c r="AU259" s="30">
        <v>41.5</v>
      </c>
      <c r="AV259" s="31"/>
      <c r="AW259" s="26"/>
      <c r="AX259" s="26"/>
      <c r="AY259" s="26">
        <v>2</v>
      </c>
      <c r="AZ259" s="26"/>
      <c r="BA259" s="25"/>
      <c r="BB259" s="24">
        <v>159</v>
      </c>
      <c r="BC259" s="26">
        <v>60</v>
      </c>
      <c r="BD259" s="32" t="s">
        <v>119</v>
      </c>
      <c r="BE259" s="32">
        <v>50</v>
      </c>
      <c r="BF259" s="35" t="s">
        <v>132</v>
      </c>
      <c r="BG259" s="26" t="s">
        <v>120</v>
      </c>
      <c r="BH259" s="29">
        <v>20</v>
      </c>
      <c r="BI259" s="26" t="s">
        <v>156</v>
      </c>
      <c r="BJ259" s="37"/>
      <c r="BK259" s="36" t="s">
        <v>613</v>
      </c>
      <c r="BL259" s="204" t="str">
        <f t="shared" ref="BL259:BL322" si="5">"insert into Pokemon values ( "&amp;ROW()-1&amp;", "&amp;B259&amp;", level, "&amp;AF259&amp;",  "&amp;AG259&amp;",  "&amp;AH259&amp;", "&amp;AI259&amp;",  "&amp;AJ259&amp;",  "&amp;AK259&amp;", trainer,  "&amp;IF(BK259="","0",BK259)&amp;")"</f>
        <v>insert into Pokemon values ( 258, Girafarig, level, 70,  80,  65, 90,  65,  85, trainer,  Level Up (Knowing Twin Beam))</v>
      </c>
    </row>
    <row r="260" spans="1:64" ht="12.75" customHeight="1">
      <c r="A260" s="12">
        <v>204</v>
      </c>
      <c r="B260" s="48" t="s">
        <v>614</v>
      </c>
      <c r="C260" s="48"/>
      <c r="D260" s="49"/>
      <c r="E260" s="50"/>
      <c r="F260" s="50">
        <v>93</v>
      </c>
      <c r="G260" s="50">
        <v>93</v>
      </c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>
        <v>268</v>
      </c>
      <c r="W260" s="50"/>
      <c r="X260" s="50"/>
      <c r="Y260" s="50">
        <v>89</v>
      </c>
      <c r="Z260" s="50"/>
      <c r="AA260" s="50"/>
      <c r="AB260" s="50"/>
      <c r="AC260" s="50"/>
      <c r="AD260" s="50"/>
      <c r="AE260" s="51">
        <v>258</v>
      </c>
      <c r="AF260" s="17">
        <v>50</v>
      </c>
      <c r="AG260" s="18">
        <v>65</v>
      </c>
      <c r="AH260" s="19">
        <v>90</v>
      </c>
      <c r="AI260" s="20">
        <v>35</v>
      </c>
      <c r="AJ260" s="21">
        <v>35</v>
      </c>
      <c r="AK260" s="22">
        <v>15</v>
      </c>
      <c r="AL260" s="23">
        <f t="shared" si="0"/>
        <v>290</v>
      </c>
      <c r="AM260" s="24" t="s">
        <v>115</v>
      </c>
      <c r="AN260" s="37"/>
      <c r="AO260" s="24" t="s">
        <v>328</v>
      </c>
      <c r="AP260" s="34"/>
      <c r="AQ260" s="27" t="s">
        <v>385</v>
      </c>
      <c r="AR260" s="28" t="s">
        <v>88</v>
      </c>
      <c r="AS260" s="29">
        <v>0.6</v>
      </c>
      <c r="AT260" s="29">
        <v>15.9</v>
      </c>
      <c r="AU260" s="30">
        <v>7.2</v>
      </c>
      <c r="AV260" s="31"/>
      <c r="AW260" s="26"/>
      <c r="AX260" s="26">
        <v>1</v>
      </c>
      <c r="AY260" s="26"/>
      <c r="AZ260" s="26"/>
      <c r="BA260" s="25"/>
      <c r="BB260" s="24">
        <v>58</v>
      </c>
      <c r="BC260" s="26">
        <v>190</v>
      </c>
      <c r="BD260" s="32" t="s">
        <v>119</v>
      </c>
      <c r="BE260" s="32">
        <v>50</v>
      </c>
      <c r="BF260" s="35" t="s">
        <v>313</v>
      </c>
      <c r="BG260" s="26" t="s">
        <v>120</v>
      </c>
      <c r="BH260" s="29">
        <v>20</v>
      </c>
      <c r="BI260" s="26" t="s">
        <v>115</v>
      </c>
      <c r="BJ260" s="37"/>
      <c r="BK260" s="36" t="s">
        <v>250</v>
      </c>
      <c r="BL260" s="204" t="str">
        <f t="shared" si="5"/>
        <v>insert into Pokemon values ( 259, Pineco, level, 50,  65,  90, 35,  35,  15, trainer,  Lv. 31)</v>
      </c>
    </row>
    <row r="261" spans="1:64" ht="12.75" customHeight="1">
      <c r="A261" s="12">
        <v>205</v>
      </c>
      <c r="B261" s="48" t="s">
        <v>615</v>
      </c>
      <c r="C261" s="48"/>
      <c r="D261" s="49"/>
      <c r="E261" s="50"/>
      <c r="F261" s="50">
        <v>94</v>
      </c>
      <c r="G261" s="50">
        <v>94</v>
      </c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>
        <v>269</v>
      </c>
      <c r="W261" s="50"/>
      <c r="X261" s="50"/>
      <c r="Y261" s="50">
        <v>90</v>
      </c>
      <c r="Z261" s="50"/>
      <c r="AA261" s="50"/>
      <c r="AB261" s="50"/>
      <c r="AC261" s="50"/>
      <c r="AD261" s="50"/>
      <c r="AE261" s="51">
        <v>259</v>
      </c>
      <c r="AF261" s="17">
        <v>75</v>
      </c>
      <c r="AG261" s="18">
        <v>90</v>
      </c>
      <c r="AH261" s="19">
        <v>140</v>
      </c>
      <c r="AI261" s="20">
        <v>60</v>
      </c>
      <c r="AJ261" s="21">
        <v>60</v>
      </c>
      <c r="AK261" s="22">
        <v>40</v>
      </c>
      <c r="AL261" s="23">
        <f t="shared" si="0"/>
        <v>465</v>
      </c>
      <c r="AM261" s="24" t="s">
        <v>115</v>
      </c>
      <c r="AN261" s="25" t="s">
        <v>192</v>
      </c>
      <c r="AO261" s="24" t="s">
        <v>328</v>
      </c>
      <c r="AP261" s="34"/>
      <c r="AQ261" s="27" t="s">
        <v>385</v>
      </c>
      <c r="AR261" s="28" t="s">
        <v>167</v>
      </c>
      <c r="AS261" s="29">
        <v>1.2</v>
      </c>
      <c r="AT261" s="29">
        <v>277.3</v>
      </c>
      <c r="AU261" s="30">
        <v>125.8</v>
      </c>
      <c r="AV261" s="31"/>
      <c r="AW261" s="26"/>
      <c r="AX261" s="26">
        <v>2</v>
      </c>
      <c r="AY261" s="26"/>
      <c r="AZ261" s="26"/>
      <c r="BA261" s="25"/>
      <c r="BB261" s="24">
        <v>163</v>
      </c>
      <c r="BC261" s="26">
        <v>75</v>
      </c>
      <c r="BD261" s="32" t="s">
        <v>119</v>
      </c>
      <c r="BE261" s="32">
        <v>50</v>
      </c>
      <c r="BF261" s="35" t="s">
        <v>155</v>
      </c>
      <c r="BG261" s="26" t="s">
        <v>120</v>
      </c>
      <c r="BH261" s="29">
        <v>20</v>
      </c>
      <c r="BI261" s="26" t="s">
        <v>115</v>
      </c>
      <c r="BJ261" s="37"/>
      <c r="BK261" s="36"/>
      <c r="BL261" s="204" t="str">
        <f t="shared" si="5"/>
        <v>insert into Pokemon values ( 260, Forretress, level, 75,  90,  140, 60,  60,  40, trainer,  0)</v>
      </c>
    </row>
    <row r="262" spans="1:64" ht="12.75" customHeight="1">
      <c r="A262" s="12">
        <v>206</v>
      </c>
      <c r="B262" s="48" t="s">
        <v>616</v>
      </c>
      <c r="C262" s="48"/>
      <c r="D262" s="49"/>
      <c r="E262" s="50"/>
      <c r="F262" s="50">
        <v>52</v>
      </c>
      <c r="G262" s="50">
        <v>52</v>
      </c>
      <c r="H262" s="50"/>
      <c r="I262" s="50"/>
      <c r="J262" s="50"/>
      <c r="K262" s="50"/>
      <c r="L262" s="50"/>
      <c r="M262" s="50">
        <v>35</v>
      </c>
      <c r="N262" s="50">
        <v>40</v>
      </c>
      <c r="O262" s="50"/>
      <c r="P262" s="50"/>
      <c r="Q262" s="50"/>
      <c r="R262" s="50"/>
      <c r="S262" s="50"/>
      <c r="T262" s="50"/>
      <c r="U262" s="50"/>
      <c r="V262" s="50">
        <v>63</v>
      </c>
      <c r="W262" s="50">
        <v>63</v>
      </c>
      <c r="X262" s="50"/>
      <c r="Y262" s="50"/>
      <c r="Z262" s="50"/>
      <c r="AA262" s="50"/>
      <c r="AB262" s="50">
        <v>52</v>
      </c>
      <c r="AC262" s="50"/>
      <c r="AD262" s="50"/>
      <c r="AE262" s="51">
        <v>188</v>
      </c>
      <c r="AF262" s="17">
        <v>100</v>
      </c>
      <c r="AG262" s="18">
        <v>70</v>
      </c>
      <c r="AH262" s="19">
        <v>70</v>
      </c>
      <c r="AI262" s="20">
        <v>65</v>
      </c>
      <c r="AJ262" s="21">
        <v>65</v>
      </c>
      <c r="AK262" s="22">
        <v>45</v>
      </c>
      <c r="AL262" s="23">
        <f t="shared" si="0"/>
        <v>415</v>
      </c>
      <c r="AM262" s="24" t="s">
        <v>141</v>
      </c>
      <c r="AN262" s="37"/>
      <c r="AO262" s="24" t="s">
        <v>443</v>
      </c>
      <c r="AP262" s="26" t="s">
        <v>117</v>
      </c>
      <c r="AQ262" s="27" t="s">
        <v>267</v>
      </c>
      <c r="AR262" s="28" t="s">
        <v>148</v>
      </c>
      <c r="AS262" s="29">
        <v>1.5</v>
      </c>
      <c r="AT262" s="29">
        <v>30.9</v>
      </c>
      <c r="AU262" s="30">
        <v>14</v>
      </c>
      <c r="AV262" s="31">
        <v>1</v>
      </c>
      <c r="AW262" s="26"/>
      <c r="AX262" s="26"/>
      <c r="AY262" s="26"/>
      <c r="AZ262" s="26"/>
      <c r="BA262" s="25"/>
      <c r="BB262" s="24">
        <v>145</v>
      </c>
      <c r="BC262" s="26">
        <v>190</v>
      </c>
      <c r="BD262" s="32" t="s">
        <v>119</v>
      </c>
      <c r="BE262" s="32">
        <v>50</v>
      </c>
      <c r="BF262" s="35" t="s">
        <v>132</v>
      </c>
      <c r="BG262" s="26" t="s">
        <v>120</v>
      </c>
      <c r="BH262" s="29">
        <v>20</v>
      </c>
      <c r="BI262" s="26" t="s">
        <v>156</v>
      </c>
      <c r="BJ262" s="37"/>
      <c r="BK262" s="36" t="s">
        <v>617</v>
      </c>
      <c r="BL262" s="204" t="str">
        <f t="shared" si="5"/>
        <v>insert into Pokemon values ( 261, Dunsparce, level, 100,  70,  70, 65,  65,  45, trainer,  Level Up (Knowing Hyper Drill))</v>
      </c>
    </row>
    <row r="263" spans="1:64" ht="12.75" customHeight="1">
      <c r="A263" s="12">
        <v>207</v>
      </c>
      <c r="B263" s="48" t="s">
        <v>618</v>
      </c>
      <c r="C263" s="48"/>
      <c r="D263" s="49"/>
      <c r="E263" s="50"/>
      <c r="F263" s="50">
        <v>189</v>
      </c>
      <c r="G263" s="50">
        <v>193</v>
      </c>
      <c r="H263" s="50"/>
      <c r="I263" s="50"/>
      <c r="J263" s="50"/>
      <c r="K263" s="50">
        <v>153</v>
      </c>
      <c r="L263" s="50"/>
      <c r="M263" s="50">
        <v>221</v>
      </c>
      <c r="N263" s="50"/>
      <c r="O263" s="50"/>
      <c r="P263" s="50">
        <v>115</v>
      </c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>
        <v>185</v>
      </c>
      <c r="AE263" s="51"/>
      <c r="AF263" s="17">
        <v>65</v>
      </c>
      <c r="AG263" s="18">
        <v>75</v>
      </c>
      <c r="AH263" s="19">
        <v>105</v>
      </c>
      <c r="AI263" s="20">
        <v>35</v>
      </c>
      <c r="AJ263" s="21">
        <v>65</v>
      </c>
      <c r="AK263" s="22">
        <v>85</v>
      </c>
      <c r="AL263" s="23">
        <f t="shared" si="0"/>
        <v>430</v>
      </c>
      <c r="AM263" s="24" t="s">
        <v>187</v>
      </c>
      <c r="AN263" s="25" t="s">
        <v>95</v>
      </c>
      <c r="AO263" s="24" t="s">
        <v>405</v>
      </c>
      <c r="AP263" s="26" t="s">
        <v>188</v>
      </c>
      <c r="AQ263" s="27" t="s">
        <v>512</v>
      </c>
      <c r="AR263" s="28" t="s">
        <v>92</v>
      </c>
      <c r="AS263" s="29">
        <v>1.1000000000000001</v>
      </c>
      <c r="AT263" s="29">
        <v>142.9</v>
      </c>
      <c r="AU263" s="30">
        <v>64.8</v>
      </c>
      <c r="AV263" s="31"/>
      <c r="AW263" s="26"/>
      <c r="AX263" s="26">
        <v>1</v>
      </c>
      <c r="AY263" s="26"/>
      <c r="AZ263" s="26"/>
      <c r="BA263" s="25"/>
      <c r="BB263" s="24">
        <v>86</v>
      </c>
      <c r="BC263" s="26">
        <v>60</v>
      </c>
      <c r="BD263" s="32" t="s">
        <v>70</v>
      </c>
      <c r="BE263" s="32">
        <v>50</v>
      </c>
      <c r="BF263" s="35" t="s">
        <v>155</v>
      </c>
      <c r="BG263" s="26" t="s">
        <v>120</v>
      </c>
      <c r="BH263" s="29">
        <v>20</v>
      </c>
      <c r="BI263" s="26" t="s">
        <v>115</v>
      </c>
      <c r="BJ263" s="37"/>
      <c r="BK263" s="36" t="s">
        <v>619</v>
      </c>
      <c r="BL263" s="204" t="str">
        <f t="shared" si="5"/>
        <v>insert into Pokemon values ( 262, Gligar, level, 65,  75,  105, 35,  65,  85, trainer,  Level Up (Holding Razor Fang, Night))</v>
      </c>
    </row>
    <row r="264" spans="1:64" ht="12.75" customHeight="1">
      <c r="A264" s="12">
        <v>208</v>
      </c>
      <c r="B264" s="52" t="s">
        <v>620</v>
      </c>
      <c r="C264" s="52"/>
      <c r="D264" s="53"/>
      <c r="E264" s="54"/>
      <c r="F264" s="50">
        <v>63</v>
      </c>
      <c r="G264" s="54">
        <v>63</v>
      </c>
      <c r="H264" s="54"/>
      <c r="I264" s="54"/>
      <c r="J264" s="54">
        <v>35</v>
      </c>
      <c r="K264" s="54">
        <v>35</v>
      </c>
      <c r="L264" s="54"/>
      <c r="M264" s="54">
        <v>72</v>
      </c>
      <c r="N264" s="54"/>
      <c r="O264" s="54">
        <v>54</v>
      </c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>
        <v>179</v>
      </c>
      <c r="AB264" s="54"/>
      <c r="AC264" s="54"/>
      <c r="AD264" s="54">
        <v>119</v>
      </c>
      <c r="AE264" s="55"/>
      <c r="AF264" s="46">
        <v>75</v>
      </c>
      <c r="AG264" s="47">
        <v>85</v>
      </c>
      <c r="AH264" s="19">
        <v>200</v>
      </c>
      <c r="AI264" s="20">
        <v>55</v>
      </c>
      <c r="AJ264" s="21">
        <v>65</v>
      </c>
      <c r="AK264" s="22">
        <v>30</v>
      </c>
      <c r="AL264" s="23">
        <f t="shared" si="0"/>
        <v>510</v>
      </c>
      <c r="AM264" s="24" t="s">
        <v>192</v>
      </c>
      <c r="AN264" s="25" t="s">
        <v>187</v>
      </c>
      <c r="AO264" s="24" t="s">
        <v>293</v>
      </c>
      <c r="AP264" s="26" t="s">
        <v>328</v>
      </c>
      <c r="AQ264" s="27" t="s">
        <v>206</v>
      </c>
      <c r="AR264" s="28" t="s">
        <v>621</v>
      </c>
      <c r="AS264" s="29">
        <v>9.1999999999999993</v>
      </c>
      <c r="AT264" s="29">
        <v>881.8</v>
      </c>
      <c r="AU264" s="30">
        <v>400</v>
      </c>
      <c r="AV264" s="31"/>
      <c r="AW264" s="26"/>
      <c r="AX264" s="26">
        <v>2</v>
      </c>
      <c r="AY264" s="26"/>
      <c r="AZ264" s="26"/>
      <c r="BA264" s="25"/>
      <c r="BB264" s="24">
        <v>179</v>
      </c>
      <c r="BC264" s="26">
        <v>25</v>
      </c>
      <c r="BD264" s="32" t="s">
        <v>119</v>
      </c>
      <c r="BE264" s="32">
        <v>50</v>
      </c>
      <c r="BF264" s="35" t="s">
        <v>313</v>
      </c>
      <c r="BG264" s="26" t="s">
        <v>120</v>
      </c>
      <c r="BH264" s="29">
        <v>25</v>
      </c>
      <c r="BI264" s="26" t="s">
        <v>329</v>
      </c>
      <c r="BJ264" s="37"/>
      <c r="BK264" s="36"/>
      <c r="BL264" s="204" t="str">
        <f t="shared" si="5"/>
        <v>insert into Pokemon values ( 263, Steelix, level, 75,  85,  200, 55,  65,  30, trainer,  0)</v>
      </c>
    </row>
    <row r="265" spans="1:64" ht="12.75" customHeight="1">
      <c r="A265" s="12">
        <v>208.1</v>
      </c>
      <c r="B265" s="52" t="s">
        <v>622</v>
      </c>
      <c r="C265" s="52" t="s">
        <v>137</v>
      </c>
      <c r="D265" s="53"/>
      <c r="E265" s="54"/>
      <c r="F265" s="50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5"/>
      <c r="AF265" s="46">
        <v>75</v>
      </c>
      <c r="AG265" s="47">
        <v>125</v>
      </c>
      <c r="AH265" s="19">
        <v>230</v>
      </c>
      <c r="AI265" s="20">
        <v>55</v>
      </c>
      <c r="AJ265" s="21">
        <v>95</v>
      </c>
      <c r="AK265" s="22">
        <v>30</v>
      </c>
      <c r="AL265" s="23">
        <f t="shared" si="0"/>
        <v>610</v>
      </c>
      <c r="AM265" s="24" t="s">
        <v>192</v>
      </c>
      <c r="AN265" s="25" t="s">
        <v>187</v>
      </c>
      <c r="AO265" s="24" t="s">
        <v>255</v>
      </c>
      <c r="AP265" s="26"/>
      <c r="AQ265" s="27"/>
      <c r="AR265" s="28" t="s">
        <v>623</v>
      </c>
      <c r="AS265" s="29">
        <v>10.5</v>
      </c>
      <c r="AT265" s="29">
        <v>1631.4</v>
      </c>
      <c r="AU265" s="30">
        <v>740</v>
      </c>
      <c r="AV265" s="31"/>
      <c r="AW265" s="26"/>
      <c r="AX265" s="26">
        <v>2</v>
      </c>
      <c r="AY265" s="26"/>
      <c r="AZ265" s="26"/>
      <c r="BA265" s="25"/>
      <c r="BB265" s="24">
        <v>214</v>
      </c>
      <c r="BC265" s="26">
        <v>25</v>
      </c>
      <c r="BD265" s="32" t="s">
        <v>119</v>
      </c>
      <c r="BE265" s="32">
        <v>50</v>
      </c>
      <c r="BF265" s="35" t="s">
        <v>313</v>
      </c>
      <c r="BG265" s="26" t="s">
        <v>120</v>
      </c>
      <c r="BH265" s="29">
        <v>25</v>
      </c>
      <c r="BI265" s="26" t="s">
        <v>329</v>
      </c>
      <c r="BJ265" s="25"/>
      <c r="BK265" s="36"/>
      <c r="BL265" s="204" t="str">
        <f t="shared" si="5"/>
        <v>insert into Pokemon values ( 264, Steelix (Mega), level, 75,  125,  230, 55,  95,  30, trainer,  0)</v>
      </c>
    </row>
    <row r="266" spans="1:64" ht="12.75" customHeight="1">
      <c r="A266" s="12">
        <v>209</v>
      </c>
      <c r="B266" s="48" t="s">
        <v>624</v>
      </c>
      <c r="C266" s="48"/>
      <c r="D266" s="49"/>
      <c r="E266" s="50"/>
      <c r="F266" s="50">
        <v>123</v>
      </c>
      <c r="G266" s="50">
        <v>125</v>
      </c>
      <c r="H266" s="50"/>
      <c r="I266" s="50"/>
      <c r="J266" s="50"/>
      <c r="K266" s="50"/>
      <c r="L266" s="50"/>
      <c r="M266" s="50"/>
      <c r="N266" s="50"/>
      <c r="O266" s="50">
        <v>71</v>
      </c>
      <c r="P266" s="50"/>
      <c r="Q266" s="50">
        <v>258</v>
      </c>
      <c r="R266" s="50"/>
      <c r="S266" s="50"/>
      <c r="T266" s="50"/>
      <c r="U266" s="50">
        <v>73</v>
      </c>
      <c r="V266" s="50">
        <v>339</v>
      </c>
      <c r="W266" s="50"/>
      <c r="X266" s="50"/>
      <c r="Y266" s="50"/>
      <c r="Z266" s="50">
        <v>86</v>
      </c>
      <c r="AA266" s="50"/>
      <c r="AB266" s="50"/>
      <c r="AC266" s="50"/>
      <c r="AD266" s="50"/>
      <c r="AE266" s="51"/>
      <c r="AF266" s="17">
        <v>60</v>
      </c>
      <c r="AG266" s="18">
        <v>80</v>
      </c>
      <c r="AH266" s="19">
        <v>50</v>
      </c>
      <c r="AI266" s="20">
        <v>40</v>
      </c>
      <c r="AJ266" s="21">
        <v>40</v>
      </c>
      <c r="AK266" s="22">
        <v>30</v>
      </c>
      <c r="AL266" s="23">
        <f t="shared" si="0"/>
        <v>300</v>
      </c>
      <c r="AM266" s="24" t="s">
        <v>179</v>
      </c>
      <c r="AN266" s="37"/>
      <c r="AO266" s="24" t="s">
        <v>169</v>
      </c>
      <c r="AP266" s="26" t="s">
        <v>117</v>
      </c>
      <c r="AQ266" s="27" t="s">
        <v>267</v>
      </c>
      <c r="AR266" s="28" t="s">
        <v>88</v>
      </c>
      <c r="AS266" s="29">
        <v>0.6</v>
      </c>
      <c r="AT266" s="29">
        <v>17.2</v>
      </c>
      <c r="AU266" s="30">
        <v>7.8</v>
      </c>
      <c r="AV266" s="31"/>
      <c r="AW266" s="26">
        <v>1</v>
      </c>
      <c r="AX266" s="26"/>
      <c r="AY266" s="26"/>
      <c r="AZ266" s="26"/>
      <c r="BA266" s="25"/>
      <c r="BB266" s="24">
        <v>60</v>
      </c>
      <c r="BC266" s="26">
        <v>190</v>
      </c>
      <c r="BD266" s="32" t="s">
        <v>217</v>
      </c>
      <c r="BE266" s="32">
        <v>50</v>
      </c>
      <c r="BF266" s="35" t="s">
        <v>218</v>
      </c>
      <c r="BG266" s="26" t="s">
        <v>219</v>
      </c>
      <c r="BH266" s="29">
        <v>20</v>
      </c>
      <c r="BI266" s="26" t="s">
        <v>156</v>
      </c>
      <c r="BJ266" s="25" t="s">
        <v>179</v>
      </c>
      <c r="BK266" s="36" t="s">
        <v>625</v>
      </c>
      <c r="BL266" s="204" t="str">
        <f t="shared" si="5"/>
        <v>insert into Pokemon values ( 265, Snubbull, level, 60,  80,  50, 40,  40,  30, trainer,  Lv. 23)</v>
      </c>
    </row>
    <row r="267" spans="1:64" ht="12.75" customHeight="1">
      <c r="A267" s="12">
        <v>210</v>
      </c>
      <c r="B267" s="48" t="s">
        <v>626</v>
      </c>
      <c r="C267" s="48"/>
      <c r="D267" s="49"/>
      <c r="E267" s="50"/>
      <c r="F267" s="50">
        <v>124</v>
      </c>
      <c r="G267" s="50">
        <v>126</v>
      </c>
      <c r="H267" s="50"/>
      <c r="I267" s="50"/>
      <c r="J267" s="50"/>
      <c r="K267" s="50"/>
      <c r="L267" s="50"/>
      <c r="M267" s="50"/>
      <c r="N267" s="50"/>
      <c r="O267" s="50">
        <v>72</v>
      </c>
      <c r="P267" s="50"/>
      <c r="Q267" s="50">
        <v>259</v>
      </c>
      <c r="R267" s="50"/>
      <c r="S267" s="50"/>
      <c r="T267" s="50"/>
      <c r="U267" s="50">
        <v>74</v>
      </c>
      <c r="V267" s="50">
        <v>340</v>
      </c>
      <c r="W267" s="50"/>
      <c r="X267" s="50"/>
      <c r="Y267" s="50"/>
      <c r="Z267" s="50">
        <v>87</v>
      </c>
      <c r="AA267" s="50"/>
      <c r="AB267" s="50"/>
      <c r="AC267" s="50"/>
      <c r="AD267" s="50"/>
      <c r="AE267" s="51"/>
      <c r="AF267" s="17">
        <v>90</v>
      </c>
      <c r="AG267" s="18">
        <v>120</v>
      </c>
      <c r="AH267" s="19">
        <v>75</v>
      </c>
      <c r="AI267" s="20">
        <v>60</v>
      </c>
      <c r="AJ267" s="21">
        <v>60</v>
      </c>
      <c r="AK267" s="22">
        <v>45</v>
      </c>
      <c r="AL267" s="23">
        <f t="shared" si="0"/>
        <v>450</v>
      </c>
      <c r="AM267" s="24" t="s">
        <v>179</v>
      </c>
      <c r="AN267" s="37"/>
      <c r="AO267" s="24" t="s">
        <v>169</v>
      </c>
      <c r="AP267" s="26" t="s">
        <v>497</v>
      </c>
      <c r="AQ267" s="27" t="s">
        <v>267</v>
      </c>
      <c r="AR267" s="28" t="s">
        <v>139</v>
      </c>
      <c r="AS267" s="29">
        <v>1.4</v>
      </c>
      <c r="AT267" s="29">
        <v>107.4</v>
      </c>
      <c r="AU267" s="30">
        <v>48.7</v>
      </c>
      <c r="AV267" s="31"/>
      <c r="AW267" s="26">
        <v>2</v>
      </c>
      <c r="AX267" s="26"/>
      <c r="AY267" s="26"/>
      <c r="AZ267" s="26"/>
      <c r="BA267" s="25"/>
      <c r="BB267" s="24">
        <v>158</v>
      </c>
      <c r="BC267" s="26">
        <v>75</v>
      </c>
      <c r="BD267" s="32" t="s">
        <v>217</v>
      </c>
      <c r="BE267" s="32">
        <v>50</v>
      </c>
      <c r="BF267" s="35" t="s">
        <v>155</v>
      </c>
      <c r="BG267" s="26" t="s">
        <v>219</v>
      </c>
      <c r="BH267" s="29">
        <v>20</v>
      </c>
      <c r="BI267" s="26" t="s">
        <v>156</v>
      </c>
      <c r="BJ267" s="25" t="s">
        <v>179</v>
      </c>
      <c r="BK267" s="36"/>
      <c r="BL267" s="204" t="str">
        <f t="shared" si="5"/>
        <v>insert into Pokemon values ( 266, Granbull, level, 90,  120,  75, 60,  60,  45, trainer,  0)</v>
      </c>
    </row>
    <row r="268" spans="1:64" ht="12.75" customHeight="1">
      <c r="A268" s="12">
        <v>211</v>
      </c>
      <c r="B268" s="48" t="s">
        <v>627</v>
      </c>
      <c r="C268" s="48"/>
      <c r="D268" s="49"/>
      <c r="E268" s="50"/>
      <c r="F268" s="50">
        <v>161</v>
      </c>
      <c r="G268" s="50">
        <v>163</v>
      </c>
      <c r="H268" s="50"/>
      <c r="I268" s="50"/>
      <c r="J268" s="50"/>
      <c r="K268" s="50"/>
      <c r="L268" s="50"/>
      <c r="M268" s="50"/>
      <c r="N268" s="50"/>
      <c r="O268" s="50">
        <v>38</v>
      </c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>
        <v>304</v>
      </c>
      <c r="AB268" s="50"/>
      <c r="AC268" s="50"/>
      <c r="AD268" s="50"/>
      <c r="AE268" s="51">
        <v>331</v>
      </c>
      <c r="AF268" s="17">
        <v>65</v>
      </c>
      <c r="AG268" s="18">
        <v>95</v>
      </c>
      <c r="AH268" s="19">
        <v>85</v>
      </c>
      <c r="AI268" s="20">
        <v>55</v>
      </c>
      <c r="AJ268" s="21">
        <v>55</v>
      </c>
      <c r="AK268" s="22">
        <v>85</v>
      </c>
      <c r="AL268" s="23">
        <f t="shared" si="0"/>
        <v>440</v>
      </c>
      <c r="AM268" s="24" t="s">
        <v>103</v>
      </c>
      <c r="AN268" s="25" t="s">
        <v>66</v>
      </c>
      <c r="AO268" s="24" t="s">
        <v>199</v>
      </c>
      <c r="AP268" s="26" t="s">
        <v>276</v>
      </c>
      <c r="AQ268" s="27" t="s">
        <v>169</v>
      </c>
      <c r="AR268" s="28" t="s">
        <v>106</v>
      </c>
      <c r="AS268" s="29">
        <v>0.5</v>
      </c>
      <c r="AT268" s="29">
        <v>8.6</v>
      </c>
      <c r="AU268" s="30">
        <v>3.9</v>
      </c>
      <c r="AV268" s="31"/>
      <c r="AW268" s="26">
        <v>1</v>
      </c>
      <c r="AX268" s="26"/>
      <c r="AY268" s="26"/>
      <c r="AZ268" s="26"/>
      <c r="BA268" s="25"/>
      <c r="BB268" s="24">
        <v>88</v>
      </c>
      <c r="BC268" s="26">
        <v>45</v>
      </c>
      <c r="BD268" s="32" t="s">
        <v>119</v>
      </c>
      <c r="BE268" s="32">
        <v>50</v>
      </c>
      <c r="BF268" s="35" t="s">
        <v>313</v>
      </c>
      <c r="BG268" s="26" t="s">
        <v>120</v>
      </c>
      <c r="BH268" s="29">
        <v>20</v>
      </c>
      <c r="BI268" s="26" t="s">
        <v>456</v>
      </c>
      <c r="BJ268" s="37"/>
      <c r="BK268" s="36"/>
      <c r="BL268" s="204" t="str">
        <f t="shared" si="5"/>
        <v>insert into Pokemon values ( 267, Qwilfish, level, 65,  95,  85, 55,  55,  85, trainer,  0)</v>
      </c>
    </row>
    <row r="269" spans="1:64" ht="12.75" customHeight="1">
      <c r="A269" s="12">
        <v>211.1</v>
      </c>
      <c r="B269" s="48" t="s">
        <v>628</v>
      </c>
      <c r="C269" s="48" t="s">
        <v>291</v>
      </c>
      <c r="D269" s="49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>
        <v>84</v>
      </c>
      <c r="AE269" s="51"/>
      <c r="AF269" s="17">
        <v>65</v>
      </c>
      <c r="AG269" s="18">
        <v>95</v>
      </c>
      <c r="AH269" s="19">
        <v>85</v>
      </c>
      <c r="AI269" s="20">
        <v>55</v>
      </c>
      <c r="AJ269" s="21">
        <v>55</v>
      </c>
      <c r="AK269" s="22">
        <v>85</v>
      </c>
      <c r="AL269" s="23">
        <f t="shared" si="0"/>
        <v>440</v>
      </c>
      <c r="AM269" s="24" t="s">
        <v>160</v>
      </c>
      <c r="AN269" s="25" t="s">
        <v>66</v>
      </c>
      <c r="AO269" s="24" t="s">
        <v>199</v>
      </c>
      <c r="AP269" s="26" t="s">
        <v>276</v>
      </c>
      <c r="AQ269" s="27" t="s">
        <v>169</v>
      </c>
      <c r="AR269" s="28" t="s">
        <v>106</v>
      </c>
      <c r="AS269" s="29">
        <v>0.5</v>
      </c>
      <c r="AT269" s="29">
        <v>8.6</v>
      </c>
      <c r="AU269" s="30">
        <v>3.9</v>
      </c>
      <c r="AV269" s="31"/>
      <c r="AW269" s="26">
        <v>1</v>
      </c>
      <c r="AX269" s="26"/>
      <c r="AY269" s="26"/>
      <c r="AZ269" s="26"/>
      <c r="BA269" s="25"/>
      <c r="BB269" s="24">
        <v>88</v>
      </c>
      <c r="BC269" s="26">
        <v>45</v>
      </c>
      <c r="BD269" s="32" t="s">
        <v>119</v>
      </c>
      <c r="BE269" s="32">
        <v>50</v>
      </c>
      <c r="BF269" s="35" t="s">
        <v>99</v>
      </c>
      <c r="BG269" s="26" t="s">
        <v>120</v>
      </c>
      <c r="BH269" s="29">
        <v>20</v>
      </c>
      <c r="BI269" s="26" t="s">
        <v>456</v>
      </c>
      <c r="BJ269" s="37"/>
      <c r="BK269" s="36" t="s">
        <v>629</v>
      </c>
      <c r="BL269" s="204" t="str">
        <f t="shared" si="5"/>
        <v>insert into Pokemon values ( 268, Qwilfish (Hisuian), level, 65,  95,  85, 55,  55,  85, trainer,  Use Strong Style Barb Barrage 20 Times)</v>
      </c>
    </row>
    <row r="270" spans="1:64" ht="12.75" customHeight="1">
      <c r="A270" s="12">
        <v>212</v>
      </c>
      <c r="B270" s="52" t="s">
        <v>630</v>
      </c>
      <c r="C270" s="52"/>
      <c r="D270" s="53"/>
      <c r="E270" s="54"/>
      <c r="F270" s="50">
        <v>111</v>
      </c>
      <c r="G270" s="54">
        <v>112</v>
      </c>
      <c r="H270" s="54"/>
      <c r="I270" s="54"/>
      <c r="J270" s="54"/>
      <c r="K270" s="54">
        <v>196</v>
      </c>
      <c r="L270" s="54"/>
      <c r="M270" s="54"/>
      <c r="N270" s="54"/>
      <c r="O270" s="54"/>
      <c r="P270" s="54">
        <v>137</v>
      </c>
      <c r="Q270" s="54">
        <v>276</v>
      </c>
      <c r="R270" s="54"/>
      <c r="S270" s="54"/>
      <c r="T270" s="54"/>
      <c r="U270" s="54">
        <v>91</v>
      </c>
      <c r="V270" s="54">
        <v>366</v>
      </c>
      <c r="W270" s="54"/>
      <c r="X270" s="54"/>
      <c r="Y270" s="54"/>
      <c r="Z270" s="54">
        <v>113</v>
      </c>
      <c r="AA270" s="54"/>
      <c r="AB270" s="54">
        <v>119</v>
      </c>
      <c r="AC270" s="54"/>
      <c r="AD270" s="54">
        <v>74</v>
      </c>
      <c r="AE270" s="55">
        <v>261</v>
      </c>
      <c r="AF270" s="46">
        <v>70</v>
      </c>
      <c r="AG270" s="47">
        <v>130</v>
      </c>
      <c r="AH270" s="19">
        <v>100</v>
      </c>
      <c r="AI270" s="20">
        <v>55</v>
      </c>
      <c r="AJ270" s="21">
        <v>80</v>
      </c>
      <c r="AK270" s="22">
        <v>65</v>
      </c>
      <c r="AL270" s="23">
        <f t="shared" si="0"/>
        <v>500</v>
      </c>
      <c r="AM270" s="24" t="s">
        <v>115</v>
      </c>
      <c r="AN270" s="25" t="s">
        <v>192</v>
      </c>
      <c r="AO270" s="24" t="s">
        <v>134</v>
      </c>
      <c r="AP270" s="26" t="s">
        <v>264</v>
      </c>
      <c r="AQ270" s="27" t="s">
        <v>631</v>
      </c>
      <c r="AR270" s="28" t="s">
        <v>368</v>
      </c>
      <c r="AS270" s="29">
        <v>1.8</v>
      </c>
      <c r="AT270" s="29">
        <v>260.10000000000002</v>
      </c>
      <c r="AU270" s="30">
        <v>118</v>
      </c>
      <c r="AV270" s="31"/>
      <c r="AW270" s="26">
        <v>2</v>
      </c>
      <c r="AX270" s="26"/>
      <c r="AY270" s="26"/>
      <c r="AZ270" s="26"/>
      <c r="BA270" s="25"/>
      <c r="BB270" s="24">
        <v>175</v>
      </c>
      <c r="BC270" s="26">
        <v>25</v>
      </c>
      <c r="BD270" s="32" t="s">
        <v>119</v>
      </c>
      <c r="BE270" s="32">
        <v>50</v>
      </c>
      <c r="BF270" s="35" t="s">
        <v>89</v>
      </c>
      <c r="BG270" s="26" t="s">
        <v>120</v>
      </c>
      <c r="BH270" s="29">
        <v>25</v>
      </c>
      <c r="BI270" s="26" t="s">
        <v>115</v>
      </c>
      <c r="BJ270" s="37"/>
      <c r="BK270" s="36"/>
      <c r="BL270" s="204" t="str">
        <f t="shared" si="5"/>
        <v>insert into Pokemon values ( 269, Scizor, level, 70,  130,  100, 55,  80,  65, trainer,  0)</v>
      </c>
    </row>
    <row r="271" spans="1:64" ht="12.75" customHeight="1">
      <c r="A271" s="12">
        <v>212.1</v>
      </c>
      <c r="B271" s="52" t="s">
        <v>632</v>
      </c>
      <c r="C271" s="52" t="s">
        <v>137</v>
      </c>
      <c r="D271" s="53"/>
      <c r="E271" s="54"/>
      <c r="F271" s="50"/>
      <c r="G271" s="54"/>
      <c r="H271" s="54"/>
      <c r="I271" s="54"/>
      <c r="J271" s="54"/>
      <c r="K271" s="54"/>
      <c r="L271" s="54"/>
      <c r="M271" s="54"/>
      <c r="N271" s="54"/>
      <c r="O271" s="54"/>
      <c r="P271" s="54">
        <v>137</v>
      </c>
      <c r="Q271" s="54">
        <v>276</v>
      </c>
      <c r="R271" s="54"/>
      <c r="S271" s="54"/>
      <c r="T271" s="54"/>
      <c r="U271" s="54">
        <v>91</v>
      </c>
      <c r="V271" s="54">
        <v>366</v>
      </c>
      <c r="W271" s="54"/>
      <c r="X271" s="54"/>
      <c r="Y271" s="54"/>
      <c r="Z271" s="54">
        <v>113</v>
      </c>
      <c r="AA271" s="54"/>
      <c r="AB271" s="54"/>
      <c r="AC271" s="54"/>
      <c r="AD271" s="54"/>
      <c r="AE271" s="55"/>
      <c r="AF271" s="46">
        <v>70</v>
      </c>
      <c r="AG271" s="47">
        <v>150</v>
      </c>
      <c r="AH271" s="19">
        <v>140</v>
      </c>
      <c r="AI271" s="20">
        <v>65</v>
      </c>
      <c r="AJ271" s="21">
        <v>100</v>
      </c>
      <c r="AK271" s="22">
        <v>75</v>
      </c>
      <c r="AL271" s="23">
        <f t="shared" si="0"/>
        <v>600</v>
      </c>
      <c r="AM271" s="24" t="s">
        <v>115</v>
      </c>
      <c r="AN271" s="25" t="s">
        <v>192</v>
      </c>
      <c r="AO271" s="24" t="s">
        <v>264</v>
      </c>
      <c r="AP271" s="26"/>
      <c r="AQ271" s="27"/>
      <c r="AR271" s="28" t="s">
        <v>79</v>
      </c>
      <c r="AS271" s="29">
        <v>2</v>
      </c>
      <c r="AT271" s="29">
        <v>275.60000000000002</v>
      </c>
      <c r="AU271" s="30">
        <v>125</v>
      </c>
      <c r="AV271" s="31"/>
      <c r="AW271" s="26">
        <v>2</v>
      </c>
      <c r="AX271" s="26"/>
      <c r="AY271" s="26"/>
      <c r="AZ271" s="26"/>
      <c r="BA271" s="25"/>
      <c r="BB271" s="24">
        <v>210</v>
      </c>
      <c r="BC271" s="26">
        <v>25</v>
      </c>
      <c r="BD271" s="32" t="s">
        <v>119</v>
      </c>
      <c r="BE271" s="32">
        <v>50</v>
      </c>
      <c r="BF271" s="35" t="s">
        <v>89</v>
      </c>
      <c r="BG271" s="26" t="s">
        <v>120</v>
      </c>
      <c r="BH271" s="29">
        <v>25</v>
      </c>
      <c r="BI271" s="26" t="s">
        <v>115</v>
      </c>
      <c r="BJ271" s="25"/>
      <c r="BK271" s="36"/>
      <c r="BL271" s="204" t="str">
        <f t="shared" si="5"/>
        <v>insert into Pokemon values ( 270, Scizor (Mega), level, 70,  150,  140, 65,  100,  75, trainer,  0)</v>
      </c>
    </row>
    <row r="272" spans="1:64" ht="12.75" customHeight="1">
      <c r="A272" s="12">
        <v>213</v>
      </c>
      <c r="B272" s="48" t="s">
        <v>633</v>
      </c>
      <c r="C272" s="48"/>
      <c r="D272" s="49"/>
      <c r="E272" s="50"/>
      <c r="F272" s="50">
        <v>166</v>
      </c>
      <c r="G272" s="50">
        <v>168</v>
      </c>
      <c r="H272" s="50"/>
      <c r="I272" s="50"/>
      <c r="J272" s="50"/>
      <c r="K272" s="50"/>
      <c r="L272" s="50"/>
      <c r="M272" s="50">
        <v>232</v>
      </c>
      <c r="N272" s="50"/>
      <c r="O272" s="50"/>
      <c r="P272" s="50">
        <v>14</v>
      </c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>
        <v>227</v>
      </c>
      <c r="AB272" s="50"/>
      <c r="AC272" s="50">
        <v>170</v>
      </c>
      <c r="AD272" s="50"/>
      <c r="AE272" s="51"/>
      <c r="AF272" s="17">
        <v>20</v>
      </c>
      <c r="AG272" s="18">
        <v>10</v>
      </c>
      <c r="AH272" s="19">
        <v>230</v>
      </c>
      <c r="AI272" s="20">
        <v>10</v>
      </c>
      <c r="AJ272" s="21">
        <v>230</v>
      </c>
      <c r="AK272" s="22">
        <v>5</v>
      </c>
      <c r="AL272" s="23">
        <f t="shared" si="0"/>
        <v>505</v>
      </c>
      <c r="AM272" s="24" t="s">
        <v>115</v>
      </c>
      <c r="AN272" s="25" t="s">
        <v>292</v>
      </c>
      <c r="AO272" s="24" t="s">
        <v>328</v>
      </c>
      <c r="AP272" s="26" t="s">
        <v>161</v>
      </c>
      <c r="AQ272" s="27" t="s">
        <v>634</v>
      </c>
      <c r="AR272" s="28" t="s">
        <v>88</v>
      </c>
      <c r="AS272" s="29">
        <v>0.6</v>
      </c>
      <c r="AT272" s="29">
        <v>45.2</v>
      </c>
      <c r="AU272" s="30">
        <v>20.5</v>
      </c>
      <c r="AV272" s="31"/>
      <c r="AW272" s="26"/>
      <c r="AX272" s="26">
        <v>1</v>
      </c>
      <c r="AY272" s="26"/>
      <c r="AZ272" s="26">
        <v>1</v>
      </c>
      <c r="BA272" s="25"/>
      <c r="BB272" s="24">
        <v>177</v>
      </c>
      <c r="BC272" s="26">
        <v>190</v>
      </c>
      <c r="BD272" s="32" t="s">
        <v>70</v>
      </c>
      <c r="BE272" s="32">
        <v>50</v>
      </c>
      <c r="BF272" s="35" t="s">
        <v>132</v>
      </c>
      <c r="BG272" s="26" t="s">
        <v>120</v>
      </c>
      <c r="BH272" s="29">
        <v>20</v>
      </c>
      <c r="BI272" s="26" t="s">
        <v>115</v>
      </c>
      <c r="BJ272" s="37"/>
      <c r="BK272" s="36"/>
      <c r="BL272" s="204" t="str">
        <f t="shared" si="5"/>
        <v>insert into Pokemon values ( 271, Shuckle, level, 20,  10,  230, 10,  230,  5, trainer,  0)</v>
      </c>
    </row>
    <row r="273" spans="1:64" ht="12.75" customHeight="1">
      <c r="A273" s="12">
        <v>214</v>
      </c>
      <c r="B273" s="48" t="s">
        <v>635</v>
      </c>
      <c r="C273" s="48"/>
      <c r="D273" s="49"/>
      <c r="E273" s="50"/>
      <c r="F273" s="50">
        <v>113</v>
      </c>
      <c r="G273" s="50">
        <v>114</v>
      </c>
      <c r="H273" s="50">
        <v>168</v>
      </c>
      <c r="I273" s="50">
        <v>175</v>
      </c>
      <c r="J273" s="50">
        <v>62</v>
      </c>
      <c r="K273" s="50">
        <v>62</v>
      </c>
      <c r="L273" s="50"/>
      <c r="M273" s="50">
        <v>145</v>
      </c>
      <c r="N273" s="50"/>
      <c r="O273" s="50">
        <v>131</v>
      </c>
      <c r="P273" s="50"/>
      <c r="Q273" s="50"/>
      <c r="R273" s="50"/>
      <c r="S273" s="50"/>
      <c r="T273" s="50"/>
      <c r="U273" s="50"/>
      <c r="V273" s="50">
        <v>367</v>
      </c>
      <c r="W273" s="50"/>
      <c r="X273" s="50"/>
      <c r="Y273" s="50"/>
      <c r="Z273" s="50">
        <v>114</v>
      </c>
      <c r="AA273" s="50"/>
      <c r="AB273" s="50">
        <v>121</v>
      </c>
      <c r="AC273" s="50"/>
      <c r="AD273" s="50">
        <v>75</v>
      </c>
      <c r="AE273" s="51">
        <v>262</v>
      </c>
      <c r="AF273" s="17">
        <v>80</v>
      </c>
      <c r="AG273" s="18">
        <v>125</v>
      </c>
      <c r="AH273" s="19">
        <v>75</v>
      </c>
      <c r="AI273" s="20">
        <v>40</v>
      </c>
      <c r="AJ273" s="21">
        <v>95</v>
      </c>
      <c r="AK273" s="22">
        <v>85</v>
      </c>
      <c r="AL273" s="23">
        <f t="shared" si="0"/>
        <v>500</v>
      </c>
      <c r="AM273" s="24" t="s">
        <v>115</v>
      </c>
      <c r="AN273" s="25" t="s">
        <v>280</v>
      </c>
      <c r="AO273" s="24" t="s">
        <v>134</v>
      </c>
      <c r="AP273" s="26" t="s">
        <v>153</v>
      </c>
      <c r="AQ273" s="27" t="s">
        <v>474</v>
      </c>
      <c r="AR273" s="28" t="s">
        <v>148</v>
      </c>
      <c r="AS273" s="29">
        <v>1.5</v>
      </c>
      <c r="AT273" s="29">
        <v>119</v>
      </c>
      <c r="AU273" s="30">
        <v>54</v>
      </c>
      <c r="AV273" s="31"/>
      <c r="AW273" s="26">
        <v>2</v>
      </c>
      <c r="AX273" s="26"/>
      <c r="AY273" s="26"/>
      <c r="AZ273" s="26"/>
      <c r="BA273" s="25"/>
      <c r="BB273" s="24">
        <v>175</v>
      </c>
      <c r="BC273" s="26">
        <v>45</v>
      </c>
      <c r="BD273" s="32" t="s">
        <v>288</v>
      </c>
      <c r="BE273" s="32">
        <v>50</v>
      </c>
      <c r="BF273" s="35" t="s">
        <v>107</v>
      </c>
      <c r="BG273" s="26" t="s">
        <v>120</v>
      </c>
      <c r="BH273" s="29">
        <v>25</v>
      </c>
      <c r="BI273" s="26" t="s">
        <v>115</v>
      </c>
      <c r="BJ273" s="37"/>
      <c r="BK273" s="36"/>
      <c r="BL273" s="204" t="str">
        <f t="shared" si="5"/>
        <v>insert into Pokemon values ( 272, Heracross, level, 80,  125,  75, 40,  95,  85, trainer,  0)</v>
      </c>
    </row>
    <row r="274" spans="1:64" ht="12.75" customHeight="1">
      <c r="A274" s="12">
        <v>214.1</v>
      </c>
      <c r="B274" s="48" t="s">
        <v>636</v>
      </c>
      <c r="C274" s="48" t="s">
        <v>137</v>
      </c>
      <c r="D274" s="49"/>
      <c r="E274" s="50"/>
      <c r="F274" s="50"/>
      <c r="G274" s="50"/>
      <c r="H274" s="50"/>
      <c r="I274" s="50">
        <v>175</v>
      </c>
      <c r="J274" s="50"/>
      <c r="K274" s="50"/>
      <c r="L274" s="50"/>
      <c r="M274" s="50"/>
      <c r="N274" s="50"/>
      <c r="O274" s="50">
        <v>131</v>
      </c>
      <c r="P274" s="50"/>
      <c r="Q274" s="50"/>
      <c r="R274" s="50"/>
      <c r="S274" s="50"/>
      <c r="T274" s="50"/>
      <c r="U274" s="50"/>
      <c r="V274" s="50">
        <v>367</v>
      </c>
      <c r="W274" s="50"/>
      <c r="X274" s="50"/>
      <c r="Y274" s="50"/>
      <c r="Z274" s="50">
        <v>114</v>
      </c>
      <c r="AA274" s="50"/>
      <c r="AB274" s="50"/>
      <c r="AC274" s="50"/>
      <c r="AD274" s="50"/>
      <c r="AE274" s="51"/>
      <c r="AF274" s="17">
        <v>80</v>
      </c>
      <c r="AG274" s="18">
        <v>185</v>
      </c>
      <c r="AH274" s="19">
        <v>115</v>
      </c>
      <c r="AI274" s="20">
        <v>40</v>
      </c>
      <c r="AJ274" s="21">
        <v>105</v>
      </c>
      <c r="AK274" s="22">
        <v>75</v>
      </c>
      <c r="AL274" s="23">
        <f t="shared" si="0"/>
        <v>600</v>
      </c>
      <c r="AM274" s="24" t="s">
        <v>115</v>
      </c>
      <c r="AN274" s="25" t="s">
        <v>280</v>
      </c>
      <c r="AO274" s="24" t="s">
        <v>384</v>
      </c>
      <c r="AP274" s="26"/>
      <c r="AQ274" s="27"/>
      <c r="AR274" s="28" t="s">
        <v>96</v>
      </c>
      <c r="AS274" s="29">
        <v>1.7</v>
      </c>
      <c r="AT274" s="29">
        <v>137.80000000000001</v>
      </c>
      <c r="AU274" s="30">
        <v>62.5</v>
      </c>
      <c r="AV274" s="31"/>
      <c r="AW274" s="26">
        <v>2</v>
      </c>
      <c r="AX274" s="26"/>
      <c r="AY274" s="26"/>
      <c r="AZ274" s="26"/>
      <c r="BA274" s="25"/>
      <c r="BB274" s="24">
        <v>210</v>
      </c>
      <c r="BC274" s="26">
        <v>45</v>
      </c>
      <c r="BD274" s="32" t="s">
        <v>288</v>
      </c>
      <c r="BE274" s="32">
        <v>50</v>
      </c>
      <c r="BF274" s="35" t="s">
        <v>107</v>
      </c>
      <c r="BG274" s="26" t="s">
        <v>120</v>
      </c>
      <c r="BH274" s="29">
        <v>25</v>
      </c>
      <c r="BI274" s="26" t="s">
        <v>115</v>
      </c>
      <c r="BJ274" s="25"/>
      <c r="BK274" s="36"/>
      <c r="BL274" s="204" t="str">
        <f t="shared" si="5"/>
        <v>insert into Pokemon values ( 273, Heracross (Mega), level, 80,  185,  115, 40,  105,  75, trainer,  0)</v>
      </c>
    </row>
    <row r="275" spans="1:64" ht="12.75" customHeight="1">
      <c r="A275" s="12">
        <v>215</v>
      </c>
      <c r="B275" s="48" t="s">
        <v>637</v>
      </c>
      <c r="C275" s="48"/>
      <c r="D275" s="49"/>
      <c r="E275" s="50"/>
      <c r="F275" s="50">
        <v>213</v>
      </c>
      <c r="G275" s="50">
        <v>218</v>
      </c>
      <c r="H275" s="50"/>
      <c r="I275" s="50"/>
      <c r="J275" s="50">
        <v>144</v>
      </c>
      <c r="K275" s="50">
        <v>144</v>
      </c>
      <c r="L275" s="50"/>
      <c r="M275" s="50">
        <v>252</v>
      </c>
      <c r="N275" s="50"/>
      <c r="O275" s="50"/>
      <c r="P275" s="50">
        <v>91</v>
      </c>
      <c r="Q275" s="50">
        <v>249</v>
      </c>
      <c r="R275" s="50"/>
      <c r="S275" s="50"/>
      <c r="T275" s="50">
        <v>121</v>
      </c>
      <c r="U275" s="50"/>
      <c r="V275" s="50">
        <v>326</v>
      </c>
      <c r="W275" s="50"/>
      <c r="X275" s="50"/>
      <c r="Y275" s="50">
        <v>147</v>
      </c>
      <c r="Z275" s="50"/>
      <c r="AA275" s="50">
        <v>292</v>
      </c>
      <c r="AB275" s="50"/>
      <c r="AC275" s="50">
        <v>28</v>
      </c>
      <c r="AD275" s="50">
        <v>202</v>
      </c>
      <c r="AE275" s="51">
        <v>230</v>
      </c>
      <c r="AF275" s="17">
        <v>55</v>
      </c>
      <c r="AG275" s="18">
        <v>95</v>
      </c>
      <c r="AH275" s="19">
        <v>55</v>
      </c>
      <c r="AI275" s="20">
        <v>35</v>
      </c>
      <c r="AJ275" s="21">
        <v>75</v>
      </c>
      <c r="AK275" s="22">
        <v>115</v>
      </c>
      <c r="AL275" s="23">
        <f t="shared" si="0"/>
        <v>430</v>
      </c>
      <c r="AM275" s="24" t="s">
        <v>160</v>
      </c>
      <c r="AN275" s="25" t="s">
        <v>191</v>
      </c>
      <c r="AO275" s="24" t="s">
        <v>234</v>
      </c>
      <c r="AP275" s="26" t="s">
        <v>142</v>
      </c>
      <c r="AQ275" s="27" t="s">
        <v>638</v>
      </c>
      <c r="AR275" s="28" t="s">
        <v>211</v>
      </c>
      <c r="AS275" s="29">
        <v>0.9</v>
      </c>
      <c r="AT275" s="29">
        <v>61.7</v>
      </c>
      <c r="AU275" s="30">
        <v>28</v>
      </c>
      <c r="AV275" s="31"/>
      <c r="AW275" s="26"/>
      <c r="AX275" s="26"/>
      <c r="AY275" s="26"/>
      <c r="AZ275" s="26"/>
      <c r="BA275" s="25">
        <v>1</v>
      </c>
      <c r="BB275" s="24">
        <v>86</v>
      </c>
      <c r="BC275" s="26">
        <v>60</v>
      </c>
      <c r="BD275" s="32" t="s">
        <v>70</v>
      </c>
      <c r="BE275" s="32">
        <v>35</v>
      </c>
      <c r="BF275" s="35" t="s">
        <v>99</v>
      </c>
      <c r="BG275" s="26" t="s">
        <v>120</v>
      </c>
      <c r="BH275" s="29">
        <v>20</v>
      </c>
      <c r="BI275" s="26" t="s">
        <v>156</v>
      </c>
      <c r="BJ275" s="37"/>
      <c r="BK275" s="36" t="s">
        <v>639</v>
      </c>
      <c r="BL275" s="204" t="str">
        <f t="shared" si="5"/>
        <v>insert into Pokemon values ( 274, Sneasel, level, 55,  95,  55, 35,  75,  115, trainer,  Level Up (Holding Razor Claw, Night))</v>
      </c>
    </row>
    <row r="276" spans="1:64" ht="12.75" customHeight="1">
      <c r="A276" s="12">
        <v>215.1</v>
      </c>
      <c r="B276" s="48" t="s">
        <v>640</v>
      </c>
      <c r="C276" s="48" t="s">
        <v>291</v>
      </c>
      <c r="D276" s="49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>
        <v>202</v>
      </c>
      <c r="AE276" s="51"/>
      <c r="AF276" s="17">
        <v>55</v>
      </c>
      <c r="AG276" s="18">
        <v>95</v>
      </c>
      <c r="AH276" s="19">
        <v>55</v>
      </c>
      <c r="AI276" s="20">
        <v>35</v>
      </c>
      <c r="AJ276" s="21">
        <v>75</v>
      </c>
      <c r="AK276" s="22">
        <v>115</v>
      </c>
      <c r="AL276" s="23">
        <f t="shared" si="0"/>
        <v>430</v>
      </c>
      <c r="AM276" s="24" t="s">
        <v>280</v>
      </c>
      <c r="AN276" s="25" t="s">
        <v>66</v>
      </c>
      <c r="AO276" s="24" t="s">
        <v>234</v>
      </c>
      <c r="AP276" s="26" t="s">
        <v>142</v>
      </c>
      <c r="AQ276" s="27" t="s">
        <v>638</v>
      </c>
      <c r="AR276" s="28" t="s">
        <v>211</v>
      </c>
      <c r="AS276" s="29">
        <v>0.9</v>
      </c>
      <c r="AT276" s="29">
        <v>59.5</v>
      </c>
      <c r="AU276" s="30">
        <v>27</v>
      </c>
      <c r="AV276" s="31"/>
      <c r="AW276" s="26"/>
      <c r="AX276" s="26"/>
      <c r="AY276" s="26"/>
      <c r="AZ276" s="26"/>
      <c r="BA276" s="25">
        <v>1</v>
      </c>
      <c r="BB276" s="24">
        <v>86</v>
      </c>
      <c r="BC276" s="26">
        <v>60</v>
      </c>
      <c r="BD276" s="32" t="s">
        <v>70</v>
      </c>
      <c r="BE276" s="32">
        <v>35</v>
      </c>
      <c r="BF276" s="35" t="s">
        <v>313</v>
      </c>
      <c r="BG276" s="26" t="s">
        <v>120</v>
      </c>
      <c r="BH276" s="29">
        <v>20</v>
      </c>
      <c r="BI276" s="26" t="s">
        <v>156</v>
      </c>
      <c r="BJ276" s="37"/>
      <c r="BK276" s="36" t="s">
        <v>641</v>
      </c>
      <c r="BL276" s="204" t="str">
        <f t="shared" si="5"/>
        <v>insert into Pokemon values ( 275, Sneasel (Hisuian), level, 55,  95,  55, 35,  75,  115, trainer,  Level Up (Holding Razor Claw During Day))</v>
      </c>
    </row>
    <row r="277" spans="1:64" ht="12.75" customHeight="1">
      <c r="A277" s="12">
        <v>216</v>
      </c>
      <c r="B277" s="48" t="s">
        <v>642</v>
      </c>
      <c r="C277" s="48"/>
      <c r="D277" s="49"/>
      <c r="E277" s="50"/>
      <c r="F277" s="50">
        <v>193</v>
      </c>
      <c r="G277" s="50">
        <v>198</v>
      </c>
      <c r="H277" s="50"/>
      <c r="I277" s="50"/>
      <c r="J277" s="50"/>
      <c r="K277" s="50"/>
      <c r="L277" s="50"/>
      <c r="M277" s="50"/>
      <c r="N277" s="50"/>
      <c r="O277" s="50"/>
      <c r="P277" s="50">
        <v>132</v>
      </c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>
        <v>112</v>
      </c>
      <c r="AE277" s="51">
        <v>215</v>
      </c>
      <c r="AF277" s="17">
        <v>60</v>
      </c>
      <c r="AG277" s="18">
        <v>80</v>
      </c>
      <c r="AH277" s="19">
        <v>50</v>
      </c>
      <c r="AI277" s="20">
        <v>50</v>
      </c>
      <c r="AJ277" s="21">
        <v>50</v>
      </c>
      <c r="AK277" s="22">
        <v>40</v>
      </c>
      <c r="AL277" s="23">
        <f t="shared" si="0"/>
        <v>330</v>
      </c>
      <c r="AM277" s="24" t="s">
        <v>141</v>
      </c>
      <c r="AN277" s="37"/>
      <c r="AO277" s="24" t="s">
        <v>263</v>
      </c>
      <c r="AP277" s="26" t="s">
        <v>497</v>
      </c>
      <c r="AQ277" s="27" t="s">
        <v>643</v>
      </c>
      <c r="AR277" s="28" t="s">
        <v>88</v>
      </c>
      <c r="AS277" s="29">
        <v>0.6</v>
      </c>
      <c r="AT277" s="29">
        <v>19.399999999999999</v>
      </c>
      <c r="AU277" s="30">
        <v>8.8000000000000007</v>
      </c>
      <c r="AV277" s="31"/>
      <c r="AW277" s="26">
        <v>1</v>
      </c>
      <c r="AX277" s="26"/>
      <c r="AY277" s="26"/>
      <c r="AZ277" s="26"/>
      <c r="BA277" s="25"/>
      <c r="BB277" s="24">
        <v>66</v>
      </c>
      <c r="BC277" s="26">
        <v>120</v>
      </c>
      <c r="BD277" s="32" t="s">
        <v>119</v>
      </c>
      <c r="BE277" s="32">
        <v>50</v>
      </c>
      <c r="BF277" s="35" t="s">
        <v>130</v>
      </c>
      <c r="BG277" s="26" t="s">
        <v>120</v>
      </c>
      <c r="BH277" s="29">
        <v>20</v>
      </c>
      <c r="BI277" s="26" t="s">
        <v>156</v>
      </c>
      <c r="BJ277" s="37"/>
      <c r="BK277" s="36" t="s">
        <v>325</v>
      </c>
      <c r="BL277" s="204" t="str">
        <f t="shared" si="5"/>
        <v>insert into Pokemon values ( 276, Teddiursa, level, 60,  80,  50, 50,  50,  40, trainer,  Lv. 30)</v>
      </c>
    </row>
    <row r="278" spans="1:64" ht="12.75" customHeight="1">
      <c r="A278" s="12">
        <v>217</v>
      </c>
      <c r="B278" s="48" t="s">
        <v>644</v>
      </c>
      <c r="C278" s="48"/>
      <c r="D278" s="49"/>
      <c r="E278" s="50"/>
      <c r="F278" s="50">
        <v>194</v>
      </c>
      <c r="G278" s="50">
        <v>199</v>
      </c>
      <c r="H278" s="50"/>
      <c r="I278" s="50"/>
      <c r="J278" s="50"/>
      <c r="K278" s="50"/>
      <c r="L278" s="50"/>
      <c r="M278" s="50"/>
      <c r="N278" s="50"/>
      <c r="O278" s="50"/>
      <c r="P278" s="50">
        <v>133</v>
      </c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>
        <v>113</v>
      </c>
      <c r="AE278" s="51">
        <v>216</v>
      </c>
      <c r="AF278" s="17">
        <v>90</v>
      </c>
      <c r="AG278" s="18">
        <v>130</v>
      </c>
      <c r="AH278" s="19">
        <v>75</v>
      </c>
      <c r="AI278" s="20">
        <v>75</v>
      </c>
      <c r="AJ278" s="21">
        <v>75</v>
      </c>
      <c r="AK278" s="22">
        <v>55</v>
      </c>
      <c r="AL278" s="23">
        <f t="shared" si="0"/>
        <v>500</v>
      </c>
      <c r="AM278" s="24" t="s">
        <v>141</v>
      </c>
      <c r="AN278" s="37"/>
      <c r="AO278" s="24" t="s">
        <v>153</v>
      </c>
      <c r="AP278" s="26" t="s">
        <v>497</v>
      </c>
      <c r="AQ278" s="27" t="s">
        <v>170</v>
      </c>
      <c r="AR278" s="28" t="s">
        <v>368</v>
      </c>
      <c r="AS278" s="29">
        <v>1.8</v>
      </c>
      <c r="AT278" s="29">
        <v>277.3</v>
      </c>
      <c r="AU278" s="30">
        <v>125.8</v>
      </c>
      <c r="AV278" s="31"/>
      <c r="AW278" s="26">
        <v>2</v>
      </c>
      <c r="AX278" s="26"/>
      <c r="AY278" s="26"/>
      <c r="AZ278" s="26"/>
      <c r="BA278" s="25"/>
      <c r="BB278" s="24">
        <v>175</v>
      </c>
      <c r="BC278" s="26">
        <v>60</v>
      </c>
      <c r="BD278" s="32" t="s">
        <v>119</v>
      </c>
      <c r="BE278" s="32">
        <v>50</v>
      </c>
      <c r="BF278" s="35" t="s">
        <v>130</v>
      </c>
      <c r="BG278" s="26" t="s">
        <v>120</v>
      </c>
      <c r="BH278" s="29">
        <v>20</v>
      </c>
      <c r="BI278" s="26" t="s">
        <v>156</v>
      </c>
      <c r="BJ278" s="37"/>
      <c r="BK278" s="36" t="s">
        <v>645</v>
      </c>
      <c r="BL278" s="204" t="str">
        <f t="shared" si="5"/>
        <v>insert into Pokemon values ( 277, Ursaring, level, 90,  130,  75, 75,  75,  55, trainer,  Peat Block (During Full Moon))</v>
      </c>
    </row>
    <row r="279" spans="1:64" ht="12.75" customHeight="1">
      <c r="A279" s="12">
        <v>218</v>
      </c>
      <c r="B279" s="48" t="s">
        <v>646</v>
      </c>
      <c r="C279" s="48"/>
      <c r="D279" s="49"/>
      <c r="E279" s="50"/>
      <c r="F279" s="50">
        <v>211</v>
      </c>
      <c r="G279" s="50">
        <v>216</v>
      </c>
      <c r="H279" s="50">
        <v>103</v>
      </c>
      <c r="I279" s="50">
        <v>108</v>
      </c>
      <c r="J279" s="50"/>
      <c r="K279" s="50"/>
      <c r="L279" s="50"/>
      <c r="M279" s="50"/>
      <c r="N279" s="50"/>
      <c r="O279" s="50"/>
      <c r="P279" s="50">
        <v>12</v>
      </c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1"/>
      <c r="AF279" s="17">
        <v>40</v>
      </c>
      <c r="AG279" s="18">
        <v>40</v>
      </c>
      <c r="AH279" s="19">
        <v>40</v>
      </c>
      <c r="AI279" s="20">
        <v>70</v>
      </c>
      <c r="AJ279" s="21">
        <v>40</v>
      </c>
      <c r="AK279" s="22">
        <v>20</v>
      </c>
      <c r="AL279" s="23">
        <f t="shared" si="0"/>
        <v>250</v>
      </c>
      <c r="AM279" s="24" t="s">
        <v>85</v>
      </c>
      <c r="AN279" s="37"/>
      <c r="AO279" s="24" t="s">
        <v>647</v>
      </c>
      <c r="AP279" s="26" t="s">
        <v>338</v>
      </c>
      <c r="AQ279" s="27" t="s">
        <v>397</v>
      </c>
      <c r="AR279" s="28" t="s">
        <v>69</v>
      </c>
      <c r="AS279" s="29">
        <v>0.7</v>
      </c>
      <c r="AT279" s="29">
        <v>77.2</v>
      </c>
      <c r="AU279" s="30">
        <v>35</v>
      </c>
      <c r="AV279" s="31"/>
      <c r="AW279" s="26"/>
      <c r="AX279" s="26"/>
      <c r="AY279" s="26">
        <v>1</v>
      </c>
      <c r="AZ279" s="26"/>
      <c r="BA279" s="25"/>
      <c r="BB279" s="24">
        <v>50</v>
      </c>
      <c r="BC279" s="26">
        <v>190</v>
      </c>
      <c r="BD279" s="32" t="s">
        <v>119</v>
      </c>
      <c r="BE279" s="32">
        <v>50</v>
      </c>
      <c r="BF279" s="35" t="s">
        <v>89</v>
      </c>
      <c r="BG279" s="26" t="s">
        <v>120</v>
      </c>
      <c r="BH279" s="29">
        <v>20</v>
      </c>
      <c r="BI279" s="26" t="s">
        <v>377</v>
      </c>
      <c r="BJ279" s="37"/>
      <c r="BK279" s="36" t="s">
        <v>378</v>
      </c>
      <c r="BL279" s="204" t="str">
        <f t="shared" si="5"/>
        <v>insert into Pokemon values ( 278, Slugma, level, 40,  40,  40, 70,  40,  20, trainer,  Lv. 38)</v>
      </c>
    </row>
    <row r="280" spans="1:64" ht="12.75" customHeight="1">
      <c r="A280" s="12">
        <v>219</v>
      </c>
      <c r="B280" s="48" t="s">
        <v>648</v>
      </c>
      <c r="C280" s="48"/>
      <c r="D280" s="49"/>
      <c r="E280" s="50"/>
      <c r="F280" s="50">
        <v>212</v>
      </c>
      <c r="G280" s="50">
        <v>217</v>
      </c>
      <c r="H280" s="50">
        <v>104</v>
      </c>
      <c r="I280" s="50">
        <v>109</v>
      </c>
      <c r="J280" s="50"/>
      <c r="K280" s="50"/>
      <c r="L280" s="50"/>
      <c r="M280" s="50"/>
      <c r="N280" s="50"/>
      <c r="O280" s="50"/>
      <c r="P280" s="50">
        <v>13</v>
      </c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1"/>
      <c r="AF280" s="17">
        <v>60</v>
      </c>
      <c r="AG280" s="18">
        <v>50</v>
      </c>
      <c r="AH280" s="19">
        <v>120</v>
      </c>
      <c r="AI280" s="20">
        <v>90</v>
      </c>
      <c r="AJ280" s="21">
        <v>80</v>
      </c>
      <c r="AK280" s="22">
        <v>30</v>
      </c>
      <c r="AL280" s="23">
        <f t="shared" si="0"/>
        <v>430</v>
      </c>
      <c r="AM280" s="24" t="s">
        <v>85</v>
      </c>
      <c r="AN280" s="25" t="s">
        <v>292</v>
      </c>
      <c r="AO280" s="24" t="s">
        <v>647</v>
      </c>
      <c r="AP280" s="26" t="s">
        <v>338</v>
      </c>
      <c r="AQ280" s="27" t="s">
        <v>397</v>
      </c>
      <c r="AR280" s="28" t="s">
        <v>182</v>
      </c>
      <c r="AS280" s="29">
        <v>0.8</v>
      </c>
      <c r="AT280" s="29">
        <v>121.3</v>
      </c>
      <c r="AU280" s="30">
        <v>55</v>
      </c>
      <c r="AV280" s="31"/>
      <c r="AW280" s="26"/>
      <c r="AX280" s="26">
        <v>2</v>
      </c>
      <c r="AY280" s="26"/>
      <c r="AZ280" s="26"/>
      <c r="BA280" s="25"/>
      <c r="BB280" s="24">
        <v>151</v>
      </c>
      <c r="BC280" s="26">
        <v>75</v>
      </c>
      <c r="BD280" s="32" t="s">
        <v>119</v>
      </c>
      <c r="BE280" s="32">
        <v>50</v>
      </c>
      <c r="BF280" s="35" t="s">
        <v>89</v>
      </c>
      <c r="BG280" s="26" t="s">
        <v>120</v>
      </c>
      <c r="BH280" s="29">
        <v>20</v>
      </c>
      <c r="BI280" s="26" t="s">
        <v>377</v>
      </c>
      <c r="BJ280" s="37"/>
      <c r="BK280" s="36"/>
      <c r="BL280" s="204" t="str">
        <f t="shared" si="5"/>
        <v>insert into Pokemon values ( 279, Magcargo, level, 60,  50,  120, 90,  80,  30, trainer,  0)</v>
      </c>
    </row>
    <row r="281" spans="1:64" ht="12.75" customHeight="1">
      <c r="A281" s="12">
        <v>220</v>
      </c>
      <c r="B281" s="48" t="s">
        <v>649</v>
      </c>
      <c r="C281" s="48"/>
      <c r="D281" s="49"/>
      <c r="E281" s="50"/>
      <c r="F281" s="50">
        <v>191</v>
      </c>
      <c r="G281" s="50">
        <v>195</v>
      </c>
      <c r="H281" s="50"/>
      <c r="I281" s="50"/>
      <c r="J281" s="50"/>
      <c r="K281" s="50">
        <v>203</v>
      </c>
      <c r="L281" s="50"/>
      <c r="M281" s="50">
        <v>258</v>
      </c>
      <c r="N281" s="50"/>
      <c r="O281" s="50"/>
      <c r="P281" s="50">
        <v>76</v>
      </c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>
        <v>75</v>
      </c>
      <c r="AB281" s="50"/>
      <c r="AC281" s="50">
        <v>7</v>
      </c>
      <c r="AD281" s="50">
        <v>212</v>
      </c>
      <c r="AE281" s="51"/>
      <c r="AF281" s="17">
        <v>50</v>
      </c>
      <c r="AG281" s="18">
        <v>50</v>
      </c>
      <c r="AH281" s="19">
        <v>40</v>
      </c>
      <c r="AI281" s="20">
        <v>30</v>
      </c>
      <c r="AJ281" s="21">
        <v>30</v>
      </c>
      <c r="AK281" s="22">
        <v>50</v>
      </c>
      <c r="AL281" s="23">
        <f t="shared" si="0"/>
        <v>250</v>
      </c>
      <c r="AM281" s="24" t="s">
        <v>191</v>
      </c>
      <c r="AN281" s="25" t="s">
        <v>187</v>
      </c>
      <c r="AO281" s="24" t="s">
        <v>346</v>
      </c>
      <c r="AP281" s="26" t="s">
        <v>193</v>
      </c>
      <c r="AQ281" s="27" t="s">
        <v>82</v>
      </c>
      <c r="AR281" s="28" t="s">
        <v>178</v>
      </c>
      <c r="AS281" s="29">
        <v>0.4</v>
      </c>
      <c r="AT281" s="29">
        <v>14.3</v>
      </c>
      <c r="AU281" s="30">
        <v>6.5</v>
      </c>
      <c r="AV281" s="31"/>
      <c r="AW281" s="26">
        <v>1</v>
      </c>
      <c r="AX281" s="26"/>
      <c r="AY281" s="26"/>
      <c r="AZ281" s="26"/>
      <c r="BA281" s="25"/>
      <c r="BB281" s="24">
        <v>50</v>
      </c>
      <c r="BC281" s="26">
        <v>225</v>
      </c>
      <c r="BD281" s="32" t="s">
        <v>288</v>
      </c>
      <c r="BE281" s="32">
        <v>50</v>
      </c>
      <c r="BF281" s="35" t="s">
        <v>130</v>
      </c>
      <c r="BG281" s="26" t="s">
        <v>120</v>
      </c>
      <c r="BH281" s="29">
        <v>20</v>
      </c>
      <c r="BI281" s="26" t="s">
        <v>156</v>
      </c>
      <c r="BJ281" s="37"/>
      <c r="BK281" s="36" t="s">
        <v>277</v>
      </c>
      <c r="BL281" s="204" t="str">
        <f t="shared" si="5"/>
        <v>insert into Pokemon values ( 280, Swinub, level, 50,  50,  40, 30,  30,  50, trainer,  Lv. 33)</v>
      </c>
    </row>
    <row r="282" spans="1:64" ht="12.75" customHeight="1">
      <c r="A282" s="12">
        <v>221</v>
      </c>
      <c r="B282" s="48" t="s">
        <v>650</v>
      </c>
      <c r="C282" s="48"/>
      <c r="D282" s="49"/>
      <c r="E282" s="50"/>
      <c r="F282" s="50">
        <v>192</v>
      </c>
      <c r="G282" s="50">
        <v>196</v>
      </c>
      <c r="H282" s="50"/>
      <c r="I282" s="50"/>
      <c r="J282" s="50"/>
      <c r="K282" s="50">
        <v>204</v>
      </c>
      <c r="L282" s="50"/>
      <c r="M282" s="50">
        <v>259</v>
      </c>
      <c r="N282" s="50"/>
      <c r="O282" s="50"/>
      <c r="P282" s="50">
        <v>77</v>
      </c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>
        <v>76</v>
      </c>
      <c r="AB282" s="50"/>
      <c r="AC282" s="50">
        <v>8</v>
      </c>
      <c r="AD282" s="50">
        <v>213</v>
      </c>
      <c r="AE282" s="51"/>
      <c r="AF282" s="17">
        <v>100</v>
      </c>
      <c r="AG282" s="18">
        <v>100</v>
      </c>
      <c r="AH282" s="19">
        <v>80</v>
      </c>
      <c r="AI282" s="20">
        <v>60</v>
      </c>
      <c r="AJ282" s="21">
        <v>60</v>
      </c>
      <c r="AK282" s="22">
        <v>50</v>
      </c>
      <c r="AL282" s="23">
        <f t="shared" si="0"/>
        <v>450</v>
      </c>
      <c r="AM282" s="24" t="s">
        <v>191</v>
      </c>
      <c r="AN282" s="25" t="s">
        <v>187</v>
      </c>
      <c r="AO282" s="24" t="s">
        <v>346</v>
      </c>
      <c r="AP282" s="26" t="s">
        <v>193</v>
      </c>
      <c r="AQ282" s="27" t="s">
        <v>82</v>
      </c>
      <c r="AR282" s="28" t="s">
        <v>92</v>
      </c>
      <c r="AS282" s="29">
        <v>1.1000000000000001</v>
      </c>
      <c r="AT282" s="29">
        <v>123</v>
      </c>
      <c r="AU282" s="30">
        <v>55.8</v>
      </c>
      <c r="AV282" s="31">
        <v>1</v>
      </c>
      <c r="AW282" s="26">
        <v>1</v>
      </c>
      <c r="AX282" s="26"/>
      <c r="AY282" s="26"/>
      <c r="AZ282" s="26"/>
      <c r="BA282" s="25"/>
      <c r="BB282" s="24">
        <v>158</v>
      </c>
      <c r="BC282" s="26">
        <v>75</v>
      </c>
      <c r="BD282" s="32" t="s">
        <v>288</v>
      </c>
      <c r="BE282" s="32">
        <v>50</v>
      </c>
      <c r="BF282" s="35" t="s">
        <v>130</v>
      </c>
      <c r="BG282" s="26" t="s">
        <v>120</v>
      </c>
      <c r="BH282" s="29">
        <v>20</v>
      </c>
      <c r="BI282" s="26" t="s">
        <v>156</v>
      </c>
      <c r="BJ282" s="37"/>
      <c r="BK282" s="36" t="s">
        <v>447</v>
      </c>
      <c r="BL282" s="204" t="str">
        <f t="shared" si="5"/>
        <v>insert into Pokemon values ( 281, Piloswine, level, 100,  100,  80, 60,  60,  50, trainer,  Level Up (Knowing Ancient Power))</v>
      </c>
    </row>
    <row r="283" spans="1:64" ht="12.75" customHeight="1">
      <c r="A283" s="12">
        <v>222</v>
      </c>
      <c r="B283" s="48" t="s">
        <v>651</v>
      </c>
      <c r="C283" s="48"/>
      <c r="D283" s="49"/>
      <c r="E283" s="50"/>
      <c r="F283" s="50">
        <v>171</v>
      </c>
      <c r="G283" s="50">
        <v>173</v>
      </c>
      <c r="H283" s="50">
        <v>180</v>
      </c>
      <c r="I283" s="50">
        <v>189</v>
      </c>
      <c r="J283" s="50"/>
      <c r="K283" s="50"/>
      <c r="L283" s="50"/>
      <c r="M283" s="50">
        <v>237</v>
      </c>
      <c r="N283" s="50"/>
      <c r="O283" s="50">
        <v>146</v>
      </c>
      <c r="P283" s="50"/>
      <c r="Q283" s="50">
        <v>112</v>
      </c>
      <c r="R283" s="50">
        <v>112</v>
      </c>
      <c r="S283" s="50">
        <v>44</v>
      </c>
      <c r="T283" s="50"/>
      <c r="U283" s="50"/>
      <c r="V283" s="50">
        <v>135</v>
      </c>
      <c r="W283" s="50">
        <v>135</v>
      </c>
      <c r="X283" s="50">
        <v>44</v>
      </c>
      <c r="Y283" s="50"/>
      <c r="Z283" s="50"/>
      <c r="AA283" s="50">
        <v>236</v>
      </c>
      <c r="AB283" s="50"/>
      <c r="AC283" s="50"/>
      <c r="AD283" s="50"/>
      <c r="AE283" s="51"/>
      <c r="AF283" s="17">
        <v>65</v>
      </c>
      <c r="AG283" s="18">
        <v>55</v>
      </c>
      <c r="AH283" s="19">
        <v>95</v>
      </c>
      <c r="AI283" s="20">
        <v>65</v>
      </c>
      <c r="AJ283" s="21">
        <v>95</v>
      </c>
      <c r="AK283" s="22">
        <v>35</v>
      </c>
      <c r="AL283" s="23">
        <f t="shared" si="0"/>
        <v>410</v>
      </c>
      <c r="AM283" s="24" t="s">
        <v>103</v>
      </c>
      <c r="AN283" s="25" t="s">
        <v>292</v>
      </c>
      <c r="AO283" s="24" t="s">
        <v>154</v>
      </c>
      <c r="AP283" s="26" t="s">
        <v>442</v>
      </c>
      <c r="AQ283" s="27" t="s">
        <v>348</v>
      </c>
      <c r="AR283" s="28" t="s">
        <v>88</v>
      </c>
      <c r="AS283" s="29">
        <v>0.6</v>
      </c>
      <c r="AT283" s="29">
        <v>11</v>
      </c>
      <c r="AU283" s="30">
        <v>5</v>
      </c>
      <c r="AV283" s="31"/>
      <c r="AW283" s="26"/>
      <c r="AX283" s="26">
        <v>1</v>
      </c>
      <c r="AY283" s="26"/>
      <c r="AZ283" s="26">
        <v>1</v>
      </c>
      <c r="BA283" s="25"/>
      <c r="BB283" s="24">
        <v>144</v>
      </c>
      <c r="BC283" s="26">
        <v>60</v>
      </c>
      <c r="BD283" s="32" t="s">
        <v>217</v>
      </c>
      <c r="BE283" s="32">
        <v>50</v>
      </c>
      <c r="BF283" s="35" t="s">
        <v>218</v>
      </c>
      <c r="BG283" s="26" t="s">
        <v>219</v>
      </c>
      <c r="BH283" s="29">
        <v>20</v>
      </c>
      <c r="BI283" s="26" t="s">
        <v>108</v>
      </c>
      <c r="BJ283" s="25" t="s">
        <v>324</v>
      </c>
      <c r="BK283" s="36"/>
      <c r="BL283" s="204" t="str">
        <f t="shared" si="5"/>
        <v>insert into Pokemon values ( 282, Corsola, level, 65,  55,  95, 65,  95,  35, trainer,  0)</v>
      </c>
    </row>
    <row r="284" spans="1:64" ht="12.75" customHeight="1">
      <c r="A284" s="12">
        <v>222.1</v>
      </c>
      <c r="B284" s="48" t="s">
        <v>652</v>
      </c>
      <c r="C284" s="48" t="s">
        <v>269</v>
      </c>
      <c r="D284" s="49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>
        <v>236</v>
      </c>
      <c r="AB284" s="50"/>
      <c r="AC284" s="50"/>
      <c r="AD284" s="50"/>
      <c r="AE284" s="51"/>
      <c r="AF284" s="17">
        <v>60</v>
      </c>
      <c r="AG284" s="18">
        <v>55</v>
      </c>
      <c r="AH284" s="19">
        <v>100</v>
      </c>
      <c r="AI284" s="20">
        <v>65</v>
      </c>
      <c r="AJ284" s="21">
        <v>100</v>
      </c>
      <c r="AK284" s="22">
        <v>30</v>
      </c>
      <c r="AL284" s="23">
        <f t="shared" si="0"/>
        <v>410</v>
      </c>
      <c r="AM284" s="24" t="s">
        <v>389</v>
      </c>
      <c r="AN284" s="25"/>
      <c r="AO284" s="24" t="s">
        <v>397</v>
      </c>
      <c r="AP284" s="26"/>
      <c r="AQ284" s="27" t="s">
        <v>393</v>
      </c>
      <c r="AR284" s="28" t="s">
        <v>88</v>
      </c>
      <c r="AS284" s="29">
        <v>0.6</v>
      </c>
      <c r="AT284" s="29">
        <v>1.1000000000000001</v>
      </c>
      <c r="AU284" s="30">
        <v>0.5</v>
      </c>
      <c r="AV284" s="31"/>
      <c r="AW284" s="26"/>
      <c r="AX284" s="26"/>
      <c r="AY284" s="26"/>
      <c r="AZ284" s="26">
        <v>1</v>
      </c>
      <c r="BA284" s="25"/>
      <c r="BB284" s="24">
        <v>144</v>
      </c>
      <c r="BC284" s="26">
        <v>60</v>
      </c>
      <c r="BD284" s="32" t="s">
        <v>217</v>
      </c>
      <c r="BE284" s="32">
        <v>50</v>
      </c>
      <c r="BF284" s="35" t="s">
        <v>128</v>
      </c>
      <c r="BG284" s="26" t="s">
        <v>219</v>
      </c>
      <c r="BH284" s="29">
        <v>20</v>
      </c>
      <c r="BI284" s="26" t="s">
        <v>108</v>
      </c>
      <c r="BJ284" s="25" t="s">
        <v>324</v>
      </c>
      <c r="BK284" s="36" t="s">
        <v>378</v>
      </c>
      <c r="BL284" s="204" t="str">
        <f t="shared" si="5"/>
        <v>insert into Pokemon values ( 283, Corsola (Galarian), level, 60,  55,  100, 65,  100,  30, trainer,  Lv. 38)</v>
      </c>
    </row>
    <row r="285" spans="1:64" ht="12.75" customHeight="1">
      <c r="A285" s="12">
        <v>223</v>
      </c>
      <c r="B285" s="48" t="s">
        <v>653</v>
      </c>
      <c r="C285" s="48"/>
      <c r="D285" s="49"/>
      <c r="E285" s="50"/>
      <c r="F285" s="50">
        <v>172</v>
      </c>
      <c r="G285" s="50">
        <v>174</v>
      </c>
      <c r="H285" s="50"/>
      <c r="I285" s="50"/>
      <c r="J285" s="50">
        <v>132</v>
      </c>
      <c r="K285" s="50">
        <v>132</v>
      </c>
      <c r="L285" s="50"/>
      <c r="M285" s="50">
        <v>235</v>
      </c>
      <c r="N285" s="50"/>
      <c r="O285" s="50">
        <v>144</v>
      </c>
      <c r="P285" s="50"/>
      <c r="Q285" s="50"/>
      <c r="R285" s="50"/>
      <c r="S285" s="50"/>
      <c r="T285" s="50"/>
      <c r="U285" s="50"/>
      <c r="V285" s="50">
        <v>143</v>
      </c>
      <c r="W285" s="50">
        <v>143</v>
      </c>
      <c r="X285" s="50">
        <v>47</v>
      </c>
      <c r="Y285" s="50"/>
      <c r="Z285" s="50"/>
      <c r="AA285" s="50">
        <v>148</v>
      </c>
      <c r="AB285" s="50">
        <v>44</v>
      </c>
      <c r="AC285" s="50"/>
      <c r="AD285" s="50">
        <v>146</v>
      </c>
      <c r="AE285" s="51"/>
      <c r="AF285" s="17">
        <v>35</v>
      </c>
      <c r="AG285" s="18">
        <v>65</v>
      </c>
      <c r="AH285" s="19">
        <v>35</v>
      </c>
      <c r="AI285" s="20">
        <v>65</v>
      </c>
      <c r="AJ285" s="21">
        <v>35</v>
      </c>
      <c r="AK285" s="22">
        <v>65</v>
      </c>
      <c r="AL285" s="23">
        <f t="shared" si="0"/>
        <v>300</v>
      </c>
      <c r="AM285" s="24" t="s">
        <v>103</v>
      </c>
      <c r="AN285" s="37"/>
      <c r="AO285" s="24" t="s">
        <v>154</v>
      </c>
      <c r="AP285" s="26" t="s">
        <v>135</v>
      </c>
      <c r="AQ285" s="27" t="s">
        <v>654</v>
      </c>
      <c r="AR285" s="28" t="s">
        <v>88</v>
      </c>
      <c r="AS285" s="29">
        <v>0.6</v>
      </c>
      <c r="AT285" s="29">
        <v>26.5</v>
      </c>
      <c r="AU285" s="30">
        <v>12</v>
      </c>
      <c r="AV285" s="31"/>
      <c r="AW285" s="26"/>
      <c r="AX285" s="26"/>
      <c r="AY285" s="26">
        <v>1</v>
      </c>
      <c r="AZ285" s="26"/>
      <c r="BA285" s="25"/>
      <c r="BB285" s="24">
        <v>60</v>
      </c>
      <c r="BC285" s="26">
        <v>190</v>
      </c>
      <c r="BD285" s="32" t="s">
        <v>119</v>
      </c>
      <c r="BE285" s="32">
        <v>50</v>
      </c>
      <c r="BF285" s="35" t="s">
        <v>313</v>
      </c>
      <c r="BG285" s="26" t="s">
        <v>120</v>
      </c>
      <c r="BH285" s="29">
        <v>20</v>
      </c>
      <c r="BI285" s="26" t="s">
        <v>108</v>
      </c>
      <c r="BJ285" s="25" t="s">
        <v>456</v>
      </c>
      <c r="BK285" s="36" t="s">
        <v>299</v>
      </c>
      <c r="BL285" s="204" t="str">
        <f t="shared" si="5"/>
        <v>insert into Pokemon values ( 284, Remoraid, level, 35,  65,  35, 65,  35,  65, trainer,  Lv. 25)</v>
      </c>
    </row>
    <row r="286" spans="1:64" ht="12.75" customHeight="1">
      <c r="A286" s="12">
        <v>224</v>
      </c>
      <c r="B286" s="48" t="s">
        <v>655</v>
      </c>
      <c r="C286" s="48"/>
      <c r="D286" s="49"/>
      <c r="E286" s="50"/>
      <c r="F286" s="50">
        <v>173</v>
      </c>
      <c r="G286" s="50">
        <v>175</v>
      </c>
      <c r="H286" s="50"/>
      <c r="I286" s="50"/>
      <c r="J286" s="50">
        <v>133</v>
      </c>
      <c r="K286" s="50">
        <v>133</v>
      </c>
      <c r="L286" s="50"/>
      <c r="M286" s="50">
        <v>236</v>
      </c>
      <c r="N286" s="50"/>
      <c r="O286" s="50">
        <v>145</v>
      </c>
      <c r="P286" s="50"/>
      <c r="Q286" s="50"/>
      <c r="R286" s="50"/>
      <c r="S286" s="50"/>
      <c r="T286" s="50"/>
      <c r="U286" s="50"/>
      <c r="V286" s="50">
        <v>144</v>
      </c>
      <c r="W286" s="50">
        <v>144</v>
      </c>
      <c r="X286" s="50">
        <v>48</v>
      </c>
      <c r="Y286" s="50"/>
      <c r="Z286" s="50"/>
      <c r="AA286" s="50">
        <v>149</v>
      </c>
      <c r="AB286" s="50">
        <v>45</v>
      </c>
      <c r="AC286" s="50"/>
      <c r="AD286" s="50">
        <v>147</v>
      </c>
      <c r="AE286" s="51"/>
      <c r="AF286" s="17">
        <v>75</v>
      </c>
      <c r="AG286" s="18">
        <v>105</v>
      </c>
      <c r="AH286" s="19">
        <v>75</v>
      </c>
      <c r="AI286" s="20">
        <v>105</v>
      </c>
      <c r="AJ286" s="21">
        <v>75</v>
      </c>
      <c r="AK286" s="22">
        <v>45</v>
      </c>
      <c r="AL286" s="23">
        <f t="shared" si="0"/>
        <v>480</v>
      </c>
      <c r="AM286" s="24" t="s">
        <v>103</v>
      </c>
      <c r="AN286" s="37"/>
      <c r="AO286" s="24" t="s">
        <v>656</v>
      </c>
      <c r="AP286" s="26" t="s">
        <v>135</v>
      </c>
      <c r="AQ286" s="27" t="s">
        <v>654</v>
      </c>
      <c r="AR286" s="28" t="s">
        <v>211</v>
      </c>
      <c r="AS286" s="29">
        <v>0.9</v>
      </c>
      <c r="AT286" s="29">
        <v>62.8</v>
      </c>
      <c r="AU286" s="30">
        <v>28.5</v>
      </c>
      <c r="AV286" s="31"/>
      <c r="AW286" s="26">
        <v>1</v>
      </c>
      <c r="AX286" s="26"/>
      <c r="AY286" s="26">
        <v>1</v>
      </c>
      <c r="AZ286" s="26"/>
      <c r="BA286" s="25"/>
      <c r="BB286" s="24">
        <v>168</v>
      </c>
      <c r="BC286" s="26">
        <v>75</v>
      </c>
      <c r="BD286" s="32" t="s">
        <v>119</v>
      </c>
      <c r="BE286" s="32">
        <v>50</v>
      </c>
      <c r="BF286" s="35" t="s">
        <v>89</v>
      </c>
      <c r="BG286" s="26" t="s">
        <v>120</v>
      </c>
      <c r="BH286" s="29">
        <v>20</v>
      </c>
      <c r="BI286" s="26" t="s">
        <v>108</v>
      </c>
      <c r="BJ286" s="25" t="s">
        <v>456</v>
      </c>
      <c r="BK286" s="36"/>
      <c r="BL286" s="204" t="str">
        <f t="shared" si="5"/>
        <v>insert into Pokemon values ( 285, Octillery, level, 75,  105,  75, 105,  75,  45, trainer,  0)</v>
      </c>
    </row>
    <row r="287" spans="1:64" ht="12.75" customHeight="1">
      <c r="A287" s="12">
        <v>225</v>
      </c>
      <c r="B287" s="48" t="s">
        <v>657</v>
      </c>
      <c r="C287" s="48"/>
      <c r="D287" s="49"/>
      <c r="E287" s="50"/>
      <c r="F287" s="50">
        <v>190</v>
      </c>
      <c r="G287" s="50">
        <v>194</v>
      </c>
      <c r="H287" s="50"/>
      <c r="I287" s="50"/>
      <c r="J287" s="50"/>
      <c r="K287" s="50"/>
      <c r="L287" s="50"/>
      <c r="M287" s="50">
        <v>254</v>
      </c>
      <c r="N287" s="50"/>
      <c r="O287" s="50"/>
      <c r="P287" s="50">
        <v>90</v>
      </c>
      <c r="Q287" s="50">
        <v>81</v>
      </c>
      <c r="R287" s="50">
        <v>81</v>
      </c>
      <c r="S287" s="50"/>
      <c r="T287" s="50"/>
      <c r="U287" s="50"/>
      <c r="V287" s="50">
        <v>95</v>
      </c>
      <c r="W287" s="50">
        <v>95</v>
      </c>
      <c r="X287" s="50"/>
      <c r="Y287" s="50"/>
      <c r="Z287" s="50"/>
      <c r="AA287" s="50">
        <v>78</v>
      </c>
      <c r="AB287" s="50"/>
      <c r="AC287" s="50">
        <v>120</v>
      </c>
      <c r="AD287" s="50"/>
      <c r="AE287" s="51">
        <v>354</v>
      </c>
      <c r="AF287" s="17">
        <v>45</v>
      </c>
      <c r="AG287" s="18">
        <v>55</v>
      </c>
      <c r="AH287" s="19">
        <v>45</v>
      </c>
      <c r="AI287" s="20">
        <v>65</v>
      </c>
      <c r="AJ287" s="21">
        <v>45</v>
      </c>
      <c r="AK287" s="22">
        <v>75</v>
      </c>
      <c r="AL287" s="23">
        <f t="shared" si="0"/>
        <v>330</v>
      </c>
      <c r="AM287" s="24" t="s">
        <v>191</v>
      </c>
      <c r="AN287" s="25" t="s">
        <v>95</v>
      </c>
      <c r="AO287" s="24" t="s">
        <v>281</v>
      </c>
      <c r="AP287" s="26" t="s">
        <v>154</v>
      </c>
      <c r="AQ287" s="27" t="s">
        <v>401</v>
      </c>
      <c r="AR287" s="28" t="s">
        <v>211</v>
      </c>
      <c r="AS287" s="29">
        <v>0.9</v>
      </c>
      <c r="AT287" s="29">
        <v>35.299999999999997</v>
      </c>
      <c r="AU287" s="30">
        <v>16</v>
      </c>
      <c r="AV287" s="31"/>
      <c r="AW287" s="26"/>
      <c r="AX287" s="26"/>
      <c r="AY287" s="26"/>
      <c r="AZ287" s="26"/>
      <c r="BA287" s="25">
        <v>1</v>
      </c>
      <c r="BB287" s="24">
        <v>116</v>
      </c>
      <c r="BC287" s="26">
        <v>45</v>
      </c>
      <c r="BD287" s="32" t="s">
        <v>217</v>
      </c>
      <c r="BE287" s="32">
        <v>50</v>
      </c>
      <c r="BF287" s="35" t="s">
        <v>89</v>
      </c>
      <c r="BG287" s="26" t="s">
        <v>120</v>
      </c>
      <c r="BH287" s="29">
        <v>20</v>
      </c>
      <c r="BI287" s="26" t="s">
        <v>108</v>
      </c>
      <c r="BJ287" s="25" t="s">
        <v>156</v>
      </c>
      <c r="BK287" s="36"/>
      <c r="BL287" s="204" t="str">
        <f t="shared" si="5"/>
        <v>insert into Pokemon values ( 286, Delibird, level, 45,  55,  45, 65,  45,  75, trainer,  0)</v>
      </c>
    </row>
    <row r="288" spans="1:64" ht="12.75" customHeight="1">
      <c r="A288" s="12">
        <v>226</v>
      </c>
      <c r="B288" s="48" t="s">
        <v>658</v>
      </c>
      <c r="C288" s="48"/>
      <c r="D288" s="49"/>
      <c r="E288" s="50"/>
      <c r="F288" s="50">
        <v>197</v>
      </c>
      <c r="G288" s="50">
        <v>202</v>
      </c>
      <c r="H288" s="50"/>
      <c r="I288" s="50"/>
      <c r="J288" s="50">
        <v>141</v>
      </c>
      <c r="K288" s="50">
        <v>141</v>
      </c>
      <c r="L288" s="50"/>
      <c r="M288" s="50">
        <v>234</v>
      </c>
      <c r="N288" s="50"/>
      <c r="O288" s="50">
        <v>140</v>
      </c>
      <c r="P288" s="50"/>
      <c r="Q288" s="50"/>
      <c r="R288" s="50"/>
      <c r="S288" s="50"/>
      <c r="T288" s="50"/>
      <c r="U288" s="50"/>
      <c r="V288" s="50">
        <v>146</v>
      </c>
      <c r="W288" s="50">
        <v>146</v>
      </c>
      <c r="X288" s="50">
        <v>50</v>
      </c>
      <c r="Y288" s="50"/>
      <c r="Z288" s="50"/>
      <c r="AA288" s="50">
        <v>355</v>
      </c>
      <c r="AB288" s="50">
        <v>47</v>
      </c>
      <c r="AC288" s="50"/>
      <c r="AD288" s="50">
        <v>165</v>
      </c>
      <c r="AE288" s="51"/>
      <c r="AF288" s="17">
        <v>85</v>
      </c>
      <c r="AG288" s="18">
        <v>40</v>
      </c>
      <c r="AH288" s="19">
        <v>70</v>
      </c>
      <c r="AI288" s="20">
        <v>80</v>
      </c>
      <c r="AJ288" s="21">
        <v>140</v>
      </c>
      <c r="AK288" s="22">
        <v>70</v>
      </c>
      <c r="AL288" s="23">
        <f t="shared" si="0"/>
        <v>485</v>
      </c>
      <c r="AM288" s="24" t="s">
        <v>103</v>
      </c>
      <c r="AN288" s="25" t="s">
        <v>95</v>
      </c>
      <c r="AO288" s="24" t="s">
        <v>276</v>
      </c>
      <c r="AP288" s="26" t="s">
        <v>298</v>
      </c>
      <c r="AQ288" s="27" t="s">
        <v>455</v>
      </c>
      <c r="AR288" s="28" t="s">
        <v>510</v>
      </c>
      <c r="AS288" s="29">
        <v>2.1</v>
      </c>
      <c r="AT288" s="29">
        <v>485</v>
      </c>
      <c r="AU288" s="30">
        <v>220</v>
      </c>
      <c r="AV288" s="31"/>
      <c r="AW288" s="26"/>
      <c r="AX288" s="26"/>
      <c r="AY288" s="26"/>
      <c r="AZ288" s="26">
        <v>2</v>
      </c>
      <c r="BA288" s="25"/>
      <c r="BB288" s="24">
        <v>170</v>
      </c>
      <c r="BC288" s="26">
        <v>25</v>
      </c>
      <c r="BD288" s="32" t="s">
        <v>288</v>
      </c>
      <c r="BE288" s="32">
        <v>50</v>
      </c>
      <c r="BF288" s="35" t="s">
        <v>155</v>
      </c>
      <c r="BG288" s="26" t="s">
        <v>120</v>
      </c>
      <c r="BH288" s="29">
        <v>25</v>
      </c>
      <c r="BI288" s="26" t="s">
        <v>108</v>
      </c>
      <c r="BJ288" s="37"/>
      <c r="BK288" s="36"/>
      <c r="BL288" s="204" t="str">
        <f t="shared" si="5"/>
        <v>insert into Pokemon values ( 287, Mantine, level, 85,  40,  70, 80,  140,  70, trainer,  0)</v>
      </c>
    </row>
    <row r="289" spans="1:64" ht="12.75" customHeight="1">
      <c r="A289" s="12">
        <v>227</v>
      </c>
      <c r="B289" s="48" t="s">
        <v>659</v>
      </c>
      <c r="C289" s="48"/>
      <c r="D289" s="49"/>
      <c r="E289" s="50"/>
      <c r="F289" s="50">
        <v>198</v>
      </c>
      <c r="G289" s="50">
        <v>203</v>
      </c>
      <c r="H289" s="50">
        <v>115</v>
      </c>
      <c r="I289" s="50">
        <v>120</v>
      </c>
      <c r="J289" s="50"/>
      <c r="K289" s="50"/>
      <c r="L289" s="50"/>
      <c r="M289" s="50">
        <v>203</v>
      </c>
      <c r="N289" s="50"/>
      <c r="O289" s="50"/>
      <c r="P289" s="50">
        <v>112</v>
      </c>
      <c r="Q289" s="50">
        <v>208</v>
      </c>
      <c r="R289" s="50"/>
      <c r="S289" s="50"/>
      <c r="T289" s="50">
        <v>80</v>
      </c>
      <c r="U289" s="50">
        <v>72</v>
      </c>
      <c r="V289" s="50">
        <v>270</v>
      </c>
      <c r="W289" s="50"/>
      <c r="X289" s="50"/>
      <c r="Y289" s="50">
        <v>91</v>
      </c>
      <c r="Z289" s="50">
        <v>85</v>
      </c>
      <c r="AA289" s="50"/>
      <c r="AB289" s="50">
        <v>153</v>
      </c>
      <c r="AC289" s="50"/>
      <c r="AD289" s="50"/>
      <c r="AE289" s="51"/>
      <c r="AF289" s="17">
        <v>65</v>
      </c>
      <c r="AG289" s="18">
        <v>80</v>
      </c>
      <c r="AH289" s="19">
        <v>140</v>
      </c>
      <c r="AI289" s="20">
        <v>40</v>
      </c>
      <c r="AJ289" s="21">
        <v>70</v>
      </c>
      <c r="AK289" s="22">
        <v>70</v>
      </c>
      <c r="AL289" s="23">
        <f t="shared" si="0"/>
        <v>465</v>
      </c>
      <c r="AM289" s="24" t="s">
        <v>192</v>
      </c>
      <c r="AN289" s="25" t="s">
        <v>95</v>
      </c>
      <c r="AO289" s="24" t="s">
        <v>142</v>
      </c>
      <c r="AP289" s="26" t="s">
        <v>328</v>
      </c>
      <c r="AQ289" s="27" t="s">
        <v>397</v>
      </c>
      <c r="AR289" s="28" t="s">
        <v>96</v>
      </c>
      <c r="AS289" s="29">
        <v>1.7</v>
      </c>
      <c r="AT289" s="29">
        <v>111.3</v>
      </c>
      <c r="AU289" s="30">
        <v>50.5</v>
      </c>
      <c r="AV289" s="31"/>
      <c r="AW289" s="26"/>
      <c r="AX289" s="26">
        <v>2</v>
      </c>
      <c r="AY289" s="26"/>
      <c r="AZ289" s="26"/>
      <c r="BA289" s="25"/>
      <c r="BB289" s="24">
        <v>163</v>
      </c>
      <c r="BC289" s="26">
        <v>25</v>
      </c>
      <c r="BD289" s="32" t="s">
        <v>288</v>
      </c>
      <c r="BE289" s="32">
        <v>50</v>
      </c>
      <c r="BF289" s="35" t="s">
        <v>313</v>
      </c>
      <c r="BG289" s="26" t="s">
        <v>120</v>
      </c>
      <c r="BH289" s="29">
        <v>25</v>
      </c>
      <c r="BI289" s="26" t="s">
        <v>95</v>
      </c>
      <c r="BJ289" s="37"/>
      <c r="BK289" s="36"/>
      <c r="BL289" s="204" t="str">
        <f t="shared" si="5"/>
        <v>insert into Pokemon values ( 288, Skarmory, level, 65,  80,  140, 40,  70,  70, trainer,  0)</v>
      </c>
    </row>
    <row r="290" spans="1:64" ht="12.75" customHeight="1">
      <c r="A290" s="12">
        <v>228</v>
      </c>
      <c r="B290" s="48" t="s">
        <v>660</v>
      </c>
      <c r="C290" s="48"/>
      <c r="D290" s="49"/>
      <c r="E290" s="50"/>
      <c r="F290" s="50">
        <v>209</v>
      </c>
      <c r="G290" s="50">
        <v>214</v>
      </c>
      <c r="H290" s="50"/>
      <c r="I290" s="50"/>
      <c r="J290" s="50"/>
      <c r="K290" s="50">
        <v>176</v>
      </c>
      <c r="L290" s="50"/>
      <c r="M290" s="50"/>
      <c r="N290" s="50"/>
      <c r="O290" s="50">
        <v>75</v>
      </c>
      <c r="P290" s="50"/>
      <c r="Q290" s="50"/>
      <c r="R290" s="50"/>
      <c r="S290" s="50"/>
      <c r="T290" s="50"/>
      <c r="U290" s="50"/>
      <c r="V290" s="50">
        <v>289</v>
      </c>
      <c r="W290" s="50"/>
      <c r="X290" s="50"/>
      <c r="Y290" s="50">
        <v>110</v>
      </c>
      <c r="Z290" s="50"/>
      <c r="AA290" s="50"/>
      <c r="AB290" s="50"/>
      <c r="AC290" s="50"/>
      <c r="AD290" s="50"/>
      <c r="AE290" s="51">
        <v>25</v>
      </c>
      <c r="AF290" s="17">
        <v>45</v>
      </c>
      <c r="AG290" s="18">
        <v>60</v>
      </c>
      <c r="AH290" s="19">
        <v>30</v>
      </c>
      <c r="AI290" s="20">
        <v>80</v>
      </c>
      <c r="AJ290" s="21">
        <v>50</v>
      </c>
      <c r="AK290" s="22">
        <v>65</v>
      </c>
      <c r="AL290" s="23">
        <f t="shared" si="0"/>
        <v>330</v>
      </c>
      <c r="AM290" s="24" t="s">
        <v>160</v>
      </c>
      <c r="AN290" s="25" t="s">
        <v>85</v>
      </c>
      <c r="AO290" s="24" t="s">
        <v>366</v>
      </c>
      <c r="AP290" s="26" t="s">
        <v>223</v>
      </c>
      <c r="AQ290" s="27" t="s">
        <v>170</v>
      </c>
      <c r="AR290" s="28" t="s">
        <v>88</v>
      </c>
      <c r="AS290" s="29">
        <v>0.6</v>
      </c>
      <c r="AT290" s="29">
        <v>23.8</v>
      </c>
      <c r="AU290" s="30">
        <v>10.8</v>
      </c>
      <c r="AV290" s="31"/>
      <c r="AW290" s="26"/>
      <c r="AX290" s="26"/>
      <c r="AY290" s="26">
        <v>1</v>
      </c>
      <c r="AZ290" s="26"/>
      <c r="BA290" s="25"/>
      <c r="BB290" s="24">
        <v>66</v>
      </c>
      <c r="BC290" s="26">
        <v>120</v>
      </c>
      <c r="BD290" s="32" t="s">
        <v>288</v>
      </c>
      <c r="BE290" s="32">
        <v>35</v>
      </c>
      <c r="BF290" s="35" t="s">
        <v>99</v>
      </c>
      <c r="BG290" s="26" t="s">
        <v>120</v>
      </c>
      <c r="BH290" s="29">
        <v>20</v>
      </c>
      <c r="BI290" s="26" t="s">
        <v>156</v>
      </c>
      <c r="BJ290" s="37"/>
      <c r="BK290" s="36" t="s">
        <v>247</v>
      </c>
      <c r="BL290" s="204" t="str">
        <f t="shared" si="5"/>
        <v>insert into Pokemon values ( 289, Houndour, level, 45,  60,  30, 80,  50,  65, trainer,  Lv. 24)</v>
      </c>
    </row>
    <row r="291" spans="1:64" ht="12.75" customHeight="1">
      <c r="A291" s="12">
        <v>229</v>
      </c>
      <c r="B291" s="48" t="s">
        <v>661</v>
      </c>
      <c r="C291" s="48"/>
      <c r="D291" s="49"/>
      <c r="E291" s="50"/>
      <c r="F291" s="50">
        <v>210</v>
      </c>
      <c r="G291" s="50">
        <v>215</v>
      </c>
      <c r="H291" s="50"/>
      <c r="I291" s="50"/>
      <c r="J291" s="50"/>
      <c r="K291" s="50">
        <v>177</v>
      </c>
      <c r="L291" s="50"/>
      <c r="M291" s="50"/>
      <c r="N291" s="50"/>
      <c r="O291" s="50">
        <v>76</v>
      </c>
      <c r="P291" s="50"/>
      <c r="Q291" s="50"/>
      <c r="R291" s="50"/>
      <c r="S291" s="50"/>
      <c r="T291" s="50"/>
      <c r="U291" s="50"/>
      <c r="V291" s="50">
        <v>290</v>
      </c>
      <c r="W291" s="50"/>
      <c r="X291" s="50"/>
      <c r="Y291" s="50">
        <v>111</v>
      </c>
      <c r="Z291" s="50"/>
      <c r="AA291" s="50"/>
      <c r="AB291" s="50"/>
      <c r="AC291" s="50"/>
      <c r="AD291" s="50"/>
      <c r="AE291" s="51">
        <v>26</v>
      </c>
      <c r="AF291" s="17">
        <v>75</v>
      </c>
      <c r="AG291" s="18">
        <v>90</v>
      </c>
      <c r="AH291" s="19">
        <v>50</v>
      </c>
      <c r="AI291" s="20">
        <v>110</v>
      </c>
      <c r="AJ291" s="21">
        <v>80</v>
      </c>
      <c r="AK291" s="22">
        <v>95</v>
      </c>
      <c r="AL291" s="23">
        <f t="shared" si="0"/>
        <v>500</v>
      </c>
      <c r="AM291" s="24" t="s">
        <v>160</v>
      </c>
      <c r="AN291" s="25" t="s">
        <v>85</v>
      </c>
      <c r="AO291" s="24" t="s">
        <v>366</v>
      </c>
      <c r="AP291" s="26" t="s">
        <v>223</v>
      </c>
      <c r="AQ291" s="27" t="s">
        <v>170</v>
      </c>
      <c r="AR291" s="28" t="s">
        <v>139</v>
      </c>
      <c r="AS291" s="29">
        <v>1.4</v>
      </c>
      <c r="AT291" s="29">
        <v>77.2</v>
      </c>
      <c r="AU291" s="30">
        <v>35</v>
      </c>
      <c r="AV291" s="31"/>
      <c r="AW291" s="26"/>
      <c r="AX291" s="26"/>
      <c r="AY291" s="26">
        <v>2</v>
      </c>
      <c r="AZ291" s="26"/>
      <c r="BA291" s="25"/>
      <c r="BB291" s="24">
        <v>175</v>
      </c>
      <c r="BC291" s="26">
        <v>45</v>
      </c>
      <c r="BD291" s="32" t="s">
        <v>288</v>
      </c>
      <c r="BE291" s="32">
        <v>35</v>
      </c>
      <c r="BF291" s="35" t="s">
        <v>99</v>
      </c>
      <c r="BG291" s="26" t="s">
        <v>120</v>
      </c>
      <c r="BH291" s="29">
        <v>20</v>
      </c>
      <c r="BI291" s="26" t="s">
        <v>156</v>
      </c>
      <c r="BJ291" s="37"/>
      <c r="BK291" s="36"/>
      <c r="BL291" s="204" t="str">
        <f t="shared" si="5"/>
        <v>insert into Pokemon values ( 290, Houndoom, level, 75,  90,  50, 110,  80,  95, trainer,  0)</v>
      </c>
    </row>
    <row r="292" spans="1:64" ht="12.75" customHeight="1">
      <c r="A292" s="12">
        <v>229.1</v>
      </c>
      <c r="B292" s="48" t="s">
        <v>662</v>
      </c>
      <c r="C292" s="48" t="s">
        <v>137</v>
      </c>
      <c r="D292" s="49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>
        <v>76</v>
      </c>
      <c r="P292" s="50"/>
      <c r="Q292" s="50"/>
      <c r="R292" s="50"/>
      <c r="S292" s="50"/>
      <c r="T292" s="50"/>
      <c r="U292" s="50"/>
      <c r="V292" s="50">
        <v>290</v>
      </c>
      <c r="W292" s="50"/>
      <c r="X292" s="50"/>
      <c r="Y292" s="50">
        <v>111</v>
      </c>
      <c r="Z292" s="50"/>
      <c r="AA292" s="50"/>
      <c r="AB292" s="50"/>
      <c r="AC292" s="50"/>
      <c r="AD292" s="50"/>
      <c r="AE292" s="51"/>
      <c r="AF292" s="17">
        <v>75</v>
      </c>
      <c r="AG292" s="18">
        <v>90</v>
      </c>
      <c r="AH292" s="19">
        <v>90</v>
      </c>
      <c r="AI292" s="20">
        <v>140</v>
      </c>
      <c r="AJ292" s="21">
        <v>90</v>
      </c>
      <c r="AK292" s="22">
        <v>115</v>
      </c>
      <c r="AL292" s="23">
        <f t="shared" si="0"/>
        <v>600</v>
      </c>
      <c r="AM292" s="24" t="s">
        <v>160</v>
      </c>
      <c r="AN292" s="25" t="s">
        <v>85</v>
      </c>
      <c r="AO292" s="24" t="s">
        <v>87</v>
      </c>
      <c r="AP292" s="26"/>
      <c r="AQ292" s="27"/>
      <c r="AR292" s="28" t="s">
        <v>295</v>
      </c>
      <c r="AS292" s="29">
        <v>1.9</v>
      </c>
      <c r="AT292" s="29">
        <v>109.1</v>
      </c>
      <c r="AU292" s="30">
        <v>49.5</v>
      </c>
      <c r="AV292" s="31"/>
      <c r="AW292" s="26"/>
      <c r="AX292" s="26"/>
      <c r="AY292" s="26">
        <v>2</v>
      </c>
      <c r="AZ292" s="26"/>
      <c r="BA292" s="25"/>
      <c r="BB292" s="24">
        <v>210</v>
      </c>
      <c r="BC292" s="26">
        <v>45</v>
      </c>
      <c r="BD292" s="32" t="s">
        <v>288</v>
      </c>
      <c r="BE292" s="32">
        <v>50</v>
      </c>
      <c r="BF292" s="35" t="s">
        <v>99</v>
      </c>
      <c r="BG292" s="26" t="s">
        <v>120</v>
      </c>
      <c r="BH292" s="29">
        <v>20</v>
      </c>
      <c r="BI292" s="26" t="s">
        <v>156</v>
      </c>
      <c r="BJ292" s="25"/>
      <c r="BK292" s="36"/>
      <c r="BL292" s="204" t="str">
        <f t="shared" si="5"/>
        <v>insert into Pokemon values ( 291, Houndoom (Mega), level, 75,  90,  90, 140,  90,  115, trainer,  0)</v>
      </c>
    </row>
    <row r="293" spans="1:64" ht="12.75" customHeight="1">
      <c r="A293" s="12">
        <v>230</v>
      </c>
      <c r="B293" s="52" t="s">
        <v>663</v>
      </c>
      <c r="C293" s="52"/>
      <c r="D293" s="53"/>
      <c r="E293" s="54"/>
      <c r="F293" s="50">
        <v>188</v>
      </c>
      <c r="G293" s="54">
        <v>192</v>
      </c>
      <c r="H293" s="54">
        <v>186</v>
      </c>
      <c r="I293" s="54">
        <v>195</v>
      </c>
      <c r="J293" s="54"/>
      <c r="K293" s="54"/>
      <c r="L293" s="54"/>
      <c r="M293" s="54"/>
      <c r="N293" s="54"/>
      <c r="O293" s="54">
        <v>41</v>
      </c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>
        <v>200</v>
      </c>
      <c r="AC293" s="54"/>
      <c r="AD293" s="54"/>
      <c r="AE293" s="55"/>
      <c r="AF293" s="46">
        <v>75</v>
      </c>
      <c r="AG293" s="47">
        <v>95</v>
      </c>
      <c r="AH293" s="19">
        <v>95</v>
      </c>
      <c r="AI293" s="20">
        <v>95</v>
      </c>
      <c r="AJ293" s="21">
        <v>95</v>
      </c>
      <c r="AK293" s="22">
        <v>85</v>
      </c>
      <c r="AL293" s="23">
        <f t="shared" si="0"/>
        <v>540</v>
      </c>
      <c r="AM293" s="24" t="s">
        <v>103</v>
      </c>
      <c r="AN293" s="25" t="s">
        <v>90</v>
      </c>
      <c r="AO293" s="24" t="s">
        <v>276</v>
      </c>
      <c r="AP293" s="26" t="s">
        <v>135</v>
      </c>
      <c r="AQ293" s="27" t="s">
        <v>246</v>
      </c>
      <c r="AR293" s="28" t="s">
        <v>368</v>
      </c>
      <c r="AS293" s="29">
        <v>1.8</v>
      </c>
      <c r="AT293" s="29">
        <v>335.1</v>
      </c>
      <c r="AU293" s="30">
        <v>152</v>
      </c>
      <c r="AV293" s="31"/>
      <c r="AW293" s="26">
        <v>1</v>
      </c>
      <c r="AX293" s="26"/>
      <c r="AY293" s="26">
        <v>1</v>
      </c>
      <c r="AZ293" s="26">
        <v>1</v>
      </c>
      <c r="BA293" s="25"/>
      <c r="BB293" s="24">
        <v>270</v>
      </c>
      <c r="BC293" s="26">
        <v>45</v>
      </c>
      <c r="BD293" s="32" t="s">
        <v>119</v>
      </c>
      <c r="BE293" s="32">
        <v>50</v>
      </c>
      <c r="BF293" s="35" t="s">
        <v>107</v>
      </c>
      <c r="BG293" s="26" t="s">
        <v>120</v>
      </c>
      <c r="BH293" s="29">
        <v>20</v>
      </c>
      <c r="BI293" s="26" t="s">
        <v>108</v>
      </c>
      <c r="BJ293" s="25" t="s">
        <v>90</v>
      </c>
      <c r="BK293" s="36"/>
      <c r="BL293" s="204" t="str">
        <f t="shared" si="5"/>
        <v>insert into Pokemon values ( 292, Kingdra, level, 75,  95,  95, 95,  95,  85, trainer,  0)</v>
      </c>
    </row>
    <row r="294" spans="1:64" ht="12.75" customHeight="1">
      <c r="A294" s="12">
        <v>231</v>
      </c>
      <c r="B294" s="48" t="s">
        <v>664</v>
      </c>
      <c r="C294" s="48"/>
      <c r="D294" s="49"/>
      <c r="E294" s="50"/>
      <c r="F294" s="50">
        <v>195</v>
      </c>
      <c r="G294" s="50">
        <v>200</v>
      </c>
      <c r="H294" s="50">
        <v>165</v>
      </c>
      <c r="I294" s="50">
        <v>172</v>
      </c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1">
        <v>122</v>
      </c>
      <c r="AF294" s="17">
        <v>90</v>
      </c>
      <c r="AG294" s="18">
        <v>60</v>
      </c>
      <c r="AH294" s="19">
        <v>60</v>
      </c>
      <c r="AI294" s="20">
        <v>40</v>
      </c>
      <c r="AJ294" s="21">
        <v>40</v>
      </c>
      <c r="AK294" s="22">
        <v>40</v>
      </c>
      <c r="AL294" s="23">
        <f t="shared" si="0"/>
        <v>330</v>
      </c>
      <c r="AM294" s="24" t="s">
        <v>187</v>
      </c>
      <c r="AN294" s="37"/>
      <c r="AO294" s="24" t="s">
        <v>263</v>
      </c>
      <c r="AP294" s="34"/>
      <c r="AQ294" s="27" t="s">
        <v>188</v>
      </c>
      <c r="AR294" s="28" t="s">
        <v>106</v>
      </c>
      <c r="AS294" s="29">
        <v>0.5</v>
      </c>
      <c r="AT294" s="29">
        <v>73.900000000000006</v>
      </c>
      <c r="AU294" s="30">
        <v>33.5</v>
      </c>
      <c r="AV294" s="31">
        <v>1</v>
      </c>
      <c r="AW294" s="26"/>
      <c r="AX294" s="26"/>
      <c r="AY294" s="26"/>
      <c r="AZ294" s="26"/>
      <c r="BA294" s="25"/>
      <c r="BB294" s="24">
        <v>66</v>
      </c>
      <c r="BC294" s="26">
        <v>120</v>
      </c>
      <c r="BD294" s="32" t="s">
        <v>119</v>
      </c>
      <c r="BE294" s="32">
        <v>50</v>
      </c>
      <c r="BF294" s="35" t="s">
        <v>107</v>
      </c>
      <c r="BG294" s="26" t="s">
        <v>120</v>
      </c>
      <c r="BH294" s="29">
        <v>20</v>
      </c>
      <c r="BI294" s="26" t="s">
        <v>156</v>
      </c>
      <c r="BJ294" s="37"/>
      <c r="BK294" s="36" t="s">
        <v>299</v>
      </c>
      <c r="BL294" s="204" t="str">
        <f t="shared" si="5"/>
        <v>insert into Pokemon values ( 293, Phanpy, level, 90,  60,  60, 40,  40,  40, trainer,  Lv. 25)</v>
      </c>
    </row>
    <row r="295" spans="1:64" ht="12.75" customHeight="1">
      <c r="A295" s="12">
        <v>232</v>
      </c>
      <c r="B295" s="48" t="s">
        <v>665</v>
      </c>
      <c r="C295" s="48"/>
      <c r="D295" s="49"/>
      <c r="E295" s="50"/>
      <c r="F295" s="50">
        <v>196</v>
      </c>
      <c r="G295" s="50">
        <v>201</v>
      </c>
      <c r="H295" s="50">
        <v>166</v>
      </c>
      <c r="I295" s="50">
        <v>173</v>
      </c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1">
        <v>123</v>
      </c>
      <c r="AF295" s="17">
        <v>90</v>
      </c>
      <c r="AG295" s="18">
        <v>120</v>
      </c>
      <c r="AH295" s="19">
        <v>120</v>
      </c>
      <c r="AI295" s="20">
        <v>60</v>
      </c>
      <c r="AJ295" s="21">
        <v>60</v>
      </c>
      <c r="AK295" s="22">
        <v>50</v>
      </c>
      <c r="AL295" s="23">
        <f t="shared" si="0"/>
        <v>500</v>
      </c>
      <c r="AM295" s="24" t="s">
        <v>187</v>
      </c>
      <c r="AN295" s="37"/>
      <c r="AO295" s="24" t="s">
        <v>328</v>
      </c>
      <c r="AP295" s="34"/>
      <c r="AQ295" s="27" t="s">
        <v>188</v>
      </c>
      <c r="AR295" s="28" t="s">
        <v>92</v>
      </c>
      <c r="AS295" s="29">
        <v>1.1000000000000001</v>
      </c>
      <c r="AT295" s="29">
        <v>264.60000000000002</v>
      </c>
      <c r="AU295" s="30">
        <v>120</v>
      </c>
      <c r="AV295" s="31"/>
      <c r="AW295" s="26">
        <v>1</v>
      </c>
      <c r="AX295" s="26">
        <v>1</v>
      </c>
      <c r="AY295" s="26"/>
      <c r="AZ295" s="26"/>
      <c r="BA295" s="25"/>
      <c r="BB295" s="24">
        <v>175</v>
      </c>
      <c r="BC295" s="26">
        <v>60</v>
      </c>
      <c r="BD295" s="32" t="s">
        <v>119</v>
      </c>
      <c r="BE295" s="32">
        <v>50</v>
      </c>
      <c r="BF295" s="35" t="s">
        <v>313</v>
      </c>
      <c r="BG295" s="26" t="s">
        <v>120</v>
      </c>
      <c r="BH295" s="29">
        <v>20</v>
      </c>
      <c r="BI295" s="26" t="s">
        <v>156</v>
      </c>
      <c r="BJ295" s="37"/>
      <c r="BK295" s="36"/>
      <c r="BL295" s="204" t="str">
        <f t="shared" si="5"/>
        <v>insert into Pokemon values ( 294, Donphan, level, 90,  120,  120, 60,  60,  50, trainer,  0)</v>
      </c>
    </row>
    <row r="296" spans="1:64" ht="12.75" customHeight="1">
      <c r="A296" s="12">
        <v>233</v>
      </c>
      <c r="B296" s="52" t="s">
        <v>666</v>
      </c>
      <c r="C296" s="52"/>
      <c r="D296" s="53"/>
      <c r="E296" s="54"/>
      <c r="F296" s="50">
        <v>216</v>
      </c>
      <c r="G296" s="54">
        <v>221</v>
      </c>
      <c r="H296" s="54"/>
      <c r="I296" s="54"/>
      <c r="J296" s="54"/>
      <c r="K296" s="54">
        <v>193</v>
      </c>
      <c r="L296" s="54"/>
      <c r="M296" s="54"/>
      <c r="N296" s="54"/>
      <c r="O296" s="54"/>
      <c r="P296" s="54"/>
      <c r="Q296" s="54">
        <v>218</v>
      </c>
      <c r="R296" s="54"/>
      <c r="S296" s="54"/>
      <c r="T296" s="54">
        <v>90</v>
      </c>
      <c r="U296" s="54"/>
      <c r="V296" s="54">
        <v>282</v>
      </c>
      <c r="W296" s="54"/>
      <c r="X296" s="54"/>
      <c r="Y296" s="54">
        <v>103</v>
      </c>
      <c r="Z296" s="54"/>
      <c r="AA296" s="54"/>
      <c r="AB296" s="54">
        <v>209</v>
      </c>
      <c r="AC296" s="54"/>
      <c r="AD296" s="54">
        <v>134</v>
      </c>
      <c r="AE296" s="55"/>
      <c r="AF296" s="46">
        <v>85</v>
      </c>
      <c r="AG296" s="47">
        <v>80</v>
      </c>
      <c r="AH296" s="19">
        <v>90</v>
      </c>
      <c r="AI296" s="20">
        <v>105</v>
      </c>
      <c r="AJ296" s="21">
        <v>95</v>
      </c>
      <c r="AK296" s="22">
        <v>60</v>
      </c>
      <c r="AL296" s="23">
        <f t="shared" si="0"/>
        <v>515</v>
      </c>
      <c r="AM296" s="24" t="s">
        <v>141</v>
      </c>
      <c r="AN296" s="37"/>
      <c r="AO296" s="24" t="s">
        <v>310</v>
      </c>
      <c r="AP296" s="26" t="s">
        <v>500</v>
      </c>
      <c r="AQ296" s="27" t="s">
        <v>358</v>
      </c>
      <c r="AR296" s="28" t="s">
        <v>88</v>
      </c>
      <c r="AS296" s="29">
        <v>0.6</v>
      </c>
      <c r="AT296" s="29">
        <v>71.7</v>
      </c>
      <c r="AU296" s="30">
        <v>32.5</v>
      </c>
      <c r="AV296" s="31"/>
      <c r="AW296" s="26"/>
      <c r="AX296" s="26"/>
      <c r="AY296" s="26">
        <v>2</v>
      </c>
      <c r="AZ296" s="26"/>
      <c r="BA296" s="25"/>
      <c r="BB296" s="24">
        <v>180</v>
      </c>
      <c r="BC296" s="26">
        <v>45</v>
      </c>
      <c r="BD296" s="32" t="s">
        <v>119</v>
      </c>
      <c r="BE296" s="32">
        <v>50</v>
      </c>
      <c r="BF296" s="35" t="s">
        <v>89</v>
      </c>
      <c r="BG296" s="26" t="s">
        <v>359</v>
      </c>
      <c r="BH296" s="29">
        <v>20</v>
      </c>
      <c r="BI296" s="45" t="s">
        <v>329</v>
      </c>
      <c r="BJ296" s="37"/>
      <c r="BK296" s="36" t="s">
        <v>667</v>
      </c>
      <c r="BL296" s="204" t="str">
        <f t="shared" si="5"/>
        <v>insert into Pokemon values ( 295, Porygon2, level, 85,  80,  90, 105,  95,  60, trainer,  Trade (Holding Dubious Disc))</v>
      </c>
    </row>
    <row r="297" spans="1:64" ht="12.75" customHeight="1">
      <c r="A297" s="12">
        <v>234</v>
      </c>
      <c r="B297" s="48" t="s">
        <v>668</v>
      </c>
      <c r="C297" s="48"/>
      <c r="D297" s="49"/>
      <c r="E297" s="50"/>
      <c r="F297" s="50">
        <v>129</v>
      </c>
      <c r="G297" s="50">
        <v>131</v>
      </c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>
        <v>49</v>
      </c>
      <c r="AE297" s="51">
        <v>204</v>
      </c>
      <c r="AF297" s="17">
        <v>73</v>
      </c>
      <c r="AG297" s="18">
        <v>95</v>
      </c>
      <c r="AH297" s="19">
        <v>62</v>
      </c>
      <c r="AI297" s="20">
        <v>85</v>
      </c>
      <c r="AJ297" s="21">
        <v>65</v>
      </c>
      <c r="AK297" s="22">
        <v>85</v>
      </c>
      <c r="AL297" s="23">
        <f t="shared" si="0"/>
        <v>465</v>
      </c>
      <c r="AM297" s="24" t="s">
        <v>141</v>
      </c>
      <c r="AN297" s="37"/>
      <c r="AO297" s="24" t="s">
        <v>169</v>
      </c>
      <c r="AP297" s="26" t="s">
        <v>232</v>
      </c>
      <c r="AQ297" s="27" t="s">
        <v>582</v>
      </c>
      <c r="AR297" s="28" t="s">
        <v>139</v>
      </c>
      <c r="AS297" s="29">
        <v>1.4</v>
      </c>
      <c r="AT297" s="29">
        <v>157</v>
      </c>
      <c r="AU297" s="30">
        <v>71.2</v>
      </c>
      <c r="AV297" s="31"/>
      <c r="AW297" s="26">
        <v>1</v>
      </c>
      <c r="AX297" s="26"/>
      <c r="AY297" s="26"/>
      <c r="AZ297" s="26"/>
      <c r="BA297" s="25"/>
      <c r="BB297" s="24">
        <v>163</v>
      </c>
      <c r="BC297" s="26">
        <v>45</v>
      </c>
      <c r="BD297" s="32" t="s">
        <v>288</v>
      </c>
      <c r="BE297" s="32">
        <v>50</v>
      </c>
      <c r="BF297" s="35" t="s">
        <v>130</v>
      </c>
      <c r="BG297" s="26" t="s">
        <v>120</v>
      </c>
      <c r="BH297" s="29">
        <v>20</v>
      </c>
      <c r="BI297" s="26" t="s">
        <v>156</v>
      </c>
      <c r="BJ297" s="37"/>
      <c r="BK297" s="36" t="s">
        <v>669</v>
      </c>
      <c r="BL297" s="204" t="str">
        <f t="shared" si="5"/>
        <v>insert into Pokemon values ( 296, Stantler, level, 73,  95,  62, 85,  65,  85, trainer,  Use Agile Psyshield Bash 20 Times)</v>
      </c>
    </row>
    <row r="298" spans="1:64" ht="12.75" customHeight="1">
      <c r="A298" s="12">
        <v>235</v>
      </c>
      <c r="B298" s="48" t="s">
        <v>670</v>
      </c>
      <c r="C298" s="48"/>
      <c r="D298" s="49"/>
      <c r="E298" s="50"/>
      <c r="F298" s="50">
        <v>157</v>
      </c>
      <c r="G298" s="50">
        <v>159</v>
      </c>
      <c r="H298" s="50"/>
      <c r="I298" s="50"/>
      <c r="J298" s="50"/>
      <c r="K298" s="50"/>
      <c r="L298" s="50"/>
      <c r="M298" s="50"/>
      <c r="N298" s="50">
        <v>124</v>
      </c>
      <c r="O298" s="50"/>
      <c r="P298" s="50"/>
      <c r="Q298" s="50">
        <v>58</v>
      </c>
      <c r="R298" s="50">
        <v>58</v>
      </c>
      <c r="S298" s="50"/>
      <c r="T298" s="50"/>
      <c r="U298" s="50"/>
      <c r="V298" s="50">
        <v>70</v>
      </c>
      <c r="W298" s="50">
        <v>70</v>
      </c>
      <c r="X298" s="50"/>
      <c r="Y298" s="50"/>
      <c r="Z298" s="50"/>
      <c r="AA298" s="50"/>
      <c r="AB298" s="50"/>
      <c r="AC298" s="50"/>
      <c r="AD298" s="50"/>
      <c r="AE298" s="51"/>
      <c r="AF298" s="17">
        <v>55</v>
      </c>
      <c r="AG298" s="18">
        <v>20</v>
      </c>
      <c r="AH298" s="19">
        <v>35</v>
      </c>
      <c r="AI298" s="20">
        <v>20</v>
      </c>
      <c r="AJ298" s="21">
        <v>45</v>
      </c>
      <c r="AK298" s="22">
        <v>75</v>
      </c>
      <c r="AL298" s="23">
        <f t="shared" si="0"/>
        <v>250</v>
      </c>
      <c r="AM298" s="24" t="s">
        <v>141</v>
      </c>
      <c r="AN298" s="37"/>
      <c r="AO298" s="24" t="s">
        <v>347</v>
      </c>
      <c r="AP298" s="26" t="s">
        <v>264</v>
      </c>
      <c r="AQ298" s="27" t="s">
        <v>654</v>
      </c>
      <c r="AR298" s="28" t="s">
        <v>167</v>
      </c>
      <c r="AS298" s="29">
        <v>1.2</v>
      </c>
      <c r="AT298" s="29">
        <v>127.9</v>
      </c>
      <c r="AU298" s="30">
        <v>58</v>
      </c>
      <c r="AV298" s="31"/>
      <c r="AW298" s="26"/>
      <c r="AX298" s="26"/>
      <c r="AY298" s="26"/>
      <c r="AZ298" s="26"/>
      <c r="BA298" s="25">
        <v>1</v>
      </c>
      <c r="BB298" s="24">
        <v>88</v>
      </c>
      <c r="BC298" s="26">
        <v>45</v>
      </c>
      <c r="BD298" s="32" t="s">
        <v>217</v>
      </c>
      <c r="BE298" s="32">
        <v>50</v>
      </c>
      <c r="BF298" s="35" t="s">
        <v>128</v>
      </c>
      <c r="BG298" s="26" t="s">
        <v>120</v>
      </c>
      <c r="BH298" s="29">
        <v>20</v>
      </c>
      <c r="BI298" s="26" t="s">
        <v>156</v>
      </c>
      <c r="BJ298" s="37"/>
      <c r="BK298" s="36"/>
      <c r="BL298" s="204" t="str">
        <f t="shared" si="5"/>
        <v>insert into Pokemon values ( 297, Smeargle, level, 55,  20,  35, 20,  45,  75, trainer,  0)</v>
      </c>
    </row>
    <row r="299" spans="1:64" ht="12.75" customHeight="1">
      <c r="A299" s="12">
        <v>236</v>
      </c>
      <c r="B299" s="52" t="s">
        <v>671</v>
      </c>
      <c r="C299" s="52" t="s">
        <v>564</v>
      </c>
      <c r="D299" s="53"/>
      <c r="E299" s="54"/>
      <c r="F299" s="50">
        <v>143</v>
      </c>
      <c r="G299" s="54">
        <v>145</v>
      </c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>
        <v>107</v>
      </c>
      <c r="AB299" s="54"/>
      <c r="AC299" s="54"/>
      <c r="AD299" s="54"/>
      <c r="AE299" s="55"/>
      <c r="AF299" s="46">
        <v>35</v>
      </c>
      <c r="AG299" s="47">
        <v>35</v>
      </c>
      <c r="AH299" s="19">
        <v>35</v>
      </c>
      <c r="AI299" s="20">
        <v>35</v>
      </c>
      <c r="AJ299" s="21">
        <v>35</v>
      </c>
      <c r="AK299" s="22">
        <v>35</v>
      </c>
      <c r="AL299" s="23">
        <f t="shared" si="0"/>
        <v>210</v>
      </c>
      <c r="AM299" s="24" t="s">
        <v>280</v>
      </c>
      <c r="AN299" s="37"/>
      <c r="AO299" s="24" t="s">
        <v>153</v>
      </c>
      <c r="AP299" s="26" t="s">
        <v>312</v>
      </c>
      <c r="AQ299" s="27" t="s">
        <v>281</v>
      </c>
      <c r="AR299" s="28" t="s">
        <v>69</v>
      </c>
      <c r="AS299" s="29">
        <v>0.7</v>
      </c>
      <c r="AT299" s="29">
        <v>46.3</v>
      </c>
      <c r="AU299" s="30">
        <v>21</v>
      </c>
      <c r="AV299" s="31"/>
      <c r="AW299" s="26">
        <v>1</v>
      </c>
      <c r="AX299" s="26"/>
      <c r="AY299" s="26"/>
      <c r="AZ299" s="26"/>
      <c r="BA299" s="25"/>
      <c r="BB299" s="24">
        <v>42</v>
      </c>
      <c r="BC299" s="26">
        <v>75</v>
      </c>
      <c r="BD299" s="32" t="s">
        <v>119</v>
      </c>
      <c r="BE299" s="32">
        <v>50</v>
      </c>
      <c r="BF299" s="35" t="s">
        <v>155</v>
      </c>
      <c r="BG299" s="26" t="s">
        <v>209</v>
      </c>
      <c r="BH299" s="29">
        <v>25</v>
      </c>
      <c r="BI299" s="26" t="s">
        <v>203</v>
      </c>
      <c r="BJ299" s="37"/>
      <c r="BK299" s="36" t="s">
        <v>672</v>
      </c>
      <c r="BL299" s="204" t="str">
        <f t="shared" si="5"/>
        <v>insert into Pokemon values ( 298, Tyrogue, level, 35,  35,  35, 35,  35,  35, trainer,  Lv. 20 (Atk&gt;Def)/Lv. 20 (Atk&lt;Def)/Lv. 20 (Atk=Def))</v>
      </c>
    </row>
    <row r="300" spans="1:64" ht="12.75" customHeight="1">
      <c r="A300" s="12">
        <v>237</v>
      </c>
      <c r="B300" s="52" t="s">
        <v>673</v>
      </c>
      <c r="C300" s="52"/>
      <c r="D300" s="53"/>
      <c r="E300" s="54"/>
      <c r="F300" s="50">
        <v>146</v>
      </c>
      <c r="G300" s="54">
        <v>148</v>
      </c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>
        <v>110</v>
      </c>
      <c r="AB300" s="54"/>
      <c r="AC300" s="54"/>
      <c r="AD300" s="54"/>
      <c r="AE300" s="55"/>
      <c r="AF300" s="46">
        <v>50</v>
      </c>
      <c r="AG300" s="47">
        <v>95</v>
      </c>
      <c r="AH300" s="19">
        <v>95</v>
      </c>
      <c r="AI300" s="20">
        <v>35</v>
      </c>
      <c r="AJ300" s="21">
        <v>110</v>
      </c>
      <c r="AK300" s="22">
        <v>70</v>
      </c>
      <c r="AL300" s="23">
        <f t="shared" si="0"/>
        <v>455</v>
      </c>
      <c r="AM300" s="24" t="s">
        <v>280</v>
      </c>
      <c r="AN300" s="37"/>
      <c r="AO300" s="24" t="s">
        <v>169</v>
      </c>
      <c r="AP300" s="26" t="s">
        <v>264</v>
      </c>
      <c r="AQ300" s="27" t="s">
        <v>312</v>
      </c>
      <c r="AR300" s="28" t="s">
        <v>139</v>
      </c>
      <c r="AS300" s="29">
        <v>1.4</v>
      </c>
      <c r="AT300" s="29">
        <v>105.8</v>
      </c>
      <c r="AU300" s="30">
        <v>48</v>
      </c>
      <c r="AV300" s="31"/>
      <c r="AW300" s="26"/>
      <c r="AX300" s="26"/>
      <c r="AY300" s="26"/>
      <c r="AZ300" s="26">
        <v>2</v>
      </c>
      <c r="BA300" s="25"/>
      <c r="BB300" s="24">
        <v>159</v>
      </c>
      <c r="BC300" s="26">
        <v>45</v>
      </c>
      <c r="BD300" s="32" t="s">
        <v>119</v>
      </c>
      <c r="BE300" s="32">
        <v>50</v>
      </c>
      <c r="BF300" s="35" t="s">
        <v>130</v>
      </c>
      <c r="BG300" s="26" t="s">
        <v>209</v>
      </c>
      <c r="BH300" s="29">
        <v>25</v>
      </c>
      <c r="BI300" s="26" t="s">
        <v>305</v>
      </c>
      <c r="BJ300" s="37"/>
      <c r="BK300" s="36"/>
      <c r="BL300" s="204" t="str">
        <f t="shared" si="5"/>
        <v>insert into Pokemon values ( 299, Hitmontop, level, 50,  95,  95, 35,  110,  70, trainer,  0)</v>
      </c>
    </row>
    <row r="301" spans="1:64" ht="12.75" customHeight="1">
      <c r="A301" s="12">
        <v>238</v>
      </c>
      <c r="B301" s="52" t="s">
        <v>674</v>
      </c>
      <c r="C301" s="52" t="s">
        <v>564</v>
      </c>
      <c r="D301" s="53"/>
      <c r="E301" s="54"/>
      <c r="F301" s="50">
        <v>152</v>
      </c>
      <c r="G301" s="54">
        <v>154</v>
      </c>
      <c r="H301" s="54"/>
      <c r="I301" s="54"/>
      <c r="J301" s="54"/>
      <c r="K301" s="54"/>
      <c r="L301" s="54"/>
      <c r="M301" s="54"/>
      <c r="N301" s="54"/>
      <c r="O301" s="54"/>
      <c r="P301" s="54">
        <v>83</v>
      </c>
      <c r="Q301" s="54"/>
      <c r="R301" s="54"/>
      <c r="S301" s="54"/>
      <c r="T301" s="54"/>
      <c r="U301" s="54"/>
      <c r="V301" s="54">
        <v>109</v>
      </c>
      <c r="W301" s="54">
        <v>109</v>
      </c>
      <c r="X301" s="54"/>
      <c r="Y301" s="54"/>
      <c r="Z301" s="54"/>
      <c r="AA301" s="54"/>
      <c r="AB301" s="54"/>
      <c r="AC301" s="54">
        <v>13</v>
      </c>
      <c r="AD301" s="54"/>
      <c r="AE301" s="55"/>
      <c r="AF301" s="46">
        <v>45</v>
      </c>
      <c r="AG301" s="47">
        <v>30</v>
      </c>
      <c r="AH301" s="19">
        <v>15</v>
      </c>
      <c r="AI301" s="20">
        <v>85</v>
      </c>
      <c r="AJ301" s="21">
        <v>65</v>
      </c>
      <c r="AK301" s="22">
        <v>65</v>
      </c>
      <c r="AL301" s="23">
        <f t="shared" si="0"/>
        <v>305</v>
      </c>
      <c r="AM301" s="24" t="s">
        <v>191</v>
      </c>
      <c r="AN301" s="25" t="s">
        <v>184</v>
      </c>
      <c r="AO301" s="24" t="s">
        <v>346</v>
      </c>
      <c r="AP301" s="26" t="s">
        <v>402</v>
      </c>
      <c r="AQ301" s="27" t="s">
        <v>370</v>
      </c>
      <c r="AR301" s="28" t="s">
        <v>178</v>
      </c>
      <c r="AS301" s="29">
        <v>0.4</v>
      </c>
      <c r="AT301" s="29">
        <v>13.2</v>
      </c>
      <c r="AU301" s="30">
        <v>6</v>
      </c>
      <c r="AV301" s="31"/>
      <c r="AW301" s="26"/>
      <c r="AX301" s="26"/>
      <c r="AY301" s="26">
        <v>1</v>
      </c>
      <c r="AZ301" s="26"/>
      <c r="BA301" s="25"/>
      <c r="BB301" s="24">
        <v>61</v>
      </c>
      <c r="BC301" s="26">
        <v>45</v>
      </c>
      <c r="BD301" s="32" t="s">
        <v>119</v>
      </c>
      <c r="BE301" s="32">
        <v>50</v>
      </c>
      <c r="BF301" s="35" t="s">
        <v>218</v>
      </c>
      <c r="BG301" s="26" t="s">
        <v>201</v>
      </c>
      <c r="BH301" s="29">
        <v>25</v>
      </c>
      <c r="BI301" s="26" t="s">
        <v>203</v>
      </c>
      <c r="BJ301" s="37"/>
      <c r="BK301" s="36" t="s">
        <v>325</v>
      </c>
      <c r="BL301" s="204" t="str">
        <f t="shared" si="5"/>
        <v>insert into Pokemon values ( 300, Smoochum, level, 45,  30,  15, 85,  65,  65, trainer,  Lv. 30)</v>
      </c>
    </row>
    <row r="302" spans="1:64" ht="12.75" customHeight="1">
      <c r="A302" s="12">
        <v>239</v>
      </c>
      <c r="B302" s="52" t="s">
        <v>675</v>
      </c>
      <c r="C302" s="52" t="s">
        <v>564</v>
      </c>
      <c r="D302" s="53"/>
      <c r="E302" s="54"/>
      <c r="F302" s="50">
        <v>154</v>
      </c>
      <c r="G302" s="54">
        <v>156</v>
      </c>
      <c r="H302" s="54"/>
      <c r="I302" s="54"/>
      <c r="J302" s="54"/>
      <c r="K302" s="54">
        <v>197</v>
      </c>
      <c r="L302" s="54"/>
      <c r="M302" s="54">
        <v>56</v>
      </c>
      <c r="N302" s="54"/>
      <c r="O302" s="54"/>
      <c r="P302" s="54"/>
      <c r="Q302" s="54">
        <v>226</v>
      </c>
      <c r="R302" s="54"/>
      <c r="S302" s="54"/>
      <c r="T302" s="54">
        <v>98</v>
      </c>
      <c r="U302" s="54"/>
      <c r="V302" s="54">
        <v>295</v>
      </c>
      <c r="W302" s="54"/>
      <c r="X302" s="54"/>
      <c r="Y302" s="54">
        <v>116</v>
      </c>
      <c r="Z302" s="54"/>
      <c r="AA302" s="54"/>
      <c r="AB302" s="54"/>
      <c r="AC302" s="54">
        <v>15</v>
      </c>
      <c r="AD302" s="54">
        <v>182</v>
      </c>
      <c r="AE302" s="55"/>
      <c r="AF302" s="46">
        <v>45</v>
      </c>
      <c r="AG302" s="47">
        <v>63</v>
      </c>
      <c r="AH302" s="19">
        <v>37</v>
      </c>
      <c r="AI302" s="20">
        <v>65</v>
      </c>
      <c r="AJ302" s="21">
        <v>55</v>
      </c>
      <c r="AK302" s="22">
        <v>95</v>
      </c>
      <c r="AL302" s="23">
        <f t="shared" si="0"/>
        <v>360</v>
      </c>
      <c r="AM302" s="24" t="s">
        <v>175</v>
      </c>
      <c r="AN302" s="37"/>
      <c r="AO302" s="24" t="s">
        <v>176</v>
      </c>
      <c r="AP302" s="34"/>
      <c r="AQ302" s="27" t="s">
        <v>281</v>
      </c>
      <c r="AR302" s="28" t="s">
        <v>88</v>
      </c>
      <c r="AS302" s="29">
        <v>0.6</v>
      </c>
      <c r="AT302" s="29">
        <v>51.8</v>
      </c>
      <c r="AU302" s="30">
        <v>23.5</v>
      </c>
      <c r="AV302" s="31"/>
      <c r="AW302" s="26"/>
      <c r="AX302" s="26"/>
      <c r="AY302" s="26"/>
      <c r="AZ302" s="26"/>
      <c r="BA302" s="25">
        <v>1</v>
      </c>
      <c r="BB302" s="24">
        <v>72</v>
      </c>
      <c r="BC302" s="26">
        <v>45</v>
      </c>
      <c r="BD302" s="32" t="s">
        <v>119</v>
      </c>
      <c r="BE302" s="32">
        <v>50</v>
      </c>
      <c r="BF302" s="35" t="s">
        <v>132</v>
      </c>
      <c r="BG302" s="26" t="s">
        <v>289</v>
      </c>
      <c r="BH302" s="29">
        <v>25</v>
      </c>
      <c r="BI302" s="26" t="s">
        <v>203</v>
      </c>
      <c r="BJ302" s="37"/>
      <c r="BK302" s="36" t="s">
        <v>325</v>
      </c>
      <c r="BL302" s="204" t="str">
        <f t="shared" si="5"/>
        <v>insert into Pokemon values ( 301, Elekid, level, 45,  63,  37, 65,  55,  95, trainer,  Lv. 30)</v>
      </c>
    </row>
    <row r="303" spans="1:64" ht="12.75" customHeight="1">
      <c r="A303" s="12">
        <v>240</v>
      </c>
      <c r="B303" s="52" t="s">
        <v>676</v>
      </c>
      <c r="C303" s="52" t="s">
        <v>564</v>
      </c>
      <c r="D303" s="53"/>
      <c r="E303" s="54"/>
      <c r="F303" s="50">
        <v>150</v>
      </c>
      <c r="G303" s="54">
        <v>152</v>
      </c>
      <c r="H303" s="54"/>
      <c r="I303" s="54"/>
      <c r="J303" s="54"/>
      <c r="K303" s="54">
        <v>200</v>
      </c>
      <c r="L303" s="54"/>
      <c r="M303" s="54">
        <v>53</v>
      </c>
      <c r="N303" s="54"/>
      <c r="O303" s="54"/>
      <c r="P303" s="54"/>
      <c r="Q303" s="54">
        <v>166</v>
      </c>
      <c r="R303" s="54"/>
      <c r="S303" s="54">
        <v>93</v>
      </c>
      <c r="T303" s="54"/>
      <c r="U303" s="54"/>
      <c r="V303" s="54">
        <v>200</v>
      </c>
      <c r="W303" s="54"/>
      <c r="X303" s="54">
        <v>101</v>
      </c>
      <c r="Y303" s="54"/>
      <c r="Z303" s="54"/>
      <c r="AA303" s="54"/>
      <c r="AB303" s="54"/>
      <c r="AC303" s="54">
        <v>18</v>
      </c>
      <c r="AD303" s="54">
        <v>174</v>
      </c>
      <c r="AE303" s="55"/>
      <c r="AF303" s="46">
        <v>45</v>
      </c>
      <c r="AG303" s="47">
        <v>75</v>
      </c>
      <c r="AH303" s="19">
        <v>37</v>
      </c>
      <c r="AI303" s="20">
        <v>70</v>
      </c>
      <c r="AJ303" s="21">
        <v>55</v>
      </c>
      <c r="AK303" s="22">
        <v>83</v>
      </c>
      <c r="AL303" s="23">
        <f t="shared" si="0"/>
        <v>365</v>
      </c>
      <c r="AM303" s="24" t="s">
        <v>85</v>
      </c>
      <c r="AN303" s="37"/>
      <c r="AO303" s="24" t="s">
        <v>338</v>
      </c>
      <c r="AP303" s="34"/>
      <c r="AQ303" s="27" t="s">
        <v>281</v>
      </c>
      <c r="AR303" s="28" t="s">
        <v>69</v>
      </c>
      <c r="AS303" s="29">
        <v>0.7</v>
      </c>
      <c r="AT303" s="29">
        <v>47.2</v>
      </c>
      <c r="AU303" s="30">
        <v>21.4</v>
      </c>
      <c r="AV303" s="31"/>
      <c r="AW303" s="26"/>
      <c r="AX303" s="26"/>
      <c r="AY303" s="26"/>
      <c r="AZ303" s="26"/>
      <c r="BA303" s="25">
        <v>1</v>
      </c>
      <c r="BB303" s="24">
        <v>73</v>
      </c>
      <c r="BC303" s="26">
        <v>45</v>
      </c>
      <c r="BD303" s="32" t="s">
        <v>119</v>
      </c>
      <c r="BE303" s="32">
        <v>50</v>
      </c>
      <c r="BF303" s="35" t="s">
        <v>89</v>
      </c>
      <c r="BG303" s="26" t="s">
        <v>289</v>
      </c>
      <c r="BH303" s="29">
        <v>25</v>
      </c>
      <c r="BI303" s="26" t="s">
        <v>203</v>
      </c>
      <c r="BJ303" s="37"/>
      <c r="BK303" s="36" t="s">
        <v>325</v>
      </c>
      <c r="BL303" s="204" t="str">
        <f t="shared" si="5"/>
        <v>insert into Pokemon values ( 302, Magby, level, 45,  75,  37, 70,  55,  83, trainer,  Lv. 30)</v>
      </c>
    </row>
    <row r="304" spans="1:64" ht="12.75" customHeight="1">
      <c r="A304" s="12">
        <v>241</v>
      </c>
      <c r="B304" s="48" t="s">
        <v>677</v>
      </c>
      <c r="C304" s="48"/>
      <c r="D304" s="49"/>
      <c r="E304" s="50"/>
      <c r="F304" s="50">
        <v>149</v>
      </c>
      <c r="G304" s="50">
        <v>151</v>
      </c>
      <c r="H304" s="50"/>
      <c r="I304" s="50"/>
      <c r="J304" s="50"/>
      <c r="K304" s="50"/>
      <c r="L304" s="50"/>
      <c r="M304" s="50"/>
      <c r="N304" s="50"/>
      <c r="O304" s="50">
        <v>126</v>
      </c>
      <c r="P304" s="50"/>
      <c r="Q304" s="50">
        <v>138</v>
      </c>
      <c r="R304" s="50"/>
      <c r="S304" s="50">
        <v>65</v>
      </c>
      <c r="T304" s="50"/>
      <c r="U304" s="50">
        <v>62</v>
      </c>
      <c r="V304" s="50">
        <v>171</v>
      </c>
      <c r="W304" s="50"/>
      <c r="X304" s="50">
        <v>72</v>
      </c>
      <c r="Y304" s="50"/>
      <c r="Z304" s="50">
        <v>74</v>
      </c>
      <c r="AA304" s="50"/>
      <c r="AB304" s="50">
        <v>117</v>
      </c>
      <c r="AC304" s="50"/>
      <c r="AD304" s="50"/>
      <c r="AE304" s="51"/>
      <c r="AF304" s="17">
        <v>95</v>
      </c>
      <c r="AG304" s="18">
        <v>80</v>
      </c>
      <c r="AH304" s="19">
        <v>105</v>
      </c>
      <c r="AI304" s="20">
        <v>40</v>
      </c>
      <c r="AJ304" s="21">
        <v>70</v>
      </c>
      <c r="AK304" s="22">
        <v>100</v>
      </c>
      <c r="AL304" s="23">
        <f t="shared" si="0"/>
        <v>490</v>
      </c>
      <c r="AM304" s="24" t="s">
        <v>141</v>
      </c>
      <c r="AN304" s="37"/>
      <c r="AO304" s="24" t="s">
        <v>82</v>
      </c>
      <c r="AP304" s="26" t="s">
        <v>363</v>
      </c>
      <c r="AQ304" s="27" t="s">
        <v>582</v>
      </c>
      <c r="AR304" s="28" t="s">
        <v>167</v>
      </c>
      <c r="AS304" s="29">
        <v>1.2</v>
      </c>
      <c r="AT304" s="29">
        <v>166.4</v>
      </c>
      <c r="AU304" s="30">
        <v>75.5</v>
      </c>
      <c r="AV304" s="31"/>
      <c r="AW304" s="26"/>
      <c r="AX304" s="26">
        <v>2</v>
      </c>
      <c r="AY304" s="26"/>
      <c r="AZ304" s="26"/>
      <c r="BA304" s="25"/>
      <c r="BB304" s="24">
        <v>172</v>
      </c>
      <c r="BC304" s="26">
        <v>45</v>
      </c>
      <c r="BD304" s="32" t="s">
        <v>288</v>
      </c>
      <c r="BE304" s="32">
        <v>50</v>
      </c>
      <c r="BF304" s="35" t="s">
        <v>218</v>
      </c>
      <c r="BG304" s="26" t="s">
        <v>201</v>
      </c>
      <c r="BH304" s="29">
        <v>20</v>
      </c>
      <c r="BI304" s="26" t="s">
        <v>156</v>
      </c>
      <c r="BJ304" s="37"/>
      <c r="BK304" s="36"/>
      <c r="BL304" s="204" t="str">
        <f t="shared" si="5"/>
        <v>insert into Pokemon values ( 303, Miltank, level, 95,  80,  105, 40,  70,  100, trainer,  0)</v>
      </c>
    </row>
    <row r="305" spans="1:64" ht="12.75" customHeight="1">
      <c r="A305" s="12">
        <v>242</v>
      </c>
      <c r="B305" s="52" t="s">
        <v>678</v>
      </c>
      <c r="C305" s="52"/>
      <c r="D305" s="53"/>
      <c r="E305" s="54"/>
      <c r="F305" s="50">
        <v>218</v>
      </c>
      <c r="G305" s="54">
        <v>223</v>
      </c>
      <c r="H305" s="54"/>
      <c r="I305" s="54"/>
      <c r="J305" s="54">
        <v>98</v>
      </c>
      <c r="K305" s="54">
        <v>98</v>
      </c>
      <c r="L305" s="54"/>
      <c r="M305" s="54"/>
      <c r="N305" s="54"/>
      <c r="O305" s="54"/>
      <c r="P305" s="54"/>
      <c r="Q305" s="54">
        <v>34</v>
      </c>
      <c r="R305" s="54">
        <v>34</v>
      </c>
      <c r="S305" s="54">
        <v>18</v>
      </c>
      <c r="T305" s="54">
        <v>17</v>
      </c>
      <c r="U305" s="54">
        <v>10</v>
      </c>
      <c r="V305" s="54">
        <v>41</v>
      </c>
      <c r="W305" s="54">
        <v>41</v>
      </c>
      <c r="X305" s="54">
        <v>18</v>
      </c>
      <c r="Y305" s="54">
        <v>17</v>
      </c>
      <c r="Z305" s="54">
        <v>17</v>
      </c>
      <c r="AA305" s="54"/>
      <c r="AB305" s="54">
        <v>8</v>
      </c>
      <c r="AC305" s="54"/>
      <c r="AD305" s="54">
        <v>88</v>
      </c>
      <c r="AE305" s="55">
        <v>45</v>
      </c>
      <c r="AF305" s="46">
        <v>255</v>
      </c>
      <c r="AG305" s="47">
        <v>10</v>
      </c>
      <c r="AH305" s="19">
        <v>10</v>
      </c>
      <c r="AI305" s="20">
        <v>75</v>
      </c>
      <c r="AJ305" s="21">
        <v>135</v>
      </c>
      <c r="AK305" s="22">
        <v>55</v>
      </c>
      <c r="AL305" s="23">
        <f t="shared" si="0"/>
        <v>540</v>
      </c>
      <c r="AM305" s="24" t="s">
        <v>141</v>
      </c>
      <c r="AN305" s="37"/>
      <c r="AO305" s="24" t="s">
        <v>442</v>
      </c>
      <c r="AP305" s="26" t="s">
        <v>443</v>
      </c>
      <c r="AQ305" s="27" t="s">
        <v>444</v>
      </c>
      <c r="AR305" s="28" t="s">
        <v>148</v>
      </c>
      <c r="AS305" s="29">
        <v>1.5</v>
      </c>
      <c r="AT305" s="29">
        <v>103.2</v>
      </c>
      <c r="AU305" s="30">
        <v>46.8</v>
      </c>
      <c r="AV305" s="31">
        <v>3</v>
      </c>
      <c r="AW305" s="26"/>
      <c r="AX305" s="26"/>
      <c r="AY305" s="26"/>
      <c r="AZ305" s="26"/>
      <c r="BA305" s="25"/>
      <c r="BB305" s="24">
        <v>635</v>
      </c>
      <c r="BC305" s="26">
        <v>30</v>
      </c>
      <c r="BD305" s="32" t="s">
        <v>217</v>
      </c>
      <c r="BE305" s="32">
        <v>140</v>
      </c>
      <c r="BF305" s="35" t="s">
        <v>218</v>
      </c>
      <c r="BG305" s="26" t="s">
        <v>201</v>
      </c>
      <c r="BH305" s="29">
        <v>40</v>
      </c>
      <c r="BI305" s="26" t="s">
        <v>179</v>
      </c>
      <c r="BJ305" s="37"/>
      <c r="BK305" s="36"/>
      <c r="BL305" s="204" t="str">
        <f t="shared" si="5"/>
        <v>insert into Pokemon values ( 304, Blissey, level, 255,  10,  10, 75,  135,  55, trainer,  0)</v>
      </c>
    </row>
    <row r="306" spans="1:64" ht="12.75" customHeight="1">
      <c r="A306" s="12">
        <v>243</v>
      </c>
      <c r="B306" s="48" t="s">
        <v>679</v>
      </c>
      <c r="C306" s="48" t="s">
        <v>514</v>
      </c>
      <c r="D306" s="49"/>
      <c r="E306" s="50"/>
      <c r="F306" s="50">
        <v>238</v>
      </c>
      <c r="G306" s="50">
        <v>243</v>
      </c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1"/>
      <c r="AF306" s="17">
        <v>90</v>
      </c>
      <c r="AG306" s="18">
        <v>85</v>
      </c>
      <c r="AH306" s="19">
        <v>75</v>
      </c>
      <c r="AI306" s="20">
        <v>115</v>
      </c>
      <c r="AJ306" s="21">
        <v>100</v>
      </c>
      <c r="AK306" s="22">
        <v>115</v>
      </c>
      <c r="AL306" s="23">
        <f t="shared" si="0"/>
        <v>580</v>
      </c>
      <c r="AM306" s="24" t="s">
        <v>175</v>
      </c>
      <c r="AN306" s="37"/>
      <c r="AO306" s="24" t="s">
        <v>508</v>
      </c>
      <c r="AP306" s="34"/>
      <c r="AQ306" s="27" t="s">
        <v>234</v>
      </c>
      <c r="AR306" s="28" t="s">
        <v>295</v>
      </c>
      <c r="AS306" s="29">
        <v>1.9</v>
      </c>
      <c r="AT306" s="29">
        <v>392.4</v>
      </c>
      <c r="AU306" s="30">
        <v>178</v>
      </c>
      <c r="AV306" s="31"/>
      <c r="AW306" s="26"/>
      <c r="AX306" s="26"/>
      <c r="AY306" s="26">
        <v>1</v>
      </c>
      <c r="AZ306" s="26"/>
      <c r="BA306" s="25">
        <v>2</v>
      </c>
      <c r="BB306" s="24">
        <v>290</v>
      </c>
      <c r="BC306" s="26">
        <v>3</v>
      </c>
      <c r="BD306" s="32" t="s">
        <v>288</v>
      </c>
      <c r="BE306" s="32">
        <v>35</v>
      </c>
      <c r="BF306" s="35" t="s">
        <v>132</v>
      </c>
      <c r="BG306" s="26" t="s">
        <v>359</v>
      </c>
      <c r="BH306" s="29">
        <v>80</v>
      </c>
      <c r="BI306" s="26" t="s">
        <v>203</v>
      </c>
      <c r="BJ306" s="37"/>
      <c r="BK306" s="36"/>
      <c r="BL306" s="204" t="str">
        <f t="shared" si="5"/>
        <v>insert into Pokemon values ( 305, Raikou, level, 90,  85,  75, 115,  100,  115, trainer,  0)</v>
      </c>
    </row>
    <row r="307" spans="1:64" ht="12.75" customHeight="1">
      <c r="A307" s="12">
        <v>244</v>
      </c>
      <c r="B307" s="48" t="s">
        <v>680</v>
      </c>
      <c r="C307" s="48" t="s">
        <v>514</v>
      </c>
      <c r="D307" s="49"/>
      <c r="E307" s="50"/>
      <c r="F307" s="50">
        <v>239</v>
      </c>
      <c r="G307" s="50">
        <v>244</v>
      </c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1"/>
      <c r="AF307" s="17">
        <v>115</v>
      </c>
      <c r="AG307" s="18">
        <v>115</v>
      </c>
      <c r="AH307" s="19">
        <v>85</v>
      </c>
      <c r="AI307" s="20">
        <v>90</v>
      </c>
      <c r="AJ307" s="21">
        <v>75</v>
      </c>
      <c r="AK307" s="22">
        <v>100</v>
      </c>
      <c r="AL307" s="23">
        <f t="shared" si="0"/>
        <v>580</v>
      </c>
      <c r="AM307" s="24" t="s">
        <v>85</v>
      </c>
      <c r="AN307" s="37"/>
      <c r="AO307" s="24" t="s">
        <v>508</v>
      </c>
      <c r="AP307" s="34"/>
      <c r="AQ307" s="27" t="s">
        <v>234</v>
      </c>
      <c r="AR307" s="28" t="s">
        <v>510</v>
      </c>
      <c r="AS307" s="29">
        <v>2.1</v>
      </c>
      <c r="AT307" s="29">
        <v>436.5</v>
      </c>
      <c r="AU307" s="30">
        <v>198</v>
      </c>
      <c r="AV307" s="31">
        <v>1</v>
      </c>
      <c r="AW307" s="26">
        <v>2</v>
      </c>
      <c r="AX307" s="26"/>
      <c r="AY307" s="26"/>
      <c r="AZ307" s="26"/>
      <c r="BA307" s="25"/>
      <c r="BB307" s="24">
        <v>290</v>
      </c>
      <c r="BC307" s="26">
        <v>3</v>
      </c>
      <c r="BD307" s="32" t="s">
        <v>288</v>
      </c>
      <c r="BE307" s="32">
        <v>35</v>
      </c>
      <c r="BF307" s="35" t="s">
        <v>130</v>
      </c>
      <c r="BG307" s="26" t="s">
        <v>359</v>
      </c>
      <c r="BH307" s="29">
        <v>80</v>
      </c>
      <c r="BI307" s="26" t="s">
        <v>203</v>
      </c>
      <c r="BJ307" s="37"/>
      <c r="BK307" s="36"/>
      <c r="BL307" s="204" t="str">
        <f t="shared" si="5"/>
        <v>insert into Pokemon values ( 306, Entei, level, 115,  115,  85, 90,  75,  100, trainer,  0)</v>
      </c>
    </row>
    <row r="308" spans="1:64" ht="12.75" customHeight="1">
      <c r="A308" s="12">
        <v>245</v>
      </c>
      <c r="B308" s="48" t="s">
        <v>681</v>
      </c>
      <c r="C308" s="48" t="s">
        <v>514</v>
      </c>
      <c r="D308" s="49"/>
      <c r="E308" s="50"/>
      <c r="F308" s="50">
        <v>240</v>
      </c>
      <c r="G308" s="50">
        <v>245</v>
      </c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1"/>
      <c r="AF308" s="17">
        <v>100</v>
      </c>
      <c r="AG308" s="18">
        <v>75</v>
      </c>
      <c r="AH308" s="19">
        <v>115</v>
      </c>
      <c r="AI308" s="20">
        <v>90</v>
      </c>
      <c r="AJ308" s="21">
        <v>115</v>
      </c>
      <c r="AK308" s="22">
        <v>85</v>
      </c>
      <c r="AL308" s="23">
        <f t="shared" si="0"/>
        <v>580</v>
      </c>
      <c r="AM308" s="24" t="s">
        <v>103</v>
      </c>
      <c r="AN308" s="37"/>
      <c r="AO308" s="24" t="s">
        <v>508</v>
      </c>
      <c r="AP308" s="34"/>
      <c r="AQ308" s="27" t="s">
        <v>234</v>
      </c>
      <c r="AR308" s="28" t="s">
        <v>79</v>
      </c>
      <c r="AS308" s="29">
        <v>2</v>
      </c>
      <c r="AT308" s="29">
        <v>412.3</v>
      </c>
      <c r="AU308" s="30">
        <v>187</v>
      </c>
      <c r="AV308" s="31"/>
      <c r="AW308" s="26"/>
      <c r="AX308" s="26">
        <v>1</v>
      </c>
      <c r="AY308" s="26"/>
      <c r="AZ308" s="26">
        <v>2</v>
      </c>
      <c r="BA308" s="25"/>
      <c r="BB308" s="24">
        <v>290</v>
      </c>
      <c r="BC308" s="26">
        <v>3</v>
      </c>
      <c r="BD308" s="32" t="s">
        <v>288</v>
      </c>
      <c r="BE308" s="32">
        <v>35</v>
      </c>
      <c r="BF308" s="35" t="s">
        <v>107</v>
      </c>
      <c r="BG308" s="26" t="s">
        <v>359</v>
      </c>
      <c r="BH308" s="29">
        <v>80</v>
      </c>
      <c r="BI308" s="26" t="s">
        <v>203</v>
      </c>
      <c r="BJ308" s="37"/>
      <c r="BK308" s="36"/>
      <c r="BL308" s="204" t="str">
        <f t="shared" si="5"/>
        <v>insert into Pokemon values ( 307, Suicune, level, 100,  75,  115, 90,  115,  85, trainer,  0)</v>
      </c>
    </row>
    <row r="309" spans="1:64" ht="12.75" customHeight="1">
      <c r="A309" s="12">
        <v>246</v>
      </c>
      <c r="B309" s="48" t="s">
        <v>682</v>
      </c>
      <c r="C309" s="48" t="s">
        <v>523</v>
      </c>
      <c r="D309" s="49"/>
      <c r="E309" s="50"/>
      <c r="F309" s="50">
        <v>244</v>
      </c>
      <c r="G309" s="50">
        <v>249</v>
      </c>
      <c r="H309" s="50"/>
      <c r="I309" s="50"/>
      <c r="J309" s="50"/>
      <c r="K309" s="50"/>
      <c r="L309" s="50"/>
      <c r="M309" s="50">
        <v>292</v>
      </c>
      <c r="N309" s="50"/>
      <c r="O309" s="50"/>
      <c r="P309" s="50">
        <v>102</v>
      </c>
      <c r="Q309" s="50"/>
      <c r="R309" s="50"/>
      <c r="S309" s="50"/>
      <c r="T309" s="50"/>
      <c r="U309" s="50"/>
      <c r="V309" s="50">
        <v>247</v>
      </c>
      <c r="W309" s="50"/>
      <c r="X309" s="50">
        <v>148</v>
      </c>
      <c r="Y309" s="50"/>
      <c r="Z309" s="50"/>
      <c r="AA309" s="50">
        <v>383</v>
      </c>
      <c r="AB309" s="50"/>
      <c r="AC309" s="50">
        <v>139</v>
      </c>
      <c r="AD309" s="50"/>
      <c r="AE309" s="51">
        <v>316</v>
      </c>
      <c r="AF309" s="17">
        <v>50</v>
      </c>
      <c r="AG309" s="18">
        <v>64</v>
      </c>
      <c r="AH309" s="19">
        <v>50</v>
      </c>
      <c r="AI309" s="20">
        <v>45</v>
      </c>
      <c r="AJ309" s="21">
        <v>50</v>
      </c>
      <c r="AK309" s="22">
        <v>41</v>
      </c>
      <c r="AL309" s="23">
        <f t="shared" si="0"/>
        <v>300</v>
      </c>
      <c r="AM309" s="24" t="s">
        <v>292</v>
      </c>
      <c r="AN309" s="25" t="s">
        <v>187</v>
      </c>
      <c r="AO309" s="24" t="s">
        <v>153</v>
      </c>
      <c r="AP309" s="34"/>
      <c r="AQ309" s="27" t="s">
        <v>188</v>
      </c>
      <c r="AR309" s="28" t="s">
        <v>88</v>
      </c>
      <c r="AS309" s="29">
        <v>0.6</v>
      </c>
      <c r="AT309" s="29">
        <v>158.69999999999999</v>
      </c>
      <c r="AU309" s="30">
        <v>72</v>
      </c>
      <c r="AV309" s="31"/>
      <c r="AW309" s="26">
        <v>1</v>
      </c>
      <c r="AX309" s="26"/>
      <c r="AY309" s="26"/>
      <c r="AZ309" s="26"/>
      <c r="BA309" s="25"/>
      <c r="BB309" s="24">
        <v>60</v>
      </c>
      <c r="BC309" s="26">
        <v>45</v>
      </c>
      <c r="BD309" s="32" t="s">
        <v>288</v>
      </c>
      <c r="BE309" s="32">
        <v>35</v>
      </c>
      <c r="BF309" s="35" t="s">
        <v>71</v>
      </c>
      <c r="BG309" s="26" t="s">
        <v>120</v>
      </c>
      <c r="BH309" s="29">
        <v>40</v>
      </c>
      <c r="BI309" s="26" t="s">
        <v>73</v>
      </c>
      <c r="BJ309" s="37"/>
      <c r="BK309" s="36" t="s">
        <v>325</v>
      </c>
      <c r="BL309" s="204" t="str">
        <f t="shared" si="5"/>
        <v>insert into Pokemon values ( 308, Larvitar, level, 50,  64,  50, 45,  50,  41, trainer,  Lv. 30)</v>
      </c>
    </row>
    <row r="310" spans="1:64" ht="12.75" customHeight="1">
      <c r="A310" s="12">
        <v>247</v>
      </c>
      <c r="B310" s="48" t="s">
        <v>683</v>
      </c>
      <c r="C310" s="48" t="s">
        <v>523</v>
      </c>
      <c r="D310" s="49"/>
      <c r="E310" s="50"/>
      <c r="F310" s="50">
        <v>245</v>
      </c>
      <c r="G310" s="50">
        <v>250</v>
      </c>
      <c r="H310" s="50"/>
      <c r="I310" s="50"/>
      <c r="J310" s="50"/>
      <c r="K310" s="50"/>
      <c r="L310" s="50"/>
      <c r="M310" s="50">
        <v>293</v>
      </c>
      <c r="N310" s="50"/>
      <c r="O310" s="50"/>
      <c r="P310" s="50">
        <v>103</v>
      </c>
      <c r="Q310" s="50"/>
      <c r="R310" s="50"/>
      <c r="S310" s="50"/>
      <c r="T310" s="50"/>
      <c r="U310" s="50"/>
      <c r="V310" s="50">
        <v>248</v>
      </c>
      <c r="W310" s="50"/>
      <c r="X310" s="50">
        <v>149</v>
      </c>
      <c r="Y310" s="50"/>
      <c r="Z310" s="50"/>
      <c r="AA310" s="50">
        <v>384</v>
      </c>
      <c r="AB310" s="50"/>
      <c r="AC310" s="50">
        <v>140</v>
      </c>
      <c r="AD310" s="50"/>
      <c r="AE310" s="51">
        <v>317</v>
      </c>
      <c r="AF310" s="17">
        <v>70</v>
      </c>
      <c r="AG310" s="18">
        <v>84</v>
      </c>
      <c r="AH310" s="19">
        <v>70</v>
      </c>
      <c r="AI310" s="20">
        <v>65</v>
      </c>
      <c r="AJ310" s="21">
        <v>70</v>
      </c>
      <c r="AK310" s="22">
        <v>51</v>
      </c>
      <c r="AL310" s="23">
        <f t="shared" si="0"/>
        <v>410</v>
      </c>
      <c r="AM310" s="24" t="s">
        <v>292</v>
      </c>
      <c r="AN310" s="25" t="s">
        <v>187</v>
      </c>
      <c r="AO310" s="24" t="s">
        <v>123</v>
      </c>
      <c r="AP310" s="34"/>
      <c r="AQ310" s="38"/>
      <c r="AR310" s="39" t="s">
        <v>167</v>
      </c>
      <c r="AS310" s="40">
        <v>1.2</v>
      </c>
      <c r="AT310" s="40">
        <v>335.1</v>
      </c>
      <c r="AU310" s="41">
        <v>152</v>
      </c>
      <c r="AV310" s="31"/>
      <c r="AW310" s="26">
        <v>2</v>
      </c>
      <c r="AX310" s="26"/>
      <c r="AY310" s="26"/>
      <c r="AZ310" s="26"/>
      <c r="BA310" s="25"/>
      <c r="BB310" s="24">
        <v>144</v>
      </c>
      <c r="BC310" s="26">
        <v>45</v>
      </c>
      <c r="BD310" s="32" t="s">
        <v>288</v>
      </c>
      <c r="BE310" s="32">
        <v>35</v>
      </c>
      <c r="BF310" s="35" t="s">
        <v>313</v>
      </c>
      <c r="BG310" s="26" t="s">
        <v>120</v>
      </c>
      <c r="BH310" s="29">
        <v>40</v>
      </c>
      <c r="BI310" s="26" t="s">
        <v>73</v>
      </c>
      <c r="BJ310" s="37"/>
      <c r="BK310" s="36" t="s">
        <v>527</v>
      </c>
      <c r="BL310" s="204" t="str">
        <f t="shared" si="5"/>
        <v>insert into Pokemon values ( 309, Pupitar, level, 70,  84,  70, 65,  70,  51, trainer,  Lv. 55)</v>
      </c>
    </row>
    <row r="311" spans="1:64" ht="12.75" customHeight="1">
      <c r="A311" s="12">
        <v>248</v>
      </c>
      <c r="B311" s="48" t="s">
        <v>684</v>
      </c>
      <c r="C311" s="48" t="s">
        <v>523</v>
      </c>
      <c r="D311" s="49"/>
      <c r="E311" s="50"/>
      <c r="F311" s="50">
        <v>246</v>
      </c>
      <c r="G311" s="50">
        <v>251</v>
      </c>
      <c r="H311" s="50"/>
      <c r="I311" s="50"/>
      <c r="J311" s="50"/>
      <c r="K311" s="50"/>
      <c r="L311" s="50"/>
      <c r="M311" s="50">
        <v>294</v>
      </c>
      <c r="N311" s="50"/>
      <c r="O311" s="50"/>
      <c r="P311" s="50">
        <v>104</v>
      </c>
      <c r="Q311" s="50"/>
      <c r="R311" s="50"/>
      <c r="S311" s="50"/>
      <c r="T311" s="50"/>
      <c r="U311" s="50"/>
      <c r="V311" s="50">
        <v>249</v>
      </c>
      <c r="W311" s="50"/>
      <c r="X311" s="50">
        <v>150</v>
      </c>
      <c r="Y311" s="50"/>
      <c r="Z311" s="50"/>
      <c r="AA311" s="50">
        <v>385</v>
      </c>
      <c r="AB311" s="50"/>
      <c r="AC311" s="50">
        <v>141</v>
      </c>
      <c r="AD311" s="50"/>
      <c r="AE311" s="51">
        <v>318</v>
      </c>
      <c r="AF311" s="17">
        <v>100</v>
      </c>
      <c r="AG311" s="18">
        <v>134</v>
      </c>
      <c r="AH311" s="19">
        <v>110</v>
      </c>
      <c r="AI311" s="20">
        <v>95</v>
      </c>
      <c r="AJ311" s="21">
        <v>100</v>
      </c>
      <c r="AK311" s="22">
        <v>61</v>
      </c>
      <c r="AL311" s="23">
        <f t="shared" si="0"/>
        <v>600</v>
      </c>
      <c r="AM311" s="24" t="s">
        <v>292</v>
      </c>
      <c r="AN311" s="25" t="s">
        <v>160</v>
      </c>
      <c r="AO311" s="24" t="s">
        <v>685</v>
      </c>
      <c r="AP311" s="34"/>
      <c r="AQ311" s="27" t="s">
        <v>170</v>
      </c>
      <c r="AR311" s="28" t="s">
        <v>79</v>
      </c>
      <c r="AS311" s="29">
        <v>2</v>
      </c>
      <c r="AT311" s="29">
        <v>445.3</v>
      </c>
      <c r="AU311" s="30">
        <v>202</v>
      </c>
      <c r="AV311" s="31"/>
      <c r="AW311" s="26">
        <v>3</v>
      </c>
      <c r="AX311" s="26"/>
      <c r="AY311" s="26"/>
      <c r="AZ311" s="26"/>
      <c r="BA311" s="25"/>
      <c r="BB311" s="24">
        <v>300</v>
      </c>
      <c r="BC311" s="26">
        <v>45</v>
      </c>
      <c r="BD311" s="32" t="s">
        <v>288</v>
      </c>
      <c r="BE311" s="32">
        <v>35</v>
      </c>
      <c r="BF311" s="35" t="s">
        <v>71</v>
      </c>
      <c r="BG311" s="26" t="s">
        <v>120</v>
      </c>
      <c r="BH311" s="29">
        <v>40</v>
      </c>
      <c r="BI311" s="26" t="s">
        <v>73</v>
      </c>
      <c r="BJ311" s="37"/>
      <c r="BK311" s="36"/>
      <c r="BL311" s="204" t="str">
        <f t="shared" si="5"/>
        <v>insert into Pokemon values ( 310, Tyranitar, level, 100,  134,  110, 95,  100,  61, trainer,  0)</v>
      </c>
    </row>
    <row r="312" spans="1:64" ht="12.75" customHeight="1">
      <c r="A312" s="12">
        <v>248.1</v>
      </c>
      <c r="B312" s="48" t="s">
        <v>686</v>
      </c>
      <c r="C312" s="48" t="s">
        <v>687</v>
      </c>
      <c r="D312" s="49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>
        <v>104</v>
      </c>
      <c r="Q312" s="50"/>
      <c r="R312" s="50"/>
      <c r="S312" s="50"/>
      <c r="T312" s="50"/>
      <c r="U312" s="50"/>
      <c r="V312" s="50">
        <v>249</v>
      </c>
      <c r="W312" s="50"/>
      <c r="X312" s="50">
        <v>150</v>
      </c>
      <c r="Y312" s="50"/>
      <c r="Z312" s="50"/>
      <c r="AA312" s="50"/>
      <c r="AB312" s="50"/>
      <c r="AC312" s="50"/>
      <c r="AD312" s="50"/>
      <c r="AE312" s="51"/>
      <c r="AF312" s="17">
        <v>100</v>
      </c>
      <c r="AG312" s="18">
        <v>164</v>
      </c>
      <c r="AH312" s="19">
        <v>150</v>
      </c>
      <c r="AI312" s="20">
        <v>95</v>
      </c>
      <c r="AJ312" s="21">
        <v>120</v>
      </c>
      <c r="AK312" s="22">
        <v>71</v>
      </c>
      <c r="AL312" s="23">
        <f t="shared" si="0"/>
        <v>700</v>
      </c>
      <c r="AM312" s="24" t="s">
        <v>292</v>
      </c>
      <c r="AN312" s="25" t="s">
        <v>160</v>
      </c>
      <c r="AO312" s="24" t="s">
        <v>685</v>
      </c>
      <c r="AP312" s="34"/>
      <c r="AQ312" s="27"/>
      <c r="AR312" s="28" t="s">
        <v>488</v>
      </c>
      <c r="AS312" s="29">
        <v>2.5</v>
      </c>
      <c r="AT312" s="29">
        <v>562.20000000000005</v>
      </c>
      <c r="AU312" s="30">
        <v>255</v>
      </c>
      <c r="AV312" s="31"/>
      <c r="AW312" s="26">
        <v>3</v>
      </c>
      <c r="AX312" s="26"/>
      <c r="AY312" s="26"/>
      <c r="AZ312" s="26"/>
      <c r="BA312" s="25"/>
      <c r="BB312" s="24">
        <v>350</v>
      </c>
      <c r="BC312" s="26">
        <v>45</v>
      </c>
      <c r="BD312" s="32" t="s">
        <v>288</v>
      </c>
      <c r="BE312" s="32">
        <v>35</v>
      </c>
      <c r="BF312" s="35" t="s">
        <v>71</v>
      </c>
      <c r="BG312" s="26" t="s">
        <v>120</v>
      </c>
      <c r="BH312" s="29">
        <v>40</v>
      </c>
      <c r="BI312" s="26" t="s">
        <v>73</v>
      </c>
      <c r="BJ312" s="25"/>
      <c r="BK312" s="36"/>
      <c r="BL312" s="204" t="str">
        <f t="shared" si="5"/>
        <v>insert into Pokemon values ( 311, Tyranitar (Mega), level, 100,  164,  150, 95,  120,  71, trainer,  0)</v>
      </c>
    </row>
    <row r="313" spans="1:64" ht="12.75" customHeight="1">
      <c r="A313" s="12">
        <v>249</v>
      </c>
      <c r="B313" s="48" t="s">
        <v>688</v>
      </c>
      <c r="C313" s="48" t="s">
        <v>531</v>
      </c>
      <c r="D313" s="49"/>
      <c r="E313" s="50"/>
      <c r="F313" s="50">
        <v>247</v>
      </c>
      <c r="G313" s="50">
        <v>252</v>
      </c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1"/>
      <c r="AF313" s="17">
        <v>106</v>
      </c>
      <c r="AG313" s="18">
        <v>90</v>
      </c>
      <c r="AH313" s="19">
        <v>130</v>
      </c>
      <c r="AI313" s="20">
        <v>90</v>
      </c>
      <c r="AJ313" s="21">
        <v>154</v>
      </c>
      <c r="AK313" s="22">
        <v>110</v>
      </c>
      <c r="AL313" s="23">
        <f t="shared" si="0"/>
        <v>680</v>
      </c>
      <c r="AM313" s="24" t="s">
        <v>184</v>
      </c>
      <c r="AN313" s="25" t="s">
        <v>95</v>
      </c>
      <c r="AO313" s="24" t="s">
        <v>508</v>
      </c>
      <c r="AP313" s="34"/>
      <c r="AQ313" s="27" t="s">
        <v>529</v>
      </c>
      <c r="AR313" s="28" t="s">
        <v>689</v>
      </c>
      <c r="AS313" s="29">
        <v>5.2</v>
      </c>
      <c r="AT313" s="29">
        <v>476.2</v>
      </c>
      <c r="AU313" s="30">
        <v>216</v>
      </c>
      <c r="AV313" s="31"/>
      <c r="AW313" s="26"/>
      <c r="AX313" s="26"/>
      <c r="AY313" s="26"/>
      <c r="AZ313" s="26">
        <v>3</v>
      </c>
      <c r="BA313" s="25"/>
      <c r="BB313" s="24">
        <v>340</v>
      </c>
      <c r="BC313" s="26">
        <v>3</v>
      </c>
      <c r="BD313" s="32" t="s">
        <v>288</v>
      </c>
      <c r="BE313" s="32">
        <v>0</v>
      </c>
      <c r="BF313" s="35" t="s">
        <v>128</v>
      </c>
      <c r="BG313" s="26" t="s">
        <v>359</v>
      </c>
      <c r="BH313" s="29">
        <v>120</v>
      </c>
      <c r="BI313" s="26" t="s">
        <v>203</v>
      </c>
      <c r="BJ313" s="37"/>
      <c r="BK313" s="36"/>
      <c r="BL313" s="204" t="str">
        <f t="shared" si="5"/>
        <v>insert into Pokemon values ( 312, Lugia, level, 106,  90,  130, 90,  154,  110, trainer,  0)</v>
      </c>
    </row>
    <row r="314" spans="1:64" ht="12.75" customHeight="1">
      <c r="A314" s="12">
        <v>250</v>
      </c>
      <c r="B314" s="48" t="s">
        <v>690</v>
      </c>
      <c r="C314" s="48" t="s">
        <v>531</v>
      </c>
      <c r="D314" s="49"/>
      <c r="E314" s="50"/>
      <c r="F314" s="50">
        <v>248</v>
      </c>
      <c r="G314" s="50">
        <v>253</v>
      </c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1"/>
      <c r="AF314" s="17">
        <v>106</v>
      </c>
      <c r="AG314" s="18">
        <v>130</v>
      </c>
      <c r="AH314" s="19">
        <v>90</v>
      </c>
      <c r="AI314" s="20">
        <v>110</v>
      </c>
      <c r="AJ314" s="21">
        <v>154</v>
      </c>
      <c r="AK314" s="22">
        <v>90</v>
      </c>
      <c r="AL314" s="23">
        <f t="shared" si="0"/>
        <v>680</v>
      </c>
      <c r="AM314" s="24" t="s">
        <v>85</v>
      </c>
      <c r="AN314" s="25" t="s">
        <v>95</v>
      </c>
      <c r="AO314" s="24" t="s">
        <v>508</v>
      </c>
      <c r="AP314" s="34"/>
      <c r="AQ314" s="27" t="s">
        <v>348</v>
      </c>
      <c r="AR314" s="28" t="s">
        <v>691</v>
      </c>
      <c r="AS314" s="29">
        <v>3.8</v>
      </c>
      <c r="AT314" s="29">
        <v>438.7</v>
      </c>
      <c r="AU314" s="30">
        <v>199</v>
      </c>
      <c r="AV314" s="31"/>
      <c r="AW314" s="26"/>
      <c r="AX314" s="26"/>
      <c r="AY314" s="26"/>
      <c r="AZ314" s="26">
        <v>3</v>
      </c>
      <c r="BA314" s="25"/>
      <c r="BB314" s="24">
        <v>340</v>
      </c>
      <c r="BC314" s="26">
        <v>3</v>
      </c>
      <c r="BD314" s="32" t="s">
        <v>288</v>
      </c>
      <c r="BE314" s="32">
        <v>0</v>
      </c>
      <c r="BF314" s="35" t="s">
        <v>89</v>
      </c>
      <c r="BG314" s="26" t="s">
        <v>359</v>
      </c>
      <c r="BH314" s="29">
        <v>120</v>
      </c>
      <c r="BI314" s="26" t="s">
        <v>203</v>
      </c>
      <c r="BJ314" s="37"/>
      <c r="BK314" s="36"/>
      <c r="BL314" s="204" t="str">
        <f t="shared" si="5"/>
        <v>insert into Pokemon values ( 313, Ho-oh, level, 106,  130,  90, 110,  154,  90, trainer,  0)</v>
      </c>
    </row>
    <row r="315" spans="1:64" ht="12.75" customHeight="1">
      <c r="A315" s="12">
        <v>251</v>
      </c>
      <c r="B315" s="48" t="s">
        <v>692</v>
      </c>
      <c r="C315" s="48" t="s">
        <v>537</v>
      </c>
      <c r="D315" s="49"/>
      <c r="E315" s="50"/>
      <c r="F315" s="50">
        <v>251</v>
      </c>
      <c r="G315" s="50">
        <v>256</v>
      </c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1"/>
      <c r="AF315" s="17">
        <v>100</v>
      </c>
      <c r="AG315" s="18">
        <v>100</v>
      </c>
      <c r="AH315" s="19">
        <v>100</v>
      </c>
      <c r="AI315" s="20">
        <v>100</v>
      </c>
      <c r="AJ315" s="21">
        <v>100</v>
      </c>
      <c r="AK315" s="22">
        <v>100</v>
      </c>
      <c r="AL315" s="23">
        <f t="shared" si="0"/>
        <v>600</v>
      </c>
      <c r="AM315" s="24" t="s">
        <v>184</v>
      </c>
      <c r="AN315" s="25" t="s">
        <v>65</v>
      </c>
      <c r="AO315" s="24" t="s">
        <v>442</v>
      </c>
      <c r="AP315" s="34"/>
      <c r="AQ315" s="38"/>
      <c r="AR315" s="39" t="s">
        <v>88</v>
      </c>
      <c r="AS315" s="40">
        <v>0.6</v>
      </c>
      <c r="AT315" s="40">
        <v>11</v>
      </c>
      <c r="AU315" s="41">
        <v>5</v>
      </c>
      <c r="AV315" s="31">
        <v>3</v>
      </c>
      <c r="AW315" s="26"/>
      <c r="AX315" s="26"/>
      <c r="AY315" s="26"/>
      <c r="AZ315" s="26"/>
      <c r="BA315" s="25"/>
      <c r="BB315" s="24">
        <v>300</v>
      </c>
      <c r="BC315" s="26">
        <v>45</v>
      </c>
      <c r="BD315" s="32" t="s">
        <v>70</v>
      </c>
      <c r="BE315" s="32">
        <v>100</v>
      </c>
      <c r="BF315" s="35" t="s">
        <v>71</v>
      </c>
      <c r="BG315" s="26" t="s">
        <v>359</v>
      </c>
      <c r="BH315" s="29">
        <v>120</v>
      </c>
      <c r="BI315" s="26" t="s">
        <v>203</v>
      </c>
      <c r="BJ315" s="37"/>
      <c r="BK315" s="36"/>
      <c r="BL315" s="204" t="str">
        <f t="shared" si="5"/>
        <v>insert into Pokemon values ( 314, Celebi, level, 100,  100,  100, 100,  100,  100, trainer,  0)</v>
      </c>
    </row>
    <row r="316" spans="1:64" ht="12.75" customHeight="1">
      <c r="A316" s="12">
        <v>252</v>
      </c>
      <c r="B316" s="56" t="s">
        <v>693</v>
      </c>
      <c r="C316" s="56" t="s">
        <v>64</v>
      </c>
      <c r="D316" s="57"/>
      <c r="E316" s="58"/>
      <c r="F316" s="58"/>
      <c r="G316" s="58"/>
      <c r="H316" s="58">
        <v>1</v>
      </c>
      <c r="I316" s="58">
        <v>1</v>
      </c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9"/>
      <c r="AF316" s="17">
        <v>40</v>
      </c>
      <c r="AG316" s="18">
        <v>45</v>
      </c>
      <c r="AH316" s="19">
        <v>35</v>
      </c>
      <c r="AI316" s="20">
        <v>65</v>
      </c>
      <c r="AJ316" s="21">
        <v>55</v>
      </c>
      <c r="AK316" s="22">
        <v>70</v>
      </c>
      <c r="AL316" s="23">
        <f t="shared" si="0"/>
        <v>310</v>
      </c>
      <c r="AM316" s="24" t="s">
        <v>65</v>
      </c>
      <c r="AN316" s="25"/>
      <c r="AO316" s="24" t="s">
        <v>67</v>
      </c>
      <c r="AP316" s="26"/>
      <c r="AQ316" s="27" t="s">
        <v>425</v>
      </c>
      <c r="AR316" s="28" t="s">
        <v>106</v>
      </c>
      <c r="AS316" s="29">
        <v>0.5</v>
      </c>
      <c r="AT316" s="29">
        <v>11</v>
      </c>
      <c r="AU316" s="30">
        <v>5</v>
      </c>
      <c r="AV316" s="31"/>
      <c r="AW316" s="26"/>
      <c r="AX316" s="26"/>
      <c r="AY316" s="26"/>
      <c r="AZ316" s="26"/>
      <c r="BA316" s="25">
        <v>1</v>
      </c>
      <c r="BB316" s="24">
        <v>62</v>
      </c>
      <c r="BC316" s="26">
        <v>45</v>
      </c>
      <c r="BD316" s="32" t="s">
        <v>70</v>
      </c>
      <c r="BE316" s="32">
        <v>50</v>
      </c>
      <c r="BF316" s="33" t="s">
        <v>71</v>
      </c>
      <c r="BG316" s="26" t="s">
        <v>72</v>
      </c>
      <c r="BH316" s="29">
        <v>20</v>
      </c>
      <c r="BI316" s="26" t="s">
        <v>73</v>
      </c>
      <c r="BJ316" s="25" t="s">
        <v>90</v>
      </c>
      <c r="BK316" s="12" t="s">
        <v>74</v>
      </c>
      <c r="BL316" s="204" t="str">
        <f t="shared" si="5"/>
        <v>insert into Pokemon values ( 315, Treecko, level, 40,  45,  35, 65,  55,  70, trainer,  Lv. 16)</v>
      </c>
    </row>
    <row r="317" spans="1:64" ht="12.75" customHeight="1">
      <c r="A317" s="12">
        <v>253</v>
      </c>
      <c r="B317" s="56" t="s">
        <v>694</v>
      </c>
      <c r="C317" s="56" t="s">
        <v>64</v>
      </c>
      <c r="D317" s="57"/>
      <c r="E317" s="58"/>
      <c r="F317" s="58"/>
      <c r="G317" s="58"/>
      <c r="H317" s="58">
        <v>2</v>
      </c>
      <c r="I317" s="58">
        <v>2</v>
      </c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9"/>
      <c r="AF317" s="17">
        <v>50</v>
      </c>
      <c r="AG317" s="18">
        <v>65</v>
      </c>
      <c r="AH317" s="19">
        <v>45</v>
      </c>
      <c r="AI317" s="20">
        <v>85</v>
      </c>
      <c r="AJ317" s="21">
        <v>65</v>
      </c>
      <c r="AK317" s="22">
        <v>95</v>
      </c>
      <c r="AL317" s="23">
        <f t="shared" si="0"/>
        <v>405</v>
      </c>
      <c r="AM317" s="24" t="s">
        <v>65</v>
      </c>
      <c r="AN317" s="25"/>
      <c r="AO317" s="24" t="s">
        <v>67</v>
      </c>
      <c r="AP317" s="26"/>
      <c r="AQ317" s="27" t="s">
        <v>425</v>
      </c>
      <c r="AR317" s="28" t="s">
        <v>211</v>
      </c>
      <c r="AS317" s="29">
        <v>0.9</v>
      </c>
      <c r="AT317" s="29">
        <v>47.6</v>
      </c>
      <c r="AU317" s="30">
        <v>21.6</v>
      </c>
      <c r="AV317" s="31"/>
      <c r="AW317" s="26"/>
      <c r="AX317" s="26"/>
      <c r="AY317" s="26"/>
      <c r="AZ317" s="26"/>
      <c r="BA317" s="25">
        <v>2</v>
      </c>
      <c r="BB317" s="24">
        <v>142</v>
      </c>
      <c r="BC317" s="26">
        <v>45</v>
      </c>
      <c r="BD317" s="32" t="s">
        <v>70</v>
      </c>
      <c r="BE317" s="32">
        <v>50</v>
      </c>
      <c r="BF317" s="33" t="s">
        <v>71</v>
      </c>
      <c r="BG317" s="26" t="s">
        <v>72</v>
      </c>
      <c r="BH317" s="29">
        <v>20</v>
      </c>
      <c r="BI317" s="26" t="s">
        <v>73</v>
      </c>
      <c r="BJ317" s="25" t="s">
        <v>90</v>
      </c>
      <c r="BK317" s="12" t="s">
        <v>93</v>
      </c>
      <c r="BL317" s="204" t="str">
        <f t="shared" si="5"/>
        <v>insert into Pokemon values ( 316, Grovyle, level, 50,  65,  45, 85,  65,  95, trainer,  Lv. 36)</v>
      </c>
    </row>
    <row r="318" spans="1:64" ht="12.75" customHeight="1">
      <c r="A318" s="12">
        <v>254</v>
      </c>
      <c r="B318" s="56" t="s">
        <v>695</v>
      </c>
      <c r="C318" s="56" t="s">
        <v>64</v>
      </c>
      <c r="D318" s="57"/>
      <c r="E318" s="58"/>
      <c r="F318" s="58"/>
      <c r="G318" s="58"/>
      <c r="H318" s="58">
        <v>3</v>
      </c>
      <c r="I318" s="58">
        <v>3</v>
      </c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9"/>
      <c r="AF318" s="17">
        <v>70</v>
      </c>
      <c r="AG318" s="18">
        <v>85</v>
      </c>
      <c r="AH318" s="19">
        <v>65</v>
      </c>
      <c r="AI318" s="20">
        <v>105</v>
      </c>
      <c r="AJ318" s="21">
        <v>85</v>
      </c>
      <c r="AK318" s="22">
        <v>120</v>
      </c>
      <c r="AL318" s="23">
        <f t="shared" si="0"/>
        <v>530</v>
      </c>
      <c r="AM318" s="24" t="s">
        <v>65</v>
      </c>
      <c r="AN318" s="25"/>
      <c r="AO318" s="24" t="s">
        <v>67</v>
      </c>
      <c r="AP318" s="26"/>
      <c r="AQ318" s="27" t="s">
        <v>425</v>
      </c>
      <c r="AR318" s="28" t="s">
        <v>96</v>
      </c>
      <c r="AS318" s="29">
        <v>1.7</v>
      </c>
      <c r="AT318" s="29">
        <v>115.1</v>
      </c>
      <c r="AU318" s="30">
        <v>52.2</v>
      </c>
      <c r="AV318" s="31"/>
      <c r="AW318" s="26"/>
      <c r="AX318" s="26"/>
      <c r="AY318" s="26"/>
      <c r="AZ318" s="26"/>
      <c r="BA318" s="25">
        <v>3</v>
      </c>
      <c r="BB318" s="24">
        <v>265</v>
      </c>
      <c r="BC318" s="26">
        <v>45</v>
      </c>
      <c r="BD318" s="32" t="s">
        <v>70</v>
      </c>
      <c r="BE318" s="32">
        <v>50</v>
      </c>
      <c r="BF318" s="33" t="s">
        <v>71</v>
      </c>
      <c r="BG318" s="26" t="s">
        <v>72</v>
      </c>
      <c r="BH318" s="29">
        <v>20</v>
      </c>
      <c r="BI318" s="26" t="s">
        <v>73</v>
      </c>
      <c r="BJ318" s="25" t="s">
        <v>90</v>
      </c>
      <c r="BK318" s="12"/>
      <c r="BL318" s="204" t="str">
        <f t="shared" si="5"/>
        <v>insert into Pokemon values ( 317, Sceptile, level, 70,  85,  65, 105,  85,  120, trainer,  0)</v>
      </c>
    </row>
    <row r="319" spans="1:64" ht="12.75" customHeight="1">
      <c r="A319" s="12">
        <v>254.1</v>
      </c>
      <c r="B319" s="56" t="s">
        <v>696</v>
      </c>
      <c r="C319" s="56" t="s">
        <v>81</v>
      </c>
      <c r="D319" s="57"/>
      <c r="E319" s="58"/>
      <c r="F319" s="58"/>
      <c r="G319" s="58"/>
      <c r="H319" s="58"/>
      <c r="I319" s="58">
        <v>3</v>
      </c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9"/>
      <c r="AF319" s="17">
        <v>70</v>
      </c>
      <c r="AG319" s="18">
        <v>110</v>
      </c>
      <c r="AH319" s="19">
        <v>75</v>
      </c>
      <c r="AI319" s="20">
        <v>145</v>
      </c>
      <c r="AJ319" s="21">
        <v>85</v>
      </c>
      <c r="AK319" s="22">
        <v>145</v>
      </c>
      <c r="AL319" s="23">
        <f t="shared" si="0"/>
        <v>630</v>
      </c>
      <c r="AM319" s="24" t="s">
        <v>65</v>
      </c>
      <c r="AN319" s="37" t="s">
        <v>90</v>
      </c>
      <c r="AO319" s="24" t="s">
        <v>177</v>
      </c>
      <c r="AP319" s="34"/>
      <c r="AQ319" s="27"/>
      <c r="AR319" s="28" t="s">
        <v>295</v>
      </c>
      <c r="AS319" s="29">
        <v>1.9</v>
      </c>
      <c r="AT319" s="29">
        <v>121.7</v>
      </c>
      <c r="AU319" s="30">
        <v>55.2</v>
      </c>
      <c r="AV319" s="31"/>
      <c r="AW319" s="26"/>
      <c r="AX319" s="26"/>
      <c r="AY319" s="26"/>
      <c r="AZ319" s="26"/>
      <c r="BA319" s="25">
        <v>3</v>
      </c>
      <c r="BB319" s="24">
        <v>315</v>
      </c>
      <c r="BC319" s="26">
        <v>45</v>
      </c>
      <c r="BD319" s="32" t="s">
        <v>70</v>
      </c>
      <c r="BE319" s="32">
        <v>50</v>
      </c>
      <c r="BF319" s="35" t="s">
        <v>71</v>
      </c>
      <c r="BG319" s="26" t="s">
        <v>72</v>
      </c>
      <c r="BH319" s="29">
        <v>20</v>
      </c>
      <c r="BI319" s="26" t="s">
        <v>73</v>
      </c>
      <c r="BJ319" s="25" t="s">
        <v>90</v>
      </c>
      <c r="BK319" s="36"/>
      <c r="BL319" s="204" t="str">
        <f t="shared" si="5"/>
        <v>insert into Pokemon values ( 318, Sceptile (Mega), level, 70,  110,  75, 145,  85,  145, trainer,  0)</v>
      </c>
    </row>
    <row r="320" spans="1:64" ht="12.75" customHeight="1">
      <c r="A320" s="12">
        <v>255</v>
      </c>
      <c r="B320" s="56" t="s">
        <v>697</v>
      </c>
      <c r="C320" s="56" t="s">
        <v>64</v>
      </c>
      <c r="D320" s="57"/>
      <c r="E320" s="58"/>
      <c r="F320" s="58"/>
      <c r="G320" s="58"/>
      <c r="H320" s="58">
        <v>4</v>
      </c>
      <c r="I320" s="58">
        <v>4</v>
      </c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9"/>
      <c r="AF320" s="17">
        <v>45</v>
      </c>
      <c r="AG320" s="18">
        <v>60</v>
      </c>
      <c r="AH320" s="19">
        <v>40</v>
      </c>
      <c r="AI320" s="20">
        <v>70</v>
      </c>
      <c r="AJ320" s="21">
        <v>50</v>
      </c>
      <c r="AK320" s="22">
        <v>45</v>
      </c>
      <c r="AL320" s="23">
        <f t="shared" si="0"/>
        <v>310</v>
      </c>
      <c r="AM320" s="24" t="s">
        <v>85</v>
      </c>
      <c r="AN320" s="25"/>
      <c r="AO320" s="24" t="s">
        <v>86</v>
      </c>
      <c r="AP320" s="26"/>
      <c r="AQ320" s="27" t="s">
        <v>596</v>
      </c>
      <c r="AR320" s="28" t="s">
        <v>178</v>
      </c>
      <c r="AS320" s="29">
        <v>0.4</v>
      </c>
      <c r="AT320" s="29">
        <v>5.5</v>
      </c>
      <c r="AU320" s="30">
        <v>2.5</v>
      </c>
      <c r="AV320" s="31"/>
      <c r="AW320" s="26"/>
      <c r="AX320" s="26"/>
      <c r="AY320" s="26">
        <v>1</v>
      </c>
      <c r="AZ320" s="26"/>
      <c r="BA320" s="25"/>
      <c r="BB320" s="24">
        <v>62</v>
      </c>
      <c r="BC320" s="26">
        <v>45</v>
      </c>
      <c r="BD320" s="32" t="s">
        <v>70</v>
      </c>
      <c r="BE320" s="32">
        <v>50</v>
      </c>
      <c r="BF320" s="33" t="s">
        <v>89</v>
      </c>
      <c r="BG320" s="26" t="s">
        <v>72</v>
      </c>
      <c r="BH320" s="29">
        <v>20</v>
      </c>
      <c r="BI320" s="26" t="s">
        <v>156</v>
      </c>
      <c r="BJ320" s="25"/>
      <c r="BK320" s="12" t="s">
        <v>74</v>
      </c>
      <c r="BL320" s="204" t="str">
        <f t="shared" si="5"/>
        <v>insert into Pokemon values ( 319, Torchic, level, 45,  60,  40, 70,  50,  45, trainer,  Lv. 16)</v>
      </c>
    </row>
    <row r="321" spans="1:64" ht="12.75" customHeight="1">
      <c r="A321" s="12">
        <v>256</v>
      </c>
      <c r="B321" s="56" t="s">
        <v>698</v>
      </c>
      <c r="C321" s="56" t="s">
        <v>64</v>
      </c>
      <c r="D321" s="57"/>
      <c r="E321" s="58"/>
      <c r="F321" s="58"/>
      <c r="G321" s="58"/>
      <c r="H321" s="58">
        <v>5</v>
      </c>
      <c r="I321" s="58">
        <v>5</v>
      </c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9"/>
      <c r="AF321" s="17">
        <v>60</v>
      </c>
      <c r="AG321" s="18">
        <v>85</v>
      </c>
      <c r="AH321" s="19">
        <v>60</v>
      </c>
      <c r="AI321" s="20">
        <v>85</v>
      </c>
      <c r="AJ321" s="21">
        <v>60</v>
      </c>
      <c r="AK321" s="22">
        <v>55</v>
      </c>
      <c r="AL321" s="23">
        <f t="shared" si="0"/>
        <v>405</v>
      </c>
      <c r="AM321" s="24" t="s">
        <v>85</v>
      </c>
      <c r="AN321" s="25" t="s">
        <v>280</v>
      </c>
      <c r="AO321" s="24" t="s">
        <v>86</v>
      </c>
      <c r="AP321" s="26"/>
      <c r="AQ321" s="27" t="s">
        <v>596</v>
      </c>
      <c r="AR321" s="28" t="s">
        <v>211</v>
      </c>
      <c r="AS321" s="29">
        <v>0.9</v>
      </c>
      <c r="AT321" s="29">
        <v>43</v>
      </c>
      <c r="AU321" s="30">
        <v>19.5</v>
      </c>
      <c r="AV321" s="31"/>
      <c r="AW321" s="26">
        <v>1</v>
      </c>
      <c r="AX321" s="26"/>
      <c r="AY321" s="26">
        <v>1</v>
      </c>
      <c r="AZ321" s="26"/>
      <c r="BA321" s="25"/>
      <c r="BB321" s="24">
        <v>142</v>
      </c>
      <c r="BC321" s="26">
        <v>45</v>
      </c>
      <c r="BD321" s="32" t="s">
        <v>70</v>
      </c>
      <c r="BE321" s="32">
        <v>50</v>
      </c>
      <c r="BF321" s="33" t="s">
        <v>89</v>
      </c>
      <c r="BG321" s="26" t="s">
        <v>72</v>
      </c>
      <c r="BH321" s="29">
        <v>20</v>
      </c>
      <c r="BI321" s="26" t="s">
        <v>156</v>
      </c>
      <c r="BJ321" s="25"/>
      <c r="BK321" s="12" t="s">
        <v>93</v>
      </c>
      <c r="BL321" s="204" t="str">
        <f t="shared" si="5"/>
        <v>insert into Pokemon values ( 320, Combusken, level, 60,  85,  60, 85,  60,  55, trainer,  Lv. 36)</v>
      </c>
    </row>
    <row r="322" spans="1:64" ht="12.75" customHeight="1">
      <c r="A322" s="12">
        <v>257</v>
      </c>
      <c r="B322" s="56" t="s">
        <v>699</v>
      </c>
      <c r="C322" s="56" t="s">
        <v>64</v>
      </c>
      <c r="D322" s="57"/>
      <c r="E322" s="58"/>
      <c r="F322" s="58"/>
      <c r="G322" s="58"/>
      <c r="H322" s="58">
        <v>6</v>
      </c>
      <c r="I322" s="58">
        <v>6</v>
      </c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9"/>
      <c r="AF322" s="17">
        <v>80</v>
      </c>
      <c r="AG322" s="18">
        <v>120</v>
      </c>
      <c r="AH322" s="19">
        <v>70</v>
      </c>
      <c r="AI322" s="20">
        <v>110</v>
      </c>
      <c r="AJ322" s="21">
        <v>70</v>
      </c>
      <c r="AK322" s="22">
        <v>80</v>
      </c>
      <c r="AL322" s="23">
        <f t="shared" si="0"/>
        <v>530</v>
      </c>
      <c r="AM322" s="24" t="s">
        <v>85</v>
      </c>
      <c r="AN322" s="25" t="s">
        <v>280</v>
      </c>
      <c r="AO322" s="24" t="s">
        <v>86</v>
      </c>
      <c r="AP322" s="26"/>
      <c r="AQ322" s="27" t="s">
        <v>596</v>
      </c>
      <c r="AR322" s="28" t="s">
        <v>295</v>
      </c>
      <c r="AS322" s="29">
        <v>1.9</v>
      </c>
      <c r="AT322" s="29">
        <v>114.6</v>
      </c>
      <c r="AU322" s="30">
        <v>52</v>
      </c>
      <c r="AV322" s="31"/>
      <c r="AW322" s="26">
        <v>3</v>
      </c>
      <c r="AX322" s="26"/>
      <c r="AY322" s="26"/>
      <c r="AZ322" s="26"/>
      <c r="BA322" s="25"/>
      <c r="BB322" s="24">
        <v>265</v>
      </c>
      <c r="BC322" s="26">
        <v>45</v>
      </c>
      <c r="BD322" s="32" t="s">
        <v>70</v>
      </c>
      <c r="BE322" s="32">
        <v>50</v>
      </c>
      <c r="BF322" s="33" t="s">
        <v>89</v>
      </c>
      <c r="BG322" s="26" t="s">
        <v>72</v>
      </c>
      <c r="BH322" s="29">
        <v>20</v>
      </c>
      <c r="BI322" s="26" t="s">
        <v>156</v>
      </c>
      <c r="BJ322" s="25"/>
      <c r="BK322" s="12"/>
      <c r="BL322" s="204" t="str">
        <f t="shared" si="5"/>
        <v>insert into Pokemon values ( 321, Blaziken, level, 80,  120,  70, 110,  70,  80, trainer,  0)</v>
      </c>
    </row>
    <row r="323" spans="1:64" ht="12.75" customHeight="1">
      <c r="A323" s="12">
        <v>257.10000000000002</v>
      </c>
      <c r="B323" s="56" t="s">
        <v>700</v>
      </c>
      <c r="C323" s="56" t="s">
        <v>81</v>
      </c>
      <c r="D323" s="57"/>
      <c r="E323" s="58"/>
      <c r="F323" s="58"/>
      <c r="G323" s="58"/>
      <c r="H323" s="58"/>
      <c r="I323" s="58">
        <v>6</v>
      </c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9"/>
      <c r="AF323" s="17">
        <v>80</v>
      </c>
      <c r="AG323" s="18">
        <v>160</v>
      </c>
      <c r="AH323" s="19">
        <v>80</v>
      </c>
      <c r="AI323" s="20">
        <v>130</v>
      </c>
      <c r="AJ323" s="21">
        <v>80</v>
      </c>
      <c r="AK323" s="22">
        <v>100</v>
      </c>
      <c r="AL323" s="23">
        <f t="shared" si="0"/>
        <v>630</v>
      </c>
      <c r="AM323" s="24" t="s">
        <v>85</v>
      </c>
      <c r="AN323" s="25" t="s">
        <v>280</v>
      </c>
      <c r="AO323" s="24" t="s">
        <v>596</v>
      </c>
      <c r="AP323" s="34"/>
      <c r="AQ323" s="27"/>
      <c r="AR323" s="28" t="s">
        <v>295</v>
      </c>
      <c r="AS323" s="29">
        <v>1.9</v>
      </c>
      <c r="AT323" s="29">
        <v>114.6</v>
      </c>
      <c r="AU323" s="30">
        <v>52</v>
      </c>
      <c r="AV323" s="31"/>
      <c r="AW323" s="26">
        <v>3</v>
      </c>
      <c r="AX323" s="26"/>
      <c r="AY323" s="26"/>
      <c r="AZ323" s="26"/>
      <c r="BA323" s="25"/>
      <c r="BB323" s="24">
        <v>315</v>
      </c>
      <c r="BC323" s="26">
        <v>45</v>
      </c>
      <c r="BD323" s="32" t="s">
        <v>70</v>
      </c>
      <c r="BE323" s="32">
        <v>50</v>
      </c>
      <c r="BF323" s="35" t="s">
        <v>89</v>
      </c>
      <c r="BG323" s="26" t="s">
        <v>72</v>
      </c>
      <c r="BH323" s="29">
        <v>20</v>
      </c>
      <c r="BI323" s="26" t="s">
        <v>156</v>
      </c>
      <c r="BJ323" s="25"/>
      <c r="BK323" s="36"/>
      <c r="BL323" s="204" t="str">
        <f t="shared" ref="BL323:BL386" si="6">"insert into Pokemon values ( "&amp;ROW()-1&amp;", "&amp;B323&amp;", level, "&amp;AF323&amp;",  "&amp;AG323&amp;",  "&amp;AH323&amp;", "&amp;AI323&amp;",  "&amp;AJ323&amp;",  "&amp;AK323&amp;", trainer,  "&amp;IF(BK323="","0",BK323)&amp;")"</f>
        <v>insert into Pokemon values ( 322, Blaziken (Mega), level, 80,  160,  80, 130,  80,  100, trainer,  0)</v>
      </c>
    </row>
    <row r="324" spans="1:64" ht="12.75" customHeight="1">
      <c r="A324" s="12">
        <v>258</v>
      </c>
      <c r="B324" s="56" t="s">
        <v>701</v>
      </c>
      <c r="C324" s="56" t="s">
        <v>64</v>
      </c>
      <c r="D324" s="57"/>
      <c r="E324" s="58"/>
      <c r="F324" s="58"/>
      <c r="G324" s="58"/>
      <c r="H324" s="58">
        <v>7</v>
      </c>
      <c r="I324" s="58">
        <v>7</v>
      </c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9"/>
      <c r="AF324" s="17">
        <v>50</v>
      </c>
      <c r="AG324" s="18">
        <v>70</v>
      </c>
      <c r="AH324" s="19">
        <v>50</v>
      </c>
      <c r="AI324" s="20">
        <v>50</v>
      </c>
      <c r="AJ324" s="21">
        <v>50</v>
      </c>
      <c r="AK324" s="22">
        <v>40</v>
      </c>
      <c r="AL324" s="23">
        <f t="shared" si="0"/>
        <v>310</v>
      </c>
      <c r="AM324" s="24" t="s">
        <v>103</v>
      </c>
      <c r="AN324" s="25"/>
      <c r="AO324" s="24" t="s">
        <v>104</v>
      </c>
      <c r="AP324" s="26"/>
      <c r="AQ324" s="27" t="s">
        <v>246</v>
      </c>
      <c r="AR324" s="28" t="s">
        <v>178</v>
      </c>
      <c r="AS324" s="29">
        <v>0.4</v>
      </c>
      <c r="AT324" s="29">
        <v>16.8</v>
      </c>
      <c r="AU324" s="30">
        <v>7.6</v>
      </c>
      <c r="AV324" s="31"/>
      <c r="AW324" s="26">
        <v>1</v>
      </c>
      <c r="AX324" s="26"/>
      <c r="AY324" s="26"/>
      <c r="AZ324" s="26"/>
      <c r="BA324" s="25"/>
      <c r="BB324" s="24">
        <v>62</v>
      </c>
      <c r="BC324" s="26">
        <v>45</v>
      </c>
      <c r="BD324" s="32" t="s">
        <v>70</v>
      </c>
      <c r="BE324" s="32">
        <v>50</v>
      </c>
      <c r="BF324" s="33" t="s">
        <v>107</v>
      </c>
      <c r="BG324" s="26" t="s">
        <v>72</v>
      </c>
      <c r="BH324" s="29">
        <v>20</v>
      </c>
      <c r="BI324" s="26" t="s">
        <v>73</v>
      </c>
      <c r="BJ324" s="25" t="s">
        <v>108</v>
      </c>
      <c r="BK324" s="12" t="s">
        <v>74</v>
      </c>
      <c r="BL324" s="204" t="str">
        <f t="shared" si="6"/>
        <v>insert into Pokemon values ( 323, Mudkip, level, 50,  70,  50, 50,  50,  40, trainer,  Lv. 16)</v>
      </c>
    </row>
    <row r="325" spans="1:64" ht="12.75" customHeight="1">
      <c r="A325" s="12">
        <v>259</v>
      </c>
      <c r="B325" s="56" t="s">
        <v>702</v>
      </c>
      <c r="C325" s="56" t="s">
        <v>64</v>
      </c>
      <c r="D325" s="57"/>
      <c r="E325" s="58"/>
      <c r="F325" s="58"/>
      <c r="G325" s="58"/>
      <c r="H325" s="58">
        <v>8</v>
      </c>
      <c r="I325" s="58">
        <v>8</v>
      </c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9"/>
      <c r="AF325" s="17">
        <v>70</v>
      </c>
      <c r="AG325" s="18">
        <v>85</v>
      </c>
      <c r="AH325" s="19">
        <v>70</v>
      </c>
      <c r="AI325" s="20">
        <v>60</v>
      </c>
      <c r="AJ325" s="21">
        <v>70</v>
      </c>
      <c r="AK325" s="22">
        <v>50</v>
      </c>
      <c r="AL325" s="23">
        <f t="shared" si="0"/>
        <v>405</v>
      </c>
      <c r="AM325" s="24" t="s">
        <v>103</v>
      </c>
      <c r="AN325" s="25" t="s">
        <v>187</v>
      </c>
      <c r="AO325" s="24" t="s">
        <v>104</v>
      </c>
      <c r="AP325" s="26"/>
      <c r="AQ325" s="27" t="s">
        <v>246</v>
      </c>
      <c r="AR325" s="28" t="s">
        <v>69</v>
      </c>
      <c r="AS325" s="29">
        <v>0.7</v>
      </c>
      <c r="AT325" s="29">
        <v>61.7</v>
      </c>
      <c r="AU325" s="30">
        <v>28</v>
      </c>
      <c r="AV325" s="31"/>
      <c r="AW325" s="26">
        <v>2</v>
      </c>
      <c r="AX325" s="26"/>
      <c r="AY325" s="26"/>
      <c r="AZ325" s="26"/>
      <c r="BA325" s="25"/>
      <c r="BB325" s="24">
        <v>142</v>
      </c>
      <c r="BC325" s="26">
        <v>45</v>
      </c>
      <c r="BD325" s="32" t="s">
        <v>70</v>
      </c>
      <c r="BE325" s="32">
        <v>50</v>
      </c>
      <c r="BF325" s="33" t="s">
        <v>107</v>
      </c>
      <c r="BG325" s="26" t="s">
        <v>72</v>
      </c>
      <c r="BH325" s="29">
        <v>20</v>
      </c>
      <c r="BI325" s="26" t="s">
        <v>73</v>
      </c>
      <c r="BJ325" s="25" t="s">
        <v>108</v>
      </c>
      <c r="BK325" s="12" t="s">
        <v>93</v>
      </c>
      <c r="BL325" s="204" t="str">
        <f t="shared" si="6"/>
        <v>insert into Pokemon values ( 324, Marshtomp, level, 70,  85,  70, 60,  70,  50, trainer,  Lv. 36)</v>
      </c>
    </row>
    <row r="326" spans="1:64" ht="12.75" customHeight="1">
      <c r="A326" s="12">
        <v>260</v>
      </c>
      <c r="B326" s="56" t="s">
        <v>703</v>
      </c>
      <c r="C326" s="56" t="s">
        <v>64</v>
      </c>
      <c r="D326" s="57"/>
      <c r="E326" s="58"/>
      <c r="F326" s="58"/>
      <c r="G326" s="58"/>
      <c r="H326" s="58">
        <v>9</v>
      </c>
      <c r="I326" s="58">
        <v>9</v>
      </c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9"/>
      <c r="AF326" s="17">
        <v>100</v>
      </c>
      <c r="AG326" s="18">
        <v>110</v>
      </c>
      <c r="AH326" s="19">
        <v>90</v>
      </c>
      <c r="AI326" s="20">
        <v>85</v>
      </c>
      <c r="AJ326" s="21">
        <v>90</v>
      </c>
      <c r="AK326" s="22">
        <v>60</v>
      </c>
      <c r="AL326" s="23">
        <f t="shared" si="0"/>
        <v>535</v>
      </c>
      <c r="AM326" s="24" t="s">
        <v>103</v>
      </c>
      <c r="AN326" s="25" t="s">
        <v>187</v>
      </c>
      <c r="AO326" s="24" t="s">
        <v>104</v>
      </c>
      <c r="AP326" s="26"/>
      <c r="AQ326" s="27" t="s">
        <v>246</v>
      </c>
      <c r="AR326" s="28" t="s">
        <v>148</v>
      </c>
      <c r="AS326" s="29">
        <v>1.5</v>
      </c>
      <c r="AT326" s="29">
        <v>180.6</v>
      </c>
      <c r="AU326" s="30">
        <v>81.900000000000006</v>
      </c>
      <c r="AV326" s="31"/>
      <c r="AW326" s="26">
        <v>3</v>
      </c>
      <c r="AX326" s="26"/>
      <c r="AY326" s="26"/>
      <c r="AZ326" s="26"/>
      <c r="BA326" s="25"/>
      <c r="BB326" s="24">
        <v>268</v>
      </c>
      <c r="BC326" s="26">
        <v>45</v>
      </c>
      <c r="BD326" s="32" t="s">
        <v>70</v>
      </c>
      <c r="BE326" s="32">
        <v>50</v>
      </c>
      <c r="BF326" s="33" t="s">
        <v>107</v>
      </c>
      <c r="BG326" s="26" t="s">
        <v>72</v>
      </c>
      <c r="BH326" s="29">
        <v>20</v>
      </c>
      <c r="BI326" s="26" t="s">
        <v>73</v>
      </c>
      <c r="BJ326" s="25" t="s">
        <v>108</v>
      </c>
      <c r="BK326" s="12"/>
      <c r="BL326" s="204" t="str">
        <f t="shared" si="6"/>
        <v>insert into Pokemon values ( 325, Swampert, level, 100,  110,  90, 85,  90,  60, trainer,  0)</v>
      </c>
    </row>
    <row r="327" spans="1:64" ht="12.75" customHeight="1">
      <c r="A327" s="12">
        <v>260.10000000000002</v>
      </c>
      <c r="B327" s="56" t="s">
        <v>704</v>
      </c>
      <c r="C327" s="56" t="s">
        <v>81</v>
      </c>
      <c r="D327" s="57"/>
      <c r="E327" s="58"/>
      <c r="F327" s="58"/>
      <c r="G327" s="58"/>
      <c r="H327" s="58"/>
      <c r="I327" s="58">
        <v>9</v>
      </c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9"/>
      <c r="AF327" s="17">
        <v>100</v>
      </c>
      <c r="AG327" s="18">
        <v>150</v>
      </c>
      <c r="AH327" s="19">
        <v>110</v>
      </c>
      <c r="AI327" s="20">
        <v>95</v>
      </c>
      <c r="AJ327" s="21">
        <v>110</v>
      </c>
      <c r="AK327" s="22">
        <v>70</v>
      </c>
      <c r="AL327" s="23">
        <f t="shared" si="0"/>
        <v>635</v>
      </c>
      <c r="AM327" s="24" t="s">
        <v>103</v>
      </c>
      <c r="AN327" s="25" t="s">
        <v>187</v>
      </c>
      <c r="AO327" s="24" t="s">
        <v>276</v>
      </c>
      <c r="AP327" s="34"/>
      <c r="AQ327" s="27"/>
      <c r="AR327" s="28" t="s">
        <v>295</v>
      </c>
      <c r="AS327" s="29">
        <v>1.9</v>
      </c>
      <c r="AT327" s="29">
        <v>224.9</v>
      </c>
      <c r="AU327" s="30">
        <v>102</v>
      </c>
      <c r="AV327" s="31"/>
      <c r="AW327" s="26">
        <v>3</v>
      </c>
      <c r="AX327" s="26"/>
      <c r="AY327" s="26"/>
      <c r="AZ327" s="26"/>
      <c r="BA327" s="25"/>
      <c r="BB327" s="24">
        <v>318</v>
      </c>
      <c r="BC327" s="26">
        <v>45</v>
      </c>
      <c r="BD327" s="32" t="s">
        <v>70</v>
      </c>
      <c r="BE327" s="32">
        <v>50</v>
      </c>
      <c r="BF327" s="35" t="s">
        <v>107</v>
      </c>
      <c r="BG327" s="26" t="s">
        <v>72</v>
      </c>
      <c r="BH327" s="29">
        <v>20</v>
      </c>
      <c r="BI327" s="26" t="s">
        <v>73</v>
      </c>
      <c r="BJ327" s="25" t="s">
        <v>108</v>
      </c>
      <c r="BK327" s="36"/>
      <c r="BL327" s="204" t="str">
        <f t="shared" si="6"/>
        <v>insert into Pokemon values ( 326, Swampert (Mega), level, 100,  150,  110, 95,  110,  70, trainer,  0)</v>
      </c>
    </row>
    <row r="328" spans="1:64" ht="12.75" customHeight="1">
      <c r="A328" s="12">
        <v>261</v>
      </c>
      <c r="B328" s="56" t="s">
        <v>705</v>
      </c>
      <c r="C328" s="56"/>
      <c r="D328" s="57"/>
      <c r="E328" s="58"/>
      <c r="F328" s="58"/>
      <c r="G328" s="58"/>
      <c r="H328" s="58">
        <v>10</v>
      </c>
      <c r="I328" s="58">
        <v>10</v>
      </c>
      <c r="J328" s="58"/>
      <c r="K328" s="58"/>
      <c r="L328" s="58"/>
      <c r="M328" s="58"/>
      <c r="N328" s="58"/>
      <c r="O328" s="58"/>
      <c r="P328" s="58">
        <v>44</v>
      </c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9"/>
      <c r="AF328" s="17">
        <v>35</v>
      </c>
      <c r="AG328" s="18">
        <v>55</v>
      </c>
      <c r="AH328" s="19">
        <v>35</v>
      </c>
      <c r="AI328" s="20">
        <v>30</v>
      </c>
      <c r="AJ328" s="21">
        <v>30</v>
      </c>
      <c r="AK328" s="22">
        <v>35</v>
      </c>
      <c r="AL328" s="23">
        <f t="shared" si="0"/>
        <v>220</v>
      </c>
      <c r="AM328" s="24" t="s">
        <v>160</v>
      </c>
      <c r="AN328" s="37"/>
      <c r="AO328" s="24" t="s">
        <v>117</v>
      </c>
      <c r="AP328" s="26" t="s">
        <v>497</v>
      </c>
      <c r="AQ328" s="27" t="s">
        <v>267</v>
      </c>
      <c r="AR328" s="28" t="s">
        <v>106</v>
      </c>
      <c r="AS328" s="29">
        <v>0.5</v>
      </c>
      <c r="AT328" s="29">
        <v>30</v>
      </c>
      <c r="AU328" s="30">
        <v>13.6</v>
      </c>
      <c r="AV328" s="31"/>
      <c r="AW328" s="26">
        <v>1</v>
      </c>
      <c r="AX328" s="26"/>
      <c r="AY328" s="26"/>
      <c r="AZ328" s="26"/>
      <c r="BA328" s="25"/>
      <c r="BB328" s="24">
        <v>56</v>
      </c>
      <c r="BC328" s="26">
        <v>255</v>
      </c>
      <c r="BD328" s="32" t="s">
        <v>119</v>
      </c>
      <c r="BE328" s="32">
        <v>50</v>
      </c>
      <c r="BF328" s="35" t="s">
        <v>313</v>
      </c>
      <c r="BG328" s="26" t="s">
        <v>120</v>
      </c>
      <c r="BH328" s="29">
        <v>15</v>
      </c>
      <c r="BI328" s="26" t="s">
        <v>156</v>
      </c>
      <c r="BJ328" s="37"/>
      <c r="BK328" s="36" t="s">
        <v>145</v>
      </c>
      <c r="BL328" s="204" t="str">
        <f t="shared" si="6"/>
        <v>insert into Pokemon values ( 327, Poochyena, level, 35,  55,  35, 30,  30,  35, trainer,  Lv. 18)</v>
      </c>
    </row>
    <row r="329" spans="1:64" ht="12.75" customHeight="1">
      <c r="A329" s="12">
        <v>262</v>
      </c>
      <c r="B329" s="56" t="s">
        <v>706</v>
      </c>
      <c r="C329" s="56"/>
      <c r="D329" s="57"/>
      <c r="E329" s="58"/>
      <c r="F329" s="58"/>
      <c r="G329" s="58"/>
      <c r="H329" s="58">
        <v>11</v>
      </c>
      <c r="I329" s="58">
        <v>11</v>
      </c>
      <c r="J329" s="58"/>
      <c r="K329" s="58"/>
      <c r="L329" s="58"/>
      <c r="M329" s="58"/>
      <c r="N329" s="58"/>
      <c r="O329" s="58"/>
      <c r="P329" s="58">
        <v>45</v>
      </c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9"/>
      <c r="AF329" s="17">
        <v>70</v>
      </c>
      <c r="AG329" s="18">
        <v>90</v>
      </c>
      <c r="AH329" s="19">
        <v>70</v>
      </c>
      <c r="AI329" s="20">
        <v>60</v>
      </c>
      <c r="AJ329" s="21">
        <v>60</v>
      </c>
      <c r="AK329" s="22">
        <v>70</v>
      </c>
      <c r="AL329" s="23">
        <f t="shared" si="0"/>
        <v>420</v>
      </c>
      <c r="AM329" s="24" t="s">
        <v>160</v>
      </c>
      <c r="AN329" s="37"/>
      <c r="AO329" s="24" t="s">
        <v>169</v>
      </c>
      <c r="AP329" s="26" t="s">
        <v>497</v>
      </c>
      <c r="AQ329" s="27" t="s">
        <v>474</v>
      </c>
      <c r="AR329" s="28" t="s">
        <v>76</v>
      </c>
      <c r="AS329" s="29">
        <v>1</v>
      </c>
      <c r="AT329" s="29">
        <v>81.599999999999994</v>
      </c>
      <c r="AU329" s="30">
        <v>37</v>
      </c>
      <c r="AV329" s="31"/>
      <c r="AW329" s="26">
        <v>2</v>
      </c>
      <c r="AX329" s="26"/>
      <c r="AY329" s="26"/>
      <c r="AZ329" s="26"/>
      <c r="BA329" s="25"/>
      <c r="BB329" s="24">
        <v>147</v>
      </c>
      <c r="BC329" s="26">
        <v>127</v>
      </c>
      <c r="BD329" s="32" t="s">
        <v>119</v>
      </c>
      <c r="BE329" s="32">
        <v>50</v>
      </c>
      <c r="BF329" s="35" t="s">
        <v>313</v>
      </c>
      <c r="BG329" s="26" t="s">
        <v>120</v>
      </c>
      <c r="BH329" s="29">
        <v>15</v>
      </c>
      <c r="BI329" s="26" t="s">
        <v>156</v>
      </c>
      <c r="BJ329" s="37"/>
      <c r="BK329" s="36"/>
      <c r="BL329" s="204" t="str">
        <f t="shared" si="6"/>
        <v>insert into Pokemon values ( 328, Mightyena, level, 70,  90,  70, 60,  60,  70, trainer,  0)</v>
      </c>
    </row>
    <row r="330" spans="1:64" ht="12.75" customHeight="1">
      <c r="A330" s="12">
        <v>263</v>
      </c>
      <c r="B330" s="56" t="s">
        <v>707</v>
      </c>
      <c r="C330" s="56"/>
      <c r="D330" s="57"/>
      <c r="E330" s="58"/>
      <c r="F330" s="58"/>
      <c r="G330" s="58"/>
      <c r="H330" s="58">
        <v>12</v>
      </c>
      <c r="I330" s="58">
        <v>12</v>
      </c>
      <c r="J330" s="58"/>
      <c r="K330" s="58"/>
      <c r="L330" s="58"/>
      <c r="M330" s="58"/>
      <c r="N330" s="58">
        <v>12</v>
      </c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>
        <v>31</v>
      </c>
      <c r="AB330" s="58"/>
      <c r="AC330" s="58">
        <v>71</v>
      </c>
      <c r="AD330" s="58"/>
      <c r="AE330" s="59"/>
      <c r="AF330" s="17">
        <v>38</v>
      </c>
      <c r="AG330" s="18">
        <v>30</v>
      </c>
      <c r="AH330" s="19">
        <v>41</v>
      </c>
      <c r="AI330" s="20">
        <v>30</v>
      </c>
      <c r="AJ330" s="21">
        <v>41</v>
      </c>
      <c r="AK330" s="22">
        <v>60</v>
      </c>
      <c r="AL330" s="23">
        <f t="shared" si="0"/>
        <v>240</v>
      </c>
      <c r="AM330" s="24" t="s">
        <v>141</v>
      </c>
      <c r="AN330" s="37"/>
      <c r="AO330" s="24" t="s">
        <v>263</v>
      </c>
      <c r="AP330" s="26" t="s">
        <v>161</v>
      </c>
      <c r="AQ330" s="27" t="s">
        <v>497</v>
      </c>
      <c r="AR330" s="28" t="s">
        <v>178</v>
      </c>
      <c r="AS330" s="29">
        <v>0.4</v>
      </c>
      <c r="AT330" s="29">
        <v>38.6</v>
      </c>
      <c r="AU330" s="30">
        <v>17.5</v>
      </c>
      <c r="AV330" s="31"/>
      <c r="AW330" s="26"/>
      <c r="AX330" s="26"/>
      <c r="AY330" s="26"/>
      <c r="AZ330" s="26"/>
      <c r="BA330" s="25">
        <v>1</v>
      </c>
      <c r="BB330" s="24">
        <v>56</v>
      </c>
      <c r="BC330" s="26">
        <v>255</v>
      </c>
      <c r="BD330" s="32" t="s">
        <v>119</v>
      </c>
      <c r="BE330" s="32">
        <v>50</v>
      </c>
      <c r="BF330" s="35" t="s">
        <v>130</v>
      </c>
      <c r="BG330" s="26" t="s">
        <v>120</v>
      </c>
      <c r="BH330" s="29">
        <v>15</v>
      </c>
      <c r="BI330" s="26" t="s">
        <v>156</v>
      </c>
      <c r="BJ330" s="37"/>
      <c r="BK330" s="36" t="s">
        <v>157</v>
      </c>
      <c r="BL330" s="204" t="str">
        <f t="shared" si="6"/>
        <v>insert into Pokemon values ( 329, Zigzagoon, level, 38,  30,  41, 30,  41,  60, trainer,  Lv. 20)</v>
      </c>
    </row>
    <row r="331" spans="1:64" ht="12.75" customHeight="1">
      <c r="A331" s="12">
        <v>263.10000000000002</v>
      </c>
      <c r="B331" s="56" t="s">
        <v>708</v>
      </c>
      <c r="C331" s="56" t="s">
        <v>269</v>
      </c>
      <c r="D331" s="57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>
        <v>31</v>
      </c>
      <c r="AB331" s="58"/>
      <c r="AC331" s="58">
        <v>71</v>
      </c>
      <c r="AD331" s="58"/>
      <c r="AE331" s="59"/>
      <c r="AF331" s="17">
        <v>38</v>
      </c>
      <c r="AG331" s="18">
        <v>30</v>
      </c>
      <c r="AH331" s="19">
        <v>41</v>
      </c>
      <c r="AI331" s="20">
        <v>30</v>
      </c>
      <c r="AJ331" s="21">
        <v>41</v>
      </c>
      <c r="AK331" s="22">
        <v>60</v>
      </c>
      <c r="AL331" s="23">
        <f t="shared" si="0"/>
        <v>240</v>
      </c>
      <c r="AM331" s="24" t="s">
        <v>160</v>
      </c>
      <c r="AN331" s="37" t="s">
        <v>141</v>
      </c>
      <c r="AO331" s="24" t="s">
        <v>263</v>
      </c>
      <c r="AP331" s="26" t="s">
        <v>161</v>
      </c>
      <c r="AQ331" s="27" t="s">
        <v>497</v>
      </c>
      <c r="AR331" s="28" t="s">
        <v>178</v>
      </c>
      <c r="AS331" s="29">
        <v>0.4</v>
      </c>
      <c r="AT331" s="29">
        <v>38.6</v>
      </c>
      <c r="AU331" s="30">
        <v>17.5</v>
      </c>
      <c r="AV331" s="31"/>
      <c r="AW331" s="26"/>
      <c r="AX331" s="26"/>
      <c r="AY331" s="26"/>
      <c r="AZ331" s="26"/>
      <c r="BA331" s="25">
        <v>1</v>
      </c>
      <c r="BB331" s="24">
        <v>56</v>
      </c>
      <c r="BC331" s="26">
        <v>255</v>
      </c>
      <c r="BD331" s="32" t="s">
        <v>119</v>
      </c>
      <c r="BE331" s="32">
        <v>50</v>
      </c>
      <c r="BF331" s="35" t="s">
        <v>128</v>
      </c>
      <c r="BG331" s="26" t="s">
        <v>120</v>
      </c>
      <c r="BH331" s="29">
        <v>15</v>
      </c>
      <c r="BI331" s="26" t="s">
        <v>156</v>
      </c>
      <c r="BJ331" s="37"/>
      <c r="BK331" s="36" t="s">
        <v>157</v>
      </c>
      <c r="BL331" s="204" t="str">
        <f t="shared" si="6"/>
        <v>insert into Pokemon values ( 330, Zigzagoon (Galarian), level, 38,  30,  41, 30,  41,  60, trainer,  Lv. 20)</v>
      </c>
    </row>
    <row r="332" spans="1:64" ht="12.75" customHeight="1">
      <c r="A332" s="12">
        <v>264</v>
      </c>
      <c r="B332" s="56" t="s">
        <v>709</v>
      </c>
      <c r="C332" s="56"/>
      <c r="D332" s="57"/>
      <c r="E332" s="58"/>
      <c r="F332" s="58"/>
      <c r="G332" s="58"/>
      <c r="H332" s="58">
        <v>13</v>
      </c>
      <c r="I332" s="58">
        <v>13</v>
      </c>
      <c r="J332" s="58"/>
      <c r="K332" s="58"/>
      <c r="L332" s="58"/>
      <c r="M332" s="58"/>
      <c r="N332" s="58">
        <v>13</v>
      </c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>
        <v>32</v>
      </c>
      <c r="AB332" s="58"/>
      <c r="AC332" s="58">
        <v>72</v>
      </c>
      <c r="AD332" s="58"/>
      <c r="AE332" s="59"/>
      <c r="AF332" s="17">
        <v>78</v>
      </c>
      <c r="AG332" s="18">
        <v>70</v>
      </c>
      <c r="AH332" s="19">
        <v>61</v>
      </c>
      <c r="AI332" s="20">
        <v>50</v>
      </c>
      <c r="AJ332" s="21">
        <v>61</v>
      </c>
      <c r="AK332" s="22">
        <v>100</v>
      </c>
      <c r="AL332" s="23">
        <f t="shared" si="0"/>
        <v>420</v>
      </c>
      <c r="AM332" s="24" t="s">
        <v>141</v>
      </c>
      <c r="AN332" s="37"/>
      <c r="AO332" s="24" t="s">
        <v>263</v>
      </c>
      <c r="AP332" s="26" t="s">
        <v>161</v>
      </c>
      <c r="AQ332" s="27" t="s">
        <v>497</v>
      </c>
      <c r="AR332" s="28" t="s">
        <v>106</v>
      </c>
      <c r="AS332" s="29">
        <v>0.5</v>
      </c>
      <c r="AT332" s="29">
        <v>71.7</v>
      </c>
      <c r="AU332" s="30">
        <v>32.5</v>
      </c>
      <c r="AV332" s="31"/>
      <c r="AW332" s="26"/>
      <c r="AX332" s="26"/>
      <c r="AY332" s="26"/>
      <c r="AZ332" s="26"/>
      <c r="BA332" s="25">
        <v>2</v>
      </c>
      <c r="BB332" s="24">
        <v>147</v>
      </c>
      <c r="BC332" s="26">
        <v>90</v>
      </c>
      <c r="BD332" s="32" t="s">
        <v>119</v>
      </c>
      <c r="BE332" s="32">
        <v>50</v>
      </c>
      <c r="BF332" s="35" t="s">
        <v>128</v>
      </c>
      <c r="BG332" s="26" t="s">
        <v>120</v>
      </c>
      <c r="BH332" s="29">
        <v>15</v>
      </c>
      <c r="BI332" s="26" t="s">
        <v>156</v>
      </c>
      <c r="BJ332" s="37"/>
      <c r="BK332" s="36"/>
      <c r="BL332" s="204" t="str">
        <f t="shared" si="6"/>
        <v>insert into Pokemon values ( 331, Linoone, level, 78,  70,  61, 50,  61,  100, trainer,  0)</v>
      </c>
    </row>
    <row r="333" spans="1:64" ht="12.75" customHeight="1">
      <c r="A333" s="12">
        <v>264.10000000000002</v>
      </c>
      <c r="B333" s="56" t="s">
        <v>710</v>
      </c>
      <c r="C333" s="56" t="s">
        <v>269</v>
      </c>
      <c r="D333" s="57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>
        <v>32</v>
      </c>
      <c r="AB333" s="58"/>
      <c r="AC333" s="58">
        <v>72</v>
      </c>
      <c r="AD333" s="58"/>
      <c r="AE333" s="59"/>
      <c r="AF333" s="17">
        <v>78</v>
      </c>
      <c r="AG333" s="18">
        <v>70</v>
      </c>
      <c r="AH333" s="19">
        <v>61</v>
      </c>
      <c r="AI333" s="20">
        <v>50</v>
      </c>
      <c r="AJ333" s="21">
        <v>61</v>
      </c>
      <c r="AK333" s="22">
        <v>100</v>
      </c>
      <c r="AL333" s="23">
        <f t="shared" si="0"/>
        <v>420</v>
      </c>
      <c r="AM333" s="24" t="s">
        <v>160</v>
      </c>
      <c r="AN333" s="37" t="s">
        <v>141</v>
      </c>
      <c r="AO333" s="24" t="s">
        <v>263</v>
      </c>
      <c r="AP333" s="26" t="s">
        <v>161</v>
      </c>
      <c r="AQ333" s="27" t="s">
        <v>497</v>
      </c>
      <c r="AR333" s="28" t="s">
        <v>106</v>
      </c>
      <c r="AS333" s="29">
        <v>0.5</v>
      </c>
      <c r="AT333" s="29">
        <v>71.7</v>
      </c>
      <c r="AU333" s="30">
        <v>32.5</v>
      </c>
      <c r="AV333" s="31"/>
      <c r="AW333" s="26"/>
      <c r="AX333" s="26"/>
      <c r="AY333" s="26"/>
      <c r="AZ333" s="26"/>
      <c r="BA333" s="25">
        <v>2</v>
      </c>
      <c r="BB333" s="24">
        <v>147</v>
      </c>
      <c r="BC333" s="26">
        <v>90</v>
      </c>
      <c r="BD333" s="32" t="s">
        <v>119</v>
      </c>
      <c r="BE333" s="32">
        <v>50</v>
      </c>
      <c r="BF333" s="35" t="s">
        <v>128</v>
      </c>
      <c r="BG333" s="26" t="s">
        <v>120</v>
      </c>
      <c r="BH333" s="29">
        <v>15</v>
      </c>
      <c r="BI333" s="26" t="s">
        <v>156</v>
      </c>
      <c r="BJ333" s="37"/>
      <c r="BK333" s="36" t="s">
        <v>711</v>
      </c>
      <c r="BL333" s="204" t="str">
        <f t="shared" si="6"/>
        <v>insert into Pokemon values ( 332, Linoone (Galarian), level, 78,  70,  61, 50,  61,  100, trainer,  Lv. 35 (Night))</v>
      </c>
    </row>
    <row r="334" spans="1:64" ht="12.75" customHeight="1">
      <c r="A334" s="12">
        <v>265</v>
      </c>
      <c r="B334" s="56" t="s">
        <v>712</v>
      </c>
      <c r="C334" s="56"/>
      <c r="D334" s="57"/>
      <c r="E334" s="58"/>
      <c r="F334" s="58"/>
      <c r="G334" s="58"/>
      <c r="H334" s="58">
        <v>14</v>
      </c>
      <c r="I334" s="58">
        <v>14</v>
      </c>
      <c r="J334" s="58">
        <v>48</v>
      </c>
      <c r="K334" s="58">
        <v>48</v>
      </c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>
        <v>18</v>
      </c>
      <c r="AE334" s="59"/>
      <c r="AF334" s="17">
        <v>45</v>
      </c>
      <c r="AG334" s="18">
        <v>45</v>
      </c>
      <c r="AH334" s="19">
        <v>35</v>
      </c>
      <c r="AI334" s="20">
        <v>20</v>
      </c>
      <c r="AJ334" s="21">
        <v>30</v>
      </c>
      <c r="AK334" s="22">
        <v>20</v>
      </c>
      <c r="AL334" s="23">
        <f t="shared" si="0"/>
        <v>195</v>
      </c>
      <c r="AM334" s="24" t="s">
        <v>115</v>
      </c>
      <c r="AN334" s="37"/>
      <c r="AO334" s="24" t="s">
        <v>116</v>
      </c>
      <c r="AP334" s="34"/>
      <c r="AQ334" s="27" t="s">
        <v>117</v>
      </c>
      <c r="AR334" s="28" t="s">
        <v>118</v>
      </c>
      <c r="AS334" s="29">
        <v>0.3</v>
      </c>
      <c r="AT334" s="29">
        <v>7.9</v>
      </c>
      <c r="AU334" s="30">
        <v>3.6</v>
      </c>
      <c r="AV334" s="31">
        <v>1</v>
      </c>
      <c r="AW334" s="26"/>
      <c r="AX334" s="26"/>
      <c r="AY334" s="26"/>
      <c r="AZ334" s="26"/>
      <c r="BA334" s="25"/>
      <c r="BB334" s="24">
        <v>56</v>
      </c>
      <c r="BC334" s="26">
        <v>255</v>
      </c>
      <c r="BD334" s="32" t="s">
        <v>119</v>
      </c>
      <c r="BE334" s="32">
        <v>50</v>
      </c>
      <c r="BF334" s="35" t="s">
        <v>89</v>
      </c>
      <c r="BG334" s="26" t="s">
        <v>120</v>
      </c>
      <c r="BH334" s="29">
        <v>15</v>
      </c>
      <c r="BI334" s="26" t="s">
        <v>115</v>
      </c>
      <c r="BJ334" s="37"/>
      <c r="BK334" s="36" t="s">
        <v>121</v>
      </c>
      <c r="BL334" s="204" t="str">
        <f t="shared" si="6"/>
        <v>insert into Pokemon values ( 333, Wurmple, level, 45,  45,  35, 20,  30,  20, trainer,  Lv. 7)</v>
      </c>
    </row>
    <row r="335" spans="1:64" ht="12.75" customHeight="1">
      <c r="A335" s="12">
        <v>266</v>
      </c>
      <c r="B335" s="56" t="s">
        <v>713</v>
      </c>
      <c r="C335" s="56"/>
      <c r="D335" s="57"/>
      <c r="E335" s="58"/>
      <c r="F335" s="58"/>
      <c r="G335" s="58"/>
      <c r="H335" s="58">
        <v>15</v>
      </c>
      <c r="I335" s="58">
        <v>15</v>
      </c>
      <c r="J335" s="58">
        <v>49</v>
      </c>
      <c r="K335" s="58">
        <v>49</v>
      </c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>
        <v>19</v>
      </c>
      <c r="AE335" s="59"/>
      <c r="AF335" s="17">
        <v>50</v>
      </c>
      <c r="AG335" s="18">
        <v>35</v>
      </c>
      <c r="AH335" s="19">
        <v>55</v>
      </c>
      <c r="AI335" s="20">
        <v>25</v>
      </c>
      <c r="AJ335" s="21">
        <v>25</v>
      </c>
      <c r="AK335" s="22">
        <v>15</v>
      </c>
      <c r="AL335" s="23">
        <f t="shared" si="0"/>
        <v>205</v>
      </c>
      <c r="AM335" s="24" t="s">
        <v>115</v>
      </c>
      <c r="AN335" s="37"/>
      <c r="AO335" s="24" t="s">
        <v>123</v>
      </c>
      <c r="AP335" s="34"/>
      <c r="AQ335" s="38"/>
      <c r="AR335" s="39" t="s">
        <v>88</v>
      </c>
      <c r="AS335" s="40">
        <v>0.6</v>
      </c>
      <c r="AT335" s="40">
        <v>22</v>
      </c>
      <c r="AU335" s="41">
        <v>10</v>
      </c>
      <c r="AV335" s="31"/>
      <c r="AW335" s="26"/>
      <c r="AX335" s="26">
        <v>2</v>
      </c>
      <c r="AY335" s="26"/>
      <c r="AZ335" s="26"/>
      <c r="BA335" s="25"/>
      <c r="BB335" s="24">
        <v>72</v>
      </c>
      <c r="BC335" s="26">
        <v>120</v>
      </c>
      <c r="BD335" s="32" t="s">
        <v>119</v>
      </c>
      <c r="BE335" s="32">
        <v>50</v>
      </c>
      <c r="BF335" s="35" t="s">
        <v>128</v>
      </c>
      <c r="BG335" s="26" t="s">
        <v>120</v>
      </c>
      <c r="BH335" s="29">
        <v>15</v>
      </c>
      <c r="BI335" s="26" t="s">
        <v>115</v>
      </c>
      <c r="BJ335" s="37"/>
      <c r="BK335" s="36" t="s">
        <v>124</v>
      </c>
      <c r="BL335" s="204" t="str">
        <f t="shared" si="6"/>
        <v>insert into Pokemon values ( 334, Silcoon, level, 50,  35,  55, 25,  25,  15, trainer,  Lv. 10)</v>
      </c>
    </row>
    <row r="336" spans="1:64" ht="12.75" customHeight="1">
      <c r="A336" s="12">
        <v>267</v>
      </c>
      <c r="B336" s="56" t="s">
        <v>714</v>
      </c>
      <c r="C336" s="56"/>
      <c r="D336" s="57"/>
      <c r="E336" s="58"/>
      <c r="F336" s="58"/>
      <c r="G336" s="58"/>
      <c r="H336" s="58">
        <v>16</v>
      </c>
      <c r="I336" s="58">
        <v>16</v>
      </c>
      <c r="J336" s="58">
        <v>50</v>
      </c>
      <c r="K336" s="58">
        <v>50</v>
      </c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>
        <v>20</v>
      </c>
      <c r="AE336" s="59"/>
      <c r="AF336" s="17">
        <v>60</v>
      </c>
      <c r="AG336" s="18">
        <v>70</v>
      </c>
      <c r="AH336" s="19">
        <v>50</v>
      </c>
      <c r="AI336" s="20">
        <v>100</v>
      </c>
      <c r="AJ336" s="21">
        <v>50</v>
      </c>
      <c r="AK336" s="22">
        <v>65</v>
      </c>
      <c r="AL336" s="23">
        <f t="shared" si="0"/>
        <v>395</v>
      </c>
      <c r="AM336" s="24" t="s">
        <v>115</v>
      </c>
      <c r="AN336" s="25" t="s">
        <v>95</v>
      </c>
      <c r="AO336" s="24" t="s">
        <v>134</v>
      </c>
      <c r="AP336" s="34"/>
      <c r="AQ336" s="27" t="s">
        <v>200</v>
      </c>
      <c r="AR336" s="28" t="s">
        <v>76</v>
      </c>
      <c r="AS336" s="29">
        <v>1</v>
      </c>
      <c r="AT336" s="29">
        <v>62.6</v>
      </c>
      <c r="AU336" s="30">
        <v>28.4</v>
      </c>
      <c r="AV336" s="31"/>
      <c r="AW336" s="26"/>
      <c r="AX336" s="26"/>
      <c r="AY336" s="26">
        <v>3</v>
      </c>
      <c r="AZ336" s="26"/>
      <c r="BA336" s="25"/>
      <c r="BB336" s="24">
        <v>178</v>
      </c>
      <c r="BC336" s="26">
        <v>45</v>
      </c>
      <c r="BD336" s="32" t="s">
        <v>119</v>
      </c>
      <c r="BE336" s="32">
        <v>50</v>
      </c>
      <c r="BF336" s="35" t="s">
        <v>132</v>
      </c>
      <c r="BG336" s="26" t="s">
        <v>120</v>
      </c>
      <c r="BH336" s="29">
        <v>15</v>
      </c>
      <c r="BI336" s="26" t="s">
        <v>115</v>
      </c>
      <c r="BJ336" s="37"/>
      <c r="BK336" s="36"/>
      <c r="BL336" s="204" t="str">
        <f t="shared" si="6"/>
        <v>insert into Pokemon values ( 335, Beautifly, level, 60,  70,  50, 100,  50,  65, trainer,  0)</v>
      </c>
    </row>
    <row r="337" spans="1:64" ht="12.75" customHeight="1">
      <c r="A337" s="12">
        <v>268</v>
      </c>
      <c r="B337" s="56" t="s">
        <v>715</v>
      </c>
      <c r="C337" s="56"/>
      <c r="D337" s="57"/>
      <c r="E337" s="58"/>
      <c r="F337" s="58"/>
      <c r="G337" s="58"/>
      <c r="H337" s="58">
        <v>17</v>
      </c>
      <c r="I337" s="58">
        <v>17</v>
      </c>
      <c r="J337" s="58">
        <v>51</v>
      </c>
      <c r="K337" s="58">
        <v>51</v>
      </c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>
        <v>21</v>
      </c>
      <c r="AE337" s="59"/>
      <c r="AF337" s="17">
        <v>50</v>
      </c>
      <c r="AG337" s="18">
        <v>35</v>
      </c>
      <c r="AH337" s="19">
        <v>55</v>
      </c>
      <c r="AI337" s="20">
        <v>25</v>
      </c>
      <c r="AJ337" s="21">
        <v>25</v>
      </c>
      <c r="AK337" s="22">
        <v>15</v>
      </c>
      <c r="AL337" s="23">
        <f t="shared" si="0"/>
        <v>205</v>
      </c>
      <c r="AM337" s="24" t="s">
        <v>115</v>
      </c>
      <c r="AN337" s="37"/>
      <c r="AO337" s="24" t="s">
        <v>123</v>
      </c>
      <c r="AP337" s="34"/>
      <c r="AQ337" s="38"/>
      <c r="AR337" s="39" t="s">
        <v>69</v>
      </c>
      <c r="AS337" s="40">
        <v>0.7</v>
      </c>
      <c r="AT337" s="40">
        <v>25.4</v>
      </c>
      <c r="AU337" s="41">
        <v>11.5</v>
      </c>
      <c r="AV337" s="31"/>
      <c r="AW337" s="26"/>
      <c r="AX337" s="26">
        <v>2</v>
      </c>
      <c r="AY337" s="26"/>
      <c r="AZ337" s="26"/>
      <c r="BA337" s="25"/>
      <c r="BB337" s="24">
        <v>72</v>
      </c>
      <c r="BC337" s="26">
        <v>120</v>
      </c>
      <c r="BD337" s="32" t="s">
        <v>119</v>
      </c>
      <c r="BE337" s="32">
        <v>50</v>
      </c>
      <c r="BF337" s="35" t="s">
        <v>155</v>
      </c>
      <c r="BG337" s="26" t="s">
        <v>120</v>
      </c>
      <c r="BH337" s="29">
        <v>15</v>
      </c>
      <c r="BI337" s="26" t="s">
        <v>115</v>
      </c>
      <c r="BJ337" s="37"/>
      <c r="BK337" s="36" t="s">
        <v>124</v>
      </c>
      <c r="BL337" s="204" t="str">
        <f t="shared" si="6"/>
        <v>insert into Pokemon values ( 336, Cascoon, level, 50,  35,  55, 25,  25,  15, trainer,  Lv. 10)</v>
      </c>
    </row>
    <row r="338" spans="1:64" ht="12.75" customHeight="1">
      <c r="A338" s="12">
        <v>269</v>
      </c>
      <c r="B338" s="56" t="s">
        <v>716</v>
      </c>
      <c r="C338" s="56"/>
      <c r="D338" s="57"/>
      <c r="E338" s="58"/>
      <c r="F338" s="58"/>
      <c r="G338" s="58"/>
      <c r="H338" s="58">
        <v>18</v>
      </c>
      <c r="I338" s="58">
        <v>18</v>
      </c>
      <c r="J338" s="58">
        <v>52</v>
      </c>
      <c r="K338" s="58">
        <v>52</v>
      </c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>
        <v>22</v>
      </c>
      <c r="AE338" s="59"/>
      <c r="AF338" s="17">
        <v>60</v>
      </c>
      <c r="AG338" s="18">
        <v>50</v>
      </c>
      <c r="AH338" s="19">
        <v>70</v>
      </c>
      <c r="AI338" s="20">
        <v>50</v>
      </c>
      <c r="AJ338" s="21">
        <v>90</v>
      </c>
      <c r="AK338" s="22">
        <v>65</v>
      </c>
      <c r="AL338" s="23">
        <f t="shared" si="0"/>
        <v>385</v>
      </c>
      <c r="AM338" s="24" t="s">
        <v>115</v>
      </c>
      <c r="AN338" s="25" t="s">
        <v>66</v>
      </c>
      <c r="AO338" s="24" t="s">
        <v>116</v>
      </c>
      <c r="AP338" s="34"/>
      <c r="AQ338" s="27" t="s">
        <v>126</v>
      </c>
      <c r="AR338" s="28" t="s">
        <v>167</v>
      </c>
      <c r="AS338" s="29">
        <v>1.2</v>
      </c>
      <c r="AT338" s="29">
        <v>69.7</v>
      </c>
      <c r="AU338" s="30">
        <v>31.6</v>
      </c>
      <c r="AV338" s="31"/>
      <c r="AW338" s="26"/>
      <c r="AX338" s="26"/>
      <c r="AY338" s="26"/>
      <c r="AZ338" s="26">
        <v>3</v>
      </c>
      <c r="BA338" s="25"/>
      <c r="BB338" s="24">
        <v>173</v>
      </c>
      <c r="BC338" s="26">
        <v>45</v>
      </c>
      <c r="BD338" s="32" t="s">
        <v>119</v>
      </c>
      <c r="BE338" s="32">
        <v>50</v>
      </c>
      <c r="BF338" s="35" t="s">
        <v>71</v>
      </c>
      <c r="BG338" s="26" t="s">
        <v>120</v>
      </c>
      <c r="BH338" s="29">
        <v>15</v>
      </c>
      <c r="BI338" s="26" t="s">
        <v>115</v>
      </c>
      <c r="BJ338" s="37"/>
      <c r="BK338" s="36"/>
      <c r="BL338" s="204" t="str">
        <f t="shared" si="6"/>
        <v>insert into Pokemon values ( 337, Dustox, level, 60,  50,  70, 50,  90,  65, trainer,  0)</v>
      </c>
    </row>
    <row r="339" spans="1:64" ht="12.75" customHeight="1">
      <c r="A339" s="12">
        <v>270</v>
      </c>
      <c r="B339" s="56" t="s">
        <v>717</v>
      </c>
      <c r="C339" s="56"/>
      <c r="D339" s="57"/>
      <c r="E339" s="58"/>
      <c r="F339" s="58"/>
      <c r="G339" s="58"/>
      <c r="H339" s="58">
        <v>19</v>
      </c>
      <c r="I339" s="58">
        <v>19</v>
      </c>
      <c r="J339" s="58"/>
      <c r="K339" s="58"/>
      <c r="L339" s="58"/>
      <c r="M339" s="58"/>
      <c r="N339" s="58"/>
      <c r="O339" s="58"/>
      <c r="P339" s="58">
        <v>55</v>
      </c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>
        <v>36</v>
      </c>
      <c r="AB339" s="58"/>
      <c r="AC339" s="58"/>
      <c r="AD339" s="58"/>
      <c r="AE339" s="59"/>
      <c r="AF339" s="17">
        <v>40</v>
      </c>
      <c r="AG339" s="18">
        <v>30</v>
      </c>
      <c r="AH339" s="19">
        <v>30</v>
      </c>
      <c r="AI339" s="20">
        <v>40</v>
      </c>
      <c r="AJ339" s="21">
        <v>50</v>
      </c>
      <c r="AK339" s="22">
        <v>30</v>
      </c>
      <c r="AL339" s="23">
        <f t="shared" si="0"/>
        <v>220</v>
      </c>
      <c r="AM339" s="24" t="s">
        <v>103</v>
      </c>
      <c r="AN339" s="25" t="s">
        <v>65</v>
      </c>
      <c r="AO339" s="24" t="s">
        <v>276</v>
      </c>
      <c r="AP339" s="26" t="s">
        <v>105</v>
      </c>
      <c r="AQ339" s="27" t="s">
        <v>347</v>
      </c>
      <c r="AR339" s="28" t="s">
        <v>106</v>
      </c>
      <c r="AS339" s="29">
        <v>0.5</v>
      </c>
      <c r="AT339" s="29">
        <v>5.7</v>
      </c>
      <c r="AU339" s="30">
        <v>2.6</v>
      </c>
      <c r="AV339" s="31"/>
      <c r="AW339" s="26"/>
      <c r="AX339" s="26"/>
      <c r="AY339" s="26"/>
      <c r="AZ339" s="26">
        <v>1</v>
      </c>
      <c r="BA339" s="25"/>
      <c r="BB339" s="24">
        <v>44</v>
      </c>
      <c r="BC339" s="26">
        <v>255</v>
      </c>
      <c r="BD339" s="32" t="s">
        <v>70</v>
      </c>
      <c r="BE339" s="32">
        <v>50</v>
      </c>
      <c r="BF339" s="35" t="s">
        <v>71</v>
      </c>
      <c r="BG339" s="26" t="s">
        <v>120</v>
      </c>
      <c r="BH339" s="29">
        <v>15</v>
      </c>
      <c r="BI339" s="26" t="s">
        <v>108</v>
      </c>
      <c r="BJ339" s="25" t="s">
        <v>65</v>
      </c>
      <c r="BK339" s="36" t="s">
        <v>542</v>
      </c>
      <c r="BL339" s="204" t="str">
        <f t="shared" si="6"/>
        <v>insert into Pokemon values ( 338, Lotad, level, 40,  30,  30, 40,  50,  30, trainer,  Lv. 14)</v>
      </c>
    </row>
    <row r="340" spans="1:64" ht="12.75" customHeight="1">
      <c r="A340" s="12">
        <v>271</v>
      </c>
      <c r="B340" s="56" t="s">
        <v>718</v>
      </c>
      <c r="C340" s="56"/>
      <c r="D340" s="57"/>
      <c r="E340" s="58"/>
      <c r="F340" s="58"/>
      <c r="G340" s="58"/>
      <c r="H340" s="58">
        <v>20</v>
      </c>
      <c r="I340" s="58">
        <v>20</v>
      </c>
      <c r="J340" s="58"/>
      <c r="K340" s="58"/>
      <c r="L340" s="58"/>
      <c r="M340" s="58"/>
      <c r="N340" s="58"/>
      <c r="O340" s="58"/>
      <c r="P340" s="58">
        <v>56</v>
      </c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>
        <v>37</v>
      </c>
      <c r="AB340" s="58"/>
      <c r="AC340" s="58"/>
      <c r="AD340" s="58"/>
      <c r="AE340" s="59"/>
      <c r="AF340" s="17">
        <v>60</v>
      </c>
      <c r="AG340" s="18">
        <v>50</v>
      </c>
      <c r="AH340" s="19">
        <v>50</v>
      </c>
      <c r="AI340" s="20">
        <v>60</v>
      </c>
      <c r="AJ340" s="21">
        <v>70</v>
      </c>
      <c r="AK340" s="22">
        <v>50</v>
      </c>
      <c r="AL340" s="23">
        <f t="shared" si="0"/>
        <v>340</v>
      </c>
      <c r="AM340" s="24" t="s">
        <v>103</v>
      </c>
      <c r="AN340" s="25" t="s">
        <v>65</v>
      </c>
      <c r="AO340" s="24" t="s">
        <v>276</v>
      </c>
      <c r="AP340" s="26" t="s">
        <v>105</v>
      </c>
      <c r="AQ340" s="27" t="s">
        <v>347</v>
      </c>
      <c r="AR340" s="28" t="s">
        <v>167</v>
      </c>
      <c r="AS340" s="29">
        <v>1.2</v>
      </c>
      <c r="AT340" s="29">
        <v>71.7</v>
      </c>
      <c r="AU340" s="30">
        <v>32.5</v>
      </c>
      <c r="AV340" s="31"/>
      <c r="AW340" s="26"/>
      <c r="AX340" s="26"/>
      <c r="AY340" s="26"/>
      <c r="AZ340" s="26">
        <v>2</v>
      </c>
      <c r="BA340" s="25"/>
      <c r="BB340" s="24">
        <v>119</v>
      </c>
      <c r="BC340" s="26">
        <v>120</v>
      </c>
      <c r="BD340" s="32" t="s">
        <v>70</v>
      </c>
      <c r="BE340" s="32">
        <v>50</v>
      </c>
      <c r="BF340" s="35" t="s">
        <v>71</v>
      </c>
      <c r="BG340" s="26" t="s">
        <v>120</v>
      </c>
      <c r="BH340" s="29">
        <v>15</v>
      </c>
      <c r="BI340" s="26" t="s">
        <v>108</v>
      </c>
      <c r="BJ340" s="25" t="s">
        <v>65</v>
      </c>
      <c r="BK340" s="36" t="s">
        <v>386</v>
      </c>
      <c r="BL340" s="204" t="str">
        <f t="shared" si="6"/>
        <v>insert into Pokemon values ( 339, Lombre, level, 60,  50,  50, 60,  70,  50, trainer,  Water Stone)</v>
      </c>
    </row>
    <row r="341" spans="1:64" ht="12.75" customHeight="1">
      <c r="A341" s="12">
        <v>272</v>
      </c>
      <c r="B341" s="56" t="s">
        <v>719</v>
      </c>
      <c r="C341" s="56"/>
      <c r="D341" s="57"/>
      <c r="E341" s="58"/>
      <c r="F341" s="58"/>
      <c r="G341" s="58"/>
      <c r="H341" s="58">
        <v>21</v>
      </c>
      <c r="I341" s="58">
        <v>21</v>
      </c>
      <c r="J341" s="58"/>
      <c r="K341" s="58"/>
      <c r="L341" s="58"/>
      <c r="M341" s="58"/>
      <c r="N341" s="58"/>
      <c r="O341" s="58"/>
      <c r="P341" s="58">
        <v>57</v>
      </c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>
        <v>38</v>
      </c>
      <c r="AB341" s="58"/>
      <c r="AC341" s="58"/>
      <c r="AD341" s="58"/>
      <c r="AE341" s="59"/>
      <c r="AF341" s="17">
        <v>80</v>
      </c>
      <c r="AG341" s="18">
        <v>70</v>
      </c>
      <c r="AH341" s="19">
        <v>70</v>
      </c>
      <c r="AI341" s="20">
        <v>90</v>
      </c>
      <c r="AJ341" s="21">
        <v>100</v>
      </c>
      <c r="AK341" s="22">
        <v>70</v>
      </c>
      <c r="AL341" s="23">
        <f t="shared" si="0"/>
        <v>480</v>
      </c>
      <c r="AM341" s="24" t="s">
        <v>103</v>
      </c>
      <c r="AN341" s="25" t="s">
        <v>65</v>
      </c>
      <c r="AO341" s="24" t="s">
        <v>276</v>
      </c>
      <c r="AP341" s="26" t="s">
        <v>105</v>
      </c>
      <c r="AQ341" s="27" t="s">
        <v>347</v>
      </c>
      <c r="AR341" s="28" t="s">
        <v>148</v>
      </c>
      <c r="AS341" s="29">
        <v>1.5</v>
      </c>
      <c r="AT341" s="29">
        <v>121.3</v>
      </c>
      <c r="AU341" s="30">
        <v>55</v>
      </c>
      <c r="AV341" s="31"/>
      <c r="AW341" s="26"/>
      <c r="AX341" s="26"/>
      <c r="AY341" s="26"/>
      <c r="AZ341" s="26">
        <v>3</v>
      </c>
      <c r="BA341" s="25"/>
      <c r="BB341" s="24">
        <v>240</v>
      </c>
      <c r="BC341" s="26">
        <v>45</v>
      </c>
      <c r="BD341" s="32" t="s">
        <v>70</v>
      </c>
      <c r="BE341" s="32">
        <v>50</v>
      </c>
      <c r="BF341" s="35" t="s">
        <v>71</v>
      </c>
      <c r="BG341" s="26" t="s">
        <v>120</v>
      </c>
      <c r="BH341" s="29">
        <v>15</v>
      </c>
      <c r="BI341" s="26" t="s">
        <v>108</v>
      </c>
      <c r="BJ341" s="25" t="s">
        <v>65</v>
      </c>
      <c r="BK341" s="36"/>
      <c r="BL341" s="204" t="str">
        <f t="shared" si="6"/>
        <v>insert into Pokemon values ( 340, Ludicolo, level, 80,  70,  70, 90,  100,  70, trainer,  0)</v>
      </c>
    </row>
    <row r="342" spans="1:64" ht="12.75" customHeight="1">
      <c r="A342" s="12">
        <v>273</v>
      </c>
      <c r="B342" s="56" t="s">
        <v>720</v>
      </c>
      <c r="C342" s="56"/>
      <c r="D342" s="57"/>
      <c r="E342" s="58"/>
      <c r="F342" s="58"/>
      <c r="G342" s="58"/>
      <c r="H342" s="58">
        <v>22</v>
      </c>
      <c r="I342" s="58">
        <v>22</v>
      </c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>
        <v>39</v>
      </c>
      <c r="AB342" s="58"/>
      <c r="AC342" s="58"/>
      <c r="AD342" s="58"/>
      <c r="AE342" s="59"/>
      <c r="AF342" s="17">
        <v>40</v>
      </c>
      <c r="AG342" s="18">
        <v>40</v>
      </c>
      <c r="AH342" s="19">
        <v>50</v>
      </c>
      <c r="AI342" s="20">
        <v>30</v>
      </c>
      <c r="AJ342" s="21">
        <v>30</v>
      </c>
      <c r="AK342" s="22">
        <v>30</v>
      </c>
      <c r="AL342" s="23">
        <f t="shared" si="0"/>
        <v>220</v>
      </c>
      <c r="AM342" s="24" t="s">
        <v>65</v>
      </c>
      <c r="AN342" s="37"/>
      <c r="AO342" s="24" t="s">
        <v>68</v>
      </c>
      <c r="AP342" s="26" t="s">
        <v>366</v>
      </c>
      <c r="AQ342" s="27" t="s">
        <v>638</v>
      </c>
      <c r="AR342" s="28" t="s">
        <v>106</v>
      </c>
      <c r="AS342" s="29">
        <v>0.5</v>
      </c>
      <c r="AT342" s="29">
        <v>8.8000000000000007</v>
      </c>
      <c r="AU342" s="30">
        <v>4</v>
      </c>
      <c r="AV342" s="31"/>
      <c r="AW342" s="26"/>
      <c r="AX342" s="26">
        <v>1</v>
      </c>
      <c r="AY342" s="26"/>
      <c r="AZ342" s="26"/>
      <c r="BA342" s="25"/>
      <c r="BB342" s="24">
        <v>44</v>
      </c>
      <c r="BC342" s="26">
        <v>255</v>
      </c>
      <c r="BD342" s="32" t="s">
        <v>70</v>
      </c>
      <c r="BE342" s="32">
        <v>50</v>
      </c>
      <c r="BF342" s="35" t="s">
        <v>130</v>
      </c>
      <c r="BG342" s="26" t="s">
        <v>120</v>
      </c>
      <c r="BH342" s="29">
        <v>15</v>
      </c>
      <c r="BI342" s="26" t="s">
        <v>156</v>
      </c>
      <c r="BJ342" s="25" t="s">
        <v>65</v>
      </c>
      <c r="BK342" s="36" t="s">
        <v>542</v>
      </c>
      <c r="BL342" s="204" t="str">
        <f t="shared" si="6"/>
        <v>insert into Pokemon values ( 341, Seedot, level, 40,  40,  50, 30,  30,  30, trainer,  Lv. 14)</v>
      </c>
    </row>
    <row r="343" spans="1:64" ht="12.75" customHeight="1">
      <c r="A343" s="12">
        <v>274</v>
      </c>
      <c r="B343" s="56" t="s">
        <v>721</v>
      </c>
      <c r="C343" s="56"/>
      <c r="D343" s="57"/>
      <c r="E343" s="58"/>
      <c r="F343" s="58"/>
      <c r="G343" s="58"/>
      <c r="H343" s="58">
        <v>23</v>
      </c>
      <c r="I343" s="58">
        <v>23</v>
      </c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>
        <v>40</v>
      </c>
      <c r="AB343" s="58"/>
      <c r="AC343" s="58"/>
      <c r="AD343" s="58"/>
      <c r="AE343" s="59"/>
      <c r="AF343" s="17">
        <v>70</v>
      </c>
      <c r="AG343" s="18">
        <v>70</v>
      </c>
      <c r="AH343" s="19">
        <v>40</v>
      </c>
      <c r="AI343" s="20">
        <v>60</v>
      </c>
      <c r="AJ343" s="21">
        <v>40</v>
      </c>
      <c r="AK343" s="22">
        <v>60</v>
      </c>
      <c r="AL343" s="23">
        <f t="shared" si="0"/>
        <v>340</v>
      </c>
      <c r="AM343" s="24" t="s">
        <v>65</v>
      </c>
      <c r="AN343" s="25" t="s">
        <v>160</v>
      </c>
      <c r="AO343" s="24" t="s">
        <v>68</v>
      </c>
      <c r="AP343" s="26" t="s">
        <v>366</v>
      </c>
      <c r="AQ343" s="27" t="s">
        <v>638</v>
      </c>
      <c r="AR343" s="28" t="s">
        <v>76</v>
      </c>
      <c r="AS343" s="29">
        <v>1</v>
      </c>
      <c r="AT343" s="29">
        <v>61.7</v>
      </c>
      <c r="AU343" s="30">
        <v>28</v>
      </c>
      <c r="AV343" s="31"/>
      <c r="AW343" s="26">
        <v>2</v>
      </c>
      <c r="AX343" s="26"/>
      <c r="AY343" s="26"/>
      <c r="AZ343" s="26"/>
      <c r="BA343" s="25"/>
      <c r="BB343" s="24">
        <v>119</v>
      </c>
      <c r="BC343" s="26">
        <v>120</v>
      </c>
      <c r="BD343" s="32" t="s">
        <v>70</v>
      </c>
      <c r="BE343" s="32">
        <v>50</v>
      </c>
      <c r="BF343" s="35" t="s">
        <v>130</v>
      </c>
      <c r="BG343" s="26" t="s">
        <v>120</v>
      </c>
      <c r="BH343" s="29">
        <v>15</v>
      </c>
      <c r="BI343" s="26" t="s">
        <v>156</v>
      </c>
      <c r="BJ343" s="25" t="s">
        <v>65</v>
      </c>
      <c r="BK343" s="36" t="s">
        <v>319</v>
      </c>
      <c r="BL343" s="204" t="str">
        <f t="shared" si="6"/>
        <v>insert into Pokemon values ( 342, Nuzleaf, level, 70,  70,  40, 60,  40,  60, trainer,  Leaf Stone)</v>
      </c>
    </row>
    <row r="344" spans="1:64" ht="12.75" customHeight="1">
      <c r="A344" s="12">
        <v>275</v>
      </c>
      <c r="B344" s="56" t="s">
        <v>722</v>
      </c>
      <c r="C344" s="56"/>
      <c r="D344" s="57"/>
      <c r="E344" s="58"/>
      <c r="F344" s="58"/>
      <c r="G344" s="58"/>
      <c r="H344" s="58">
        <v>24</v>
      </c>
      <c r="I344" s="58">
        <v>24</v>
      </c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>
        <v>41</v>
      </c>
      <c r="AB344" s="58"/>
      <c r="AC344" s="58"/>
      <c r="AD344" s="58"/>
      <c r="AE344" s="59"/>
      <c r="AF344" s="17">
        <v>90</v>
      </c>
      <c r="AG344" s="18">
        <v>100</v>
      </c>
      <c r="AH344" s="19">
        <v>60</v>
      </c>
      <c r="AI344" s="20">
        <v>90</v>
      </c>
      <c r="AJ344" s="21">
        <v>60</v>
      </c>
      <c r="AK344" s="22">
        <v>80</v>
      </c>
      <c r="AL344" s="23">
        <f t="shared" si="0"/>
        <v>480</v>
      </c>
      <c r="AM344" s="24" t="s">
        <v>65</v>
      </c>
      <c r="AN344" s="25" t="s">
        <v>160</v>
      </c>
      <c r="AO344" s="24" t="s">
        <v>68</v>
      </c>
      <c r="AP344" s="26" t="s">
        <v>366</v>
      </c>
      <c r="AQ344" s="27" t="s">
        <v>638</v>
      </c>
      <c r="AR344" s="28" t="s">
        <v>207</v>
      </c>
      <c r="AS344" s="29">
        <v>1.3</v>
      </c>
      <c r="AT344" s="29">
        <v>131.4</v>
      </c>
      <c r="AU344" s="30">
        <v>59.6</v>
      </c>
      <c r="AV344" s="31"/>
      <c r="AW344" s="26">
        <v>3</v>
      </c>
      <c r="AX344" s="26"/>
      <c r="AY344" s="26"/>
      <c r="AZ344" s="26"/>
      <c r="BA344" s="25"/>
      <c r="BB344" s="24">
        <v>240</v>
      </c>
      <c r="BC344" s="26">
        <v>45</v>
      </c>
      <c r="BD344" s="32" t="s">
        <v>70</v>
      </c>
      <c r="BE344" s="32">
        <v>50</v>
      </c>
      <c r="BF344" s="35" t="s">
        <v>130</v>
      </c>
      <c r="BG344" s="26" t="s">
        <v>120</v>
      </c>
      <c r="BH344" s="29">
        <v>15</v>
      </c>
      <c r="BI344" s="26" t="s">
        <v>156</v>
      </c>
      <c r="BJ344" s="25" t="s">
        <v>65</v>
      </c>
      <c r="BK344" s="36"/>
      <c r="BL344" s="204" t="str">
        <f t="shared" si="6"/>
        <v>insert into Pokemon values ( 343, Shiftry, level, 90,  100,  60, 90,  60,  80, trainer,  0)</v>
      </c>
    </row>
    <row r="345" spans="1:64" ht="12.75" customHeight="1">
      <c r="A345" s="12">
        <v>276</v>
      </c>
      <c r="B345" s="56" t="s">
        <v>723</v>
      </c>
      <c r="C345" s="56"/>
      <c r="D345" s="57"/>
      <c r="E345" s="58"/>
      <c r="F345" s="58"/>
      <c r="G345" s="58"/>
      <c r="H345" s="58">
        <v>25</v>
      </c>
      <c r="I345" s="58">
        <v>25</v>
      </c>
      <c r="J345" s="58"/>
      <c r="K345" s="58"/>
      <c r="L345" s="58"/>
      <c r="M345" s="58"/>
      <c r="N345" s="58"/>
      <c r="O345" s="58">
        <v>19</v>
      </c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9"/>
      <c r="AF345" s="17">
        <v>40</v>
      </c>
      <c r="AG345" s="18">
        <v>55</v>
      </c>
      <c r="AH345" s="19">
        <v>30</v>
      </c>
      <c r="AI345" s="20">
        <v>30</v>
      </c>
      <c r="AJ345" s="21">
        <v>30</v>
      </c>
      <c r="AK345" s="22">
        <v>85</v>
      </c>
      <c r="AL345" s="23">
        <f t="shared" si="0"/>
        <v>270</v>
      </c>
      <c r="AM345" s="24" t="s">
        <v>141</v>
      </c>
      <c r="AN345" s="25" t="s">
        <v>95</v>
      </c>
      <c r="AO345" s="24" t="s">
        <v>153</v>
      </c>
      <c r="AP345" s="34"/>
      <c r="AQ345" s="27" t="s">
        <v>363</v>
      </c>
      <c r="AR345" s="28" t="s">
        <v>118</v>
      </c>
      <c r="AS345" s="29">
        <v>0.3</v>
      </c>
      <c r="AT345" s="29">
        <v>5.0999999999999996</v>
      </c>
      <c r="AU345" s="30">
        <v>2.2999999999999998</v>
      </c>
      <c r="AV345" s="31"/>
      <c r="AW345" s="26"/>
      <c r="AX345" s="26"/>
      <c r="AY345" s="26"/>
      <c r="AZ345" s="26"/>
      <c r="BA345" s="25">
        <v>1</v>
      </c>
      <c r="BB345" s="24">
        <v>54</v>
      </c>
      <c r="BC345" s="26">
        <v>200</v>
      </c>
      <c r="BD345" s="32" t="s">
        <v>70</v>
      </c>
      <c r="BE345" s="32">
        <v>50</v>
      </c>
      <c r="BF345" s="35" t="s">
        <v>107</v>
      </c>
      <c r="BG345" s="26" t="s">
        <v>120</v>
      </c>
      <c r="BH345" s="29">
        <v>15</v>
      </c>
      <c r="BI345" s="26" t="s">
        <v>95</v>
      </c>
      <c r="BJ345" s="37"/>
      <c r="BK345" s="36" t="s">
        <v>171</v>
      </c>
      <c r="BL345" s="204" t="str">
        <f t="shared" si="6"/>
        <v>insert into Pokemon values ( 344, Taillow, level, 40,  55,  30, 30,  30,  85, trainer,  Lv. 22)</v>
      </c>
    </row>
    <row r="346" spans="1:64" ht="12.75" customHeight="1">
      <c r="A346" s="12">
        <v>277</v>
      </c>
      <c r="B346" s="56" t="s">
        <v>724</v>
      </c>
      <c r="C346" s="56"/>
      <c r="D346" s="57"/>
      <c r="E346" s="58"/>
      <c r="F346" s="58"/>
      <c r="G346" s="58"/>
      <c r="H346" s="58">
        <v>26</v>
      </c>
      <c r="I346" s="58">
        <v>26</v>
      </c>
      <c r="J346" s="58"/>
      <c r="K346" s="58"/>
      <c r="L346" s="58"/>
      <c r="M346" s="58"/>
      <c r="N346" s="58"/>
      <c r="O346" s="58">
        <v>20</v>
      </c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9"/>
      <c r="AF346" s="17">
        <v>60</v>
      </c>
      <c r="AG346" s="18">
        <v>85</v>
      </c>
      <c r="AH346" s="19">
        <v>60</v>
      </c>
      <c r="AI346" s="20">
        <v>75</v>
      </c>
      <c r="AJ346" s="21">
        <v>50</v>
      </c>
      <c r="AK346" s="22">
        <v>125</v>
      </c>
      <c r="AL346" s="23">
        <f t="shared" si="0"/>
        <v>455</v>
      </c>
      <c r="AM346" s="24" t="s">
        <v>141</v>
      </c>
      <c r="AN346" s="25" t="s">
        <v>95</v>
      </c>
      <c r="AO346" s="24" t="s">
        <v>153</v>
      </c>
      <c r="AP346" s="34"/>
      <c r="AQ346" s="27" t="s">
        <v>363</v>
      </c>
      <c r="AR346" s="28" t="s">
        <v>69</v>
      </c>
      <c r="AS346" s="29">
        <v>0.7</v>
      </c>
      <c r="AT346" s="29">
        <v>43.7</v>
      </c>
      <c r="AU346" s="30">
        <v>19.8</v>
      </c>
      <c r="AV346" s="31"/>
      <c r="AW346" s="26"/>
      <c r="AX346" s="26"/>
      <c r="AY346" s="26"/>
      <c r="AZ346" s="26"/>
      <c r="BA346" s="25">
        <v>2</v>
      </c>
      <c r="BB346" s="24">
        <v>159</v>
      </c>
      <c r="BC346" s="26">
        <v>45</v>
      </c>
      <c r="BD346" s="32" t="s">
        <v>70</v>
      </c>
      <c r="BE346" s="32">
        <v>50</v>
      </c>
      <c r="BF346" s="35" t="s">
        <v>107</v>
      </c>
      <c r="BG346" s="26" t="s">
        <v>120</v>
      </c>
      <c r="BH346" s="29">
        <v>15</v>
      </c>
      <c r="BI346" s="26" t="s">
        <v>95</v>
      </c>
      <c r="BJ346" s="37"/>
      <c r="BK346" s="36"/>
      <c r="BL346" s="204" t="str">
        <f t="shared" si="6"/>
        <v>insert into Pokemon values ( 345, Swellow, level, 60,  85,  60, 75,  50,  125, trainer,  0)</v>
      </c>
    </row>
    <row r="347" spans="1:64" ht="12.75" customHeight="1">
      <c r="A347" s="12">
        <v>278</v>
      </c>
      <c r="B347" s="56" t="s">
        <v>725</v>
      </c>
      <c r="C347" s="56"/>
      <c r="D347" s="57"/>
      <c r="E347" s="58"/>
      <c r="F347" s="58"/>
      <c r="G347" s="58"/>
      <c r="H347" s="58">
        <v>27</v>
      </c>
      <c r="I347" s="58">
        <v>27</v>
      </c>
      <c r="J347" s="58">
        <v>119</v>
      </c>
      <c r="K347" s="58">
        <v>119</v>
      </c>
      <c r="L347" s="58"/>
      <c r="M347" s="58">
        <v>212</v>
      </c>
      <c r="N347" s="58"/>
      <c r="O347" s="58">
        <v>17</v>
      </c>
      <c r="P347" s="58"/>
      <c r="Q347" s="58">
        <v>40</v>
      </c>
      <c r="R347" s="58">
        <v>40</v>
      </c>
      <c r="S347" s="58">
        <v>19</v>
      </c>
      <c r="T347" s="58">
        <v>21</v>
      </c>
      <c r="U347" s="58">
        <v>11</v>
      </c>
      <c r="V347" s="58">
        <v>47</v>
      </c>
      <c r="W347" s="58">
        <v>47</v>
      </c>
      <c r="X347" s="58">
        <v>19</v>
      </c>
      <c r="Y347" s="58">
        <v>21</v>
      </c>
      <c r="Z347" s="58">
        <v>18</v>
      </c>
      <c r="AA347" s="58">
        <v>62</v>
      </c>
      <c r="AB347" s="58">
        <v>48</v>
      </c>
      <c r="AC347" s="58"/>
      <c r="AD347" s="58"/>
      <c r="AE347" s="59">
        <v>132</v>
      </c>
      <c r="AF347" s="17">
        <v>40</v>
      </c>
      <c r="AG347" s="18">
        <v>30</v>
      </c>
      <c r="AH347" s="19">
        <v>30</v>
      </c>
      <c r="AI347" s="20">
        <v>55</v>
      </c>
      <c r="AJ347" s="21">
        <v>30</v>
      </c>
      <c r="AK347" s="22">
        <v>85</v>
      </c>
      <c r="AL347" s="23">
        <f t="shared" si="0"/>
        <v>270</v>
      </c>
      <c r="AM347" s="24" t="s">
        <v>103</v>
      </c>
      <c r="AN347" s="25" t="s">
        <v>95</v>
      </c>
      <c r="AO347" s="24" t="s">
        <v>142</v>
      </c>
      <c r="AP347" s="34" t="s">
        <v>370</v>
      </c>
      <c r="AQ347" s="27" t="s">
        <v>105</v>
      </c>
      <c r="AR347" s="28" t="s">
        <v>88</v>
      </c>
      <c r="AS347" s="29">
        <v>0.6</v>
      </c>
      <c r="AT347" s="29">
        <v>20.9</v>
      </c>
      <c r="AU347" s="30">
        <v>9.5</v>
      </c>
      <c r="AV347" s="31"/>
      <c r="AW347" s="26"/>
      <c r="AX347" s="26"/>
      <c r="AY347" s="26"/>
      <c r="AZ347" s="26"/>
      <c r="BA347" s="25">
        <v>1</v>
      </c>
      <c r="BB347" s="24">
        <v>54</v>
      </c>
      <c r="BC347" s="26">
        <v>190</v>
      </c>
      <c r="BD347" s="32" t="s">
        <v>119</v>
      </c>
      <c r="BE347" s="32">
        <v>50</v>
      </c>
      <c r="BF347" s="35" t="s">
        <v>128</v>
      </c>
      <c r="BG347" s="26" t="s">
        <v>120</v>
      </c>
      <c r="BH347" s="29">
        <v>20</v>
      </c>
      <c r="BI347" s="26" t="s">
        <v>108</v>
      </c>
      <c r="BJ347" s="25" t="s">
        <v>95</v>
      </c>
      <c r="BK347" s="36" t="s">
        <v>299</v>
      </c>
      <c r="BL347" s="204" t="str">
        <f t="shared" si="6"/>
        <v>insert into Pokemon values ( 346, Wingull, level, 40,  30,  30, 55,  30,  85, trainer,  Lv. 25)</v>
      </c>
    </row>
    <row r="348" spans="1:64" ht="12.75" customHeight="1">
      <c r="A348" s="12">
        <v>279</v>
      </c>
      <c r="B348" s="56" t="s">
        <v>726</v>
      </c>
      <c r="C348" s="56"/>
      <c r="D348" s="57"/>
      <c r="E348" s="58"/>
      <c r="F348" s="58"/>
      <c r="G348" s="58"/>
      <c r="H348" s="58">
        <v>28</v>
      </c>
      <c r="I348" s="58">
        <v>28</v>
      </c>
      <c r="J348" s="58">
        <v>120</v>
      </c>
      <c r="K348" s="58">
        <v>120</v>
      </c>
      <c r="L348" s="58"/>
      <c r="M348" s="58">
        <v>213</v>
      </c>
      <c r="N348" s="58"/>
      <c r="O348" s="58">
        <v>18</v>
      </c>
      <c r="P348" s="58"/>
      <c r="Q348" s="58">
        <v>41</v>
      </c>
      <c r="R348" s="58">
        <v>41</v>
      </c>
      <c r="S348" s="58">
        <v>20</v>
      </c>
      <c r="T348" s="58">
        <v>22</v>
      </c>
      <c r="U348" s="58">
        <v>12</v>
      </c>
      <c r="V348" s="58">
        <v>48</v>
      </c>
      <c r="W348" s="58">
        <v>48</v>
      </c>
      <c r="X348" s="58">
        <v>20</v>
      </c>
      <c r="Y348" s="58">
        <v>22</v>
      </c>
      <c r="Z348" s="58">
        <v>19</v>
      </c>
      <c r="AA348" s="58">
        <v>63</v>
      </c>
      <c r="AB348" s="58">
        <v>49</v>
      </c>
      <c r="AC348" s="58"/>
      <c r="AD348" s="58"/>
      <c r="AE348" s="59">
        <v>133</v>
      </c>
      <c r="AF348" s="17">
        <v>60</v>
      </c>
      <c r="AG348" s="18">
        <v>50</v>
      </c>
      <c r="AH348" s="19">
        <v>100</v>
      </c>
      <c r="AI348" s="20">
        <v>95</v>
      </c>
      <c r="AJ348" s="21">
        <v>70</v>
      </c>
      <c r="AK348" s="22">
        <v>65</v>
      </c>
      <c r="AL348" s="23">
        <f t="shared" si="0"/>
        <v>440</v>
      </c>
      <c r="AM348" s="24" t="s">
        <v>103</v>
      </c>
      <c r="AN348" s="25" t="s">
        <v>95</v>
      </c>
      <c r="AO348" s="24" t="s">
        <v>142</v>
      </c>
      <c r="AP348" s="34" t="s">
        <v>586</v>
      </c>
      <c r="AQ348" s="27" t="s">
        <v>105</v>
      </c>
      <c r="AR348" s="28" t="s">
        <v>167</v>
      </c>
      <c r="AS348" s="29">
        <v>1.2</v>
      </c>
      <c r="AT348" s="29">
        <v>61.7</v>
      </c>
      <c r="AU348" s="30">
        <v>28</v>
      </c>
      <c r="AV348" s="31"/>
      <c r="AW348" s="26"/>
      <c r="AX348" s="26">
        <v>2</v>
      </c>
      <c r="AY348" s="26"/>
      <c r="AZ348" s="26"/>
      <c r="BA348" s="25"/>
      <c r="BB348" s="24">
        <v>154</v>
      </c>
      <c r="BC348" s="26">
        <v>45</v>
      </c>
      <c r="BD348" s="32" t="s">
        <v>119</v>
      </c>
      <c r="BE348" s="32">
        <v>50</v>
      </c>
      <c r="BF348" s="35" t="s">
        <v>132</v>
      </c>
      <c r="BG348" s="26" t="s">
        <v>120</v>
      </c>
      <c r="BH348" s="29">
        <v>20</v>
      </c>
      <c r="BI348" s="26" t="s">
        <v>108</v>
      </c>
      <c r="BJ348" s="25" t="s">
        <v>95</v>
      </c>
      <c r="BK348" s="36"/>
      <c r="BL348" s="204" t="str">
        <f t="shared" si="6"/>
        <v>insert into Pokemon values ( 347, Pelipper, level, 60,  50,  100, 95,  70,  65, trainer,  0)</v>
      </c>
    </row>
    <row r="349" spans="1:64" ht="12.75" customHeight="1">
      <c r="A349" s="12">
        <v>280</v>
      </c>
      <c r="B349" s="56" t="s">
        <v>727</v>
      </c>
      <c r="C349" s="56"/>
      <c r="D349" s="57"/>
      <c r="E349" s="58"/>
      <c r="F349" s="58"/>
      <c r="G349" s="58"/>
      <c r="H349" s="58">
        <v>29</v>
      </c>
      <c r="I349" s="58">
        <v>29</v>
      </c>
      <c r="J349" s="58"/>
      <c r="K349" s="58">
        <v>157</v>
      </c>
      <c r="L349" s="58"/>
      <c r="M349" s="58"/>
      <c r="N349" s="58">
        <v>64</v>
      </c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>
        <v>120</v>
      </c>
      <c r="AB349" s="58">
        <v>34</v>
      </c>
      <c r="AC349" s="58"/>
      <c r="AD349" s="58">
        <v>101</v>
      </c>
      <c r="AE349" s="59">
        <v>62</v>
      </c>
      <c r="AF349" s="17">
        <v>28</v>
      </c>
      <c r="AG349" s="18">
        <v>25</v>
      </c>
      <c r="AH349" s="19">
        <v>25</v>
      </c>
      <c r="AI349" s="20">
        <v>45</v>
      </c>
      <c r="AJ349" s="21">
        <v>35</v>
      </c>
      <c r="AK349" s="22">
        <v>40</v>
      </c>
      <c r="AL349" s="23">
        <f t="shared" si="0"/>
        <v>198</v>
      </c>
      <c r="AM349" s="24" t="s">
        <v>184</v>
      </c>
      <c r="AN349" s="25" t="s">
        <v>179</v>
      </c>
      <c r="AO349" s="24" t="s">
        <v>304</v>
      </c>
      <c r="AP349" s="26" t="s">
        <v>310</v>
      </c>
      <c r="AQ349" s="27" t="s">
        <v>611</v>
      </c>
      <c r="AR349" s="28" t="s">
        <v>178</v>
      </c>
      <c r="AS349" s="29">
        <v>0.4</v>
      </c>
      <c r="AT349" s="29">
        <v>14.6</v>
      </c>
      <c r="AU349" s="30">
        <v>6.6</v>
      </c>
      <c r="AV349" s="31"/>
      <c r="AW349" s="26"/>
      <c r="AX349" s="26"/>
      <c r="AY349" s="26">
        <v>1</v>
      </c>
      <c r="AZ349" s="26"/>
      <c r="BA349" s="25"/>
      <c r="BB349" s="24">
        <v>40</v>
      </c>
      <c r="BC349" s="26">
        <v>235</v>
      </c>
      <c r="BD349" s="32" t="s">
        <v>288</v>
      </c>
      <c r="BE349" s="32">
        <v>35</v>
      </c>
      <c r="BF349" s="35" t="s">
        <v>128</v>
      </c>
      <c r="BG349" s="26" t="s">
        <v>120</v>
      </c>
      <c r="BH349" s="29">
        <v>20</v>
      </c>
      <c r="BI349" s="26" t="s">
        <v>305</v>
      </c>
      <c r="BJ349" s="37" t="s">
        <v>377</v>
      </c>
      <c r="BK349" s="36" t="s">
        <v>157</v>
      </c>
      <c r="BL349" s="204" t="str">
        <f t="shared" si="6"/>
        <v>insert into Pokemon values ( 348, Ralts, level, 28,  25,  25, 45,  35,  40, trainer,  Lv. 20)</v>
      </c>
    </row>
    <row r="350" spans="1:64" ht="12.75" customHeight="1">
      <c r="A350" s="12">
        <v>281</v>
      </c>
      <c r="B350" s="56" t="s">
        <v>728</v>
      </c>
      <c r="C350" s="56"/>
      <c r="D350" s="57"/>
      <c r="E350" s="58"/>
      <c r="F350" s="58"/>
      <c r="G350" s="58"/>
      <c r="H350" s="58">
        <v>30</v>
      </c>
      <c r="I350" s="58">
        <v>30</v>
      </c>
      <c r="J350" s="58"/>
      <c r="K350" s="58">
        <v>158</v>
      </c>
      <c r="L350" s="58"/>
      <c r="M350" s="58"/>
      <c r="N350" s="58">
        <v>65</v>
      </c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>
        <v>121</v>
      </c>
      <c r="AB350" s="58">
        <v>35</v>
      </c>
      <c r="AC350" s="58"/>
      <c r="AD350" s="58">
        <v>102</v>
      </c>
      <c r="AE350" s="59">
        <v>63</v>
      </c>
      <c r="AF350" s="17">
        <v>38</v>
      </c>
      <c r="AG350" s="18">
        <v>35</v>
      </c>
      <c r="AH350" s="19">
        <v>35</v>
      </c>
      <c r="AI350" s="20">
        <v>65</v>
      </c>
      <c r="AJ350" s="21">
        <v>55</v>
      </c>
      <c r="AK350" s="22">
        <v>50</v>
      </c>
      <c r="AL350" s="23">
        <f t="shared" si="0"/>
        <v>278</v>
      </c>
      <c r="AM350" s="24" t="s">
        <v>184</v>
      </c>
      <c r="AN350" s="25" t="s">
        <v>179</v>
      </c>
      <c r="AO350" s="24" t="s">
        <v>304</v>
      </c>
      <c r="AP350" s="26" t="s">
        <v>310</v>
      </c>
      <c r="AQ350" s="27" t="s">
        <v>611</v>
      </c>
      <c r="AR350" s="28" t="s">
        <v>182</v>
      </c>
      <c r="AS350" s="29">
        <v>0.8</v>
      </c>
      <c r="AT350" s="29">
        <v>44.5</v>
      </c>
      <c r="AU350" s="30">
        <v>20.2</v>
      </c>
      <c r="AV350" s="31"/>
      <c r="AW350" s="26"/>
      <c r="AX350" s="26"/>
      <c r="AY350" s="26">
        <v>2</v>
      </c>
      <c r="AZ350" s="26"/>
      <c r="BA350" s="25"/>
      <c r="BB350" s="24">
        <v>97</v>
      </c>
      <c r="BC350" s="26">
        <v>120</v>
      </c>
      <c r="BD350" s="32" t="s">
        <v>288</v>
      </c>
      <c r="BE350" s="32">
        <v>35</v>
      </c>
      <c r="BF350" s="35" t="s">
        <v>128</v>
      </c>
      <c r="BG350" s="26" t="s">
        <v>120</v>
      </c>
      <c r="BH350" s="29">
        <v>20</v>
      </c>
      <c r="BI350" s="26" t="s">
        <v>305</v>
      </c>
      <c r="BJ350" s="37" t="s">
        <v>377</v>
      </c>
      <c r="BK350" s="36" t="s">
        <v>729</v>
      </c>
      <c r="BL350" s="204" t="str">
        <f t="shared" si="6"/>
        <v>insert into Pokemon values ( 349, Kirlia, level, 38,  35,  35, 65,  55,  50, trainer,  Lv. 30/Dawn Stone (Male))</v>
      </c>
    </row>
    <row r="351" spans="1:64" ht="12.75" customHeight="1">
      <c r="A351" s="12">
        <v>282</v>
      </c>
      <c r="B351" s="56" t="s">
        <v>730</v>
      </c>
      <c r="C351" s="56"/>
      <c r="D351" s="57"/>
      <c r="E351" s="58"/>
      <c r="F351" s="58"/>
      <c r="G351" s="58"/>
      <c r="H351" s="58">
        <v>31</v>
      </c>
      <c r="I351" s="58">
        <v>31</v>
      </c>
      <c r="J351" s="58"/>
      <c r="K351" s="58">
        <v>159</v>
      </c>
      <c r="L351" s="58"/>
      <c r="M351" s="58"/>
      <c r="N351" s="58">
        <v>66</v>
      </c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>
        <v>122</v>
      </c>
      <c r="AB351" s="58">
        <v>36</v>
      </c>
      <c r="AC351" s="58"/>
      <c r="AD351" s="58">
        <v>103</v>
      </c>
      <c r="AE351" s="59">
        <v>64</v>
      </c>
      <c r="AF351" s="17">
        <v>68</v>
      </c>
      <c r="AG351" s="18">
        <v>65</v>
      </c>
      <c r="AH351" s="19">
        <v>65</v>
      </c>
      <c r="AI351" s="20">
        <v>125</v>
      </c>
      <c r="AJ351" s="21">
        <v>115</v>
      </c>
      <c r="AK351" s="22">
        <v>80</v>
      </c>
      <c r="AL351" s="23">
        <f t="shared" si="0"/>
        <v>518</v>
      </c>
      <c r="AM351" s="24" t="s">
        <v>184</v>
      </c>
      <c r="AN351" s="25" t="s">
        <v>179</v>
      </c>
      <c r="AO351" s="24" t="s">
        <v>304</v>
      </c>
      <c r="AP351" s="26" t="s">
        <v>310</v>
      </c>
      <c r="AQ351" s="27" t="s">
        <v>611</v>
      </c>
      <c r="AR351" s="28" t="s">
        <v>111</v>
      </c>
      <c r="AS351" s="29">
        <v>1.6</v>
      </c>
      <c r="AT351" s="29">
        <v>106.7</v>
      </c>
      <c r="AU351" s="30">
        <v>48.4</v>
      </c>
      <c r="AV351" s="31"/>
      <c r="AW351" s="26"/>
      <c r="AX351" s="26"/>
      <c r="AY351" s="26">
        <v>3</v>
      </c>
      <c r="AZ351" s="26"/>
      <c r="BA351" s="25"/>
      <c r="BB351" s="24">
        <v>259</v>
      </c>
      <c r="BC351" s="26">
        <v>45</v>
      </c>
      <c r="BD351" s="32" t="s">
        <v>288</v>
      </c>
      <c r="BE351" s="32">
        <v>35</v>
      </c>
      <c r="BF351" s="35" t="s">
        <v>128</v>
      </c>
      <c r="BG351" s="26" t="s">
        <v>120</v>
      </c>
      <c r="BH351" s="29">
        <v>20</v>
      </c>
      <c r="BI351" s="26" t="s">
        <v>305</v>
      </c>
      <c r="BJ351" s="37" t="s">
        <v>377</v>
      </c>
      <c r="BK351" s="36"/>
      <c r="BL351" s="204" t="str">
        <f t="shared" si="6"/>
        <v>insert into Pokemon values ( 350, Gardevoir, level, 68,  65,  65, 125,  115,  80, trainer,  0)</v>
      </c>
    </row>
    <row r="352" spans="1:64" ht="12.75" customHeight="1">
      <c r="A352" s="12">
        <v>282.10000000000002</v>
      </c>
      <c r="B352" s="56" t="s">
        <v>731</v>
      </c>
      <c r="C352" s="56" t="s">
        <v>137</v>
      </c>
      <c r="D352" s="57"/>
      <c r="E352" s="58"/>
      <c r="F352" s="58"/>
      <c r="G352" s="58"/>
      <c r="H352" s="58"/>
      <c r="I352" s="58">
        <v>31</v>
      </c>
      <c r="J352" s="58"/>
      <c r="K352" s="58"/>
      <c r="L352" s="58"/>
      <c r="M352" s="58"/>
      <c r="N352" s="58">
        <v>66</v>
      </c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9"/>
      <c r="AF352" s="17">
        <v>68</v>
      </c>
      <c r="AG352" s="18">
        <v>85</v>
      </c>
      <c r="AH352" s="19">
        <v>65</v>
      </c>
      <c r="AI352" s="20">
        <v>165</v>
      </c>
      <c r="AJ352" s="21">
        <v>135</v>
      </c>
      <c r="AK352" s="22">
        <v>100</v>
      </c>
      <c r="AL352" s="23">
        <f t="shared" si="0"/>
        <v>618</v>
      </c>
      <c r="AM352" s="24" t="s">
        <v>184</v>
      </c>
      <c r="AN352" s="25" t="s">
        <v>179</v>
      </c>
      <c r="AO352" s="24" t="s">
        <v>732</v>
      </c>
      <c r="AP352" s="26"/>
      <c r="AQ352" s="27"/>
      <c r="AR352" s="28" t="s">
        <v>111</v>
      </c>
      <c r="AS352" s="29">
        <v>1.6</v>
      </c>
      <c r="AT352" s="29">
        <v>106.7</v>
      </c>
      <c r="AU352" s="30">
        <v>48.4</v>
      </c>
      <c r="AV352" s="31"/>
      <c r="AW352" s="26"/>
      <c r="AX352" s="26"/>
      <c r="AY352" s="26">
        <v>3</v>
      </c>
      <c r="AZ352" s="26"/>
      <c r="BA352" s="25"/>
      <c r="BB352" s="24">
        <v>309</v>
      </c>
      <c r="BC352" s="26">
        <v>45</v>
      </c>
      <c r="BD352" s="32" t="s">
        <v>288</v>
      </c>
      <c r="BE352" s="32">
        <v>35</v>
      </c>
      <c r="BF352" s="35" t="s">
        <v>128</v>
      </c>
      <c r="BG352" s="26" t="s">
        <v>120</v>
      </c>
      <c r="BH352" s="29">
        <v>20</v>
      </c>
      <c r="BI352" s="26" t="s">
        <v>305</v>
      </c>
      <c r="BJ352" s="25" t="s">
        <v>377</v>
      </c>
      <c r="BK352" s="36"/>
      <c r="BL352" s="204" t="str">
        <f t="shared" si="6"/>
        <v>insert into Pokemon values ( 351, Gardevoir (Mega), level, 68,  85,  65, 165,  135,  100, trainer,  0)</v>
      </c>
    </row>
    <row r="353" spans="1:64" ht="12.75" customHeight="1">
      <c r="A353" s="12">
        <v>283</v>
      </c>
      <c r="B353" s="56" t="s">
        <v>733</v>
      </c>
      <c r="C353" s="56"/>
      <c r="D353" s="57"/>
      <c r="E353" s="58"/>
      <c r="F353" s="58"/>
      <c r="G353" s="58"/>
      <c r="H353" s="58">
        <v>32</v>
      </c>
      <c r="I353" s="58">
        <v>33</v>
      </c>
      <c r="J353" s="58"/>
      <c r="K353" s="58"/>
      <c r="L353" s="58"/>
      <c r="M353" s="58"/>
      <c r="N353" s="58">
        <v>47</v>
      </c>
      <c r="O353" s="58"/>
      <c r="P353" s="58"/>
      <c r="Q353" s="58">
        <v>139</v>
      </c>
      <c r="R353" s="58"/>
      <c r="S353" s="58">
        <v>66</v>
      </c>
      <c r="T353" s="58">
        <v>60</v>
      </c>
      <c r="U353" s="58"/>
      <c r="V353" s="58">
        <v>172</v>
      </c>
      <c r="W353" s="58"/>
      <c r="X353" s="58">
        <v>73</v>
      </c>
      <c r="Y353" s="58">
        <v>66</v>
      </c>
      <c r="Z353" s="58"/>
      <c r="AA353" s="58"/>
      <c r="AB353" s="58"/>
      <c r="AC353" s="58"/>
      <c r="AD353" s="58"/>
      <c r="AE353" s="59">
        <v>49</v>
      </c>
      <c r="AF353" s="17">
        <v>40</v>
      </c>
      <c r="AG353" s="18">
        <v>30</v>
      </c>
      <c r="AH353" s="19">
        <v>32</v>
      </c>
      <c r="AI353" s="20">
        <v>50</v>
      </c>
      <c r="AJ353" s="21">
        <v>52</v>
      </c>
      <c r="AK353" s="22">
        <v>65</v>
      </c>
      <c r="AL353" s="23">
        <f t="shared" si="0"/>
        <v>269</v>
      </c>
      <c r="AM353" s="24" t="s">
        <v>115</v>
      </c>
      <c r="AN353" s="25" t="s">
        <v>103</v>
      </c>
      <c r="AO353" s="24" t="s">
        <v>276</v>
      </c>
      <c r="AP353" s="34"/>
      <c r="AQ353" s="27" t="s">
        <v>105</v>
      </c>
      <c r="AR353" s="28" t="s">
        <v>106</v>
      </c>
      <c r="AS353" s="29">
        <v>0.5</v>
      </c>
      <c r="AT353" s="29">
        <v>3.7</v>
      </c>
      <c r="AU353" s="30">
        <v>1.7</v>
      </c>
      <c r="AV353" s="31"/>
      <c r="AW353" s="26"/>
      <c r="AX353" s="26"/>
      <c r="AY353" s="26"/>
      <c r="AZ353" s="26"/>
      <c r="BA353" s="25">
        <v>1</v>
      </c>
      <c r="BB353" s="24">
        <v>54</v>
      </c>
      <c r="BC353" s="26">
        <v>200</v>
      </c>
      <c r="BD353" s="32" t="s">
        <v>119</v>
      </c>
      <c r="BE353" s="32">
        <v>50</v>
      </c>
      <c r="BF353" s="35" t="s">
        <v>107</v>
      </c>
      <c r="BG353" s="26" t="s">
        <v>120</v>
      </c>
      <c r="BH353" s="29">
        <v>15</v>
      </c>
      <c r="BI353" s="26" t="s">
        <v>108</v>
      </c>
      <c r="BJ353" s="25" t="s">
        <v>115</v>
      </c>
      <c r="BK353" s="36" t="s">
        <v>171</v>
      </c>
      <c r="BL353" s="204" t="str">
        <f t="shared" si="6"/>
        <v>insert into Pokemon values ( 352, Surskit, level, 40,  30,  32, 50,  52,  65, trainer,  Lv. 22)</v>
      </c>
    </row>
    <row r="354" spans="1:64" ht="12.75" customHeight="1">
      <c r="A354" s="12">
        <v>284</v>
      </c>
      <c r="B354" s="56" t="s">
        <v>734</v>
      </c>
      <c r="C354" s="56"/>
      <c r="D354" s="57"/>
      <c r="E354" s="58"/>
      <c r="F354" s="58"/>
      <c r="G354" s="58"/>
      <c r="H354" s="58">
        <v>33</v>
      </c>
      <c r="I354" s="58">
        <v>34</v>
      </c>
      <c r="J354" s="58"/>
      <c r="K354" s="58"/>
      <c r="L354" s="58"/>
      <c r="M354" s="58"/>
      <c r="N354" s="58">
        <v>48</v>
      </c>
      <c r="O354" s="58"/>
      <c r="P354" s="58"/>
      <c r="Q354" s="58">
        <v>140</v>
      </c>
      <c r="R354" s="58"/>
      <c r="S354" s="58">
        <v>67</v>
      </c>
      <c r="T354" s="58">
        <v>61</v>
      </c>
      <c r="U354" s="58"/>
      <c r="V354" s="58">
        <v>173</v>
      </c>
      <c r="W354" s="58"/>
      <c r="X354" s="58">
        <v>74</v>
      </c>
      <c r="Y354" s="58">
        <v>67</v>
      </c>
      <c r="Z354" s="58"/>
      <c r="AA354" s="58"/>
      <c r="AB354" s="58"/>
      <c r="AC354" s="58"/>
      <c r="AD354" s="58"/>
      <c r="AE354" s="59">
        <v>50</v>
      </c>
      <c r="AF354" s="17">
        <v>70</v>
      </c>
      <c r="AG354" s="18">
        <v>60</v>
      </c>
      <c r="AH354" s="19">
        <v>62</v>
      </c>
      <c r="AI354" s="20">
        <v>100</v>
      </c>
      <c r="AJ354" s="21">
        <v>82</v>
      </c>
      <c r="AK354" s="22">
        <v>80</v>
      </c>
      <c r="AL354" s="23">
        <f t="shared" si="0"/>
        <v>454</v>
      </c>
      <c r="AM354" s="24" t="s">
        <v>115</v>
      </c>
      <c r="AN354" s="25" t="s">
        <v>95</v>
      </c>
      <c r="AO354" s="24" t="s">
        <v>169</v>
      </c>
      <c r="AP354" s="34"/>
      <c r="AQ354" s="27" t="s">
        <v>170</v>
      </c>
      <c r="AR354" s="28" t="s">
        <v>182</v>
      </c>
      <c r="AS354" s="29">
        <v>0.8</v>
      </c>
      <c r="AT354" s="29">
        <v>7.9</v>
      </c>
      <c r="AU354" s="30">
        <v>3.6</v>
      </c>
      <c r="AV354" s="31"/>
      <c r="AW354" s="26"/>
      <c r="AX354" s="26"/>
      <c r="AY354" s="26">
        <v>1</v>
      </c>
      <c r="AZ354" s="26">
        <v>1</v>
      </c>
      <c r="BA354" s="25"/>
      <c r="BB354" s="24">
        <v>159</v>
      </c>
      <c r="BC354" s="26">
        <v>75</v>
      </c>
      <c r="BD354" s="32" t="s">
        <v>119</v>
      </c>
      <c r="BE354" s="32">
        <v>50</v>
      </c>
      <c r="BF354" s="35" t="s">
        <v>107</v>
      </c>
      <c r="BG354" s="26" t="s">
        <v>120</v>
      </c>
      <c r="BH354" s="29">
        <v>15</v>
      </c>
      <c r="BI354" s="26" t="s">
        <v>108</v>
      </c>
      <c r="BJ354" s="25" t="s">
        <v>115</v>
      </c>
      <c r="BK354" s="36"/>
      <c r="BL354" s="204" t="str">
        <f t="shared" si="6"/>
        <v>insert into Pokemon values ( 353, Masquerain, level, 70,  60,  62, 100,  82,  80, trainer,  0)</v>
      </c>
    </row>
    <row r="355" spans="1:64" ht="12.75" customHeight="1">
      <c r="A355" s="12">
        <v>285</v>
      </c>
      <c r="B355" s="56" t="s">
        <v>735</v>
      </c>
      <c r="C355" s="56"/>
      <c r="D355" s="57"/>
      <c r="E355" s="58"/>
      <c r="F355" s="58"/>
      <c r="G355" s="58"/>
      <c r="H355" s="58">
        <v>34</v>
      </c>
      <c r="I355" s="58">
        <v>35</v>
      </c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9">
        <v>106</v>
      </c>
      <c r="AF355" s="17">
        <v>60</v>
      </c>
      <c r="AG355" s="18">
        <v>40</v>
      </c>
      <c r="AH355" s="19">
        <v>60</v>
      </c>
      <c r="AI355" s="20">
        <v>40</v>
      </c>
      <c r="AJ355" s="21">
        <v>60</v>
      </c>
      <c r="AK355" s="22">
        <v>35</v>
      </c>
      <c r="AL355" s="23">
        <f t="shared" si="0"/>
        <v>295</v>
      </c>
      <c r="AM355" s="24" t="s">
        <v>65</v>
      </c>
      <c r="AN355" s="37"/>
      <c r="AO355" s="24" t="s">
        <v>243</v>
      </c>
      <c r="AP355" s="26" t="s">
        <v>736</v>
      </c>
      <c r="AQ355" s="27" t="s">
        <v>497</v>
      </c>
      <c r="AR355" s="28" t="s">
        <v>178</v>
      </c>
      <c r="AS355" s="29">
        <v>0.4</v>
      </c>
      <c r="AT355" s="29">
        <v>9.9</v>
      </c>
      <c r="AU355" s="30">
        <v>4.5</v>
      </c>
      <c r="AV355" s="31">
        <v>1</v>
      </c>
      <c r="AW355" s="26"/>
      <c r="AX355" s="26"/>
      <c r="AY355" s="26"/>
      <c r="AZ355" s="26"/>
      <c r="BA355" s="25"/>
      <c r="BB355" s="24">
        <v>59</v>
      </c>
      <c r="BC355" s="26">
        <v>255</v>
      </c>
      <c r="BD355" s="32" t="s">
        <v>737</v>
      </c>
      <c r="BE355" s="32">
        <v>50</v>
      </c>
      <c r="BF355" s="35" t="s">
        <v>130</v>
      </c>
      <c r="BG355" s="26" t="s">
        <v>120</v>
      </c>
      <c r="BH355" s="29">
        <v>15</v>
      </c>
      <c r="BI355" s="26" t="s">
        <v>179</v>
      </c>
      <c r="BJ355" s="25" t="s">
        <v>65</v>
      </c>
      <c r="BK355" s="36" t="s">
        <v>625</v>
      </c>
      <c r="BL355" s="204" t="str">
        <f t="shared" si="6"/>
        <v>insert into Pokemon values ( 354, Shroomish, level, 60,  40,  60, 40,  60,  35, trainer,  Lv. 23)</v>
      </c>
    </row>
    <row r="356" spans="1:64" ht="12.75" customHeight="1">
      <c r="A356" s="12">
        <v>286</v>
      </c>
      <c r="B356" s="56" t="s">
        <v>738</v>
      </c>
      <c r="C356" s="56"/>
      <c r="D356" s="57"/>
      <c r="E356" s="58"/>
      <c r="F356" s="58"/>
      <c r="G356" s="58"/>
      <c r="H356" s="58">
        <v>35</v>
      </c>
      <c r="I356" s="58">
        <v>36</v>
      </c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9">
        <v>107</v>
      </c>
      <c r="AF356" s="17">
        <v>60</v>
      </c>
      <c r="AG356" s="18">
        <v>130</v>
      </c>
      <c r="AH356" s="19">
        <v>80</v>
      </c>
      <c r="AI356" s="20">
        <v>60</v>
      </c>
      <c r="AJ356" s="21">
        <v>60</v>
      </c>
      <c r="AK356" s="22">
        <v>70</v>
      </c>
      <c r="AL356" s="23">
        <f t="shared" si="0"/>
        <v>460</v>
      </c>
      <c r="AM356" s="24" t="s">
        <v>65</v>
      </c>
      <c r="AN356" s="25" t="s">
        <v>280</v>
      </c>
      <c r="AO356" s="24" t="s">
        <v>243</v>
      </c>
      <c r="AP356" s="26" t="s">
        <v>736</v>
      </c>
      <c r="AQ356" s="27" t="s">
        <v>264</v>
      </c>
      <c r="AR356" s="28" t="s">
        <v>167</v>
      </c>
      <c r="AS356" s="29">
        <v>1.2</v>
      </c>
      <c r="AT356" s="29">
        <v>86.4</v>
      </c>
      <c r="AU356" s="30">
        <v>39.200000000000003</v>
      </c>
      <c r="AV356" s="31"/>
      <c r="AW356" s="26">
        <v>2</v>
      </c>
      <c r="AX356" s="26"/>
      <c r="AY356" s="26"/>
      <c r="AZ356" s="26"/>
      <c r="BA356" s="25"/>
      <c r="BB356" s="24">
        <v>161</v>
      </c>
      <c r="BC356" s="26">
        <v>90</v>
      </c>
      <c r="BD356" s="32" t="s">
        <v>737</v>
      </c>
      <c r="BE356" s="32">
        <v>50</v>
      </c>
      <c r="BF356" s="35" t="s">
        <v>71</v>
      </c>
      <c r="BG356" s="26" t="s">
        <v>120</v>
      </c>
      <c r="BH356" s="29">
        <v>15</v>
      </c>
      <c r="BI356" s="26" t="s">
        <v>179</v>
      </c>
      <c r="BJ356" s="25" t="s">
        <v>65</v>
      </c>
      <c r="BK356" s="36"/>
      <c r="BL356" s="204" t="str">
        <f t="shared" si="6"/>
        <v>insert into Pokemon values ( 355, Breloom, level, 60,  130,  80, 60,  60,  70, trainer,  0)</v>
      </c>
    </row>
    <row r="357" spans="1:64" ht="12.75" customHeight="1">
      <c r="A357" s="12">
        <v>287</v>
      </c>
      <c r="B357" s="56" t="s">
        <v>739</v>
      </c>
      <c r="C357" s="56"/>
      <c r="D357" s="57"/>
      <c r="E357" s="58"/>
      <c r="F357" s="58"/>
      <c r="G357" s="58"/>
      <c r="H357" s="58">
        <v>36</v>
      </c>
      <c r="I357" s="58">
        <v>37</v>
      </c>
      <c r="J357" s="58"/>
      <c r="K357" s="58"/>
      <c r="L357" s="58"/>
      <c r="M357" s="58">
        <v>276</v>
      </c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9">
        <v>78</v>
      </c>
      <c r="AF357" s="17">
        <v>60</v>
      </c>
      <c r="AG357" s="18">
        <v>60</v>
      </c>
      <c r="AH357" s="19">
        <v>60</v>
      </c>
      <c r="AI357" s="20">
        <v>35</v>
      </c>
      <c r="AJ357" s="21">
        <v>35</v>
      </c>
      <c r="AK357" s="22">
        <v>30</v>
      </c>
      <c r="AL357" s="23">
        <f t="shared" si="0"/>
        <v>280</v>
      </c>
      <c r="AM357" s="24" t="s">
        <v>141</v>
      </c>
      <c r="AN357" s="37"/>
      <c r="AO357" s="24" t="s">
        <v>740</v>
      </c>
      <c r="AP357" s="34"/>
      <c r="AQ357" s="38"/>
      <c r="AR357" s="39" t="s">
        <v>182</v>
      </c>
      <c r="AS357" s="40">
        <v>0.8</v>
      </c>
      <c r="AT357" s="40">
        <v>52.9</v>
      </c>
      <c r="AU357" s="41">
        <v>24</v>
      </c>
      <c r="AV357" s="31">
        <v>1</v>
      </c>
      <c r="AW357" s="26"/>
      <c r="AX357" s="26"/>
      <c r="AY357" s="26"/>
      <c r="AZ357" s="26"/>
      <c r="BA357" s="25"/>
      <c r="BB357" s="24">
        <v>56</v>
      </c>
      <c r="BC357" s="26">
        <v>255</v>
      </c>
      <c r="BD357" s="32" t="s">
        <v>288</v>
      </c>
      <c r="BE357" s="32">
        <v>50</v>
      </c>
      <c r="BF357" s="35" t="s">
        <v>130</v>
      </c>
      <c r="BG357" s="26" t="s">
        <v>120</v>
      </c>
      <c r="BH357" s="29">
        <v>15</v>
      </c>
      <c r="BI357" s="26" t="s">
        <v>156</v>
      </c>
      <c r="BJ357" s="37"/>
      <c r="BK357" s="36" t="s">
        <v>145</v>
      </c>
      <c r="BL357" s="204" t="str">
        <f t="shared" si="6"/>
        <v>insert into Pokemon values ( 356, Slakoth, level, 60,  60,  60, 35,  35,  30, trainer,  Lv. 18)</v>
      </c>
    </row>
    <row r="358" spans="1:64" ht="12.75" customHeight="1">
      <c r="A358" s="12">
        <v>288</v>
      </c>
      <c r="B358" s="56" t="s">
        <v>741</v>
      </c>
      <c r="C358" s="56"/>
      <c r="D358" s="57"/>
      <c r="E358" s="58"/>
      <c r="F358" s="58"/>
      <c r="G358" s="58"/>
      <c r="H358" s="58">
        <v>37</v>
      </c>
      <c r="I358" s="58">
        <v>38</v>
      </c>
      <c r="J358" s="58"/>
      <c r="K358" s="58"/>
      <c r="L358" s="58"/>
      <c r="M358" s="58">
        <v>277</v>
      </c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9">
        <v>79</v>
      </c>
      <c r="AF358" s="17">
        <v>80</v>
      </c>
      <c r="AG358" s="18">
        <v>80</v>
      </c>
      <c r="AH358" s="19">
        <v>80</v>
      </c>
      <c r="AI358" s="20">
        <v>55</v>
      </c>
      <c r="AJ358" s="21">
        <v>55</v>
      </c>
      <c r="AK358" s="22">
        <v>90</v>
      </c>
      <c r="AL358" s="23">
        <f t="shared" si="0"/>
        <v>440</v>
      </c>
      <c r="AM358" s="24" t="s">
        <v>141</v>
      </c>
      <c r="AN358" s="37"/>
      <c r="AO358" s="24" t="s">
        <v>281</v>
      </c>
      <c r="AP358" s="34"/>
      <c r="AQ358" s="38"/>
      <c r="AR358" s="39" t="s">
        <v>139</v>
      </c>
      <c r="AS358" s="40">
        <v>1.4</v>
      </c>
      <c r="AT358" s="40">
        <v>102.5</v>
      </c>
      <c r="AU358" s="41">
        <v>46.5</v>
      </c>
      <c r="AV358" s="31"/>
      <c r="AW358" s="26"/>
      <c r="AX358" s="26"/>
      <c r="AY358" s="26"/>
      <c r="AZ358" s="26"/>
      <c r="BA358" s="25">
        <v>2</v>
      </c>
      <c r="BB358" s="24">
        <v>154</v>
      </c>
      <c r="BC358" s="26">
        <v>120</v>
      </c>
      <c r="BD358" s="32" t="s">
        <v>288</v>
      </c>
      <c r="BE358" s="32">
        <v>50</v>
      </c>
      <c r="BF358" s="35" t="s">
        <v>128</v>
      </c>
      <c r="BG358" s="26" t="s">
        <v>120</v>
      </c>
      <c r="BH358" s="29">
        <v>15</v>
      </c>
      <c r="BI358" s="26" t="s">
        <v>156</v>
      </c>
      <c r="BJ358" s="37"/>
      <c r="BK358" s="36" t="s">
        <v>93</v>
      </c>
      <c r="BL358" s="204" t="str">
        <f t="shared" si="6"/>
        <v>insert into Pokemon values ( 357, Vigoroth, level, 80,  80,  80, 55,  55,  90, trainer,  Lv. 36)</v>
      </c>
    </row>
    <row r="359" spans="1:64" ht="12.75" customHeight="1">
      <c r="A359" s="12">
        <v>289</v>
      </c>
      <c r="B359" s="56" t="s">
        <v>742</v>
      </c>
      <c r="C359" s="56"/>
      <c r="D359" s="57"/>
      <c r="E359" s="58"/>
      <c r="F359" s="58"/>
      <c r="G359" s="58"/>
      <c r="H359" s="58">
        <v>38</v>
      </c>
      <c r="I359" s="58">
        <v>39</v>
      </c>
      <c r="J359" s="58"/>
      <c r="K359" s="58"/>
      <c r="L359" s="58"/>
      <c r="M359" s="58">
        <v>278</v>
      </c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9">
        <v>80</v>
      </c>
      <c r="AF359" s="17">
        <v>150</v>
      </c>
      <c r="AG359" s="18">
        <v>160</v>
      </c>
      <c r="AH359" s="19">
        <v>100</v>
      </c>
      <c r="AI359" s="20">
        <v>95</v>
      </c>
      <c r="AJ359" s="21">
        <v>65</v>
      </c>
      <c r="AK359" s="22">
        <v>100</v>
      </c>
      <c r="AL359" s="23">
        <f t="shared" si="0"/>
        <v>670</v>
      </c>
      <c r="AM359" s="24" t="s">
        <v>141</v>
      </c>
      <c r="AN359" s="37"/>
      <c r="AO359" s="24" t="s">
        <v>740</v>
      </c>
      <c r="AP359" s="34"/>
      <c r="AQ359" s="38"/>
      <c r="AR359" s="39" t="s">
        <v>79</v>
      </c>
      <c r="AS359" s="40">
        <v>2</v>
      </c>
      <c r="AT359" s="40">
        <v>287.7</v>
      </c>
      <c r="AU359" s="41">
        <v>130.5</v>
      </c>
      <c r="AV359" s="31">
        <v>3</v>
      </c>
      <c r="AW359" s="26"/>
      <c r="AX359" s="26"/>
      <c r="AY359" s="26"/>
      <c r="AZ359" s="26"/>
      <c r="BA359" s="25"/>
      <c r="BB359" s="24">
        <v>285</v>
      </c>
      <c r="BC359" s="26">
        <v>45</v>
      </c>
      <c r="BD359" s="32" t="s">
        <v>288</v>
      </c>
      <c r="BE359" s="32">
        <v>50</v>
      </c>
      <c r="BF359" s="35" t="s">
        <v>130</v>
      </c>
      <c r="BG359" s="26" t="s">
        <v>120</v>
      </c>
      <c r="BH359" s="29">
        <v>15</v>
      </c>
      <c r="BI359" s="26" t="s">
        <v>156</v>
      </c>
      <c r="BJ359" s="37"/>
      <c r="BK359" s="36"/>
      <c r="BL359" s="204" t="str">
        <f t="shared" si="6"/>
        <v>insert into Pokemon values ( 358, Slaking, level, 150,  160,  100, 95,  65,  100, trainer,  0)</v>
      </c>
    </row>
    <row r="360" spans="1:64" ht="12.75" customHeight="1">
      <c r="A360" s="12">
        <v>290</v>
      </c>
      <c r="B360" s="56" t="s">
        <v>743</v>
      </c>
      <c r="C360" s="56"/>
      <c r="D360" s="57"/>
      <c r="E360" s="58"/>
      <c r="F360" s="58"/>
      <c r="G360" s="58"/>
      <c r="H360" s="58">
        <v>42</v>
      </c>
      <c r="I360" s="58">
        <v>43</v>
      </c>
      <c r="J360" s="58"/>
      <c r="K360" s="58"/>
      <c r="L360" s="58"/>
      <c r="M360" s="58"/>
      <c r="N360" s="58">
        <v>111</v>
      </c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>
        <v>104</v>
      </c>
      <c r="AB360" s="58"/>
      <c r="AC360" s="58"/>
      <c r="AD360" s="58"/>
      <c r="AE360" s="59"/>
      <c r="AF360" s="17">
        <v>31</v>
      </c>
      <c r="AG360" s="18">
        <v>45</v>
      </c>
      <c r="AH360" s="19">
        <v>90</v>
      </c>
      <c r="AI360" s="20">
        <v>30</v>
      </c>
      <c r="AJ360" s="21">
        <v>30</v>
      </c>
      <c r="AK360" s="22">
        <v>40</v>
      </c>
      <c r="AL360" s="23">
        <f t="shared" si="0"/>
        <v>266</v>
      </c>
      <c r="AM360" s="24" t="s">
        <v>115</v>
      </c>
      <c r="AN360" s="25" t="s">
        <v>187</v>
      </c>
      <c r="AO360" s="24" t="s">
        <v>126</v>
      </c>
      <c r="AP360" s="34"/>
      <c r="AQ360" s="27" t="s">
        <v>117</v>
      </c>
      <c r="AR360" s="28" t="s">
        <v>106</v>
      </c>
      <c r="AS360" s="29">
        <v>0.5</v>
      </c>
      <c r="AT360" s="29">
        <v>12.1</v>
      </c>
      <c r="AU360" s="30">
        <v>5.5</v>
      </c>
      <c r="AV360" s="31"/>
      <c r="AW360" s="26"/>
      <c r="AX360" s="26">
        <v>1</v>
      </c>
      <c r="AY360" s="26"/>
      <c r="AZ360" s="26"/>
      <c r="BA360" s="25"/>
      <c r="BB360" s="24">
        <v>53</v>
      </c>
      <c r="BC360" s="26">
        <v>255</v>
      </c>
      <c r="BD360" s="32" t="s">
        <v>744</v>
      </c>
      <c r="BE360" s="32">
        <v>50</v>
      </c>
      <c r="BF360" s="35" t="s">
        <v>313</v>
      </c>
      <c r="BG360" s="26" t="s">
        <v>120</v>
      </c>
      <c r="BH360" s="29">
        <v>15</v>
      </c>
      <c r="BI360" s="26" t="s">
        <v>115</v>
      </c>
      <c r="BJ360" s="37"/>
      <c r="BK360" s="36" t="s">
        <v>745</v>
      </c>
      <c r="BL360" s="204" t="str">
        <f t="shared" si="6"/>
        <v>insert into Pokemon values ( 359, Nincada, level, 31,  45,  90, 30,  30,  40, trainer,  Lv. 20/Lv. 20 (Empty Party Slot))</v>
      </c>
    </row>
    <row r="361" spans="1:64" ht="12.75" customHeight="1">
      <c r="A361" s="12">
        <v>291</v>
      </c>
      <c r="B361" s="56" t="s">
        <v>746</v>
      </c>
      <c r="C361" s="56"/>
      <c r="D361" s="57"/>
      <c r="E361" s="58"/>
      <c r="F361" s="58"/>
      <c r="G361" s="58"/>
      <c r="H361" s="58">
        <v>43</v>
      </c>
      <c r="I361" s="58">
        <v>44</v>
      </c>
      <c r="J361" s="58"/>
      <c r="K361" s="58"/>
      <c r="L361" s="58"/>
      <c r="M361" s="58"/>
      <c r="N361" s="58">
        <v>112</v>
      </c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>
        <v>105</v>
      </c>
      <c r="AB361" s="58"/>
      <c r="AC361" s="58"/>
      <c r="AD361" s="58"/>
      <c r="AE361" s="59"/>
      <c r="AF361" s="17">
        <v>61</v>
      </c>
      <c r="AG361" s="18">
        <v>90</v>
      </c>
      <c r="AH361" s="19">
        <v>45</v>
      </c>
      <c r="AI361" s="20">
        <v>50</v>
      </c>
      <c r="AJ361" s="21">
        <v>50</v>
      </c>
      <c r="AK361" s="22">
        <v>160</v>
      </c>
      <c r="AL361" s="23">
        <f t="shared" si="0"/>
        <v>456</v>
      </c>
      <c r="AM361" s="24" t="s">
        <v>115</v>
      </c>
      <c r="AN361" s="25" t="s">
        <v>95</v>
      </c>
      <c r="AO361" s="24" t="s">
        <v>596</v>
      </c>
      <c r="AP361" s="34"/>
      <c r="AQ361" s="27" t="s">
        <v>235</v>
      </c>
      <c r="AR361" s="28" t="s">
        <v>182</v>
      </c>
      <c r="AS361" s="29">
        <v>0.8</v>
      </c>
      <c r="AT361" s="29">
        <v>26.5</v>
      </c>
      <c r="AU361" s="30">
        <v>12</v>
      </c>
      <c r="AV361" s="31"/>
      <c r="AW361" s="26"/>
      <c r="AX361" s="26"/>
      <c r="AY361" s="26"/>
      <c r="AZ361" s="26"/>
      <c r="BA361" s="25">
        <v>2</v>
      </c>
      <c r="BB361" s="24">
        <v>160</v>
      </c>
      <c r="BC361" s="26">
        <v>120</v>
      </c>
      <c r="BD361" s="32" t="s">
        <v>744</v>
      </c>
      <c r="BE361" s="32">
        <v>50</v>
      </c>
      <c r="BF361" s="35" t="s">
        <v>132</v>
      </c>
      <c r="BG361" s="26" t="s">
        <v>120</v>
      </c>
      <c r="BH361" s="29">
        <v>15</v>
      </c>
      <c r="BI361" s="26" t="s">
        <v>115</v>
      </c>
      <c r="BJ361" s="37"/>
      <c r="BK361" s="36"/>
      <c r="BL361" s="204" t="str">
        <f t="shared" si="6"/>
        <v>insert into Pokemon values ( 360, Ninjask, level, 61,  90,  45, 50,  50,  160, trainer,  0)</v>
      </c>
    </row>
    <row r="362" spans="1:64" ht="12.75" customHeight="1">
      <c r="A362" s="12">
        <v>292</v>
      </c>
      <c r="B362" s="56" t="s">
        <v>747</v>
      </c>
      <c r="C362" s="56"/>
      <c r="D362" s="57"/>
      <c r="E362" s="58"/>
      <c r="F362" s="58"/>
      <c r="G362" s="58"/>
      <c r="H362" s="58">
        <v>44</v>
      </c>
      <c r="I362" s="58">
        <v>45</v>
      </c>
      <c r="J362" s="58"/>
      <c r="K362" s="58"/>
      <c r="L362" s="58"/>
      <c r="M362" s="58"/>
      <c r="N362" s="58">
        <v>113</v>
      </c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>
        <v>106</v>
      </c>
      <c r="AB362" s="58"/>
      <c r="AC362" s="58"/>
      <c r="AD362" s="58"/>
      <c r="AE362" s="59"/>
      <c r="AF362" s="17">
        <v>1</v>
      </c>
      <c r="AG362" s="18">
        <v>90</v>
      </c>
      <c r="AH362" s="19">
        <v>45</v>
      </c>
      <c r="AI362" s="20">
        <v>30</v>
      </c>
      <c r="AJ362" s="21">
        <v>30</v>
      </c>
      <c r="AK362" s="22">
        <v>40</v>
      </c>
      <c r="AL362" s="23">
        <f t="shared" si="0"/>
        <v>236</v>
      </c>
      <c r="AM362" s="24" t="s">
        <v>115</v>
      </c>
      <c r="AN362" s="25" t="s">
        <v>389</v>
      </c>
      <c r="AO362" s="24" t="s">
        <v>748</v>
      </c>
      <c r="AP362" s="34"/>
      <c r="AQ362" s="38"/>
      <c r="AR362" s="39" t="s">
        <v>182</v>
      </c>
      <c r="AS362" s="40">
        <v>0.8</v>
      </c>
      <c r="AT362" s="40">
        <v>2.6</v>
      </c>
      <c r="AU362" s="41">
        <v>1.2</v>
      </c>
      <c r="AV362" s="31">
        <v>2</v>
      </c>
      <c r="AW362" s="26"/>
      <c r="AX362" s="26"/>
      <c r="AY362" s="26"/>
      <c r="AZ362" s="26"/>
      <c r="BA362" s="25"/>
      <c r="BB362" s="24">
        <v>83</v>
      </c>
      <c r="BC362" s="26">
        <v>45</v>
      </c>
      <c r="BD362" s="32" t="s">
        <v>744</v>
      </c>
      <c r="BE362" s="32">
        <v>50</v>
      </c>
      <c r="BF362" s="35" t="s">
        <v>130</v>
      </c>
      <c r="BG362" s="26" t="s">
        <v>359</v>
      </c>
      <c r="BH362" s="29">
        <v>15</v>
      </c>
      <c r="BI362" s="45" t="s">
        <v>329</v>
      </c>
      <c r="BJ362" s="37"/>
      <c r="BK362" s="36"/>
      <c r="BL362" s="204" t="str">
        <f t="shared" si="6"/>
        <v>insert into Pokemon values ( 361, Shedinja, level, 1,  90,  45, 30,  30,  40, trainer,  0)</v>
      </c>
    </row>
    <row r="363" spans="1:64" ht="12.75" customHeight="1">
      <c r="A363" s="12">
        <v>293</v>
      </c>
      <c r="B363" s="56" t="s">
        <v>749</v>
      </c>
      <c r="C363" s="56"/>
      <c r="D363" s="57"/>
      <c r="E363" s="58"/>
      <c r="F363" s="58"/>
      <c r="G363" s="58"/>
      <c r="H363" s="58">
        <v>45</v>
      </c>
      <c r="I363" s="58">
        <v>46</v>
      </c>
      <c r="J363" s="58"/>
      <c r="K363" s="58"/>
      <c r="L363" s="58"/>
      <c r="M363" s="58"/>
      <c r="N363" s="58">
        <v>140</v>
      </c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>
        <v>148</v>
      </c>
      <c r="AC363" s="58"/>
      <c r="AD363" s="58"/>
      <c r="AE363" s="59"/>
      <c r="AF363" s="17">
        <v>64</v>
      </c>
      <c r="AG363" s="18">
        <v>51</v>
      </c>
      <c r="AH363" s="19">
        <v>23</v>
      </c>
      <c r="AI363" s="20">
        <v>51</v>
      </c>
      <c r="AJ363" s="21">
        <v>23</v>
      </c>
      <c r="AK363" s="22">
        <v>28</v>
      </c>
      <c r="AL363" s="23">
        <f t="shared" si="0"/>
        <v>240</v>
      </c>
      <c r="AM363" s="24" t="s">
        <v>141</v>
      </c>
      <c r="AN363" s="37"/>
      <c r="AO363" s="24" t="s">
        <v>408</v>
      </c>
      <c r="AP363" s="34"/>
      <c r="AQ363" s="27" t="s">
        <v>267</v>
      </c>
      <c r="AR363" s="28" t="s">
        <v>88</v>
      </c>
      <c r="AS363" s="29">
        <v>0.6</v>
      </c>
      <c r="AT363" s="29">
        <v>35.9</v>
      </c>
      <c r="AU363" s="30">
        <v>16.3</v>
      </c>
      <c r="AV363" s="31">
        <v>1</v>
      </c>
      <c r="AW363" s="26"/>
      <c r="AX363" s="26"/>
      <c r="AY363" s="26"/>
      <c r="AZ363" s="26"/>
      <c r="BA363" s="25"/>
      <c r="BB363" s="24">
        <v>48</v>
      </c>
      <c r="BC363" s="26">
        <v>190</v>
      </c>
      <c r="BD363" s="32" t="s">
        <v>70</v>
      </c>
      <c r="BE363" s="32">
        <v>50</v>
      </c>
      <c r="BF363" s="35" t="s">
        <v>218</v>
      </c>
      <c r="BG363" s="26" t="s">
        <v>120</v>
      </c>
      <c r="BH363" s="29">
        <v>20</v>
      </c>
      <c r="BI363" s="26" t="s">
        <v>73</v>
      </c>
      <c r="BJ363" s="25" t="s">
        <v>156</v>
      </c>
      <c r="BK363" s="36" t="s">
        <v>157</v>
      </c>
      <c r="BL363" s="204" t="str">
        <f t="shared" si="6"/>
        <v>insert into Pokemon values ( 362, Whismur, level, 64,  51,  23, 51,  23,  28, trainer,  Lv. 20)</v>
      </c>
    </row>
    <row r="364" spans="1:64" ht="12.75" customHeight="1">
      <c r="A364" s="12">
        <v>294</v>
      </c>
      <c r="B364" s="56" t="s">
        <v>750</v>
      </c>
      <c r="C364" s="56"/>
      <c r="D364" s="57"/>
      <c r="E364" s="58"/>
      <c r="F364" s="58"/>
      <c r="G364" s="58"/>
      <c r="H364" s="58">
        <v>46</v>
      </c>
      <c r="I364" s="58">
        <v>47</v>
      </c>
      <c r="J364" s="58"/>
      <c r="K364" s="58"/>
      <c r="L364" s="58"/>
      <c r="M364" s="58"/>
      <c r="N364" s="58">
        <v>141</v>
      </c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>
        <v>149</v>
      </c>
      <c r="AC364" s="58"/>
      <c r="AD364" s="58"/>
      <c r="AE364" s="59"/>
      <c r="AF364" s="17">
        <v>84</v>
      </c>
      <c r="AG364" s="18">
        <v>71</v>
      </c>
      <c r="AH364" s="19">
        <v>43</v>
      </c>
      <c r="AI364" s="20">
        <v>71</v>
      </c>
      <c r="AJ364" s="21">
        <v>43</v>
      </c>
      <c r="AK364" s="22">
        <v>48</v>
      </c>
      <c r="AL364" s="23">
        <f t="shared" si="0"/>
        <v>360</v>
      </c>
      <c r="AM364" s="24" t="s">
        <v>141</v>
      </c>
      <c r="AN364" s="37"/>
      <c r="AO364" s="24" t="s">
        <v>408</v>
      </c>
      <c r="AP364" s="34"/>
      <c r="AQ364" s="27" t="s">
        <v>363</v>
      </c>
      <c r="AR364" s="28" t="s">
        <v>76</v>
      </c>
      <c r="AS364" s="29">
        <v>1</v>
      </c>
      <c r="AT364" s="29">
        <v>89.3</v>
      </c>
      <c r="AU364" s="30">
        <v>40.5</v>
      </c>
      <c r="AV364" s="31">
        <v>2</v>
      </c>
      <c r="AW364" s="26"/>
      <c r="AX364" s="26"/>
      <c r="AY364" s="26"/>
      <c r="AZ364" s="26"/>
      <c r="BA364" s="25"/>
      <c r="BB364" s="24">
        <v>126</v>
      </c>
      <c r="BC364" s="26">
        <v>120</v>
      </c>
      <c r="BD364" s="32" t="s">
        <v>70</v>
      </c>
      <c r="BE364" s="32">
        <v>50</v>
      </c>
      <c r="BF364" s="35" t="s">
        <v>107</v>
      </c>
      <c r="BG364" s="26" t="s">
        <v>120</v>
      </c>
      <c r="BH364" s="29">
        <v>20</v>
      </c>
      <c r="BI364" s="26" t="s">
        <v>73</v>
      </c>
      <c r="BJ364" s="25" t="s">
        <v>156</v>
      </c>
      <c r="BK364" s="36" t="s">
        <v>339</v>
      </c>
      <c r="BL364" s="204" t="str">
        <f t="shared" si="6"/>
        <v>insert into Pokemon values ( 363, Loudred, level, 84,  71,  43, 71,  43,  48, trainer,  Lv. 40)</v>
      </c>
    </row>
    <row r="365" spans="1:64" ht="12.75" customHeight="1">
      <c r="A365" s="12">
        <v>295</v>
      </c>
      <c r="B365" s="56" t="s">
        <v>751</v>
      </c>
      <c r="C365" s="56"/>
      <c r="D365" s="57"/>
      <c r="E365" s="58"/>
      <c r="F365" s="58"/>
      <c r="G365" s="58"/>
      <c r="H365" s="58">
        <v>47</v>
      </c>
      <c r="I365" s="58">
        <v>48</v>
      </c>
      <c r="J365" s="58"/>
      <c r="K365" s="58"/>
      <c r="L365" s="58"/>
      <c r="M365" s="58"/>
      <c r="N365" s="58">
        <v>142</v>
      </c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>
        <v>150</v>
      </c>
      <c r="AC365" s="58"/>
      <c r="AD365" s="58"/>
      <c r="AE365" s="59"/>
      <c r="AF365" s="17">
        <v>104</v>
      </c>
      <c r="AG365" s="18">
        <v>91</v>
      </c>
      <c r="AH365" s="19">
        <v>63</v>
      </c>
      <c r="AI365" s="20">
        <v>91</v>
      </c>
      <c r="AJ365" s="21">
        <v>73</v>
      </c>
      <c r="AK365" s="22">
        <v>68</v>
      </c>
      <c r="AL365" s="23">
        <f t="shared" si="0"/>
        <v>490</v>
      </c>
      <c r="AM365" s="24" t="s">
        <v>141</v>
      </c>
      <c r="AN365" s="37"/>
      <c r="AO365" s="24" t="s">
        <v>408</v>
      </c>
      <c r="AP365" s="34"/>
      <c r="AQ365" s="27" t="s">
        <v>363</v>
      </c>
      <c r="AR365" s="28" t="s">
        <v>148</v>
      </c>
      <c r="AS365" s="29">
        <v>1.5</v>
      </c>
      <c r="AT365" s="29">
        <v>185.2</v>
      </c>
      <c r="AU365" s="30">
        <v>84</v>
      </c>
      <c r="AV365" s="31">
        <v>3</v>
      </c>
      <c r="AW365" s="26"/>
      <c r="AX365" s="26"/>
      <c r="AY365" s="26"/>
      <c r="AZ365" s="26"/>
      <c r="BA365" s="25"/>
      <c r="BB365" s="24">
        <v>245</v>
      </c>
      <c r="BC365" s="26">
        <v>45</v>
      </c>
      <c r="BD365" s="32" t="s">
        <v>70</v>
      </c>
      <c r="BE365" s="32">
        <v>50</v>
      </c>
      <c r="BF365" s="35" t="s">
        <v>107</v>
      </c>
      <c r="BG365" s="26" t="s">
        <v>120</v>
      </c>
      <c r="BH365" s="29">
        <v>20</v>
      </c>
      <c r="BI365" s="26" t="s">
        <v>73</v>
      </c>
      <c r="BJ365" s="25" t="s">
        <v>156</v>
      </c>
      <c r="BK365" s="36"/>
      <c r="BL365" s="204" t="str">
        <f t="shared" si="6"/>
        <v>insert into Pokemon values ( 364, Exploud, level, 104,  91,  63, 91,  73,  68, trainer,  0)</v>
      </c>
    </row>
    <row r="366" spans="1:64" ht="12.75" customHeight="1">
      <c r="A366" s="12">
        <v>296</v>
      </c>
      <c r="B366" s="56" t="s">
        <v>752</v>
      </c>
      <c r="C366" s="56"/>
      <c r="D366" s="57"/>
      <c r="E366" s="58"/>
      <c r="F366" s="58"/>
      <c r="G366" s="58"/>
      <c r="H366" s="58">
        <v>48</v>
      </c>
      <c r="I366" s="58">
        <v>49</v>
      </c>
      <c r="J366" s="58"/>
      <c r="K366" s="58"/>
      <c r="L366" s="58"/>
      <c r="M366" s="58"/>
      <c r="N366" s="58"/>
      <c r="O366" s="58">
        <v>95</v>
      </c>
      <c r="P366" s="58"/>
      <c r="Q366" s="58">
        <v>56</v>
      </c>
      <c r="R366" s="58">
        <v>56</v>
      </c>
      <c r="S366" s="58"/>
      <c r="T366" s="58"/>
      <c r="U366" s="58">
        <v>15</v>
      </c>
      <c r="V366" s="58">
        <v>68</v>
      </c>
      <c r="W366" s="58">
        <v>68</v>
      </c>
      <c r="X366" s="58"/>
      <c r="Y366" s="58"/>
      <c r="Z366" s="58">
        <v>22</v>
      </c>
      <c r="AA366" s="58"/>
      <c r="AB366" s="58"/>
      <c r="AC366" s="58"/>
      <c r="AD366" s="58"/>
      <c r="AE366" s="59">
        <v>116</v>
      </c>
      <c r="AF366" s="17">
        <v>72</v>
      </c>
      <c r="AG366" s="18">
        <v>60</v>
      </c>
      <c r="AH366" s="19">
        <v>30</v>
      </c>
      <c r="AI366" s="20">
        <v>20</v>
      </c>
      <c r="AJ366" s="21">
        <v>30</v>
      </c>
      <c r="AK366" s="22">
        <v>25</v>
      </c>
      <c r="AL366" s="23">
        <f t="shared" si="0"/>
        <v>237</v>
      </c>
      <c r="AM366" s="24" t="s">
        <v>280</v>
      </c>
      <c r="AN366" s="37"/>
      <c r="AO366" s="24" t="s">
        <v>82</v>
      </c>
      <c r="AP366" s="26" t="s">
        <v>153</v>
      </c>
      <c r="AQ366" s="27" t="s">
        <v>206</v>
      </c>
      <c r="AR366" s="28" t="s">
        <v>76</v>
      </c>
      <c r="AS366" s="29">
        <v>1</v>
      </c>
      <c r="AT366" s="29">
        <v>190.5</v>
      </c>
      <c r="AU366" s="30">
        <v>86.4</v>
      </c>
      <c r="AV366" s="31">
        <v>1</v>
      </c>
      <c r="AW366" s="26"/>
      <c r="AX366" s="26"/>
      <c r="AY366" s="26"/>
      <c r="AZ366" s="26"/>
      <c r="BA366" s="25"/>
      <c r="BB366" s="24">
        <v>47</v>
      </c>
      <c r="BC366" s="26">
        <v>180</v>
      </c>
      <c r="BD366" s="32" t="s">
        <v>737</v>
      </c>
      <c r="BE366" s="32">
        <v>50</v>
      </c>
      <c r="BF366" s="35" t="s">
        <v>132</v>
      </c>
      <c r="BG366" s="26" t="s">
        <v>289</v>
      </c>
      <c r="BH366" s="29">
        <v>20</v>
      </c>
      <c r="BI366" s="26" t="s">
        <v>305</v>
      </c>
      <c r="BJ366" s="37"/>
      <c r="BK366" s="36" t="s">
        <v>247</v>
      </c>
      <c r="BL366" s="204" t="str">
        <f t="shared" si="6"/>
        <v>insert into Pokemon values ( 365, Makuhita, level, 72,  60,  30, 20,  30,  25, trainer,  Lv. 24)</v>
      </c>
    </row>
    <row r="367" spans="1:64" ht="12.75" customHeight="1">
      <c r="A367" s="12">
        <v>297</v>
      </c>
      <c r="B367" s="56" t="s">
        <v>753</v>
      </c>
      <c r="C367" s="56"/>
      <c r="D367" s="57"/>
      <c r="E367" s="58"/>
      <c r="F367" s="58"/>
      <c r="G367" s="58"/>
      <c r="H367" s="58">
        <v>49</v>
      </c>
      <c r="I367" s="58">
        <v>50</v>
      </c>
      <c r="J367" s="58"/>
      <c r="K367" s="58"/>
      <c r="L367" s="58"/>
      <c r="M367" s="58"/>
      <c r="N367" s="58"/>
      <c r="O367" s="58">
        <v>96</v>
      </c>
      <c r="P367" s="58"/>
      <c r="Q367" s="58">
        <v>57</v>
      </c>
      <c r="R367" s="58">
        <v>57</v>
      </c>
      <c r="S367" s="58"/>
      <c r="T367" s="58"/>
      <c r="U367" s="58">
        <v>16</v>
      </c>
      <c r="V367" s="58">
        <v>69</v>
      </c>
      <c r="W367" s="58">
        <v>69</v>
      </c>
      <c r="X367" s="58"/>
      <c r="Y367" s="58"/>
      <c r="Z367" s="58">
        <v>23</v>
      </c>
      <c r="AA367" s="58"/>
      <c r="AB367" s="58"/>
      <c r="AC367" s="58"/>
      <c r="AD367" s="58"/>
      <c r="AE367" s="59">
        <v>117</v>
      </c>
      <c r="AF367" s="17">
        <v>144</v>
      </c>
      <c r="AG367" s="18">
        <v>120</v>
      </c>
      <c r="AH367" s="19">
        <v>60</v>
      </c>
      <c r="AI367" s="20">
        <v>40</v>
      </c>
      <c r="AJ367" s="21">
        <v>60</v>
      </c>
      <c r="AK367" s="22">
        <v>50</v>
      </c>
      <c r="AL367" s="23">
        <f t="shared" si="0"/>
        <v>474</v>
      </c>
      <c r="AM367" s="24" t="s">
        <v>280</v>
      </c>
      <c r="AN367" s="37"/>
      <c r="AO367" s="24" t="s">
        <v>82</v>
      </c>
      <c r="AP367" s="26" t="s">
        <v>153</v>
      </c>
      <c r="AQ367" s="27" t="s">
        <v>206</v>
      </c>
      <c r="AR367" s="28" t="s">
        <v>534</v>
      </c>
      <c r="AS367" s="29">
        <v>2.2999999999999998</v>
      </c>
      <c r="AT367" s="29">
        <v>559.5</v>
      </c>
      <c r="AU367" s="30">
        <v>253.8</v>
      </c>
      <c r="AV367" s="31">
        <v>2</v>
      </c>
      <c r="AW367" s="26"/>
      <c r="AX367" s="26"/>
      <c r="AY367" s="26"/>
      <c r="AZ367" s="26"/>
      <c r="BA367" s="25"/>
      <c r="BB367" s="24">
        <v>166</v>
      </c>
      <c r="BC367" s="26">
        <v>200</v>
      </c>
      <c r="BD367" s="32" t="s">
        <v>737</v>
      </c>
      <c r="BE367" s="32">
        <v>50</v>
      </c>
      <c r="BF367" s="35" t="s">
        <v>130</v>
      </c>
      <c r="BG367" s="26" t="s">
        <v>289</v>
      </c>
      <c r="BH367" s="29">
        <v>20</v>
      </c>
      <c r="BI367" s="26" t="s">
        <v>305</v>
      </c>
      <c r="BJ367" s="37"/>
      <c r="BK367" s="36"/>
      <c r="BL367" s="204" t="str">
        <f t="shared" si="6"/>
        <v>insert into Pokemon values ( 366, Hariyama, level, 144,  120,  60, 40,  60,  50, trainer,  0)</v>
      </c>
    </row>
    <row r="368" spans="1:64" ht="12.75" customHeight="1">
      <c r="A368" s="12">
        <v>298</v>
      </c>
      <c r="B368" s="56" t="s">
        <v>754</v>
      </c>
      <c r="C368" s="56" t="s">
        <v>564</v>
      </c>
      <c r="D368" s="57"/>
      <c r="E368" s="58"/>
      <c r="F368" s="58"/>
      <c r="G368" s="58"/>
      <c r="H368" s="58">
        <v>54</v>
      </c>
      <c r="I368" s="58">
        <v>55</v>
      </c>
      <c r="J368" s="58">
        <v>124</v>
      </c>
      <c r="K368" s="58">
        <v>124</v>
      </c>
      <c r="L368" s="58"/>
      <c r="M368" s="58">
        <v>30</v>
      </c>
      <c r="N368" s="58">
        <v>41</v>
      </c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>
        <v>139</v>
      </c>
      <c r="AC368" s="58"/>
      <c r="AD368" s="58"/>
      <c r="AE368" s="59">
        <v>46</v>
      </c>
      <c r="AF368" s="17">
        <v>50</v>
      </c>
      <c r="AG368" s="18">
        <v>20</v>
      </c>
      <c r="AH368" s="19">
        <v>40</v>
      </c>
      <c r="AI368" s="20">
        <v>20</v>
      </c>
      <c r="AJ368" s="21">
        <v>40</v>
      </c>
      <c r="AK368" s="22">
        <v>20</v>
      </c>
      <c r="AL368" s="23">
        <f t="shared" si="0"/>
        <v>190</v>
      </c>
      <c r="AM368" s="24" t="s">
        <v>141</v>
      </c>
      <c r="AN368" s="25" t="s">
        <v>179</v>
      </c>
      <c r="AO368" s="24" t="s">
        <v>82</v>
      </c>
      <c r="AP368" s="26" t="s">
        <v>581</v>
      </c>
      <c r="AQ368" s="27" t="s">
        <v>582</v>
      </c>
      <c r="AR368" s="28" t="s">
        <v>256</v>
      </c>
      <c r="AS368" s="29">
        <v>0.2</v>
      </c>
      <c r="AT368" s="29">
        <v>4.4000000000000004</v>
      </c>
      <c r="AU368" s="30">
        <v>2</v>
      </c>
      <c r="AV368" s="31">
        <v>1</v>
      </c>
      <c r="AW368" s="26"/>
      <c r="AX368" s="26"/>
      <c r="AY368" s="26"/>
      <c r="AZ368" s="26"/>
      <c r="BA368" s="25"/>
      <c r="BB368" s="24">
        <v>38</v>
      </c>
      <c r="BC368" s="26">
        <v>150</v>
      </c>
      <c r="BD368" s="32" t="s">
        <v>217</v>
      </c>
      <c r="BE368" s="32">
        <v>50</v>
      </c>
      <c r="BF368" s="35" t="s">
        <v>107</v>
      </c>
      <c r="BG368" s="26" t="s">
        <v>289</v>
      </c>
      <c r="BH368" s="40">
        <v>10</v>
      </c>
      <c r="BI368" s="26" t="s">
        <v>203</v>
      </c>
      <c r="BJ368" s="37"/>
      <c r="BK368" s="36" t="s">
        <v>237</v>
      </c>
      <c r="BL368" s="204" t="str">
        <f t="shared" si="6"/>
        <v>insert into Pokemon values ( 367, Azurill, level, 50,  20,  40, 20,  40,  20, trainer,  Friendship)</v>
      </c>
    </row>
    <row r="369" spans="1:64" ht="12.75" customHeight="1">
      <c r="A369" s="12">
        <v>299</v>
      </c>
      <c r="B369" s="56" t="s">
        <v>755</v>
      </c>
      <c r="C369" s="56"/>
      <c r="D369" s="57"/>
      <c r="E369" s="58"/>
      <c r="F369" s="58"/>
      <c r="G369" s="58"/>
      <c r="H369" s="58">
        <v>60</v>
      </c>
      <c r="I369" s="58">
        <v>61</v>
      </c>
      <c r="J369" s="58"/>
      <c r="K369" s="58">
        <v>155</v>
      </c>
      <c r="L369" s="58"/>
      <c r="M369" s="58">
        <v>164</v>
      </c>
      <c r="N369" s="58"/>
      <c r="O369" s="58">
        <v>93</v>
      </c>
      <c r="P369" s="58"/>
      <c r="Q369" s="58">
        <v>198</v>
      </c>
      <c r="R369" s="58"/>
      <c r="S369" s="58">
        <v>125</v>
      </c>
      <c r="T369" s="58"/>
      <c r="U369" s="58"/>
      <c r="V369" s="58">
        <v>254</v>
      </c>
      <c r="W369" s="58"/>
      <c r="X369" s="58">
        <v>155</v>
      </c>
      <c r="Y369" s="58"/>
      <c r="Z369" s="58"/>
      <c r="AA369" s="58"/>
      <c r="AB369" s="58"/>
      <c r="AC369" s="58"/>
      <c r="AD369" s="58">
        <v>190</v>
      </c>
      <c r="AE369" s="59"/>
      <c r="AF369" s="17">
        <v>30</v>
      </c>
      <c r="AG369" s="18">
        <v>45</v>
      </c>
      <c r="AH369" s="19">
        <v>135</v>
      </c>
      <c r="AI369" s="20">
        <v>45</v>
      </c>
      <c r="AJ369" s="21">
        <v>90</v>
      </c>
      <c r="AK369" s="22">
        <v>30</v>
      </c>
      <c r="AL369" s="23">
        <f t="shared" si="0"/>
        <v>375</v>
      </c>
      <c r="AM369" s="24" t="s">
        <v>292</v>
      </c>
      <c r="AN369" s="37"/>
      <c r="AO369" s="24" t="s">
        <v>328</v>
      </c>
      <c r="AP369" s="26" t="s">
        <v>331</v>
      </c>
      <c r="AQ369" s="27" t="s">
        <v>255</v>
      </c>
      <c r="AR369" s="28" t="s">
        <v>76</v>
      </c>
      <c r="AS369" s="29">
        <v>1</v>
      </c>
      <c r="AT369" s="29">
        <v>213.8</v>
      </c>
      <c r="AU369" s="30">
        <v>97</v>
      </c>
      <c r="AV369" s="31"/>
      <c r="AW369" s="26"/>
      <c r="AX369" s="26">
        <v>1</v>
      </c>
      <c r="AY369" s="26"/>
      <c r="AZ369" s="26"/>
      <c r="BA369" s="25"/>
      <c r="BB369" s="24">
        <v>75</v>
      </c>
      <c r="BC369" s="26">
        <v>255</v>
      </c>
      <c r="BD369" s="32" t="s">
        <v>119</v>
      </c>
      <c r="BE369" s="32">
        <v>50</v>
      </c>
      <c r="BF369" s="35" t="s">
        <v>313</v>
      </c>
      <c r="BG369" s="26" t="s">
        <v>120</v>
      </c>
      <c r="BH369" s="29">
        <v>20</v>
      </c>
      <c r="BI369" s="26" t="s">
        <v>329</v>
      </c>
      <c r="BJ369" s="37"/>
      <c r="BK369" s="36" t="s">
        <v>180</v>
      </c>
      <c r="BL369" s="204" t="str">
        <f t="shared" si="6"/>
        <v>insert into Pokemon values ( 368, Nosepass, level, 30,  45,  135, 45,  90,  30, trainer,  Thunder Stone)</v>
      </c>
    </row>
    <row r="370" spans="1:64" ht="12.75" customHeight="1">
      <c r="A370" s="12">
        <v>300</v>
      </c>
      <c r="B370" s="56" t="s">
        <v>756</v>
      </c>
      <c r="C370" s="56"/>
      <c r="D370" s="57"/>
      <c r="E370" s="58"/>
      <c r="F370" s="58"/>
      <c r="G370" s="58"/>
      <c r="H370" s="58">
        <v>61</v>
      </c>
      <c r="I370" s="58">
        <v>63</v>
      </c>
      <c r="J370" s="58"/>
      <c r="K370" s="58"/>
      <c r="L370" s="58"/>
      <c r="M370" s="58">
        <v>78</v>
      </c>
      <c r="N370" s="58">
        <v>78</v>
      </c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9"/>
      <c r="AF370" s="17">
        <v>50</v>
      </c>
      <c r="AG370" s="18">
        <v>45</v>
      </c>
      <c r="AH370" s="19">
        <v>45</v>
      </c>
      <c r="AI370" s="20">
        <v>35</v>
      </c>
      <c r="AJ370" s="21">
        <v>35</v>
      </c>
      <c r="AK370" s="22">
        <v>50</v>
      </c>
      <c r="AL370" s="23">
        <f t="shared" si="0"/>
        <v>260</v>
      </c>
      <c r="AM370" s="24" t="s">
        <v>141</v>
      </c>
      <c r="AN370" s="37"/>
      <c r="AO370" s="24" t="s">
        <v>214</v>
      </c>
      <c r="AP370" s="26" t="s">
        <v>757</v>
      </c>
      <c r="AQ370" s="27" t="s">
        <v>252</v>
      </c>
      <c r="AR370" s="28" t="s">
        <v>88</v>
      </c>
      <c r="AS370" s="29">
        <v>0.6</v>
      </c>
      <c r="AT370" s="29">
        <v>24.3</v>
      </c>
      <c r="AU370" s="30">
        <v>11</v>
      </c>
      <c r="AV370" s="31"/>
      <c r="AW370" s="26"/>
      <c r="AX370" s="26"/>
      <c r="AY370" s="26"/>
      <c r="AZ370" s="26"/>
      <c r="BA370" s="25">
        <v>1</v>
      </c>
      <c r="BB370" s="24">
        <v>52</v>
      </c>
      <c r="BC370" s="26">
        <v>255</v>
      </c>
      <c r="BD370" s="32" t="s">
        <v>217</v>
      </c>
      <c r="BE370" s="32">
        <v>50</v>
      </c>
      <c r="BF370" s="35" t="s">
        <v>218</v>
      </c>
      <c r="BG370" s="26" t="s">
        <v>219</v>
      </c>
      <c r="BH370" s="29">
        <v>15</v>
      </c>
      <c r="BI370" s="26" t="s">
        <v>156</v>
      </c>
      <c r="BJ370" s="25" t="s">
        <v>179</v>
      </c>
      <c r="BK370" s="36" t="s">
        <v>204</v>
      </c>
      <c r="BL370" s="204" t="str">
        <f t="shared" si="6"/>
        <v>insert into Pokemon values ( 369, Skitty, level, 50,  45,  45, 35,  35,  50, trainer,  Moon Stone)</v>
      </c>
    </row>
    <row r="371" spans="1:64" ht="12.75" customHeight="1">
      <c r="A371" s="12">
        <v>301</v>
      </c>
      <c r="B371" s="56" t="s">
        <v>758</v>
      </c>
      <c r="C371" s="56"/>
      <c r="D371" s="57"/>
      <c r="E371" s="58"/>
      <c r="F371" s="58"/>
      <c r="G371" s="58"/>
      <c r="H371" s="58">
        <v>62</v>
      </c>
      <c r="I371" s="58">
        <v>64</v>
      </c>
      <c r="J371" s="58"/>
      <c r="K371" s="58"/>
      <c r="L371" s="58"/>
      <c r="M371" s="58">
        <v>79</v>
      </c>
      <c r="N371" s="58">
        <v>79</v>
      </c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9"/>
      <c r="AF371" s="17">
        <v>70</v>
      </c>
      <c r="AG371" s="18">
        <v>65</v>
      </c>
      <c r="AH371" s="19">
        <v>65</v>
      </c>
      <c r="AI371" s="20">
        <v>55</v>
      </c>
      <c r="AJ371" s="21">
        <v>55</v>
      </c>
      <c r="AK371" s="22">
        <v>90</v>
      </c>
      <c r="AL371" s="23">
        <f t="shared" si="0"/>
        <v>400</v>
      </c>
      <c r="AM371" s="24" t="s">
        <v>141</v>
      </c>
      <c r="AN371" s="37"/>
      <c r="AO371" s="24" t="s">
        <v>214</v>
      </c>
      <c r="AP371" s="26" t="s">
        <v>757</v>
      </c>
      <c r="AQ371" s="27" t="s">
        <v>252</v>
      </c>
      <c r="AR371" s="28" t="s">
        <v>92</v>
      </c>
      <c r="AS371" s="29">
        <v>1.1000000000000001</v>
      </c>
      <c r="AT371" s="29">
        <v>71.900000000000006</v>
      </c>
      <c r="AU371" s="30">
        <v>32.6</v>
      </c>
      <c r="AV371" s="31">
        <v>1</v>
      </c>
      <c r="AW371" s="26"/>
      <c r="AX371" s="26"/>
      <c r="AY371" s="26"/>
      <c r="AZ371" s="26"/>
      <c r="BA371" s="25">
        <v>1</v>
      </c>
      <c r="BB371" s="24">
        <v>140</v>
      </c>
      <c r="BC371" s="26">
        <v>60</v>
      </c>
      <c r="BD371" s="32" t="s">
        <v>217</v>
      </c>
      <c r="BE371" s="32">
        <v>50</v>
      </c>
      <c r="BF371" s="35" t="s">
        <v>155</v>
      </c>
      <c r="BG371" s="26" t="s">
        <v>219</v>
      </c>
      <c r="BH371" s="29">
        <v>15</v>
      </c>
      <c r="BI371" s="26" t="s">
        <v>156</v>
      </c>
      <c r="BJ371" s="25" t="s">
        <v>179</v>
      </c>
      <c r="BK371" s="36"/>
      <c r="BL371" s="204" t="str">
        <f t="shared" si="6"/>
        <v>insert into Pokemon values ( 370, Delcatty, level, 70,  65,  65, 55,  55,  90, trainer,  0)</v>
      </c>
    </row>
    <row r="372" spans="1:64" ht="12.75" customHeight="1">
      <c r="A372" s="12">
        <v>302</v>
      </c>
      <c r="B372" s="56" t="s">
        <v>759</v>
      </c>
      <c r="C372" s="56"/>
      <c r="D372" s="57"/>
      <c r="E372" s="58"/>
      <c r="F372" s="58"/>
      <c r="G372" s="58"/>
      <c r="H372" s="58">
        <v>68</v>
      </c>
      <c r="I372" s="58">
        <v>70</v>
      </c>
      <c r="J372" s="58"/>
      <c r="K372" s="58"/>
      <c r="L372" s="58"/>
      <c r="M372" s="58"/>
      <c r="N372" s="58"/>
      <c r="O372" s="58">
        <v>123</v>
      </c>
      <c r="P372" s="58"/>
      <c r="Q372" s="58">
        <v>102</v>
      </c>
      <c r="R372" s="58">
        <v>102</v>
      </c>
      <c r="S372" s="58"/>
      <c r="T372" s="58"/>
      <c r="U372" s="58">
        <v>52</v>
      </c>
      <c r="V372" s="58">
        <v>124</v>
      </c>
      <c r="W372" s="58">
        <v>124</v>
      </c>
      <c r="X372" s="58"/>
      <c r="Y372" s="58"/>
      <c r="Z372" s="58">
        <v>64</v>
      </c>
      <c r="AA372" s="58">
        <v>294</v>
      </c>
      <c r="AB372" s="58"/>
      <c r="AC372" s="58">
        <v>174</v>
      </c>
      <c r="AD372" s="58"/>
      <c r="AE372" s="59">
        <v>297</v>
      </c>
      <c r="AF372" s="17">
        <v>50</v>
      </c>
      <c r="AG372" s="18">
        <v>75</v>
      </c>
      <c r="AH372" s="19">
        <v>75</v>
      </c>
      <c r="AI372" s="20">
        <v>65</v>
      </c>
      <c r="AJ372" s="21">
        <v>65</v>
      </c>
      <c r="AK372" s="22">
        <v>50</v>
      </c>
      <c r="AL372" s="23">
        <f t="shared" si="0"/>
        <v>380</v>
      </c>
      <c r="AM372" s="24" t="s">
        <v>160</v>
      </c>
      <c r="AN372" s="25" t="s">
        <v>389</v>
      </c>
      <c r="AO372" s="24" t="s">
        <v>142</v>
      </c>
      <c r="AP372" s="26" t="s">
        <v>760</v>
      </c>
      <c r="AQ372" s="27" t="s">
        <v>603</v>
      </c>
      <c r="AR372" s="28" t="s">
        <v>106</v>
      </c>
      <c r="AS372" s="29">
        <v>0.5</v>
      </c>
      <c r="AT372" s="29">
        <v>24.3</v>
      </c>
      <c r="AU372" s="30">
        <v>11</v>
      </c>
      <c r="AV372" s="31"/>
      <c r="AW372" s="26">
        <v>1</v>
      </c>
      <c r="AX372" s="26">
        <v>1</v>
      </c>
      <c r="AY372" s="26"/>
      <c r="AZ372" s="26"/>
      <c r="BA372" s="25"/>
      <c r="BB372" s="24">
        <v>133</v>
      </c>
      <c r="BC372" s="26">
        <v>45</v>
      </c>
      <c r="BD372" s="32" t="s">
        <v>70</v>
      </c>
      <c r="BE372" s="32">
        <v>35</v>
      </c>
      <c r="BF372" s="35" t="s">
        <v>155</v>
      </c>
      <c r="BG372" s="26" t="s">
        <v>120</v>
      </c>
      <c r="BH372" s="29">
        <v>25</v>
      </c>
      <c r="BI372" s="26" t="s">
        <v>305</v>
      </c>
      <c r="BJ372" s="37"/>
      <c r="BK372" s="36"/>
      <c r="BL372" s="204" t="str">
        <f t="shared" si="6"/>
        <v>insert into Pokemon values ( 371, Sableye, level, 50,  75,  75, 65,  65,  50, trainer,  0)</v>
      </c>
    </row>
    <row r="373" spans="1:64" ht="12.75" customHeight="1">
      <c r="A373" s="12">
        <v>302.10000000000002</v>
      </c>
      <c r="B373" s="56" t="s">
        <v>761</v>
      </c>
      <c r="C373" s="56" t="s">
        <v>137</v>
      </c>
      <c r="D373" s="57"/>
      <c r="E373" s="58"/>
      <c r="F373" s="58"/>
      <c r="G373" s="58"/>
      <c r="H373" s="58"/>
      <c r="I373" s="58">
        <v>70</v>
      </c>
      <c r="J373" s="58"/>
      <c r="K373" s="58"/>
      <c r="L373" s="58"/>
      <c r="M373" s="58"/>
      <c r="N373" s="58"/>
      <c r="O373" s="58"/>
      <c r="P373" s="58"/>
      <c r="Q373" s="58">
        <v>102</v>
      </c>
      <c r="R373" s="58">
        <v>102</v>
      </c>
      <c r="S373" s="58"/>
      <c r="T373" s="58"/>
      <c r="U373" s="58">
        <v>52</v>
      </c>
      <c r="V373" s="58">
        <v>124</v>
      </c>
      <c r="W373" s="58">
        <v>124</v>
      </c>
      <c r="X373" s="58"/>
      <c r="Y373" s="58"/>
      <c r="Z373" s="58">
        <v>64</v>
      </c>
      <c r="AA373" s="58"/>
      <c r="AB373" s="58"/>
      <c r="AC373" s="58"/>
      <c r="AD373" s="58"/>
      <c r="AE373" s="59"/>
      <c r="AF373" s="17">
        <v>50</v>
      </c>
      <c r="AG373" s="18">
        <v>85</v>
      </c>
      <c r="AH373" s="19">
        <v>125</v>
      </c>
      <c r="AI373" s="20">
        <v>85</v>
      </c>
      <c r="AJ373" s="21">
        <v>115</v>
      </c>
      <c r="AK373" s="22">
        <v>20</v>
      </c>
      <c r="AL373" s="23">
        <f t="shared" si="0"/>
        <v>480</v>
      </c>
      <c r="AM373" s="24" t="s">
        <v>160</v>
      </c>
      <c r="AN373" s="25" t="s">
        <v>389</v>
      </c>
      <c r="AO373" s="24" t="s">
        <v>572</v>
      </c>
      <c r="AP373" s="26"/>
      <c r="AQ373" s="27"/>
      <c r="AR373" s="28" t="s">
        <v>106</v>
      </c>
      <c r="AS373" s="29">
        <v>0.5</v>
      </c>
      <c r="AT373" s="29">
        <v>354.9</v>
      </c>
      <c r="AU373" s="30">
        <v>161</v>
      </c>
      <c r="AV373" s="31"/>
      <c r="AW373" s="26">
        <v>1</v>
      </c>
      <c r="AX373" s="26">
        <v>1</v>
      </c>
      <c r="AY373" s="26"/>
      <c r="AZ373" s="26"/>
      <c r="BA373" s="25"/>
      <c r="BB373" s="24">
        <v>168</v>
      </c>
      <c r="BC373" s="26">
        <v>45</v>
      </c>
      <c r="BD373" s="32" t="s">
        <v>70</v>
      </c>
      <c r="BE373" s="32">
        <v>35</v>
      </c>
      <c r="BF373" s="35" t="s">
        <v>155</v>
      </c>
      <c r="BG373" s="26" t="s">
        <v>120</v>
      </c>
      <c r="BH373" s="29">
        <v>25</v>
      </c>
      <c r="BI373" s="26" t="s">
        <v>305</v>
      </c>
      <c r="BJ373" s="25"/>
      <c r="BK373" s="36"/>
      <c r="BL373" s="204" t="str">
        <f t="shared" si="6"/>
        <v>insert into Pokemon values ( 372, Sableye (Mega), level, 50,  85,  125, 85,  115,  20, trainer,  0)</v>
      </c>
    </row>
    <row r="374" spans="1:64" ht="12.75" customHeight="1">
      <c r="A374" s="12">
        <v>303</v>
      </c>
      <c r="B374" s="56" t="s">
        <v>762</v>
      </c>
      <c r="C374" s="56"/>
      <c r="D374" s="57"/>
      <c r="E374" s="58"/>
      <c r="F374" s="58"/>
      <c r="G374" s="58"/>
      <c r="H374" s="58">
        <v>69</v>
      </c>
      <c r="I374" s="58">
        <v>71</v>
      </c>
      <c r="J374" s="58"/>
      <c r="K374" s="58"/>
      <c r="L374" s="58"/>
      <c r="M374" s="58"/>
      <c r="N374" s="58"/>
      <c r="O374" s="58">
        <v>63</v>
      </c>
      <c r="P374" s="58"/>
      <c r="Q374" s="58"/>
      <c r="R374" s="58"/>
      <c r="S374" s="58"/>
      <c r="T374" s="58"/>
      <c r="U374" s="58"/>
      <c r="V374" s="58">
        <v>125</v>
      </c>
      <c r="W374" s="58">
        <v>125</v>
      </c>
      <c r="X374" s="58"/>
      <c r="Y374" s="58"/>
      <c r="Z374" s="58"/>
      <c r="AA374" s="58">
        <v>295</v>
      </c>
      <c r="AB374" s="58"/>
      <c r="AC374" s="58">
        <v>175</v>
      </c>
      <c r="AD374" s="58"/>
      <c r="AE374" s="59"/>
      <c r="AF374" s="17">
        <v>50</v>
      </c>
      <c r="AG374" s="18">
        <v>85</v>
      </c>
      <c r="AH374" s="19">
        <v>85</v>
      </c>
      <c r="AI374" s="20">
        <v>55</v>
      </c>
      <c r="AJ374" s="21">
        <v>55</v>
      </c>
      <c r="AK374" s="22">
        <v>50</v>
      </c>
      <c r="AL374" s="23">
        <f t="shared" si="0"/>
        <v>380</v>
      </c>
      <c r="AM374" s="24" t="s">
        <v>192</v>
      </c>
      <c r="AN374" s="25" t="s">
        <v>179</v>
      </c>
      <c r="AO374" s="24" t="s">
        <v>405</v>
      </c>
      <c r="AP374" s="26" t="s">
        <v>169</v>
      </c>
      <c r="AQ374" s="27" t="s">
        <v>206</v>
      </c>
      <c r="AR374" s="28" t="s">
        <v>88</v>
      </c>
      <c r="AS374" s="29">
        <v>0.6</v>
      </c>
      <c r="AT374" s="29">
        <v>25.4</v>
      </c>
      <c r="AU374" s="30">
        <v>11.5</v>
      </c>
      <c r="AV374" s="31"/>
      <c r="AW374" s="26">
        <v>1</v>
      </c>
      <c r="AX374" s="26">
        <v>1</v>
      </c>
      <c r="AY374" s="26"/>
      <c r="AZ374" s="26"/>
      <c r="BA374" s="25"/>
      <c r="BB374" s="24">
        <v>133</v>
      </c>
      <c r="BC374" s="26">
        <v>45</v>
      </c>
      <c r="BD374" s="32" t="s">
        <v>217</v>
      </c>
      <c r="BE374" s="32">
        <v>50</v>
      </c>
      <c r="BF374" s="35" t="s">
        <v>99</v>
      </c>
      <c r="BG374" s="26" t="s">
        <v>120</v>
      </c>
      <c r="BH374" s="29">
        <v>20</v>
      </c>
      <c r="BI374" s="26" t="s">
        <v>156</v>
      </c>
      <c r="BJ374" s="25" t="s">
        <v>179</v>
      </c>
      <c r="BK374" s="36"/>
      <c r="BL374" s="204" t="str">
        <f t="shared" si="6"/>
        <v>insert into Pokemon values ( 373, Mawile, level, 50,  85,  85, 55,  55,  50, trainer,  0)</v>
      </c>
    </row>
    <row r="375" spans="1:64" ht="12.75" customHeight="1">
      <c r="A375" s="12">
        <v>303.10000000000002</v>
      </c>
      <c r="B375" s="56" t="s">
        <v>763</v>
      </c>
      <c r="C375" s="56" t="s">
        <v>137</v>
      </c>
      <c r="D375" s="57"/>
      <c r="E375" s="58"/>
      <c r="F375" s="58"/>
      <c r="G375" s="58"/>
      <c r="H375" s="58"/>
      <c r="I375" s="58">
        <v>71</v>
      </c>
      <c r="J375" s="58"/>
      <c r="K375" s="58"/>
      <c r="L375" s="58"/>
      <c r="M375" s="58"/>
      <c r="N375" s="58"/>
      <c r="O375" s="58">
        <v>63</v>
      </c>
      <c r="P375" s="58"/>
      <c r="Q375" s="58"/>
      <c r="R375" s="58"/>
      <c r="S375" s="58"/>
      <c r="T375" s="58"/>
      <c r="U375" s="58"/>
      <c r="V375" s="58">
        <v>125</v>
      </c>
      <c r="W375" s="58">
        <v>125</v>
      </c>
      <c r="X375" s="58"/>
      <c r="Y375" s="58"/>
      <c r="Z375" s="58"/>
      <c r="AA375" s="58"/>
      <c r="AB375" s="58"/>
      <c r="AC375" s="58"/>
      <c r="AD375" s="58"/>
      <c r="AE375" s="59"/>
      <c r="AF375" s="17">
        <v>50</v>
      </c>
      <c r="AG375" s="18">
        <v>105</v>
      </c>
      <c r="AH375" s="19">
        <v>125</v>
      </c>
      <c r="AI375" s="20">
        <v>55</v>
      </c>
      <c r="AJ375" s="21">
        <v>95</v>
      </c>
      <c r="AK375" s="22">
        <v>50</v>
      </c>
      <c r="AL375" s="23">
        <f t="shared" si="0"/>
        <v>480</v>
      </c>
      <c r="AM375" s="24" t="s">
        <v>192</v>
      </c>
      <c r="AN375" s="25" t="s">
        <v>179</v>
      </c>
      <c r="AO375" s="24" t="s">
        <v>581</v>
      </c>
      <c r="AP375" s="26"/>
      <c r="AQ375" s="27"/>
      <c r="AR375" s="28" t="s">
        <v>76</v>
      </c>
      <c r="AS375" s="29">
        <v>1</v>
      </c>
      <c r="AT375" s="29">
        <v>51.8</v>
      </c>
      <c r="AU375" s="30">
        <v>23.5</v>
      </c>
      <c r="AV375" s="31"/>
      <c r="AW375" s="26">
        <v>1</v>
      </c>
      <c r="AX375" s="26">
        <v>1</v>
      </c>
      <c r="AY375" s="26"/>
      <c r="AZ375" s="26"/>
      <c r="BA375" s="25"/>
      <c r="BB375" s="24">
        <v>168</v>
      </c>
      <c r="BC375" s="26">
        <v>45</v>
      </c>
      <c r="BD375" s="32" t="s">
        <v>217</v>
      </c>
      <c r="BE375" s="32">
        <v>50</v>
      </c>
      <c r="BF375" s="35" t="s">
        <v>99</v>
      </c>
      <c r="BG375" s="26" t="s">
        <v>120</v>
      </c>
      <c r="BH375" s="29">
        <v>20</v>
      </c>
      <c r="BI375" s="26" t="s">
        <v>156</v>
      </c>
      <c r="BJ375" s="25" t="s">
        <v>179</v>
      </c>
      <c r="BK375" s="36"/>
      <c r="BL375" s="204" t="str">
        <f t="shared" si="6"/>
        <v>insert into Pokemon values ( 374, Mawile (Mega), level, 50,  105,  125, 55,  95,  50, trainer,  0)</v>
      </c>
    </row>
    <row r="376" spans="1:64" ht="12.75" customHeight="1">
      <c r="A376" s="12">
        <v>304</v>
      </c>
      <c r="B376" s="56" t="s">
        <v>764</v>
      </c>
      <c r="C376" s="56"/>
      <c r="D376" s="57"/>
      <c r="E376" s="58"/>
      <c r="F376" s="58"/>
      <c r="G376" s="58"/>
      <c r="H376" s="58">
        <v>70</v>
      </c>
      <c r="I376" s="58">
        <v>72</v>
      </c>
      <c r="J376" s="58"/>
      <c r="K376" s="58"/>
      <c r="L376" s="58"/>
      <c r="M376" s="58">
        <v>166</v>
      </c>
      <c r="N376" s="58"/>
      <c r="O376" s="58"/>
      <c r="P376" s="58">
        <v>99</v>
      </c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>
        <v>191</v>
      </c>
      <c r="AD376" s="58"/>
      <c r="AE376" s="59"/>
      <c r="AF376" s="17">
        <v>50</v>
      </c>
      <c r="AG376" s="18">
        <v>70</v>
      </c>
      <c r="AH376" s="19">
        <v>100</v>
      </c>
      <c r="AI376" s="20">
        <v>40</v>
      </c>
      <c r="AJ376" s="21">
        <v>40</v>
      </c>
      <c r="AK376" s="22">
        <v>30</v>
      </c>
      <c r="AL376" s="23">
        <f t="shared" si="0"/>
        <v>330</v>
      </c>
      <c r="AM376" s="24" t="s">
        <v>192</v>
      </c>
      <c r="AN376" s="25" t="s">
        <v>292</v>
      </c>
      <c r="AO376" s="24" t="s">
        <v>328</v>
      </c>
      <c r="AP376" s="26" t="s">
        <v>293</v>
      </c>
      <c r="AQ376" s="27" t="s">
        <v>765</v>
      </c>
      <c r="AR376" s="28" t="s">
        <v>178</v>
      </c>
      <c r="AS376" s="29">
        <v>0.4</v>
      </c>
      <c r="AT376" s="29">
        <v>132.30000000000001</v>
      </c>
      <c r="AU376" s="30">
        <v>60</v>
      </c>
      <c r="AV376" s="31"/>
      <c r="AW376" s="26"/>
      <c r="AX376" s="26">
        <v>1</v>
      </c>
      <c r="AY376" s="26"/>
      <c r="AZ376" s="26"/>
      <c r="BA376" s="25"/>
      <c r="BB376" s="24">
        <v>66</v>
      </c>
      <c r="BC376" s="26">
        <v>180</v>
      </c>
      <c r="BD376" s="32" t="s">
        <v>288</v>
      </c>
      <c r="BE376" s="32">
        <v>35</v>
      </c>
      <c r="BF376" s="35" t="s">
        <v>313</v>
      </c>
      <c r="BG376" s="26" t="s">
        <v>120</v>
      </c>
      <c r="BH376" s="29">
        <v>35</v>
      </c>
      <c r="BI376" s="26" t="s">
        <v>73</v>
      </c>
      <c r="BJ376" s="37"/>
      <c r="BK376" s="36" t="s">
        <v>77</v>
      </c>
      <c r="BL376" s="204" t="str">
        <f t="shared" si="6"/>
        <v>insert into Pokemon values ( 375, Aron, level, 50,  70,  100, 40,  40,  30, trainer,  Lv. 32)</v>
      </c>
    </row>
    <row r="377" spans="1:64" ht="12.75" customHeight="1">
      <c r="A377" s="12">
        <v>305</v>
      </c>
      <c r="B377" s="56" t="s">
        <v>766</v>
      </c>
      <c r="C377" s="56"/>
      <c r="D377" s="57"/>
      <c r="E377" s="58"/>
      <c r="F377" s="58"/>
      <c r="G377" s="58"/>
      <c r="H377" s="58">
        <v>71</v>
      </c>
      <c r="I377" s="58">
        <v>73</v>
      </c>
      <c r="J377" s="58"/>
      <c r="K377" s="58"/>
      <c r="L377" s="58"/>
      <c r="M377" s="58">
        <v>167</v>
      </c>
      <c r="N377" s="58"/>
      <c r="O377" s="58"/>
      <c r="P377" s="58">
        <v>100</v>
      </c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>
        <v>192</v>
      </c>
      <c r="AD377" s="58"/>
      <c r="AE377" s="59"/>
      <c r="AF377" s="17">
        <v>60</v>
      </c>
      <c r="AG377" s="18">
        <v>90</v>
      </c>
      <c r="AH377" s="19">
        <v>140</v>
      </c>
      <c r="AI377" s="20">
        <v>50</v>
      </c>
      <c r="AJ377" s="21">
        <v>50</v>
      </c>
      <c r="AK377" s="22">
        <v>40</v>
      </c>
      <c r="AL377" s="23">
        <f t="shared" si="0"/>
        <v>430</v>
      </c>
      <c r="AM377" s="24" t="s">
        <v>192</v>
      </c>
      <c r="AN377" s="25" t="s">
        <v>292</v>
      </c>
      <c r="AO377" s="24" t="s">
        <v>328</v>
      </c>
      <c r="AP377" s="26" t="s">
        <v>293</v>
      </c>
      <c r="AQ377" s="27" t="s">
        <v>765</v>
      </c>
      <c r="AR377" s="28" t="s">
        <v>211</v>
      </c>
      <c r="AS377" s="29">
        <v>0.9</v>
      </c>
      <c r="AT377" s="29">
        <v>264.60000000000002</v>
      </c>
      <c r="AU377" s="30">
        <v>120</v>
      </c>
      <c r="AV377" s="31"/>
      <c r="AW377" s="26"/>
      <c r="AX377" s="26">
        <v>2</v>
      </c>
      <c r="AY377" s="26"/>
      <c r="AZ377" s="26"/>
      <c r="BA377" s="25"/>
      <c r="BB377" s="24">
        <v>151</v>
      </c>
      <c r="BC377" s="26">
        <v>90</v>
      </c>
      <c r="BD377" s="32" t="s">
        <v>288</v>
      </c>
      <c r="BE377" s="32">
        <v>35</v>
      </c>
      <c r="BF377" s="35" t="s">
        <v>313</v>
      </c>
      <c r="BG377" s="26" t="s">
        <v>120</v>
      </c>
      <c r="BH377" s="29">
        <v>35</v>
      </c>
      <c r="BI377" s="26" t="s">
        <v>73</v>
      </c>
      <c r="BJ377" s="37"/>
      <c r="BK377" s="36" t="s">
        <v>438</v>
      </c>
      <c r="BL377" s="204" t="str">
        <f t="shared" si="6"/>
        <v>insert into Pokemon values ( 376, Lairon, level, 60,  90,  140, 50,  50,  40, trainer,  Lv. 42)</v>
      </c>
    </row>
    <row r="378" spans="1:64" ht="12.75" customHeight="1">
      <c r="A378" s="12">
        <v>306</v>
      </c>
      <c r="B378" s="56" t="s">
        <v>767</v>
      </c>
      <c r="C378" s="56"/>
      <c r="D378" s="57"/>
      <c r="E378" s="58"/>
      <c r="F378" s="58"/>
      <c r="G378" s="58"/>
      <c r="H378" s="58">
        <v>72</v>
      </c>
      <c r="I378" s="58">
        <v>74</v>
      </c>
      <c r="J378" s="58"/>
      <c r="K378" s="58"/>
      <c r="L378" s="58"/>
      <c r="M378" s="58">
        <v>168</v>
      </c>
      <c r="N378" s="58"/>
      <c r="O378" s="58"/>
      <c r="P378" s="58">
        <v>101</v>
      </c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>
        <v>193</v>
      </c>
      <c r="AD378" s="58"/>
      <c r="AE378" s="59"/>
      <c r="AF378" s="17">
        <v>70</v>
      </c>
      <c r="AG378" s="18">
        <v>110</v>
      </c>
      <c r="AH378" s="19">
        <v>180</v>
      </c>
      <c r="AI378" s="20">
        <v>60</v>
      </c>
      <c r="AJ378" s="21">
        <v>60</v>
      </c>
      <c r="AK378" s="22">
        <v>50</v>
      </c>
      <c r="AL378" s="23">
        <f t="shared" si="0"/>
        <v>530</v>
      </c>
      <c r="AM378" s="24" t="s">
        <v>192</v>
      </c>
      <c r="AN378" s="25" t="s">
        <v>292</v>
      </c>
      <c r="AO378" s="24" t="s">
        <v>328</v>
      </c>
      <c r="AP378" s="26" t="s">
        <v>293</v>
      </c>
      <c r="AQ378" s="27" t="s">
        <v>765</v>
      </c>
      <c r="AR378" s="28" t="s">
        <v>510</v>
      </c>
      <c r="AS378" s="29">
        <v>2.1</v>
      </c>
      <c r="AT378" s="29">
        <v>793.7</v>
      </c>
      <c r="AU378" s="30">
        <v>360</v>
      </c>
      <c r="AV378" s="31"/>
      <c r="AW378" s="26"/>
      <c r="AX378" s="26">
        <v>3</v>
      </c>
      <c r="AY378" s="26"/>
      <c r="AZ378" s="26"/>
      <c r="BA378" s="25"/>
      <c r="BB378" s="24">
        <v>265</v>
      </c>
      <c r="BC378" s="26">
        <v>45</v>
      </c>
      <c r="BD378" s="32" t="s">
        <v>288</v>
      </c>
      <c r="BE378" s="32">
        <v>35</v>
      </c>
      <c r="BF378" s="35" t="s">
        <v>313</v>
      </c>
      <c r="BG378" s="26" t="s">
        <v>120</v>
      </c>
      <c r="BH378" s="29">
        <v>35</v>
      </c>
      <c r="BI378" s="26" t="s">
        <v>73</v>
      </c>
      <c r="BJ378" s="37"/>
      <c r="BK378" s="36"/>
      <c r="BL378" s="204" t="str">
        <f t="shared" si="6"/>
        <v>insert into Pokemon values ( 377, Aggron, level, 70,  110,  180, 60,  60,  50, trainer,  0)</v>
      </c>
    </row>
    <row r="379" spans="1:64" ht="12.75" customHeight="1">
      <c r="A379" s="12">
        <v>306.10000000000002</v>
      </c>
      <c r="B379" s="56" t="s">
        <v>768</v>
      </c>
      <c r="C379" s="56" t="s">
        <v>137</v>
      </c>
      <c r="D379" s="57"/>
      <c r="E379" s="58"/>
      <c r="F379" s="58"/>
      <c r="G379" s="58"/>
      <c r="H379" s="58"/>
      <c r="I379" s="58">
        <v>74</v>
      </c>
      <c r="J379" s="58"/>
      <c r="K379" s="58"/>
      <c r="L379" s="58"/>
      <c r="M379" s="58"/>
      <c r="N379" s="58"/>
      <c r="O379" s="58"/>
      <c r="P379" s="58">
        <v>101</v>
      </c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9"/>
      <c r="AF379" s="17">
        <v>70</v>
      </c>
      <c r="AG379" s="18">
        <v>140</v>
      </c>
      <c r="AH379" s="19">
        <v>230</v>
      </c>
      <c r="AI379" s="20">
        <v>60</v>
      </c>
      <c r="AJ379" s="21">
        <v>80</v>
      </c>
      <c r="AK379" s="22">
        <v>50</v>
      </c>
      <c r="AL379" s="23">
        <f t="shared" si="0"/>
        <v>630</v>
      </c>
      <c r="AM379" s="24" t="s">
        <v>192</v>
      </c>
      <c r="AN379" s="25"/>
      <c r="AO379" s="24" t="s">
        <v>462</v>
      </c>
      <c r="AP379" s="26"/>
      <c r="AQ379" s="27"/>
      <c r="AR379" s="28" t="s">
        <v>151</v>
      </c>
      <c r="AS379" s="29">
        <v>2.2000000000000002</v>
      </c>
      <c r="AT379" s="29">
        <v>870.8</v>
      </c>
      <c r="AU379" s="30">
        <v>395</v>
      </c>
      <c r="AV379" s="31"/>
      <c r="AW379" s="26"/>
      <c r="AX379" s="26">
        <v>3</v>
      </c>
      <c r="AY379" s="26"/>
      <c r="AZ379" s="26"/>
      <c r="BA379" s="25"/>
      <c r="BB379" s="24">
        <v>315</v>
      </c>
      <c r="BC379" s="26">
        <v>45</v>
      </c>
      <c r="BD379" s="32" t="s">
        <v>288</v>
      </c>
      <c r="BE379" s="32">
        <v>35</v>
      </c>
      <c r="BF379" s="35" t="s">
        <v>313</v>
      </c>
      <c r="BG379" s="26" t="s">
        <v>120</v>
      </c>
      <c r="BH379" s="29">
        <v>35</v>
      </c>
      <c r="BI379" s="26" t="s">
        <v>73</v>
      </c>
      <c r="BJ379" s="25"/>
      <c r="BK379" s="36"/>
      <c r="BL379" s="204" t="str">
        <f t="shared" si="6"/>
        <v>insert into Pokemon values ( 378, Aggron (Mega), level, 70,  140,  230, 60,  80,  50, trainer,  0)</v>
      </c>
    </row>
    <row r="380" spans="1:64" ht="12.75" customHeight="1">
      <c r="A380" s="12">
        <v>307</v>
      </c>
      <c r="B380" s="56" t="s">
        <v>769</v>
      </c>
      <c r="C380" s="56"/>
      <c r="D380" s="57"/>
      <c r="E380" s="58"/>
      <c r="F380" s="58"/>
      <c r="G380" s="58"/>
      <c r="H380" s="58">
        <v>76</v>
      </c>
      <c r="I380" s="58">
        <v>78</v>
      </c>
      <c r="J380" s="58">
        <v>86</v>
      </c>
      <c r="K380" s="58">
        <v>86</v>
      </c>
      <c r="L380" s="58"/>
      <c r="M380" s="58"/>
      <c r="N380" s="58">
        <v>143</v>
      </c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9">
        <v>161</v>
      </c>
      <c r="AF380" s="17">
        <v>30</v>
      </c>
      <c r="AG380" s="18">
        <v>40</v>
      </c>
      <c r="AH380" s="19">
        <v>55</v>
      </c>
      <c r="AI380" s="20">
        <v>40</v>
      </c>
      <c r="AJ380" s="21">
        <v>55</v>
      </c>
      <c r="AK380" s="22">
        <v>60</v>
      </c>
      <c r="AL380" s="23">
        <f t="shared" si="0"/>
        <v>280</v>
      </c>
      <c r="AM380" s="24" t="s">
        <v>280</v>
      </c>
      <c r="AN380" s="25" t="s">
        <v>184</v>
      </c>
      <c r="AO380" s="24" t="s">
        <v>770</v>
      </c>
      <c r="AP380" s="34"/>
      <c r="AQ380" s="27" t="s">
        <v>611</v>
      </c>
      <c r="AR380" s="28" t="s">
        <v>88</v>
      </c>
      <c r="AS380" s="29">
        <v>0.6</v>
      </c>
      <c r="AT380" s="29">
        <v>24.7</v>
      </c>
      <c r="AU380" s="30">
        <v>11.2</v>
      </c>
      <c r="AV380" s="31"/>
      <c r="AW380" s="26"/>
      <c r="AX380" s="26"/>
      <c r="AY380" s="26"/>
      <c r="AZ380" s="26"/>
      <c r="BA380" s="25">
        <v>1</v>
      </c>
      <c r="BB380" s="24">
        <v>56</v>
      </c>
      <c r="BC380" s="26">
        <v>180</v>
      </c>
      <c r="BD380" s="32" t="s">
        <v>119</v>
      </c>
      <c r="BE380" s="32">
        <v>50</v>
      </c>
      <c r="BF380" s="35" t="s">
        <v>107</v>
      </c>
      <c r="BG380" s="26" t="s">
        <v>120</v>
      </c>
      <c r="BH380" s="29">
        <v>20</v>
      </c>
      <c r="BI380" s="26" t="s">
        <v>305</v>
      </c>
      <c r="BJ380" s="37"/>
      <c r="BK380" s="36" t="s">
        <v>771</v>
      </c>
      <c r="BL380" s="204" t="str">
        <f t="shared" si="6"/>
        <v>insert into Pokemon values ( 379, Meditite, level, 30,  40,  55, 40,  55,  60, trainer,  Lv. 37)</v>
      </c>
    </row>
    <row r="381" spans="1:64" ht="12.75" customHeight="1">
      <c r="A381" s="12">
        <v>308</v>
      </c>
      <c r="B381" s="56" t="s">
        <v>772</v>
      </c>
      <c r="C381" s="56"/>
      <c r="D381" s="57"/>
      <c r="E381" s="58"/>
      <c r="F381" s="58"/>
      <c r="G381" s="58"/>
      <c r="H381" s="58">
        <v>77</v>
      </c>
      <c r="I381" s="58">
        <v>79</v>
      </c>
      <c r="J381" s="58">
        <v>87</v>
      </c>
      <c r="K381" s="58">
        <v>87</v>
      </c>
      <c r="L381" s="58"/>
      <c r="M381" s="58"/>
      <c r="N381" s="58">
        <v>144</v>
      </c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9">
        <v>162</v>
      </c>
      <c r="AF381" s="17">
        <v>60</v>
      </c>
      <c r="AG381" s="18">
        <v>60</v>
      </c>
      <c r="AH381" s="19">
        <v>75</v>
      </c>
      <c r="AI381" s="20">
        <v>60</v>
      </c>
      <c r="AJ381" s="21">
        <v>75</v>
      </c>
      <c r="AK381" s="22">
        <v>80</v>
      </c>
      <c r="AL381" s="23">
        <f t="shared" si="0"/>
        <v>410</v>
      </c>
      <c r="AM381" s="24" t="s">
        <v>280</v>
      </c>
      <c r="AN381" s="25" t="s">
        <v>184</v>
      </c>
      <c r="AO381" s="24" t="s">
        <v>770</v>
      </c>
      <c r="AP381" s="34"/>
      <c r="AQ381" s="27" t="s">
        <v>611</v>
      </c>
      <c r="AR381" s="28" t="s">
        <v>207</v>
      </c>
      <c r="AS381" s="29">
        <v>1.3</v>
      </c>
      <c r="AT381" s="29">
        <v>69.400000000000006</v>
      </c>
      <c r="AU381" s="30">
        <v>31.5</v>
      </c>
      <c r="AV381" s="31"/>
      <c r="AW381" s="26"/>
      <c r="AX381" s="26"/>
      <c r="AY381" s="26"/>
      <c r="AZ381" s="26"/>
      <c r="BA381" s="25">
        <v>2</v>
      </c>
      <c r="BB381" s="24">
        <v>144</v>
      </c>
      <c r="BC381" s="26">
        <v>90</v>
      </c>
      <c r="BD381" s="32" t="s">
        <v>119</v>
      </c>
      <c r="BE381" s="32">
        <v>50</v>
      </c>
      <c r="BF381" s="35" t="s">
        <v>89</v>
      </c>
      <c r="BG381" s="26" t="s">
        <v>120</v>
      </c>
      <c r="BH381" s="29">
        <v>20</v>
      </c>
      <c r="BI381" s="26" t="s">
        <v>305</v>
      </c>
      <c r="BJ381" s="37"/>
      <c r="BK381" s="36"/>
      <c r="BL381" s="204" t="str">
        <f t="shared" si="6"/>
        <v>insert into Pokemon values ( 380, Medicham, level, 60,  60,  75, 60,  75,  80, trainer,  0)</v>
      </c>
    </row>
    <row r="382" spans="1:64" ht="12.75" customHeight="1">
      <c r="A382" s="12">
        <v>308.10000000000002</v>
      </c>
      <c r="B382" s="56" t="s">
        <v>773</v>
      </c>
      <c r="C382" s="56" t="s">
        <v>137</v>
      </c>
      <c r="D382" s="57"/>
      <c r="E382" s="58"/>
      <c r="F382" s="58"/>
      <c r="G382" s="58"/>
      <c r="H382" s="58"/>
      <c r="I382" s="58">
        <v>79</v>
      </c>
      <c r="J382" s="58"/>
      <c r="K382" s="58"/>
      <c r="L382" s="58"/>
      <c r="M382" s="58"/>
      <c r="N382" s="58">
        <v>144</v>
      </c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9"/>
      <c r="AF382" s="17">
        <v>60</v>
      </c>
      <c r="AG382" s="18">
        <v>100</v>
      </c>
      <c r="AH382" s="19">
        <v>85</v>
      </c>
      <c r="AI382" s="20">
        <v>80</v>
      </c>
      <c r="AJ382" s="21">
        <v>85</v>
      </c>
      <c r="AK382" s="22">
        <v>100</v>
      </c>
      <c r="AL382" s="23">
        <f t="shared" si="0"/>
        <v>510</v>
      </c>
      <c r="AM382" s="24" t="s">
        <v>280</v>
      </c>
      <c r="AN382" s="25" t="s">
        <v>184</v>
      </c>
      <c r="AO382" s="24" t="s">
        <v>770</v>
      </c>
      <c r="AP382" s="34"/>
      <c r="AQ382" s="27"/>
      <c r="AR382" s="28" t="s">
        <v>207</v>
      </c>
      <c r="AS382" s="29">
        <v>1.3</v>
      </c>
      <c r="AT382" s="29">
        <v>69.400000000000006</v>
      </c>
      <c r="AU382" s="30">
        <v>31.5</v>
      </c>
      <c r="AV382" s="31"/>
      <c r="AW382" s="26"/>
      <c r="AX382" s="26"/>
      <c r="AY382" s="26"/>
      <c r="AZ382" s="26"/>
      <c r="BA382" s="25">
        <v>2</v>
      </c>
      <c r="BB382" s="24">
        <v>179</v>
      </c>
      <c r="BC382" s="26">
        <v>90</v>
      </c>
      <c r="BD382" s="32" t="s">
        <v>119</v>
      </c>
      <c r="BE382" s="32">
        <v>50</v>
      </c>
      <c r="BF382" s="35" t="s">
        <v>89</v>
      </c>
      <c r="BG382" s="26" t="s">
        <v>120</v>
      </c>
      <c r="BH382" s="29">
        <v>20</v>
      </c>
      <c r="BI382" s="26" t="s">
        <v>305</v>
      </c>
      <c r="BJ382" s="25"/>
      <c r="BK382" s="36"/>
      <c r="BL382" s="204" t="str">
        <f t="shared" si="6"/>
        <v>insert into Pokemon values ( 381, Medicham (Mega), level, 60,  100,  85, 80,  85,  100, trainer,  0)</v>
      </c>
    </row>
    <row r="383" spans="1:64" ht="12.75" customHeight="1">
      <c r="A383" s="12">
        <v>309</v>
      </c>
      <c r="B383" s="56" t="s">
        <v>774</v>
      </c>
      <c r="C383" s="56"/>
      <c r="D383" s="57"/>
      <c r="E383" s="58"/>
      <c r="F383" s="58"/>
      <c r="G383" s="58"/>
      <c r="H383" s="58">
        <v>78</v>
      </c>
      <c r="I383" s="58">
        <v>80</v>
      </c>
      <c r="J383" s="58"/>
      <c r="K383" s="58"/>
      <c r="L383" s="58"/>
      <c r="M383" s="58"/>
      <c r="N383" s="58"/>
      <c r="O383" s="58">
        <v>73</v>
      </c>
      <c r="P383" s="58"/>
      <c r="Q383" s="58"/>
      <c r="R383" s="58"/>
      <c r="S383" s="58"/>
      <c r="T383" s="58"/>
      <c r="U383" s="58"/>
      <c r="V383" s="58">
        <v>293</v>
      </c>
      <c r="W383" s="58"/>
      <c r="X383" s="58"/>
      <c r="Y383" s="58">
        <v>114</v>
      </c>
      <c r="Z383" s="58"/>
      <c r="AA383" s="58">
        <v>66</v>
      </c>
      <c r="AB383" s="58"/>
      <c r="AC383" s="58"/>
      <c r="AD383" s="58"/>
      <c r="AE383" s="59"/>
      <c r="AF383" s="17">
        <v>40</v>
      </c>
      <c r="AG383" s="18">
        <v>45</v>
      </c>
      <c r="AH383" s="19">
        <v>40</v>
      </c>
      <c r="AI383" s="20">
        <v>65</v>
      </c>
      <c r="AJ383" s="21">
        <v>40</v>
      </c>
      <c r="AK383" s="22">
        <v>65</v>
      </c>
      <c r="AL383" s="23">
        <f t="shared" si="0"/>
        <v>295</v>
      </c>
      <c r="AM383" s="24" t="s">
        <v>175</v>
      </c>
      <c r="AN383" s="37"/>
      <c r="AO383" s="24" t="s">
        <v>176</v>
      </c>
      <c r="AP383" s="26" t="s">
        <v>177</v>
      </c>
      <c r="AQ383" s="27" t="s">
        <v>775</v>
      </c>
      <c r="AR383" s="28" t="s">
        <v>88</v>
      </c>
      <c r="AS383" s="29">
        <v>0.6</v>
      </c>
      <c r="AT383" s="29">
        <v>33.5</v>
      </c>
      <c r="AU383" s="30">
        <v>15.2</v>
      </c>
      <c r="AV383" s="31"/>
      <c r="AW383" s="26"/>
      <c r="AX383" s="26"/>
      <c r="AY383" s="26"/>
      <c r="AZ383" s="26"/>
      <c r="BA383" s="25">
        <v>1</v>
      </c>
      <c r="BB383" s="24">
        <v>59</v>
      </c>
      <c r="BC383" s="26">
        <v>120</v>
      </c>
      <c r="BD383" s="32" t="s">
        <v>288</v>
      </c>
      <c r="BE383" s="32">
        <v>50</v>
      </c>
      <c r="BF383" s="35" t="s">
        <v>71</v>
      </c>
      <c r="BG383" s="26" t="s">
        <v>120</v>
      </c>
      <c r="BH383" s="29">
        <v>20</v>
      </c>
      <c r="BI383" s="26" t="s">
        <v>156</v>
      </c>
      <c r="BJ383" s="37"/>
      <c r="BK383" s="36" t="s">
        <v>257</v>
      </c>
      <c r="BL383" s="204" t="str">
        <f t="shared" si="6"/>
        <v>insert into Pokemon values ( 382, Electrike, level, 40,  45,  40, 65,  40,  65, trainer,  Lv. 26)</v>
      </c>
    </row>
    <row r="384" spans="1:64" ht="12.75" customHeight="1">
      <c r="A384" s="12">
        <v>310</v>
      </c>
      <c r="B384" s="56" t="s">
        <v>776</v>
      </c>
      <c r="C384" s="56"/>
      <c r="D384" s="57"/>
      <c r="E384" s="58"/>
      <c r="F384" s="58"/>
      <c r="G384" s="58"/>
      <c r="H384" s="58">
        <v>79</v>
      </c>
      <c r="I384" s="58">
        <v>81</v>
      </c>
      <c r="J384" s="58"/>
      <c r="K384" s="58"/>
      <c r="L384" s="58"/>
      <c r="M384" s="58"/>
      <c r="N384" s="58"/>
      <c r="O384" s="58">
        <v>74</v>
      </c>
      <c r="P384" s="58"/>
      <c r="Q384" s="58"/>
      <c r="R384" s="58"/>
      <c r="S384" s="58"/>
      <c r="T384" s="58"/>
      <c r="U384" s="58"/>
      <c r="V384" s="58">
        <v>294</v>
      </c>
      <c r="W384" s="58"/>
      <c r="X384" s="58"/>
      <c r="Y384" s="58">
        <v>115</v>
      </c>
      <c r="Z384" s="58"/>
      <c r="AA384" s="58">
        <v>67</v>
      </c>
      <c r="AB384" s="58"/>
      <c r="AC384" s="58"/>
      <c r="AD384" s="58"/>
      <c r="AE384" s="59"/>
      <c r="AF384" s="17">
        <v>70</v>
      </c>
      <c r="AG384" s="18">
        <v>75</v>
      </c>
      <c r="AH384" s="19">
        <v>60</v>
      </c>
      <c r="AI384" s="20">
        <v>105</v>
      </c>
      <c r="AJ384" s="21">
        <v>60</v>
      </c>
      <c r="AK384" s="22">
        <v>105</v>
      </c>
      <c r="AL384" s="23">
        <f t="shared" si="0"/>
        <v>475</v>
      </c>
      <c r="AM384" s="24" t="s">
        <v>175</v>
      </c>
      <c r="AN384" s="37"/>
      <c r="AO384" s="24" t="s">
        <v>176</v>
      </c>
      <c r="AP384" s="26" t="s">
        <v>177</v>
      </c>
      <c r="AQ384" s="27" t="s">
        <v>775</v>
      </c>
      <c r="AR384" s="28" t="s">
        <v>148</v>
      </c>
      <c r="AS384" s="29">
        <v>1.5</v>
      </c>
      <c r="AT384" s="29">
        <v>88.6</v>
      </c>
      <c r="AU384" s="30">
        <v>40.200000000000003</v>
      </c>
      <c r="AV384" s="31"/>
      <c r="AW384" s="26"/>
      <c r="AX384" s="26"/>
      <c r="AY384" s="26"/>
      <c r="AZ384" s="26"/>
      <c r="BA384" s="25">
        <v>2</v>
      </c>
      <c r="BB384" s="24">
        <v>166</v>
      </c>
      <c r="BC384" s="26">
        <v>45</v>
      </c>
      <c r="BD384" s="32" t="s">
        <v>288</v>
      </c>
      <c r="BE384" s="32">
        <v>50</v>
      </c>
      <c r="BF384" s="35" t="s">
        <v>132</v>
      </c>
      <c r="BG384" s="26" t="s">
        <v>120</v>
      </c>
      <c r="BH384" s="29">
        <v>20</v>
      </c>
      <c r="BI384" s="26" t="s">
        <v>156</v>
      </c>
      <c r="BJ384" s="37"/>
      <c r="BK384" s="36"/>
      <c r="BL384" s="204" t="str">
        <f t="shared" si="6"/>
        <v>insert into Pokemon values ( 383, Manectric, level, 70,  75,  60, 105,  60,  105, trainer,  0)</v>
      </c>
    </row>
    <row r="385" spans="1:64" ht="12.75" customHeight="1">
      <c r="A385" s="12">
        <v>310.10000000000002</v>
      </c>
      <c r="B385" s="56" t="s">
        <v>777</v>
      </c>
      <c r="C385" s="56" t="s">
        <v>137</v>
      </c>
      <c r="D385" s="57"/>
      <c r="E385" s="58"/>
      <c r="F385" s="58"/>
      <c r="G385" s="58"/>
      <c r="H385" s="58"/>
      <c r="I385" s="58">
        <v>81</v>
      </c>
      <c r="J385" s="58"/>
      <c r="K385" s="58"/>
      <c r="L385" s="58"/>
      <c r="M385" s="58"/>
      <c r="N385" s="58"/>
      <c r="O385" s="58">
        <v>74</v>
      </c>
      <c r="P385" s="58"/>
      <c r="Q385" s="58"/>
      <c r="R385" s="58"/>
      <c r="S385" s="58"/>
      <c r="T385" s="58"/>
      <c r="U385" s="58"/>
      <c r="V385" s="58">
        <v>294</v>
      </c>
      <c r="W385" s="58"/>
      <c r="X385" s="58"/>
      <c r="Y385" s="58">
        <v>115</v>
      </c>
      <c r="Z385" s="58"/>
      <c r="AA385" s="58"/>
      <c r="AB385" s="58"/>
      <c r="AC385" s="58"/>
      <c r="AD385" s="58"/>
      <c r="AE385" s="59"/>
      <c r="AF385" s="17">
        <v>70</v>
      </c>
      <c r="AG385" s="18">
        <v>75</v>
      </c>
      <c r="AH385" s="19">
        <v>80</v>
      </c>
      <c r="AI385" s="20">
        <v>135</v>
      </c>
      <c r="AJ385" s="21">
        <v>80</v>
      </c>
      <c r="AK385" s="22">
        <v>135</v>
      </c>
      <c r="AL385" s="23">
        <f t="shared" si="0"/>
        <v>575</v>
      </c>
      <c r="AM385" s="24" t="s">
        <v>175</v>
      </c>
      <c r="AN385" s="37"/>
      <c r="AO385" s="24" t="s">
        <v>169</v>
      </c>
      <c r="AP385" s="26"/>
      <c r="AQ385" s="27"/>
      <c r="AR385" s="28" t="s">
        <v>368</v>
      </c>
      <c r="AS385" s="29">
        <v>1.8</v>
      </c>
      <c r="AT385" s="29">
        <v>97</v>
      </c>
      <c r="AU385" s="30">
        <v>44</v>
      </c>
      <c r="AV385" s="31"/>
      <c r="AW385" s="26"/>
      <c r="AX385" s="26"/>
      <c r="AY385" s="26"/>
      <c r="AZ385" s="26"/>
      <c r="BA385" s="25">
        <v>2</v>
      </c>
      <c r="BB385" s="24">
        <v>201</v>
      </c>
      <c r="BC385" s="26">
        <v>45</v>
      </c>
      <c r="BD385" s="32" t="s">
        <v>288</v>
      </c>
      <c r="BE385" s="32">
        <v>50</v>
      </c>
      <c r="BF385" s="35" t="s">
        <v>132</v>
      </c>
      <c r="BG385" s="26" t="s">
        <v>120</v>
      </c>
      <c r="BH385" s="29">
        <v>20</v>
      </c>
      <c r="BI385" s="26" t="s">
        <v>156</v>
      </c>
      <c r="BJ385" s="25"/>
      <c r="BK385" s="36"/>
      <c r="BL385" s="204" t="str">
        <f t="shared" si="6"/>
        <v>insert into Pokemon values ( 384, Manetric (Mega), level, 70,  75,  80, 135,  80,  135, trainer,  0)</v>
      </c>
    </row>
    <row r="386" spans="1:64" ht="12.75" customHeight="1">
      <c r="A386" s="12">
        <v>311</v>
      </c>
      <c r="B386" s="56" t="s">
        <v>778</v>
      </c>
      <c r="C386" s="56"/>
      <c r="D386" s="57"/>
      <c r="E386" s="58"/>
      <c r="F386" s="58"/>
      <c r="G386" s="58"/>
      <c r="H386" s="58">
        <v>80</v>
      </c>
      <c r="I386" s="58">
        <v>82</v>
      </c>
      <c r="J386" s="58"/>
      <c r="K386" s="58"/>
      <c r="L386" s="58"/>
      <c r="M386" s="58"/>
      <c r="N386" s="58">
        <v>96</v>
      </c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9"/>
      <c r="AF386" s="17">
        <v>60</v>
      </c>
      <c r="AG386" s="18">
        <v>50</v>
      </c>
      <c r="AH386" s="19">
        <v>40</v>
      </c>
      <c r="AI386" s="20">
        <v>85</v>
      </c>
      <c r="AJ386" s="21">
        <v>75</v>
      </c>
      <c r="AK386" s="22">
        <v>95</v>
      </c>
      <c r="AL386" s="23">
        <f t="shared" si="0"/>
        <v>405</v>
      </c>
      <c r="AM386" s="24" t="s">
        <v>175</v>
      </c>
      <c r="AN386" s="37"/>
      <c r="AO386" s="24" t="s">
        <v>575</v>
      </c>
      <c r="AP386" s="34"/>
      <c r="AQ386" s="38"/>
      <c r="AR386" s="39" t="s">
        <v>178</v>
      </c>
      <c r="AS386" s="40">
        <v>0.4</v>
      </c>
      <c r="AT386" s="40">
        <v>9.3000000000000007</v>
      </c>
      <c r="AU386" s="41">
        <v>4.2</v>
      </c>
      <c r="AV386" s="31"/>
      <c r="AW386" s="26"/>
      <c r="AX386" s="26"/>
      <c r="AY386" s="26"/>
      <c r="AZ386" s="26"/>
      <c r="BA386" s="25">
        <v>1</v>
      </c>
      <c r="BB386" s="24">
        <v>142</v>
      </c>
      <c r="BC386" s="26">
        <v>200</v>
      </c>
      <c r="BD386" s="32" t="s">
        <v>119</v>
      </c>
      <c r="BE386" s="32">
        <v>50</v>
      </c>
      <c r="BF386" s="35" t="s">
        <v>132</v>
      </c>
      <c r="BG386" s="26" t="s">
        <v>120</v>
      </c>
      <c r="BH386" s="29">
        <v>20</v>
      </c>
      <c r="BI386" s="26" t="s">
        <v>179</v>
      </c>
      <c r="BJ386" s="37"/>
      <c r="BK386" s="36"/>
      <c r="BL386" s="204" t="str">
        <f t="shared" si="6"/>
        <v>insert into Pokemon values ( 385, Plusle, level, 60,  50,  40, 85,  75,  95, trainer,  0)</v>
      </c>
    </row>
    <row r="387" spans="1:64" ht="12.75" customHeight="1">
      <c r="A387" s="12">
        <v>312</v>
      </c>
      <c r="B387" s="56" t="s">
        <v>779</v>
      </c>
      <c r="C387" s="56"/>
      <c r="D387" s="57"/>
      <c r="E387" s="58"/>
      <c r="F387" s="58"/>
      <c r="G387" s="58"/>
      <c r="H387" s="58">
        <v>81</v>
      </c>
      <c r="I387" s="58">
        <v>83</v>
      </c>
      <c r="J387" s="58"/>
      <c r="K387" s="58"/>
      <c r="L387" s="58"/>
      <c r="M387" s="58"/>
      <c r="N387" s="58">
        <v>97</v>
      </c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9"/>
      <c r="AF387" s="17">
        <v>60</v>
      </c>
      <c r="AG387" s="18">
        <v>40</v>
      </c>
      <c r="AH387" s="19">
        <v>50</v>
      </c>
      <c r="AI387" s="20">
        <v>75</v>
      </c>
      <c r="AJ387" s="21">
        <v>85</v>
      </c>
      <c r="AK387" s="22">
        <v>95</v>
      </c>
      <c r="AL387" s="23">
        <f t="shared" si="0"/>
        <v>405</v>
      </c>
      <c r="AM387" s="24" t="s">
        <v>175</v>
      </c>
      <c r="AN387" s="37"/>
      <c r="AO387" s="24" t="s">
        <v>775</v>
      </c>
      <c r="AP387" s="34"/>
      <c r="AQ387" s="38"/>
      <c r="AR387" s="39" t="s">
        <v>178</v>
      </c>
      <c r="AS387" s="40">
        <v>0.4</v>
      </c>
      <c r="AT387" s="40">
        <v>9.3000000000000007</v>
      </c>
      <c r="AU387" s="41">
        <v>4.2</v>
      </c>
      <c r="AV387" s="31"/>
      <c r="AW387" s="26"/>
      <c r="AX387" s="26"/>
      <c r="AY387" s="26"/>
      <c r="AZ387" s="26"/>
      <c r="BA387" s="25">
        <v>1</v>
      </c>
      <c r="BB387" s="24">
        <v>142</v>
      </c>
      <c r="BC387" s="26">
        <v>200</v>
      </c>
      <c r="BD387" s="32" t="s">
        <v>119</v>
      </c>
      <c r="BE387" s="32">
        <v>50</v>
      </c>
      <c r="BF387" s="35" t="s">
        <v>132</v>
      </c>
      <c r="BG387" s="26" t="s">
        <v>120</v>
      </c>
      <c r="BH387" s="29">
        <v>20</v>
      </c>
      <c r="BI387" s="26" t="s">
        <v>179</v>
      </c>
      <c r="BJ387" s="37"/>
      <c r="BK387" s="36"/>
      <c r="BL387" s="204" t="str">
        <f t="shared" ref="BL387:BL450" si="7">"insert into Pokemon values ( "&amp;ROW()-1&amp;", "&amp;B387&amp;", level, "&amp;AF387&amp;",  "&amp;AG387&amp;",  "&amp;AH387&amp;", "&amp;AI387&amp;",  "&amp;AJ387&amp;",  "&amp;AK387&amp;", trainer,  "&amp;IF(BK387="","0",BK387)&amp;")"</f>
        <v>insert into Pokemon values ( 386, Minun, level, 60,  40,  50, 75,  85,  95, trainer,  0)</v>
      </c>
    </row>
    <row r="388" spans="1:64" ht="12.75" customHeight="1">
      <c r="A388" s="12">
        <v>313</v>
      </c>
      <c r="B388" s="56" t="s">
        <v>780</v>
      </c>
      <c r="C388" s="56"/>
      <c r="D388" s="57"/>
      <c r="E388" s="58"/>
      <c r="F388" s="58"/>
      <c r="G388" s="58"/>
      <c r="H388" s="58">
        <v>86</v>
      </c>
      <c r="I388" s="58">
        <v>89</v>
      </c>
      <c r="J388" s="58"/>
      <c r="K388" s="58"/>
      <c r="L388" s="58"/>
      <c r="M388" s="58"/>
      <c r="N388" s="58">
        <v>133</v>
      </c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9"/>
      <c r="AF388" s="17">
        <v>65</v>
      </c>
      <c r="AG388" s="18">
        <v>73</v>
      </c>
      <c r="AH388" s="19">
        <v>75</v>
      </c>
      <c r="AI388" s="20">
        <v>47</v>
      </c>
      <c r="AJ388" s="21">
        <v>85</v>
      </c>
      <c r="AK388" s="22">
        <v>85</v>
      </c>
      <c r="AL388" s="23">
        <f t="shared" si="0"/>
        <v>430</v>
      </c>
      <c r="AM388" s="24" t="s">
        <v>115</v>
      </c>
      <c r="AN388" s="37"/>
      <c r="AO388" s="24" t="s">
        <v>459</v>
      </c>
      <c r="AP388" s="26" t="s">
        <v>134</v>
      </c>
      <c r="AQ388" s="27" t="s">
        <v>603</v>
      </c>
      <c r="AR388" s="28" t="s">
        <v>69</v>
      </c>
      <c r="AS388" s="29">
        <v>0.7</v>
      </c>
      <c r="AT388" s="29">
        <v>39</v>
      </c>
      <c r="AU388" s="30">
        <v>17.7</v>
      </c>
      <c r="AV388" s="31"/>
      <c r="AW388" s="26"/>
      <c r="AX388" s="26"/>
      <c r="AY388" s="26"/>
      <c r="AZ388" s="26"/>
      <c r="BA388" s="25">
        <v>1</v>
      </c>
      <c r="BB388" s="24">
        <v>151</v>
      </c>
      <c r="BC388" s="26">
        <v>150</v>
      </c>
      <c r="BD388" s="32" t="s">
        <v>744</v>
      </c>
      <c r="BE388" s="32">
        <v>50</v>
      </c>
      <c r="BF388" s="35" t="s">
        <v>313</v>
      </c>
      <c r="BG388" s="26" t="s">
        <v>209</v>
      </c>
      <c r="BH388" s="29">
        <v>15</v>
      </c>
      <c r="BI388" s="26" t="s">
        <v>115</v>
      </c>
      <c r="BJ388" s="25" t="s">
        <v>305</v>
      </c>
      <c r="BK388" s="36"/>
      <c r="BL388" s="204" t="str">
        <f t="shared" si="7"/>
        <v>insert into Pokemon values ( 387, Volbeat, level, 65,  73,  75, 47,  85,  85, trainer,  0)</v>
      </c>
    </row>
    <row r="389" spans="1:64" ht="12.75" customHeight="1">
      <c r="A389" s="12">
        <v>314</v>
      </c>
      <c r="B389" s="56" t="s">
        <v>781</v>
      </c>
      <c r="C389" s="56"/>
      <c r="D389" s="57"/>
      <c r="E389" s="58"/>
      <c r="F389" s="58"/>
      <c r="G389" s="58"/>
      <c r="H389" s="58">
        <v>87</v>
      </c>
      <c r="I389" s="58">
        <v>90</v>
      </c>
      <c r="J389" s="58"/>
      <c r="K389" s="58"/>
      <c r="L389" s="58"/>
      <c r="M389" s="58"/>
      <c r="N389" s="58">
        <v>134</v>
      </c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9"/>
      <c r="AF389" s="17">
        <v>65</v>
      </c>
      <c r="AG389" s="18">
        <v>47</v>
      </c>
      <c r="AH389" s="19">
        <v>75</v>
      </c>
      <c r="AI389" s="20">
        <v>73</v>
      </c>
      <c r="AJ389" s="21">
        <v>85</v>
      </c>
      <c r="AK389" s="22">
        <v>85</v>
      </c>
      <c r="AL389" s="23">
        <f t="shared" si="0"/>
        <v>430</v>
      </c>
      <c r="AM389" s="24" t="s">
        <v>115</v>
      </c>
      <c r="AN389" s="37"/>
      <c r="AO389" s="24" t="s">
        <v>346</v>
      </c>
      <c r="AP389" s="26" t="s">
        <v>127</v>
      </c>
      <c r="AQ389" s="27" t="s">
        <v>603</v>
      </c>
      <c r="AR389" s="28" t="s">
        <v>88</v>
      </c>
      <c r="AS389" s="29">
        <v>0.6</v>
      </c>
      <c r="AT389" s="29">
        <v>39</v>
      </c>
      <c r="AU389" s="30">
        <v>17.7</v>
      </c>
      <c r="AV389" s="31"/>
      <c r="AW389" s="26"/>
      <c r="AX389" s="26"/>
      <c r="AY389" s="26"/>
      <c r="AZ389" s="26"/>
      <c r="BA389" s="25">
        <v>1</v>
      </c>
      <c r="BB389" s="24">
        <v>151</v>
      </c>
      <c r="BC389" s="26">
        <v>150</v>
      </c>
      <c r="BD389" s="32" t="s">
        <v>737</v>
      </c>
      <c r="BE389" s="32">
        <v>50</v>
      </c>
      <c r="BF389" s="35" t="s">
        <v>155</v>
      </c>
      <c r="BG389" s="26" t="s">
        <v>201</v>
      </c>
      <c r="BH389" s="29">
        <v>15</v>
      </c>
      <c r="BI389" s="26" t="s">
        <v>115</v>
      </c>
      <c r="BJ389" s="25" t="s">
        <v>305</v>
      </c>
      <c r="BK389" s="36"/>
      <c r="BL389" s="204" t="str">
        <f t="shared" si="7"/>
        <v>insert into Pokemon values ( 388, Illumise, level, 65,  47,  75, 73,  85,  85, trainer,  0)</v>
      </c>
    </row>
    <row r="390" spans="1:64" ht="12.75" customHeight="1">
      <c r="A390" s="12">
        <v>315</v>
      </c>
      <c r="B390" s="56" t="s">
        <v>782</v>
      </c>
      <c r="C390" s="56"/>
      <c r="D390" s="57"/>
      <c r="E390" s="58"/>
      <c r="F390" s="58"/>
      <c r="G390" s="58"/>
      <c r="H390" s="58">
        <v>94</v>
      </c>
      <c r="I390" s="58">
        <v>98</v>
      </c>
      <c r="J390" s="58">
        <v>26</v>
      </c>
      <c r="K390" s="58">
        <v>26</v>
      </c>
      <c r="L390" s="58"/>
      <c r="M390" s="58">
        <v>134</v>
      </c>
      <c r="N390" s="58">
        <v>72</v>
      </c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>
        <v>60</v>
      </c>
      <c r="AB390" s="58"/>
      <c r="AC390" s="58"/>
      <c r="AD390" s="58">
        <v>90</v>
      </c>
      <c r="AE390" s="59"/>
      <c r="AF390" s="17">
        <v>50</v>
      </c>
      <c r="AG390" s="18">
        <v>60</v>
      </c>
      <c r="AH390" s="19">
        <v>45</v>
      </c>
      <c r="AI390" s="20">
        <v>100</v>
      </c>
      <c r="AJ390" s="21">
        <v>80</v>
      </c>
      <c r="AK390" s="22">
        <v>65</v>
      </c>
      <c r="AL390" s="23">
        <f t="shared" si="0"/>
        <v>400</v>
      </c>
      <c r="AM390" s="24" t="s">
        <v>65</v>
      </c>
      <c r="AN390" s="25" t="s">
        <v>66</v>
      </c>
      <c r="AO390" s="24" t="s">
        <v>442</v>
      </c>
      <c r="AP390" s="26" t="s">
        <v>199</v>
      </c>
      <c r="AQ390" s="27" t="s">
        <v>446</v>
      </c>
      <c r="AR390" s="28" t="s">
        <v>118</v>
      </c>
      <c r="AS390" s="29">
        <v>0.3</v>
      </c>
      <c r="AT390" s="29">
        <v>4.4000000000000004</v>
      </c>
      <c r="AU390" s="30">
        <v>2</v>
      </c>
      <c r="AV390" s="31"/>
      <c r="AW390" s="26"/>
      <c r="AX390" s="26"/>
      <c r="AY390" s="26">
        <v>2</v>
      </c>
      <c r="AZ390" s="26"/>
      <c r="BA390" s="25"/>
      <c r="BB390" s="24">
        <v>140</v>
      </c>
      <c r="BC390" s="26">
        <v>150</v>
      </c>
      <c r="BD390" s="32" t="s">
        <v>70</v>
      </c>
      <c r="BE390" s="32">
        <v>50</v>
      </c>
      <c r="BF390" s="35" t="s">
        <v>71</v>
      </c>
      <c r="BG390" s="26" t="s">
        <v>120</v>
      </c>
      <c r="BH390" s="29">
        <v>20</v>
      </c>
      <c r="BI390" s="26" t="s">
        <v>179</v>
      </c>
      <c r="BJ390" s="25" t="s">
        <v>65</v>
      </c>
      <c r="BK390" s="36" t="s">
        <v>570</v>
      </c>
      <c r="BL390" s="204" t="str">
        <f t="shared" si="7"/>
        <v>insert into Pokemon values ( 389, Roselia, level, 50,  60,  45, 100,  80,  65, trainer,  Shiny Stone)</v>
      </c>
    </row>
    <row r="391" spans="1:64" ht="12.75" customHeight="1">
      <c r="A391" s="12">
        <v>316</v>
      </c>
      <c r="B391" s="56" t="s">
        <v>783</v>
      </c>
      <c r="C391" s="56"/>
      <c r="D391" s="57"/>
      <c r="E391" s="58"/>
      <c r="F391" s="58"/>
      <c r="G391" s="58"/>
      <c r="H391" s="58">
        <v>95</v>
      </c>
      <c r="I391" s="58">
        <v>100</v>
      </c>
      <c r="J391" s="58"/>
      <c r="K391" s="58"/>
      <c r="L391" s="58"/>
      <c r="M391" s="58"/>
      <c r="N391" s="58">
        <v>98</v>
      </c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9">
        <v>139</v>
      </c>
      <c r="AF391" s="17">
        <v>70</v>
      </c>
      <c r="AG391" s="18">
        <v>43</v>
      </c>
      <c r="AH391" s="19">
        <v>53</v>
      </c>
      <c r="AI391" s="20">
        <v>43</v>
      </c>
      <c r="AJ391" s="21">
        <v>53</v>
      </c>
      <c r="AK391" s="22">
        <v>40</v>
      </c>
      <c r="AL391" s="23">
        <f t="shared" si="0"/>
        <v>302</v>
      </c>
      <c r="AM391" s="24" t="s">
        <v>66</v>
      </c>
      <c r="AN391" s="37"/>
      <c r="AO391" s="24" t="s">
        <v>323</v>
      </c>
      <c r="AP391" s="26" t="s">
        <v>375</v>
      </c>
      <c r="AQ391" s="27" t="s">
        <v>161</v>
      </c>
      <c r="AR391" s="28" t="s">
        <v>178</v>
      </c>
      <c r="AS391" s="29">
        <v>0.4</v>
      </c>
      <c r="AT391" s="29">
        <v>22.7</v>
      </c>
      <c r="AU391" s="30">
        <v>10.3</v>
      </c>
      <c r="AV391" s="31">
        <v>1</v>
      </c>
      <c r="AW391" s="26"/>
      <c r="AX391" s="26"/>
      <c r="AY391" s="26"/>
      <c r="AZ391" s="26"/>
      <c r="BA391" s="25"/>
      <c r="BB391" s="24">
        <v>60</v>
      </c>
      <c r="BC391" s="26">
        <v>225</v>
      </c>
      <c r="BD391" s="32" t="s">
        <v>737</v>
      </c>
      <c r="BE391" s="32">
        <v>50</v>
      </c>
      <c r="BF391" s="35" t="s">
        <v>71</v>
      </c>
      <c r="BG391" s="26" t="s">
        <v>120</v>
      </c>
      <c r="BH391" s="29">
        <v>20</v>
      </c>
      <c r="BI391" s="26" t="s">
        <v>377</v>
      </c>
      <c r="BJ391" s="37"/>
      <c r="BK391" s="36" t="s">
        <v>257</v>
      </c>
      <c r="BL391" s="204" t="str">
        <f t="shared" si="7"/>
        <v>insert into Pokemon values ( 390, Gulpin, level, 70,  43,  53, 43,  53,  40, trainer,  Lv. 26)</v>
      </c>
    </row>
    <row r="392" spans="1:64" ht="12.75" customHeight="1">
      <c r="A392" s="12">
        <v>317</v>
      </c>
      <c r="B392" s="56" t="s">
        <v>784</v>
      </c>
      <c r="C392" s="56"/>
      <c r="D392" s="57"/>
      <c r="E392" s="58"/>
      <c r="F392" s="58"/>
      <c r="G392" s="58"/>
      <c r="H392" s="58">
        <v>96</v>
      </c>
      <c r="I392" s="58">
        <v>101</v>
      </c>
      <c r="J392" s="58"/>
      <c r="K392" s="58"/>
      <c r="L392" s="58"/>
      <c r="M392" s="58"/>
      <c r="N392" s="58">
        <v>99</v>
      </c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9">
        <v>140</v>
      </c>
      <c r="AF392" s="17">
        <v>100</v>
      </c>
      <c r="AG392" s="18">
        <v>73</v>
      </c>
      <c r="AH392" s="19">
        <v>83</v>
      </c>
      <c r="AI392" s="20">
        <v>73</v>
      </c>
      <c r="AJ392" s="21">
        <v>83</v>
      </c>
      <c r="AK392" s="22">
        <v>55</v>
      </c>
      <c r="AL392" s="23">
        <f t="shared" si="0"/>
        <v>467</v>
      </c>
      <c r="AM392" s="24" t="s">
        <v>66</v>
      </c>
      <c r="AN392" s="37"/>
      <c r="AO392" s="24" t="s">
        <v>323</v>
      </c>
      <c r="AP392" s="26" t="s">
        <v>375</v>
      </c>
      <c r="AQ392" s="27" t="s">
        <v>161</v>
      </c>
      <c r="AR392" s="28" t="s">
        <v>96</v>
      </c>
      <c r="AS392" s="29">
        <v>1.7</v>
      </c>
      <c r="AT392" s="29">
        <v>176.4</v>
      </c>
      <c r="AU392" s="30">
        <v>80</v>
      </c>
      <c r="AV392" s="31">
        <v>2</v>
      </c>
      <c r="AW392" s="26"/>
      <c r="AX392" s="26"/>
      <c r="AY392" s="26"/>
      <c r="AZ392" s="26"/>
      <c r="BA392" s="25"/>
      <c r="BB392" s="24">
        <v>163</v>
      </c>
      <c r="BC392" s="26">
        <v>75</v>
      </c>
      <c r="BD392" s="32" t="s">
        <v>737</v>
      </c>
      <c r="BE392" s="32">
        <v>50</v>
      </c>
      <c r="BF392" s="35" t="s">
        <v>155</v>
      </c>
      <c r="BG392" s="26" t="s">
        <v>120</v>
      </c>
      <c r="BH392" s="29">
        <v>20</v>
      </c>
      <c r="BI392" s="26" t="s">
        <v>377</v>
      </c>
      <c r="BJ392" s="37"/>
      <c r="BK392" s="36"/>
      <c r="BL392" s="204" t="str">
        <f t="shared" si="7"/>
        <v>insert into Pokemon values ( 391, Swalot, level, 100,  73,  83, 73,  83,  55, trainer,  0)</v>
      </c>
    </row>
    <row r="393" spans="1:64" ht="12.75" customHeight="1">
      <c r="A393" s="12">
        <v>318</v>
      </c>
      <c r="B393" s="56" t="s">
        <v>785</v>
      </c>
      <c r="C393" s="56"/>
      <c r="D393" s="57"/>
      <c r="E393" s="58"/>
      <c r="F393" s="58"/>
      <c r="G393" s="58"/>
      <c r="H393" s="58">
        <v>97</v>
      </c>
      <c r="I393" s="58">
        <v>102</v>
      </c>
      <c r="J393" s="58"/>
      <c r="K393" s="58"/>
      <c r="L393" s="58"/>
      <c r="M393" s="58"/>
      <c r="N393" s="58">
        <v>55</v>
      </c>
      <c r="O393" s="58"/>
      <c r="P393" s="58"/>
      <c r="Q393" s="58">
        <v>264</v>
      </c>
      <c r="R393" s="58"/>
      <c r="S393" s="58"/>
      <c r="T393" s="58"/>
      <c r="U393" s="58">
        <v>79</v>
      </c>
      <c r="V393" s="58">
        <v>345</v>
      </c>
      <c r="W393" s="58"/>
      <c r="X393" s="58"/>
      <c r="Y393" s="58"/>
      <c r="Z393" s="58">
        <v>92</v>
      </c>
      <c r="AA393" s="58"/>
      <c r="AB393" s="58">
        <v>111</v>
      </c>
      <c r="AC393" s="58"/>
      <c r="AD393" s="58"/>
      <c r="AE393" s="59"/>
      <c r="AF393" s="17">
        <v>45</v>
      </c>
      <c r="AG393" s="18">
        <v>90</v>
      </c>
      <c r="AH393" s="19">
        <v>20</v>
      </c>
      <c r="AI393" s="20">
        <v>65</v>
      </c>
      <c r="AJ393" s="21">
        <v>20</v>
      </c>
      <c r="AK393" s="22">
        <v>65</v>
      </c>
      <c r="AL393" s="23">
        <f t="shared" si="0"/>
        <v>305</v>
      </c>
      <c r="AM393" s="24" t="s">
        <v>103</v>
      </c>
      <c r="AN393" s="25" t="s">
        <v>160</v>
      </c>
      <c r="AO393" s="24" t="s">
        <v>786</v>
      </c>
      <c r="AP393" s="34"/>
      <c r="AQ393" s="27" t="s">
        <v>596</v>
      </c>
      <c r="AR393" s="28" t="s">
        <v>182</v>
      </c>
      <c r="AS393" s="29">
        <v>0.8</v>
      </c>
      <c r="AT393" s="29">
        <v>45.9</v>
      </c>
      <c r="AU393" s="30">
        <v>20.8</v>
      </c>
      <c r="AV393" s="31"/>
      <c r="AW393" s="26">
        <v>1</v>
      </c>
      <c r="AX393" s="26"/>
      <c r="AY393" s="26"/>
      <c r="AZ393" s="26"/>
      <c r="BA393" s="25"/>
      <c r="BB393" s="24">
        <v>61</v>
      </c>
      <c r="BC393" s="26">
        <v>225</v>
      </c>
      <c r="BD393" s="32" t="s">
        <v>288</v>
      </c>
      <c r="BE393" s="32">
        <v>35</v>
      </c>
      <c r="BF393" s="35" t="s">
        <v>89</v>
      </c>
      <c r="BG393" s="26" t="s">
        <v>120</v>
      </c>
      <c r="BH393" s="29">
        <v>20</v>
      </c>
      <c r="BI393" s="26" t="s">
        <v>456</v>
      </c>
      <c r="BJ393" s="37"/>
      <c r="BK393" s="36" t="s">
        <v>325</v>
      </c>
      <c r="BL393" s="204" t="str">
        <f t="shared" si="7"/>
        <v>insert into Pokemon values ( 392, Carvanha, level, 45,  90,  20, 65,  20,  65, trainer,  Lv. 30)</v>
      </c>
    </row>
    <row r="394" spans="1:64" ht="12.75" customHeight="1">
      <c r="A394" s="12">
        <v>319</v>
      </c>
      <c r="B394" s="56" t="s">
        <v>787</v>
      </c>
      <c r="C394" s="56"/>
      <c r="D394" s="57"/>
      <c r="E394" s="58"/>
      <c r="F394" s="58"/>
      <c r="G394" s="58"/>
      <c r="H394" s="58">
        <v>98</v>
      </c>
      <c r="I394" s="58">
        <v>103</v>
      </c>
      <c r="J394" s="58"/>
      <c r="K394" s="58"/>
      <c r="L394" s="58"/>
      <c r="M394" s="58"/>
      <c r="N394" s="58">
        <v>56</v>
      </c>
      <c r="O394" s="58"/>
      <c r="P394" s="58"/>
      <c r="Q394" s="58">
        <v>265</v>
      </c>
      <c r="R394" s="58"/>
      <c r="S394" s="58"/>
      <c r="T394" s="58"/>
      <c r="U394" s="58">
        <v>80</v>
      </c>
      <c r="V394" s="58">
        <v>346</v>
      </c>
      <c r="W394" s="58"/>
      <c r="X394" s="58"/>
      <c r="Y394" s="58"/>
      <c r="Z394" s="58">
        <v>93</v>
      </c>
      <c r="AA394" s="58"/>
      <c r="AB394" s="58">
        <v>112</v>
      </c>
      <c r="AC394" s="58"/>
      <c r="AD394" s="58"/>
      <c r="AE394" s="59"/>
      <c r="AF394" s="17">
        <v>70</v>
      </c>
      <c r="AG394" s="18">
        <v>120</v>
      </c>
      <c r="AH394" s="19">
        <v>40</v>
      </c>
      <c r="AI394" s="20">
        <v>95</v>
      </c>
      <c r="AJ394" s="21">
        <v>40</v>
      </c>
      <c r="AK394" s="22">
        <v>95</v>
      </c>
      <c r="AL394" s="23">
        <f t="shared" si="0"/>
        <v>460</v>
      </c>
      <c r="AM394" s="24" t="s">
        <v>103</v>
      </c>
      <c r="AN394" s="25" t="s">
        <v>160</v>
      </c>
      <c r="AO394" s="24" t="s">
        <v>786</v>
      </c>
      <c r="AP394" s="34"/>
      <c r="AQ394" s="27" t="s">
        <v>596</v>
      </c>
      <c r="AR394" s="28" t="s">
        <v>368</v>
      </c>
      <c r="AS394" s="29">
        <v>1.8</v>
      </c>
      <c r="AT394" s="29">
        <v>195.8</v>
      </c>
      <c r="AU394" s="30">
        <v>88.8</v>
      </c>
      <c r="AV394" s="31"/>
      <c r="AW394" s="26">
        <v>2</v>
      </c>
      <c r="AX394" s="26"/>
      <c r="AY394" s="26"/>
      <c r="AZ394" s="26"/>
      <c r="BA394" s="25"/>
      <c r="BB394" s="24">
        <v>161</v>
      </c>
      <c r="BC394" s="26">
        <v>60</v>
      </c>
      <c r="BD394" s="32" t="s">
        <v>288</v>
      </c>
      <c r="BE394" s="32">
        <v>35</v>
      </c>
      <c r="BF394" s="35" t="s">
        <v>107</v>
      </c>
      <c r="BG394" s="26" t="s">
        <v>120</v>
      </c>
      <c r="BH394" s="29">
        <v>20</v>
      </c>
      <c r="BI394" s="26" t="s">
        <v>456</v>
      </c>
      <c r="BJ394" s="37"/>
      <c r="BK394" s="36"/>
      <c r="BL394" s="204" t="str">
        <f t="shared" si="7"/>
        <v>insert into Pokemon values ( 393, Sharpedo, level, 70,  120,  40, 95,  40,  95, trainer,  0)</v>
      </c>
    </row>
    <row r="395" spans="1:64" ht="12.75" customHeight="1">
      <c r="A395" s="12">
        <v>319.10000000000002</v>
      </c>
      <c r="B395" s="56" t="s">
        <v>788</v>
      </c>
      <c r="C395" s="56" t="s">
        <v>137</v>
      </c>
      <c r="D395" s="57"/>
      <c r="E395" s="58"/>
      <c r="F395" s="58"/>
      <c r="G395" s="58"/>
      <c r="H395" s="58"/>
      <c r="I395" s="58">
        <v>103</v>
      </c>
      <c r="J395" s="58"/>
      <c r="K395" s="58"/>
      <c r="L395" s="58"/>
      <c r="M395" s="58"/>
      <c r="N395" s="58"/>
      <c r="O395" s="58"/>
      <c r="P395" s="58"/>
      <c r="Q395" s="58">
        <v>265</v>
      </c>
      <c r="R395" s="58"/>
      <c r="S395" s="58"/>
      <c r="T395" s="58"/>
      <c r="U395" s="58">
        <v>80</v>
      </c>
      <c r="V395" s="58">
        <v>346</v>
      </c>
      <c r="W395" s="58"/>
      <c r="X395" s="58"/>
      <c r="Y395" s="58"/>
      <c r="Z395" s="58">
        <v>93</v>
      </c>
      <c r="AA395" s="58"/>
      <c r="AB395" s="58"/>
      <c r="AC395" s="58"/>
      <c r="AD395" s="58"/>
      <c r="AE395" s="59"/>
      <c r="AF395" s="17">
        <v>70</v>
      </c>
      <c r="AG395" s="18">
        <v>140</v>
      </c>
      <c r="AH395" s="19">
        <v>70</v>
      </c>
      <c r="AI395" s="20">
        <v>110</v>
      </c>
      <c r="AJ395" s="21">
        <v>65</v>
      </c>
      <c r="AK395" s="22">
        <v>105</v>
      </c>
      <c r="AL395" s="23">
        <f t="shared" si="0"/>
        <v>560</v>
      </c>
      <c r="AM395" s="24" t="s">
        <v>103</v>
      </c>
      <c r="AN395" s="25" t="s">
        <v>160</v>
      </c>
      <c r="AO395" s="24" t="s">
        <v>789</v>
      </c>
      <c r="AP395" s="34"/>
      <c r="AQ395" s="27"/>
      <c r="AR395" s="28" t="s">
        <v>488</v>
      </c>
      <c r="AS395" s="29">
        <v>2.5</v>
      </c>
      <c r="AT395" s="29">
        <v>287.3</v>
      </c>
      <c r="AU395" s="30">
        <v>130.30000000000001</v>
      </c>
      <c r="AV395" s="31"/>
      <c r="AW395" s="26">
        <v>2</v>
      </c>
      <c r="AX395" s="26"/>
      <c r="AY395" s="26"/>
      <c r="AZ395" s="26"/>
      <c r="BA395" s="25"/>
      <c r="BB395" s="24">
        <v>196</v>
      </c>
      <c r="BC395" s="26">
        <v>60</v>
      </c>
      <c r="BD395" s="32" t="s">
        <v>288</v>
      </c>
      <c r="BE395" s="32">
        <v>35</v>
      </c>
      <c r="BF395" s="35" t="s">
        <v>107</v>
      </c>
      <c r="BG395" s="26" t="s">
        <v>120</v>
      </c>
      <c r="BH395" s="29">
        <v>20</v>
      </c>
      <c r="BI395" s="26" t="s">
        <v>456</v>
      </c>
      <c r="BJ395" s="25"/>
      <c r="BK395" s="36"/>
      <c r="BL395" s="204" t="str">
        <f t="shared" si="7"/>
        <v>insert into Pokemon values ( 394, Sharpedo (Mega), level, 70,  140,  70, 110,  65,  105, trainer,  0)</v>
      </c>
    </row>
    <row r="396" spans="1:64" ht="12.75" customHeight="1">
      <c r="A396" s="12">
        <v>320</v>
      </c>
      <c r="B396" s="56" t="s">
        <v>790</v>
      </c>
      <c r="C396" s="56"/>
      <c r="D396" s="57"/>
      <c r="E396" s="58"/>
      <c r="F396" s="58"/>
      <c r="G396" s="58"/>
      <c r="H396" s="58">
        <v>99</v>
      </c>
      <c r="I396" s="58">
        <v>104</v>
      </c>
      <c r="J396" s="58"/>
      <c r="K396" s="58"/>
      <c r="L396" s="58"/>
      <c r="M396" s="58">
        <v>240</v>
      </c>
      <c r="N396" s="58"/>
      <c r="O396" s="58">
        <v>27</v>
      </c>
      <c r="P396" s="58"/>
      <c r="Q396" s="58">
        <v>266</v>
      </c>
      <c r="R396" s="58"/>
      <c r="S396" s="58"/>
      <c r="T396" s="58"/>
      <c r="U396" s="58">
        <v>81</v>
      </c>
      <c r="V396" s="58">
        <v>351</v>
      </c>
      <c r="W396" s="58"/>
      <c r="X396" s="58"/>
      <c r="Y396" s="58"/>
      <c r="Z396" s="58">
        <v>98</v>
      </c>
      <c r="AA396" s="58">
        <v>356</v>
      </c>
      <c r="AB396" s="58">
        <v>190</v>
      </c>
      <c r="AC396" s="58"/>
      <c r="AD396" s="58"/>
      <c r="AE396" s="59"/>
      <c r="AF396" s="17">
        <v>130</v>
      </c>
      <c r="AG396" s="18">
        <v>70</v>
      </c>
      <c r="AH396" s="19">
        <v>35</v>
      </c>
      <c r="AI396" s="20">
        <v>70</v>
      </c>
      <c r="AJ396" s="21">
        <v>35</v>
      </c>
      <c r="AK396" s="22">
        <v>60</v>
      </c>
      <c r="AL396" s="23">
        <f t="shared" si="0"/>
        <v>400</v>
      </c>
      <c r="AM396" s="24" t="s">
        <v>103</v>
      </c>
      <c r="AN396" s="37"/>
      <c r="AO396" s="24" t="s">
        <v>455</v>
      </c>
      <c r="AP396" s="26" t="s">
        <v>346</v>
      </c>
      <c r="AQ396" s="27" t="s">
        <v>508</v>
      </c>
      <c r="AR396" s="28" t="s">
        <v>79</v>
      </c>
      <c r="AS396" s="29">
        <v>2</v>
      </c>
      <c r="AT396" s="29">
        <v>286.60000000000002</v>
      </c>
      <c r="AU396" s="30">
        <v>130</v>
      </c>
      <c r="AV396" s="31">
        <v>1</v>
      </c>
      <c r="AW396" s="26"/>
      <c r="AX396" s="26"/>
      <c r="AY396" s="26"/>
      <c r="AZ396" s="26"/>
      <c r="BA396" s="25"/>
      <c r="BB396" s="24">
        <v>80</v>
      </c>
      <c r="BC396" s="26">
        <v>125</v>
      </c>
      <c r="BD396" s="32" t="s">
        <v>737</v>
      </c>
      <c r="BE396" s="32">
        <v>50</v>
      </c>
      <c r="BF396" s="35" t="s">
        <v>107</v>
      </c>
      <c r="BG396" s="26" t="s">
        <v>120</v>
      </c>
      <c r="BH396" s="29">
        <v>40</v>
      </c>
      <c r="BI396" s="26" t="s">
        <v>156</v>
      </c>
      <c r="BJ396" s="25" t="s">
        <v>456</v>
      </c>
      <c r="BK396" s="36" t="s">
        <v>339</v>
      </c>
      <c r="BL396" s="204" t="str">
        <f t="shared" si="7"/>
        <v>insert into Pokemon values ( 395, Wailmer, level, 130,  70,  35, 70,  35,  60, trainer,  Lv. 40)</v>
      </c>
    </row>
    <row r="397" spans="1:64" ht="12.75" customHeight="1">
      <c r="A397" s="12">
        <v>321</v>
      </c>
      <c r="B397" s="56" t="s">
        <v>791</v>
      </c>
      <c r="C397" s="56"/>
      <c r="D397" s="57"/>
      <c r="E397" s="58"/>
      <c r="F397" s="58"/>
      <c r="G397" s="58"/>
      <c r="H397" s="58">
        <v>100</v>
      </c>
      <c r="I397" s="58">
        <v>105</v>
      </c>
      <c r="J397" s="58"/>
      <c r="K397" s="58"/>
      <c r="L397" s="58"/>
      <c r="M397" s="58">
        <v>241</v>
      </c>
      <c r="N397" s="58"/>
      <c r="O397" s="58">
        <v>28</v>
      </c>
      <c r="P397" s="58"/>
      <c r="Q397" s="58">
        <v>267</v>
      </c>
      <c r="R397" s="58"/>
      <c r="S397" s="58"/>
      <c r="T397" s="58"/>
      <c r="U397" s="58">
        <v>82</v>
      </c>
      <c r="V397" s="58">
        <v>352</v>
      </c>
      <c r="W397" s="58"/>
      <c r="X397" s="58"/>
      <c r="Y397" s="58"/>
      <c r="Z397" s="58">
        <v>99</v>
      </c>
      <c r="AA397" s="58">
        <v>357</v>
      </c>
      <c r="AB397" s="58">
        <v>191</v>
      </c>
      <c r="AC397" s="58"/>
      <c r="AD397" s="58"/>
      <c r="AE397" s="59"/>
      <c r="AF397" s="17">
        <v>170</v>
      </c>
      <c r="AG397" s="18">
        <v>90</v>
      </c>
      <c r="AH397" s="19">
        <v>45</v>
      </c>
      <c r="AI397" s="20">
        <v>90</v>
      </c>
      <c r="AJ397" s="21">
        <v>45</v>
      </c>
      <c r="AK397" s="22">
        <v>60</v>
      </c>
      <c r="AL397" s="23">
        <f t="shared" si="0"/>
        <v>500</v>
      </c>
      <c r="AM397" s="24" t="s">
        <v>103</v>
      </c>
      <c r="AN397" s="37"/>
      <c r="AO397" s="24" t="s">
        <v>455</v>
      </c>
      <c r="AP397" s="26" t="s">
        <v>346</v>
      </c>
      <c r="AQ397" s="27" t="s">
        <v>508</v>
      </c>
      <c r="AR397" s="28" t="s">
        <v>792</v>
      </c>
      <c r="AS397" s="29">
        <v>14.5</v>
      </c>
      <c r="AT397" s="29">
        <v>877.4</v>
      </c>
      <c r="AU397" s="30">
        <v>398</v>
      </c>
      <c r="AV397" s="31">
        <v>2</v>
      </c>
      <c r="AW397" s="26"/>
      <c r="AX397" s="26"/>
      <c r="AY397" s="26"/>
      <c r="AZ397" s="26"/>
      <c r="BA397" s="25"/>
      <c r="BB397" s="24">
        <v>175</v>
      </c>
      <c r="BC397" s="26">
        <v>60</v>
      </c>
      <c r="BD397" s="32" t="s">
        <v>737</v>
      </c>
      <c r="BE397" s="32">
        <v>50</v>
      </c>
      <c r="BF397" s="35" t="s">
        <v>107</v>
      </c>
      <c r="BG397" s="26" t="s">
        <v>120</v>
      </c>
      <c r="BH397" s="29">
        <v>40</v>
      </c>
      <c r="BI397" s="26" t="s">
        <v>156</v>
      </c>
      <c r="BJ397" s="25" t="s">
        <v>456</v>
      </c>
      <c r="BK397" s="36"/>
      <c r="BL397" s="204" t="str">
        <f t="shared" si="7"/>
        <v>insert into Pokemon values ( 396, Wailord, level, 170,  90,  45, 90,  45,  60, trainer,  0)</v>
      </c>
    </row>
    <row r="398" spans="1:64" ht="12.75" customHeight="1">
      <c r="A398" s="12">
        <v>322</v>
      </c>
      <c r="B398" s="56" t="s">
        <v>793</v>
      </c>
      <c r="C398" s="56"/>
      <c r="D398" s="57"/>
      <c r="E398" s="58"/>
      <c r="F398" s="58"/>
      <c r="G398" s="58"/>
      <c r="H398" s="58">
        <v>101</v>
      </c>
      <c r="I398" s="58">
        <v>106</v>
      </c>
      <c r="J398" s="58"/>
      <c r="K398" s="58"/>
      <c r="L398" s="58"/>
      <c r="M398" s="58">
        <v>204</v>
      </c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9">
        <v>151</v>
      </c>
      <c r="AF398" s="17">
        <v>60</v>
      </c>
      <c r="AG398" s="18">
        <v>60</v>
      </c>
      <c r="AH398" s="19">
        <v>40</v>
      </c>
      <c r="AI398" s="20">
        <v>65</v>
      </c>
      <c r="AJ398" s="21">
        <v>45</v>
      </c>
      <c r="AK398" s="22">
        <v>35</v>
      </c>
      <c r="AL398" s="23">
        <f t="shared" si="0"/>
        <v>305</v>
      </c>
      <c r="AM398" s="24" t="s">
        <v>85</v>
      </c>
      <c r="AN398" s="25" t="s">
        <v>187</v>
      </c>
      <c r="AO398" s="24" t="s">
        <v>346</v>
      </c>
      <c r="AP398" s="26" t="s">
        <v>794</v>
      </c>
      <c r="AQ398" s="27" t="s">
        <v>347</v>
      </c>
      <c r="AR398" s="28" t="s">
        <v>69</v>
      </c>
      <c r="AS398" s="29">
        <v>0.7</v>
      </c>
      <c r="AT398" s="29">
        <v>52.9</v>
      </c>
      <c r="AU398" s="30">
        <v>24</v>
      </c>
      <c r="AV398" s="31"/>
      <c r="AW398" s="26"/>
      <c r="AX398" s="26"/>
      <c r="AY398" s="26">
        <v>1</v>
      </c>
      <c r="AZ398" s="26"/>
      <c r="BA398" s="25"/>
      <c r="BB398" s="24">
        <v>61</v>
      </c>
      <c r="BC398" s="26">
        <v>255</v>
      </c>
      <c r="BD398" s="32" t="s">
        <v>119</v>
      </c>
      <c r="BE398" s="32">
        <v>50</v>
      </c>
      <c r="BF398" s="35" t="s">
        <v>132</v>
      </c>
      <c r="BG398" s="26" t="s">
        <v>120</v>
      </c>
      <c r="BH398" s="29">
        <v>20</v>
      </c>
      <c r="BI398" s="26" t="s">
        <v>156</v>
      </c>
      <c r="BJ398" s="37"/>
      <c r="BK398" s="36" t="s">
        <v>277</v>
      </c>
      <c r="BL398" s="204" t="str">
        <f t="shared" si="7"/>
        <v>insert into Pokemon values ( 397, Numel, level, 60,  60,  40, 65,  45,  35, trainer,  Lv. 33)</v>
      </c>
    </row>
    <row r="399" spans="1:64" ht="12.75" customHeight="1">
      <c r="A399" s="12">
        <v>323</v>
      </c>
      <c r="B399" s="56" t="s">
        <v>795</v>
      </c>
      <c r="C399" s="56"/>
      <c r="D399" s="57"/>
      <c r="E399" s="58"/>
      <c r="F399" s="58"/>
      <c r="G399" s="58"/>
      <c r="H399" s="58">
        <v>102</v>
      </c>
      <c r="I399" s="58">
        <v>107</v>
      </c>
      <c r="J399" s="58"/>
      <c r="K399" s="58"/>
      <c r="L399" s="58"/>
      <c r="M399" s="58">
        <v>205</v>
      </c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9">
        <v>152</v>
      </c>
      <c r="AF399" s="17">
        <v>70</v>
      </c>
      <c r="AG399" s="18">
        <v>100</v>
      </c>
      <c r="AH399" s="19">
        <v>70</v>
      </c>
      <c r="AI399" s="20">
        <v>105</v>
      </c>
      <c r="AJ399" s="21">
        <v>75</v>
      </c>
      <c r="AK399" s="22">
        <v>40</v>
      </c>
      <c r="AL399" s="23">
        <f t="shared" si="0"/>
        <v>460</v>
      </c>
      <c r="AM399" s="24" t="s">
        <v>85</v>
      </c>
      <c r="AN399" s="25" t="s">
        <v>187</v>
      </c>
      <c r="AO399" s="24" t="s">
        <v>647</v>
      </c>
      <c r="AP399" s="26" t="s">
        <v>796</v>
      </c>
      <c r="AQ399" s="27" t="s">
        <v>282</v>
      </c>
      <c r="AR399" s="28" t="s">
        <v>295</v>
      </c>
      <c r="AS399" s="29">
        <v>1.9</v>
      </c>
      <c r="AT399" s="29">
        <v>485</v>
      </c>
      <c r="AU399" s="30">
        <v>220</v>
      </c>
      <c r="AV399" s="31"/>
      <c r="AW399" s="26">
        <v>1</v>
      </c>
      <c r="AX399" s="26"/>
      <c r="AY399" s="26">
        <v>1</v>
      </c>
      <c r="AZ399" s="26"/>
      <c r="BA399" s="25"/>
      <c r="BB399" s="24">
        <v>161</v>
      </c>
      <c r="BC399" s="26">
        <v>150</v>
      </c>
      <c r="BD399" s="32" t="s">
        <v>119</v>
      </c>
      <c r="BE399" s="32">
        <v>50</v>
      </c>
      <c r="BF399" s="35" t="s">
        <v>89</v>
      </c>
      <c r="BG399" s="26" t="s">
        <v>120</v>
      </c>
      <c r="BH399" s="29">
        <v>20</v>
      </c>
      <c r="BI399" s="26" t="s">
        <v>156</v>
      </c>
      <c r="BJ399" s="37"/>
      <c r="BK399" s="36"/>
      <c r="BL399" s="204" t="str">
        <f t="shared" si="7"/>
        <v>insert into Pokemon values ( 398, Camerupt, level, 70,  100,  70, 105,  75,  40, trainer,  0)</v>
      </c>
    </row>
    <row r="400" spans="1:64" ht="12.75" customHeight="1">
      <c r="A400" s="12">
        <v>323.10000000000002</v>
      </c>
      <c r="B400" s="56" t="s">
        <v>797</v>
      </c>
      <c r="C400" s="56" t="s">
        <v>137</v>
      </c>
      <c r="D400" s="57"/>
      <c r="E400" s="58"/>
      <c r="F400" s="58"/>
      <c r="G400" s="58"/>
      <c r="H400" s="58"/>
      <c r="I400" s="58">
        <v>107</v>
      </c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9"/>
      <c r="AF400" s="17">
        <v>70</v>
      </c>
      <c r="AG400" s="18">
        <v>120</v>
      </c>
      <c r="AH400" s="19">
        <v>100</v>
      </c>
      <c r="AI400" s="20">
        <v>145</v>
      </c>
      <c r="AJ400" s="21">
        <v>105</v>
      </c>
      <c r="AK400" s="22">
        <v>20</v>
      </c>
      <c r="AL400" s="23">
        <f t="shared" si="0"/>
        <v>560</v>
      </c>
      <c r="AM400" s="24" t="s">
        <v>85</v>
      </c>
      <c r="AN400" s="25" t="s">
        <v>187</v>
      </c>
      <c r="AO400" s="24" t="s">
        <v>206</v>
      </c>
      <c r="AP400" s="26"/>
      <c r="AQ400" s="27"/>
      <c r="AR400" s="28" t="s">
        <v>488</v>
      </c>
      <c r="AS400" s="29">
        <v>2.5</v>
      </c>
      <c r="AT400" s="29">
        <v>706.6</v>
      </c>
      <c r="AU400" s="30">
        <v>320.5</v>
      </c>
      <c r="AV400" s="31"/>
      <c r="AW400" s="26">
        <v>1</v>
      </c>
      <c r="AX400" s="26"/>
      <c r="AY400" s="26">
        <v>1</v>
      </c>
      <c r="AZ400" s="26"/>
      <c r="BA400" s="25"/>
      <c r="BB400" s="24">
        <v>196</v>
      </c>
      <c r="BC400" s="26">
        <v>150</v>
      </c>
      <c r="BD400" s="32" t="s">
        <v>119</v>
      </c>
      <c r="BE400" s="32">
        <v>50</v>
      </c>
      <c r="BF400" s="35" t="s">
        <v>89</v>
      </c>
      <c r="BG400" s="26" t="s">
        <v>120</v>
      </c>
      <c r="BH400" s="29">
        <v>20</v>
      </c>
      <c r="BI400" s="26" t="s">
        <v>156</v>
      </c>
      <c r="BJ400" s="25"/>
      <c r="BK400" s="36"/>
      <c r="BL400" s="204" t="str">
        <f t="shared" si="7"/>
        <v>insert into Pokemon values ( 399, Camerupt (Mega), level, 70,  120,  100, 145,  105,  20, trainer,  0)</v>
      </c>
    </row>
    <row r="401" spans="1:64" ht="12.75" customHeight="1">
      <c r="A401" s="12">
        <v>324</v>
      </c>
      <c r="B401" s="56" t="s">
        <v>798</v>
      </c>
      <c r="C401" s="56"/>
      <c r="D401" s="57"/>
      <c r="E401" s="58"/>
      <c r="F401" s="58"/>
      <c r="G401" s="58"/>
      <c r="H401" s="58">
        <v>105</v>
      </c>
      <c r="I401" s="58">
        <v>110</v>
      </c>
      <c r="J401" s="58"/>
      <c r="K401" s="58"/>
      <c r="L401" s="58"/>
      <c r="M401" s="58"/>
      <c r="N401" s="58"/>
      <c r="O401" s="58"/>
      <c r="P401" s="58">
        <v>96</v>
      </c>
      <c r="Q401" s="58">
        <v>223</v>
      </c>
      <c r="R401" s="58"/>
      <c r="S401" s="58"/>
      <c r="T401" s="58">
        <v>95</v>
      </c>
      <c r="U401" s="58"/>
      <c r="V401" s="58">
        <v>287</v>
      </c>
      <c r="W401" s="58"/>
      <c r="X401" s="58"/>
      <c r="Y401" s="58">
        <v>108</v>
      </c>
      <c r="Z401" s="58"/>
      <c r="AA401" s="58">
        <v>300</v>
      </c>
      <c r="AB401" s="58">
        <v>173</v>
      </c>
      <c r="AC401" s="58"/>
      <c r="AD401" s="58"/>
      <c r="AE401" s="59">
        <v>150</v>
      </c>
      <c r="AF401" s="17">
        <v>70</v>
      </c>
      <c r="AG401" s="18">
        <v>85</v>
      </c>
      <c r="AH401" s="19">
        <v>140</v>
      </c>
      <c r="AI401" s="20">
        <v>85</v>
      </c>
      <c r="AJ401" s="21">
        <v>70</v>
      </c>
      <c r="AK401" s="22">
        <v>20</v>
      </c>
      <c r="AL401" s="23">
        <f t="shared" si="0"/>
        <v>470</v>
      </c>
      <c r="AM401" s="24" t="s">
        <v>85</v>
      </c>
      <c r="AN401" s="37"/>
      <c r="AO401" s="24" t="s">
        <v>799</v>
      </c>
      <c r="AP401" s="34" t="s">
        <v>101</v>
      </c>
      <c r="AQ401" s="27" t="s">
        <v>354</v>
      </c>
      <c r="AR401" s="28" t="s">
        <v>106</v>
      </c>
      <c r="AS401" s="29">
        <v>0.5</v>
      </c>
      <c r="AT401" s="29">
        <v>177.3</v>
      </c>
      <c r="AU401" s="30">
        <v>80.400000000000006</v>
      </c>
      <c r="AV401" s="31"/>
      <c r="AW401" s="26"/>
      <c r="AX401" s="26">
        <v>2</v>
      </c>
      <c r="AY401" s="26"/>
      <c r="AZ401" s="26"/>
      <c r="BA401" s="25"/>
      <c r="BB401" s="24">
        <v>165</v>
      </c>
      <c r="BC401" s="26">
        <v>90</v>
      </c>
      <c r="BD401" s="32" t="s">
        <v>119</v>
      </c>
      <c r="BE401" s="32">
        <v>50</v>
      </c>
      <c r="BF401" s="35" t="s">
        <v>130</v>
      </c>
      <c r="BG401" s="26" t="s">
        <v>120</v>
      </c>
      <c r="BH401" s="29">
        <v>20</v>
      </c>
      <c r="BI401" s="26" t="s">
        <v>156</v>
      </c>
      <c r="BJ401" s="37"/>
      <c r="BK401" s="36"/>
      <c r="BL401" s="204" t="str">
        <f t="shared" si="7"/>
        <v>insert into Pokemon values ( 400, Torkoal, level, 70,  85,  140, 85,  70,  20, trainer,  0)</v>
      </c>
    </row>
    <row r="402" spans="1:64" ht="12.75" customHeight="1">
      <c r="A402" s="12">
        <v>325</v>
      </c>
      <c r="B402" s="56" t="s">
        <v>800</v>
      </c>
      <c r="C402" s="56"/>
      <c r="D402" s="57"/>
      <c r="E402" s="58"/>
      <c r="F402" s="58"/>
      <c r="G402" s="58"/>
      <c r="H402" s="58">
        <v>110</v>
      </c>
      <c r="I402" s="58">
        <v>115</v>
      </c>
      <c r="J402" s="58"/>
      <c r="K402" s="58"/>
      <c r="L402" s="58"/>
      <c r="M402" s="58">
        <v>206</v>
      </c>
      <c r="N402" s="58"/>
      <c r="O402" s="58">
        <v>7</v>
      </c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9">
        <v>111</v>
      </c>
      <c r="AF402" s="17">
        <v>60</v>
      </c>
      <c r="AG402" s="18">
        <v>25</v>
      </c>
      <c r="AH402" s="19">
        <v>35</v>
      </c>
      <c r="AI402" s="20">
        <v>70</v>
      </c>
      <c r="AJ402" s="21">
        <v>80</v>
      </c>
      <c r="AK402" s="22">
        <v>60</v>
      </c>
      <c r="AL402" s="23">
        <f t="shared" si="0"/>
        <v>330</v>
      </c>
      <c r="AM402" s="24" t="s">
        <v>184</v>
      </c>
      <c r="AN402" s="37"/>
      <c r="AO402" s="24" t="s">
        <v>82</v>
      </c>
      <c r="AP402" s="26" t="s">
        <v>347</v>
      </c>
      <c r="AQ402" s="27" t="s">
        <v>161</v>
      </c>
      <c r="AR402" s="28" t="s">
        <v>69</v>
      </c>
      <c r="AS402" s="29">
        <v>0.7</v>
      </c>
      <c r="AT402" s="29">
        <v>67.5</v>
      </c>
      <c r="AU402" s="30">
        <v>30.6</v>
      </c>
      <c r="AV402" s="31"/>
      <c r="AW402" s="26"/>
      <c r="AX402" s="26"/>
      <c r="AY402" s="26"/>
      <c r="AZ402" s="26">
        <v>1</v>
      </c>
      <c r="BA402" s="25"/>
      <c r="BB402" s="24">
        <v>66</v>
      </c>
      <c r="BC402" s="26">
        <v>255</v>
      </c>
      <c r="BD402" s="32" t="s">
        <v>217</v>
      </c>
      <c r="BE402" s="32">
        <v>50</v>
      </c>
      <c r="BF402" s="35" t="s">
        <v>99</v>
      </c>
      <c r="BG402" s="26" t="s">
        <v>120</v>
      </c>
      <c r="BH402" s="29">
        <v>20</v>
      </c>
      <c r="BI402" s="26" t="s">
        <v>156</v>
      </c>
      <c r="BJ402" s="37"/>
      <c r="BK402" s="36" t="s">
        <v>77</v>
      </c>
      <c r="BL402" s="204" t="str">
        <f t="shared" si="7"/>
        <v>insert into Pokemon values ( 401, Spoink, level, 60,  25,  35, 70,  80,  60, trainer,  Lv. 32)</v>
      </c>
    </row>
    <row r="403" spans="1:64" ht="12.75" customHeight="1">
      <c r="A403" s="12">
        <v>326</v>
      </c>
      <c r="B403" s="56" t="s">
        <v>801</v>
      </c>
      <c r="C403" s="56"/>
      <c r="D403" s="57"/>
      <c r="E403" s="58"/>
      <c r="F403" s="58"/>
      <c r="G403" s="58"/>
      <c r="H403" s="58">
        <v>111</v>
      </c>
      <c r="I403" s="58">
        <v>116</v>
      </c>
      <c r="J403" s="58"/>
      <c r="K403" s="58"/>
      <c r="L403" s="58"/>
      <c r="M403" s="58">
        <v>207</v>
      </c>
      <c r="N403" s="58"/>
      <c r="O403" s="58">
        <v>8</v>
      </c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9">
        <v>112</v>
      </c>
      <c r="AF403" s="17">
        <v>80</v>
      </c>
      <c r="AG403" s="18">
        <v>45</v>
      </c>
      <c r="AH403" s="19">
        <v>65</v>
      </c>
      <c r="AI403" s="20">
        <v>90</v>
      </c>
      <c r="AJ403" s="21">
        <v>110</v>
      </c>
      <c r="AK403" s="22">
        <v>80</v>
      </c>
      <c r="AL403" s="23">
        <f t="shared" si="0"/>
        <v>470</v>
      </c>
      <c r="AM403" s="24" t="s">
        <v>184</v>
      </c>
      <c r="AN403" s="37"/>
      <c r="AO403" s="24" t="s">
        <v>82</v>
      </c>
      <c r="AP403" s="26" t="s">
        <v>347</v>
      </c>
      <c r="AQ403" s="27" t="s">
        <v>161</v>
      </c>
      <c r="AR403" s="28" t="s">
        <v>211</v>
      </c>
      <c r="AS403" s="29">
        <v>0.9</v>
      </c>
      <c r="AT403" s="29">
        <v>157.6</v>
      </c>
      <c r="AU403" s="30">
        <v>71.5</v>
      </c>
      <c r="AV403" s="31"/>
      <c r="AW403" s="26"/>
      <c r="AX403" s="26"/>
      <c r="AY403" s="26"/>
      <c r="AZ403" s="26">
        <v>2</v>
      </c>
      <c r="BA403" s="25"/>
      <c r="BB403" s="24">
        <v>165</v>
      </c>
      <c r="BC403" s="26">
        <v>60</v>
      </c>
      <c r="BD403" s="32" t="s">
        <v>217</v>
      </c>
      <c r="BE403" s="32">
        <v>50</v>
      </c>
      <c r="BF403" s="35" t="s">
        <v>155</v>
      </c>
      <c r="BG403" s="26" t="s">
        <v>120</v>
      </c>
      <c r="BH403" s="29">
        <v>20</v>
      </c>
      <c r="BI403" s="26" t="s">
        <v>156</v>
      </c>
      <c r="BJ403" s="37"/>
      <c r="BK403" s="36"/>
      <c r="BL403" s="204" t="str">
        <f t="shared" si="7"/>
        <v>insert into Pokemon values ( 402, Grumpig, level, 80,  45,  65, 90,  110,  80, trainer,  0)</v>
      </c>
    </row>
    <row r="404" spans="1:64" ht="12.75" customHeight="1">
      <c r="A404" s="12">
        <v>327</v>
      </c>
      <c r="B404" s="56" t="s">
        <v>802</v>
      </c>
      <c r="C404" s="56"/>
      <c r="D404" s="57"/>
      <c r="E404" s="58"/>
      <c r="F404" s="58"/>
      <c r="G404" s="58"/>
      <c r="H404" s="58">
        <v>114</v>
      </c>
      <c r="I404" s="58">
        <v>119</v>
      </c>
      <c r="J404" s="58"/>
      <c r="K404" s="58"/>
      <c r="L404" s="58"/>
      <c r="M404" s="58"/>
      <c r="N404" s="58"/>
      <c r="O404" s="58"/>
      <c r="P404" s="58">
        <v>131</v>
      </c>
      <c r="Q404" s="58">
        <v>105</v>
      </c>
      <c r="R404" s="58">
        <v>105</v>
      </c>
      <c r="S404" s="58"/>
      <c r="T404" s="58"/>
      <c r="U404" s="58"/>
      <c r="V404" s="58">
        <v>128</v>
      </c>
      <c r="W404" s="58">
        <v>128</v>
      </c>
      <c r="X404" s="58"/>
      <c r="Y404" s="58"/>
      <c r="Z404" s="58"/>
      <c r="AA404" s="58"/>
      <c r="AB404" s="58"/>
      <c r="AC404" s="58"/>
      <c r="AD404" s="58"/>
      <c r="AE404" s="59"/>
      <c r="AF404" s="17">
        <v>60</v>
      </c>
      <c r="AG404" s="18">
        <v>60</v>
      </c>
      <c r="AH404" s="19">
        <v>60</v>
      </c>
      <c r="AI404" s="20">
        <v>60</v>
      </c>
      <c r="AJ404" s="21">
        <v>60</v>
      </c>
      <c r="AK404" s="22">
        <v>60</v>
      </c>
      <c r="AL404" s="23">
        <f t="shared" si="0"/>
        <v>360</v>
      </c>
      <c r="AM404" s="24" t="s">
        <v>141</v>
      </c>
      <c r="AN404" s="37"/>
      <c r="AO404" s="24" t="s">
        <v>347</v>
      </c>
      <c r="AP404" s="26" t="s">
        <v>143</v>
      </c>
      <c r="AQ404" s="27" t="s">
        <v>634</v>
      </c>
      <c r="AR404" s="28" t="s">
        <v>92</v>
      </c>
      <c r="AS404" s="29">
        <v>1.1000000000000001</v>
      </c>
      <c r="AT404" s="29">
        <v>11</v>
      </c>
      <c r="AU404" s="30">
        <v>5</v>
      </c>
      <c r="AV404" s="31"/>
      <c r="AW404" s="26"/>
      <c r="AX404" s="26"/>
      <c r="AY404" s="26">
        <v>1</v>
      </c>
      <c r="AZ404" s="26"/>
      <c r="BA404" s="25"/>
      <c r="BB404" s="24">
        <v>126</v>
      </c>
      <c r="BC404" s="26">
        <v>255</v>
      </c>
      <c r="BD404" s="32" t="s">
        <v>217</v>
      </c>
      <c r="BE404" s="32">
        <v>50</v>
      </c>
      <c r="BF404" s="35" t="s">
        <v>130</v>
      </c>
      <c r="BG404" s="26" t="s">
        <v>120</v>
      </c>
      <c r="BH404" s="29">
        <v>15</v>
      </c>
      <c r="BI404" s="26" t="s">
        <v>156</v>
      </c>
      <c r="BJ404" s="25" t="s">
        <v>305</v>
      </c>
      <c r="BK404" s="36"/>
      <c r="BL404" s="204" t="str">
        <f t="shared" si="7"/>
        <v>insert into Pokemon values ( 403, Spinda, level, 60,  60,  60, 60,  60,  60, trainer,  0)</v>
      </c>
    </row>
    <row r="405" spans="1:64" ht="12.75" customHeight="1">
      <c r="A405" s="12">
        <v>328</v>
      </c>
      <c r="B405" s="56" t="s">
        <v>803</v>
      </c>
      <c r="C405" s="56"/>
      <c r="D405" s="57"/>
      <c r="E405" s="58"/>
      <c r="F405" s="58"/>
      <c r="G405" s="58"/>
      <c r="H405" s="58">
        <v>116</v>
      </c>
      <c r="I405" s="58">
        <v>121</v>
      </c>
      <c r="J405" s="58"/>
      <c r="K405" s="58"/>
      <c r="L405" s="58"/>
      <c r="M405" s="58">
        <v>121</v>
      </c>
      <c r="N405" s="58"/>
      <c r="O405" s="58"/>
      <c r="P405" s="58">
        <v>3</v>
      </c>
      <c r="Q405" s="58">
        <v>235</v>
      </c>
      <c r="R405" s="58"/>
      <c r="S405" s="58"/>
      <c r="T405" s="58">
        <v>107</v>
      </c>
      <c r="U405" s="58"/>
      <c r="V405" s="58">
        <v>304</v>
      </c>
      <c r="W405" s="58"/>
      <c r="X405" s="58"/>
      <c r="Y405" s="58">
        <v>125</v>
      </c>
      <c r="Z405" s="58"/>
      <c r="AA405" s="58">
        <v>321</v>
      </c>
      <c r="AB405" s="58"/>
      <c r="AC405" s="58"/>
      <c r="AD405" s="58"/>
      <c r="AE405" s="59"/>
      <c r="AF405" s="17">
        <v>45</v>
      </c>
      <c r="AG405" s="18">
        <v>100</v>
      </c>
      <c r="AH405" s="19">
        <v>45</v>
      </c>
      <c r="AI405" s="20">
        <v>45</v>
      </c>
      <c r="AJ405" s="21">
        <v>45</v>
      </c>
      <c r="AK405" s="22">
        <v>10</v>
      </c>
      <c r="AL405" s="23">
        <f t="shared" si="0"/>
        <v>290</v>
      </c>
      <c r="AM405" s="24" t="s">
        <v>187</v>
      </c>
      <c r="AN405" s="37"/>
      <c r="AO405" s="24" t="s">
        <v>405</v>
      </c>
      <c r="AP405" s="26" t="s">
        <v>254</v>
      </c>
      <c r="AQ405" s="27" t="s">
        <v>206</v>
      </c>
      <c r="AR405" s="28" t="s">
        <v>69</v>
      </c>
      <c r="AS405" s="29">
        <v>0.7</v>
      </c>
      <c r="AT405" s="29">
        <v>33.1</v>
      </c>
      <c r="AU405" s="30">
        <v>15</v>
      </c>
      <c r="AV405" s="31"/>
      <c r="AW405" s="26">
        <v>1</v>
      </c>
      <c r="AX405" s="26"/>
      <c r="AY405" s="26"/>
      <c r="AZ405" s="26"/>
      <c r="BA405" s="25"/>
      <c r="BB405" s="24">
        <v>58</v>
      </c>
      <c r="BC405" s="26">
        <v>255</v>
      </c>
      <c r="BD405" s="32" t="s">
        <v>70</v>
      </c>
      <c r="BE405" s="32">
        <v>50</v>
      </c>
      <c r="BF405" s="35" t="s">
        <v>130</v>
      </c>
      <c r="BG405" s="26" t="s">
        <v>120</v>
      </c>
      <c r="BH405" s="29">
        <v>20</v>
      </c>
      <c r="BI405" s="26" t="s">
        <v>115</v>
      </c>
      <c r="BJ405" s="37" t="s">
        <v>90</v>
      </c>
      <c r="BK405" s="36" t="s">
        <v>432</v>
      </c>
      <c r="BL405" s="204" t="str">
        <f t="shared" si="7"/>
        <v>insert into Pokemon values ( 404, Trapinch, level, 45,  100,  45, 45,  45,  10, trainer,  Lv. 35)</v>
      </c>
    </row>
    <row r="406" spans="1:64" ht="12.75" customHeight="1">
      <c r="A406" s="12">
        <v>329</v>
      </c>
      <c r="B406" s="56" t="s">
        <v>804</v>
      </c>
      <c r="C406" s="56"/>
      <c r="D406" s="57"/>
      <c r="E406" s="58"/>
      <c r="F406" s="58"/>
      <c r="G406" s="58"/>
      <c r="H406" s="58">
        <v>117</v>
      </c>
      <c r="I406" s="58">
        <v>122</v>
      </c>
      <c r="J406" s="58"/>
      <c r="K406" s="58"/>
      <c r="L406" s="58"/>
      <c r="M406" s="58">
        <v>122</v>
      </c>
      <c r="N406" s="58"/>
      <c r="O406" s="58"/>
      <c r="P406" s="58">
        <v>4</v>
      </c>
      <c r="Q406" s="58">
        <v>236</v>
      </c>
      <c r="R406" s="58"/>
      <c r="S406" s="58"/>
      <c r="T406" s="58">
        <v>108</v>
      </c>
      <c r="U406" s="58"/>
      <c r="V406" s="58">
        <v>305</v>
      </c>
      <c r="W406" s="58"/>
      <c r="X406" s="58"/>
      <c r="Y406" s="58">
        <v>126</v>
      </c>
      <c r="Z406" s="58"/>
      <c r="AA406" s="58">
        <v>322</v>
      </c>
      <c r="AB406" s="58"/>
      <c r="AC406" s="58"/>
      <c r="AD406" s="58"/>
      <c r="AE406" s="59"/>
      <c r="AF406" s="17">
        <v>50</v>
      </c>
      <c r="AG406" s="18">
        <v>70</v>
      </c>
      <c r="AH406" s="19">
        <v>50</v>
      </c>
      <c r="AI406" s="20">
        <v>50</v>
      </c>
      <c r="AJ406" s="21">
        <v>50</v>
      </c>
      <c r="AK406" s="22">
        <v>70</v>
      </c>
      <c r="AL406" s="23">
        <f t="shared" si="0"/>
        <v>340</v>
      </c>
      <c r="AM406" s="24" t="s">
        <v>187</v>
      </c>
      <c r="AN406" s="25" t="s">
        <v>90</v>
      </c>
      <c r="AO406" s="24" t="s">
        <v>390</v>
      </c>
      <c r="AP406" s="34"/>
      <c r="AQ406" s="38"/>
      <c r="AR406" s="39" t="s">
        <v>92</v>
      </c>
      <c r="AS406" s="40">
        <v>1.1000000000000001</v>
      </c>
      <c r="AT406" s="40">
        <v>33.700000000000003</v>
      </c>
      <c r="AU406" s="41">
        <v>15.3</v>
      </c>
      <c r="AV406" s="31"/>
      <c r="AW406" s="26">
        <v>1</v>
      </c>
      <c r="AX406" s="26"/>
      <c r="AY406" s="26"/>
      <c r="AZ406" s="26"/>
      <c r="BA406" s="25">
        <v>1</v>
      </c>
      <c r="BB406" s="24">
        <v>119</v>
      </c>
      <c r="BC406" s="26">
        <v>120</v>
      </c>
      <c r="BD406" s="32" t="s">
        <v>70</v>
      </c>
      <c r="BE406" s="32">
        <v>50</v>
      </c>
      <c r="BF406" s="35" t="s">
        <v>71</v>
      </c>
      <c r="BG406" s="26" t="s">
        <v>120</v>
      </c>
      <c r="BH406" s="29">
        <v>20</v>
      </c>
      <c r="BI406" s="26" t="s">
        <v>115</v>
      </c>
      <c r="BJ406" s="37" t="s">
        <v>90</v>
      </c>
      <c r="BK406" s="36" t="s">
        <v>805</v>
      </c>
      <c r="BL406" s="204" t="str">
        <f t="shared" si="7"/>
        <v>insert into Pokemon values ( 405, Vibrava, level, 50,  70,  50, 50,  50,  70, trainer,  Lv. 45)</v>
      </c>
    </row>
    <row r="407" spans="1:64" ht="12.75" customHeight="1">
      <c r="A407" s="12">
        <v>330</v>
      </c>
      <c r="B407" s="56" t="s">
        <v>806</v>
      </c>
      <c r="C407" s="56"/>
      <c r="D407" s="57"/>
      <c r="E407" s="58"/>
      <c r="F407" s="58"/>
      <c r="G407" s="58"/>
      <c r="H407" s="58">
        <v>118</v>
      </c>
      <c r="I407" s="58">
        <v>123</v>
      </c>
      <c r="J407" s="58"/>
      <c r="K407" s="58"/>
      <c r="L407" s="58"/>
      <c r="M407" s="58">
        <v>123</v>
      </c>
      <c r="N407" s="58"/>
      <c r="O407" s="58"/>
      <c r="P407" s="58">
        <v>5</v>
      </c>
      <c r="Q407" s="58">
        <v>237</v>
      </c>
      <c r="R407" s="58"/>
      <c r="S407" s="58"/>
      <c r="T407" s="58">
        <v>109</v>
      </c>
      <c r="U407" s="58"/>
      <c r="V407" s="58">
        <v>306</v>
      </c>
      <c r="W407" s="58"/>
      <c r="X407" s="58"/>
      <c r="Y407" s="58">
        <v>127</v>
      </c>
      <c r="Z407" s="58"/>
      <c r="AA407" s="58">
        <v>323</v>
      </c>
      <c r="AB407" s="58"/>
      <c r="AC407" s="58"/>
      <c r="AD407" s="58"/>
      <c r="AE407" s="59"/>
      <c r="AF407" s="17">
        <v>80</v>
      </c>
      <c r="AG407" s="18">
        <v>100</v>
      </c>
      <c r="AH407" s="19">
        <v>80</v>
      </c>
      <c r="AI407" s="20">
        <v>80</v>
      </c>
      <c r="AJ407" s="21">
        <v>80</v>
      </c>
      <c r="AK407" s="22">
        <v>100</v>
      </c>
      <c r="AL407" s="23">
        <f t="shared" si="0"/>
        <v>520</v>
      </c>
      <c r="AM407" s="24" t="s">
        <v>187</v>
      </c>
      <c r="AN407" s="25" t="s">
        <v>90</v>
      </c>
      <c r="AO407" s="24" t="s">
        <v>390</v>
      </c>
      <c r="AP407" s="34"/>
      <c r="AQ407" s="38"/>
      <c r="AR407" s="39" t="s">
        <v>79</v>
      </c>
      <c r="AS407" s="40">
        <v>2</v>
      </c>
      <c r="AT407" s="40">
        <v>180.8</v>
      </c>
      <c r="AU407" s="41">
        <v>82</v>
      </c>
      <c r="AV407" s="31"/>
      <c r="AW407" s="26">
        <v>1</v>
      </c>
      <c r="AX407" s="26"/>
      <c r="AY407" s="26"/>
      <c r="AZ407" s="26"/>
      <c r="BA407" s="25">
        <v>2</v>
      </c>
      <c r="BB407" s="24">
        <v>260</v>
      </c>
      <c r="BC407" s="26">
        <v>45</v>
      </c>
      <c r="BD407" s="32" t="s">
        <v>70</v>
      </c>
      <c r="BE407" s="32">
        <v>50</v>
      </c>
      <c r="BF407" s="35" t="s">
        <v>71</v>
      </c>
      <c r="BG407" s="26" t="s">
        <v>120</v>
      </c>
      <c r="BH407" s="29">
        <v>20</v>
      </c>
      <c r="BI407" s="26" t="s">
        <v>115</v>
      </c>
      <c r="BJ407" s="37" t="s">
        <v>90</v>
      </c>
      <c r="BK407" s="36"/>
      <c r="BL407" s="204" t="str">
        <f t="shared" si="7"/>
        <v>insert into Pokemon values ( 406, Flygon, level, 80,  100,  80, 80,  80,  100, trainer,  0)</v>
      </c>
    </row>
    <row r="408" spans="1:64" ht="12.75" customHeight="1">
      <c r="A408" s="12">
        <v>331</v>
      </c>
      <c r="B408" s="56" t="s">
        <v>807</v>
      </c>
      <c r="C408" s="56"/>
      <c r="D408" s="57"/>
      <c r="E408" s="58"/>
      <c r="F408" s="58"/>
      <c r="G408" s="58"/>
      <c r="H408" s="58">
        <v>119</v>
      </c>
      <c r="I408" s="58">
        <v>124</v>
      </c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9">
        <v>252</v>
      </c>
      <c r="AF408" s="17">
        <v>50</v>
      </c>
      <c r="AG408" s="18">
        <v>85</v>
      </c>
      <c r="AH408" s="19">
        <v>40</v>
      </c>
      <c r="AI408" s="20">
        <v>85</v>
      </c>
      <c r="AJ408" s="21">
        <v>40</v>
      </c>
      <c r="AK408" s="22">
        <v>35</v>
      </c>
      <c r="AL408" s="23">
        <f t="shared" si="0"/>
        <v>335</v>
      </c>
      <c r="AM408" s="24" t="s">
        <v>65</v>
      </c>
      <c r="AN408" s="37"/>
      <c r="AO408" s="24" t="s">
        <v>188</v>
      </c>
      <c r="AP408" s="34"/>
      <c r="AQ408" s="27" t="s">
        <v>298</v>
      </c>
      <c r="AR408" s="28" t="s">
        <v>178</v>
      </c>
      <c r="AS408" s="29">
        <v>0.4</v>
      </c>
      <c r="AT408" s="29">
        <v>113.1</v>
      </c>
      <c r="AU408" s="30">
        <v>51.3</v>
      </c>
      <c r="AV408" s="31"/>
      <c r="AW408" s="26"/>
      <c r="AX408" s="26"/>
      <c r="AY408" s="26">
        <v>1</v>
      </c>
      <c r="AZ408" s="26"/>
      <c r="BA408" s="25"/>
      <c r="BB408" s="24">
        <v>67</v>
      </c>
      <c r="BC408" s="26">
        <v>190</v>
      </c>
      <c r="BD408" s="32" t="s">
        <v>70</v>
      </c>
      <c r="BE408" s="32">
        <v>35</v>
      </c>
      <c r="BF408" s="35" t="s">
        <v>71</v>
      </c>
      <c r="BG408" s="26" t="s">
        <v>120</v>
      </c>
      <c r="BH408" s="29">
        <v>20</v>
      </c>
      <c r="BI408" s="26" t="s">
        <v>65</v>
      </c>
      <c r="BJ408" s="25" t="s">
        <v>305</v>
      </c>
      <c r="BK408" s="36" t="s">
        <v>77</v>
      </c>
      <c r="BL408" s="204" t="str">
        <f t="shared" si="7"/>
        <v>insert into Pokemon values ( 407, Cacnea, level, 50,  85,  40, 85,  40,  35, trainer,  Lv. 32)</v>
      </c>
    </row>
    <row r="409" spans="1:64" ht="12.75" customHeight="1">
      <c r="A409" s="12">
        <v>332</v>
      </c>
      <c r="B409" s="56" t="s">
        <v>808</v>
      </c>
      <c r="C409" s="56"/>
      <c r="D409" s="57"/>
      <c r="E409" s="58"/>
      <c r="F409" s="58"/>
      <c r="G409" s="58"/>
      <c r="H409" s="58">
        <v>120</v>
      </c>
      <c r="I409" s="58">
        <v>125</v>
      </c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9">
        <v>253</v>
      </c>
      <c r="AF409" s="17">
        <v>70</v>
      </c>
      <c r="AG409" s="18">
        <v>115</v>
      </c>
      <c r="AH409" s="19">
        <v>60</v>
      </c>
      <c r="AI409" s="20">
        <v>115</v>
      </c>
      <c r="AJ409" s="21">
        <v>60</v>
      </c>
      <c r="AK409" s="22">
        <v>55</v>
      </c>
      <c r="AL409" s="23">
        <f t="shared" si="0"/>
        <v>475</v>
      </c>
      <c r="AM409" s="24" t="s">
        <v>65</v>
      </c>
      <c r="AN409" s="25" t="s">
        <v>160</v>
      </c>
      <c r="AO409" s="24" t="s">
        <v>188</v>
      </c>
      <c r="AP409" s="34"/>
      <c r="AQ409" s="27" t="s">
        <v>298</v>
      </c>
      <c r="AR409" s="28" t="s">
        <v>207</v>
      </c>
      <c r="AS409" s="29">
        <v>1.3</v>
      </c>
      <c r="AT409" s="29">
        <v>170.6</v>
      </c>
      <c r="AU409" s="30">
        <v>77.400000000000006</v>
      </c>
      <c r="AV409" s="31"/>
      <c r="AW409" s="26">
        <v>1</v>
      </c>
      <c r="AX409" s="26"/>
      <c r="AY409" s="26">
        <v>1</v>
      </c>
      <c r="AZ409" s="26"/>
      <c r="BA409" s="25"/>
      <c r="BB409" s="24">
        <v>166</v>
      </c>
      <c r="BC409" s="26">
        <v>60</v>
      </c>
      <c r="BD409" s="32" t="s">
        <v>70</v>
      </c>
      <c r="BE409" s="32">
        <v>35</v>
      </c>
      <c r="BF409" s="35" t="s">
        <v>71</v>
      </c>
      <c r="BG409" s="26" t="s">
        <v>120</v>
      </c>
      <c r="BH409" s="29">
        <v>20</v>
      </c>
      <c r="BI409" s="26" t="s">
        <v>65</v>
      </c>
      <c r="BJ409" s="25" t="s">
        <v>305</v>
      </c>
      <c r="BK409" s="36"/>
      <c r="BL409" s="204" t="str">
        <f t="shared" si="7"/>
        <v>insert into Pokemon values ( 408, Cacturne, level, 70,  115,  60, 115,  60,  55, trainer,  0)</v>
      </c>
    </row>
    <row r="410" spans="1:64" ht="12.75" customHeight="1">
      <c r="A410" s="12">
        <v>333</v>
      </c>
      <c r="B410" s="56" t="s">
        <v>809</v>
      </c>
      <c r="C410" s="56"/>
      <c r="D410" s="57"/>
      <c r="E410" s="58"/>
      <c r="F410" s="58"/>
      <c r="G410" s="58"/>
      <c r="H410" s="58">
        <v>121</v>
      </c>
      <c r="I410" s="58">
        <v>126</v>
      </c>
      <c r="J410" s="58"/>
      <c r="K410" s="58">
        <v>171</v>
      </c>
      <c r="L410" s="58"/>
      <c r="M410" s="58">
        <v>246</v>
      </c>
      <c r="N410" s="58"/>
      <c r="O410" s="58"/>
      <c r="P410" s="58">
        <v>139</v>
      </c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>
        <v>35</v>
      </c>
      <c r="AD410" s="58"/>
      <c r="AE410" s="59">
        <v>219</v>
      </c>
      <c r="AF410" s="17">
        <v>45</v>
      </c>
      <c r="AG410" s="18">
        <v>40</v>
      </c>
      <c r="AH410" s="19">
        <v>60</v>
      </c>
      <c r="AI410" s="20">
        <v>40</v>
      </c>
      <c r="AJ410" s="21">
        <v>75</v>
      </c>
      <c r="AK410" s="22">
        <v>50</v>
      </c>
      <c r="AL410" s="23">
        <f t="shared" si="0"/>
        <v>310</v>
      </c>
      <c r="AM410" s="24" t="s">
        <v>141</v>
      </c>
      <c r="AN410" s="25" t="s">
        <v>95</v>
      </c>
      <c r="AO410" s="24" t="s">
        <v>442</v>
      </c>
      <c r="AP410" s="34"/>
      <c r="AQ410" s="27" t="s">
        <v>275</v>
      </c>
      <c r="AR410" s="28" t="s">
        <v>178</v>
      </c>
      <c r="AS410" s="29">
        <v>0.4</v>
      </c>
      <c r="AT410" s="29">
        <v>2.6</v>
      </c>
      <c r="AU410" s="30">
        <v>1.2</v>
      </c>
      <c r="AV410" s="31"/>
      <c r="AW410" s="26"/>
      <c r="AX410" s="26"/>
      <c r="AY410" s="26"/>
      <c r="AZ410" s="26">
        <v>1</v>
      </c>
      <c r="BA410" s="25"/>
      <c r="BB410" s="24">
        <v>62</v>
      </c>
      <c r="BC410" s="26">
        <v>255</v>
      </c>
      <c r="BD410" s="32" t="s">
        <v>744</v>
      </c>
      <c r="BE410" s="32">
        <v>50</v>
      </c>
      <c r="BF410" s="35" t="s">
        <v>107</v>
      </c>
      <c r="BG410" s="26" t="s">
        <v>120</v>
      </c>
      <c r="BH410" s="29">
        <v>20</v>
      </c>
      <c r="BI410" s="26" t="s">
        <v>95</v>
      </c>
      <c r="BJ410" s="25" t="s">
        <v>90</v>
      </c>
      <c r="BK410" s="36" t="s">
        <v>432</v>
      </c>
      <c r="BL410" s="204" t="str">
        <f t="shared" si="7"/>
        <v>insert into Pokemon values ( 409, Swablu, level, 45,  40,  60, 40,  75,  50, trainer,  Lv. 35)</v>
      </c>
    </row>
    <row r="411" spans="1:64" ht="12.75" customHeight="1">
      <c r="A411" s="12">
        <v>334</v>
      </c>
      <c r="B411" s="56" t="s">
        <v>810</v>
      </c>
      <c r="C411" s="56"/>
      <c r="D411" s="57"/>
      <c r="E411" s="58"/>
      <c r="F411" s="58"/>
      <c r="G411" s="58"/>
      <c r="H411" s="58">
        <v>122</v>
      </c>
      <c r="I411" s="58">
        <v>127</v>
      </c>
      <c r="J411" s="58"/>
      <c r="K411" s="58">
        <v>172</v>
      </c>
      <c r="L411" s="58"/>
      <c r="M411" s="58">
        <v>247</v>
      </c>
      <c r="N411" s="58"/>
      <c r="O411" s="58"/>
      <c r="P411" s="58">
        <v>140</v>
      </c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>
        <v>36</v>
      </c>
      <c r="AD411" s="58"/>
      <c r="AE411" s="59">
        <v>220</v>
      </c>
      <c r="AF411" s="17">
        <v>75</v>
      </c>
      <c r="AG411" s="18">
        <v>70</v>
      </c>
      <c r="AH411" s="19">
        <v>90</v>
      </c>
      <c r="AI411" s="20">
        <v>70</v>
      </c>
      <c r="AJ411" s="21">
        <v>105</v>
      </c>
      <c r="AK411" s="22">
        <v>80</v>
      </c>
      <c r="AL411" s="23">
        <f t="shared" si="0"/>
        <v>490</v>
      </c>
      <c r="AM411" s="24" t="s">
        <v>90</v>
      </c>
      <c r="AN411" s="25" t="s">
        <v>95</v>
      </c>
      <c r="AO411" s="24" t="s">
        <v>442</v>
      </c>
      <c r="AP411" s="34"/>
      <c r="AQ411" s="27" t="s">
        <v>275</v>
      </c>
      <c r="AR411" s="28" t="s">
        <v>92</v>
      </c>
      <c r="AS411" s="29">
        <v>1.1000000000000001</v>
      </c>
      <c r="AT411" s="29">
        <v>45.4</v>
      </c>
      <c r="AU411" s="30">
        <v>20.6</v>
      </c>
      <c r="AV411" s="31"/>
      <c r="AW411" s="26"/>
      <c r="AX411" s="26"/>
      <c r="AY411" s="26"/>
      <c r="AZ411" s="26">
        <v>2</v>
      </c>
      <c r="BA411" s="25"/>
      <c r="BB411" s="24">
        <v>172</v>
      </c>
      <c r="BC411" s="26">
        <v>45</v>
      </c>
      <c r="BD411" s="32" t="s">
        <v>744</v>
      </c>
      <c r="BE411" s="32">
        <v>50</v>
      </c>
      <c r="BF411" s="35" t="s">
        <v>107</v>
      </c>
      <c r="BG411" s="26" t="s">
        <v>120</v>
      </c>
      <c r="BH411" s="29">
        <v>20</v>
      </c>
      <c r="BI411" s="26" t="s">
        <v>95</v>
      </c>
      <c r="BJ411" s="25" t="s">
        <v>90</v>
      </c>
      <c r="BK411" s="36"/>
      <c r="BL411" s="204" t="str">
        <f t="shared" si="7"/>
        <v>insert into Pokemon values ( 410, Altaria, level, 75,  70,  90, 70,  105,  80, trainer,  0)</v>
      </c>
    </row>
    <row r="412" spans="1:64" ht="12.75" customHeight="1">
      <c r="A412" s="12">
        <v>334.1</v>
      </c>
      <c r="B412" s="56" t="s">
        <v>811</v>
      </c>
      <c r="C412" s="56" t="s">
        <v>137</v>
      </c>
      <c r="D412" s="57"/>
      <c r="E412" s="58"/>
      <c r="F412" s="58"/>
      <c r="G412" s="58"/>
      <c r="H412" s="58"/>
      <c r="I412" s="58">
        <v>127</v>
      </c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9"/>
      <c r="AF412" s="17">
        <v>75</v>
      </c>
      <c r="AG412" s="18">
        <v>110</v>
      </c>
      <c r="AH412" s="19">
        <v>110</v>
      </c>
      <c r="AI412" s="20">
        <v>110</v>
      </c>
      <c r="AJ412" s="21">
        <v>105</v>
      </c>
      <c r="AK412" s="22">
        <v>80</v>
      </c>
      <c r="AL412" s="23">
        <f t="shared" si="0"/>
        <v>590</v>
      </c>
      <c r="AM412" s="24" t="s">
        <v>90</v>
      </c>
      <c r="AN412" s="25" t="s">
        <v>179</v>
      </c>
      <c r="AO412" s="24" t="s">
        <v>732</v>
      </c>
      <c r="AP412" s="34"/>
      <c r="AQ412" s="27"/>
      <c r="AR412" s="28" t="s">
        <v>148</v>
      </c>
      <c r="AS412" s="29">
        <v>1.5</v>
      </c>
      <c r="AT412" s="29">
        <v>45.4</v>
      </c>
      <c r="AU412" s="30">
        <v>20.6</v>
      </c>
      <c r="AV412" s="31"/>
      <c r="AW412" s="26"/>
      <c r="AX412" s="26"/>
      <c r="AY412" s="26"/>
      <c r="AZ412" s="26">
        <v>2</v>
      </c>
      <c r="BA412" s="25"/>
      <c r="BB412" s="24">
        <v>207</v>
      </c>
      <c r="BC412" s="26">
        <v>45</v>
      </c>
      <c r="BD412" s="32" t="s">
        <v>744</v>
      </c>
      <c r="BE412" s="32">
        <v>50</v>
      </c>
      <c r="BF412" s="35" t="s">
        <v>107</v>
      </c>
      <c r="BG412" s="26" t="s">
        <v>120</v>
      </c>
      <c r="BH412" s="29">
        <v>20</v>
      </c>
      <c r="BI412" s="26" t="s">
        <v>95</v>
      </c>
      <c r="BJ412" s="25" t="s">
        <v>90</v>
      </c>
      <c r="BK412" s="36"/>
      <c r="BL412" s="204" t="str">
        <f t="shared" si="7"/>
        <v>insert into Pokemon values ( 411, Altaria (Mega), level, 75,  110,  110, 110,  105,  80, trainer,  0)</v>
      </c>
    </row>
    <row r="413" spans="1:64" ht="12.75" customHeight="1">
      <c r="A413" s="12">
        <v>335</v>
      </c>
      <c r="B413" s="56" t="s">
        <v>812</v>
      </c>
      <c r="C413" s="56"/>
      <c r="D413" s="57"/>
      <c r="E413" s="58"/>
      <c r="F413" s="58"/>
      <c r="G413" s="58"/>
      <c r="H413" s="58">
        <v>123</v>
      </c>
      <c r="I413" s="58">
        <v>128</v>
      </c>
      <c r="J413" s="58"/>
      <c r="K413" s="58"/>
      <c r="L413" s="58"/>
      <c r="M413" s="58">
        <v>186</v>
      </c>
      <c r="N413" s="58"/>
      <c r="O413" s="58">
        <v>5</v>
      </c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9">
        <v>217</v>
      </c>
      <c r="AF413" s="17">
        <v>73</v>
      </c>
      <c r="AG413" s="18">
        <v>115</v>
      </c>
      <c r="AH413" s="19">
        <v>60</v>
      </c>
      <c r="AI413" s="20">
        <v>60</v>
      </c>
      <c r="AJ413" s="21">
        <v>60</v>
      </c>
      <c r="AK413" s="22">
        <v>90</v>
      </c>
      <c r="AL413" s="23">
        <f t="shared" si="0"/>
        <v>458</v>
      </c>
      <c r="AM413" s="24" t="s">
        <v>141</v>
      </c>
      <c r="AN413" s="37"/>
      <c r="AO413" s="24" t="s">
        <v>512</v>
      </c>
      <c r="AP413" s="34"/>
      <c r="AQ413" s="27" t="s">
        <v>813</v>
      </c>
      <c r="AR413" s="28" t="s">
        <v>207</v>
      </c>
      <c r="AS413" s="29">
        <v>1.3</v>
      </c>
      <c r="AT413" s="29">
        <v>88.8</v>
      </c>
      <c r="AU413" s="30">
        <v>40.299999999999997</v>
      </c>
      <c r="AV413" s="31"/>
      <c r="AW413" s="26">
        <v>2</v>
      </c>
      <c r="AX413" s="26"/>
      <c r="AY413" s="26"/>
      <c r="AZ413" s="26"/>
      <c r="BA413" s="25"/>
      <c r="BB413" s="24">
        <v>160</v>
      </c>
      <c r="BC413" s="26">
        <v>90</v>
      </c>
      <c r="BD413" s="32" t="s">
        <v>744</v>
      </c>
      <c r="BE413" s="32">
        <v>50</v>
      </c>
      <c r="BF413" s="35" t="s">
        <v>128</v>
      </c>
      <c r="BG413" s="26" t="s">
        <v>120</v>
      </c>
      <c r="BH413" s="29">
        <v>20</v>
      </c>
      <c r="BI413" s="26" t="s">
        <v>156</v>
      </c>
      <c r="BJ413" s="37"/>
      <c r="BK413" s="36"/>
      <c r="BL413" s="204" t="str">
        <f t="shared" si="7"/>
        <v>insert into Pokemon values ( 412, Zangoose, level, 73,  115,  60, 60,  60,  90, trainer,  0)</v>
      </c>
    </row>
    <row r="414" spans="1:64" ht="12.75" customHeight="1">
      <c r="A414" s="12">
        <v>336</v>
      </c>
      <c r="B414" s="56" t="s">
        <v>814</v>
      </c>
      <c r="C414" s="56"/>
      <c r="D414" s="57"/>
      <c r="E414" s="58"/>
      <c r="F414" s="58"/>
      <c r="G414" s="58"/>
      <c r="H414" s="58">
        <v>124</v>
      </c>
      <c r="I414" s="58">
        <v>129</v>
      </c>
      <c r="J414" s="58"/>
      <c r="K414" s="58"/>
      <c r="L414" s="58"/>
      <c r="M414" s="58">
        <v>187</v>
      </c>
      <c r="N414" s="58"/>
      <c r="O414" s="58">
        <v>6</v>
      </c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9">
        <v>218</v>
      </c>
      <c r="AF414" s="17">
        <v>73</v>
      </c>
      <c r="AG414" s="18">
        <v>100</v>
      </c>
      <c r="AH414" s="19">
        <v>60</v>
      </c>
      <c r="AI414" s="20">
        <v>100</v>
      </c>
      <c r="AJ414" s="21">
        <v>60</v>
      </c>
      <c r="AK414" s="22">
        <v>65</v>
      </c>
      <c r="AL414" s="23">
        <f t="shared" si="0"/>
        <v>458</v>
      </c>
      <c r="AM414" s="24" t="s">
        <v>66</v>
      </c>
      <c r="AN414" s="37"/>
      <c r="AO414" s="24" t="s">
        <v>123</v>
      </c>
      <c r="AP414" s="34"/>
      <c r="AQ414" s="27" t="s">
        <v>235</v>
      </c>
      <c r="AR414" s="28" t="s">
        <v>815</v>
      </c>
      <c r="AS414" s="29">
        <v>2.7</v>
      </c>
      <c r="AT414" s="29">
        <v>115.7</v>
      </c>
      <c r="AU414" s="30">
        <v>52.5</v>
      </c>
      <c r="AV414" s="31"/>
      <c r="AW414" s="26">
        <v>1</v>
      </c>
      <c r="AX414" s="26"/>
      <c r="AY414" s="26">
        <v>1</v>
      </c>
      <c r="AZ414" s="26"/>
      <c r="BA414" s="25"/>
      <c r="BB414" s="24">
        <v>160</v>
      </c>
      <c r="BC414" s="26">
        <v>90</v>
      </c>
      <c r="BD414" s="32" t="s">
        <v>737</v>
      </c>
      <c r="BE414" s="32">
        <v>50</v>
      </c>
      <c r="BF414" s="35" t="s">
        <v>99</v>
      </c>
      <c r="BG414" s="26" t="s">
        <v>120</v>
      </c>
      <c r="BH414" s="29">
        <v>20</v>
      </c>
      <c r="BI414" s="26" t="s">
        <v>156</v>
      </c>
      <c r="BJ414" s="25" t="s">
        <v>90</v>
      </c>
      <c r="BK414" s="36"/>
      <c r="BL414" s="204" t="str">
        <f t="shared" si="7"/>
        <v>insert into Pokemon values ( 413, Seviper, level, 73,  100,  60, 100,  60,  65, trainer,  0)</v>
      </c>
    </row>
    <row r="415" spans="1:64" ht="12.75" customHeight="1">
      <c r="A415" s="12">
        <v>337</v>
      </c>
      <c r="B415" s="56" t="s">
        <v>816</v>
      </c>
      <c r="C415" s="56"/>
      <c r="D415" s="57"/>
      <c r="E415" s="58"/>
      <c r="F415" s="58"/>
      <c r="G415" s="58"/>
      <c r="H415" s="58">
        <v>125</v>
      </c>
      <c r="I415" s="58">
        <v>130</v>
      </c>
      <c r="J415" s="58"/>
      <c r="K415" s="58"/>
      <c r="L415" s="58"/>
      <c r="M415" s="58">
        <v>214</v>
      </c>
      <c r="N415" s="58"/>
      <c r="O415" s="58">
        <v>12</v>
      </c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>
        <v>362</v>
      </c>
      <c r="AB415" s="58"/>
      <c r="AC415" s="58"/>
      <c r="AD415" s="58"/>
      <c r="AE415" s="59"/>
      <c r="AF415" s="17">
        <v>90</v>
      </c>
      <c r="AG415" s="18">
        <v>55</v>
      </c>
      <c r="AH415" s="19">
        <v>65</v>
      </c>
      <c r="AI415" s="20">
        <v>95</v>
      </c>
      <c r="AJ415" s="21">
        <v>85</v>
      </c>
      <c r="AK415" s="22">
        <v>70</v>
      </c>
      <c r="AL415" s="23">
        <f t="shared" si="0"/>
        <v>460</v>
      </c>
      <c r="AM415" s="24" t="s">
        <v>292</v>
      </c>
      <c r="AN415" s="25" t="s">
        <v>184</v>
      </c>
      <c r="AO415" s="24" t="s">
        <v>390</v>
      </c>
      <c r="AP415" s="34"/>
      <c r="AQ415" s="38"/>
      <c r="AR415" s="39" t="s">
        <v>76</v>
      </c>
      <c r="AS415" s="40">
        <v>1</v>
      </c>
      <c r="AT415" s="40">
        <v>370.4</v>
      </c>
      <c r="AU415" s="41">
        <v>168</v>
      </c>
      <c r="AV415" s="31"/>
      <c r="AW415" s="26"/>
      <c r="AX415" s="26"/>
      <c r="AY415" s="26">
        <v>2</v>
      </c>
      <c r="AZ415" s="26"/>
      <c r="BA415" s="25"/>
      <c r="BB415" s="24">
        <v>161</v>
      </c>
      <c r="BC415" s="26">
        <v>45</v>
      </c>
      <c r="BD415" s="32" t="s">
        <v>217</v>
      </c>
      <c r="BE415" s="32">
        <v>50</v>
      </c>
      <c r="BF415" s="35" t="s">
        <v>132</v>
      </c>
      <c r="BG415" s="26" t="s">
        <v>359</v>
      </c>
      <c r="BH415" s="29">
        <v>25</v>
      </c>
      <c r="BI415" s="45" t="s">
        <v>329</v>
      </c>
      <c r="BJ415" s="37"/>
      <c r="BK415" s="36"/>
      <c r="BL415" s="204" t="str">
        <f t="shared" si="7"/>
        <v>insert into Pokemon values ( 414, Lunatone, level, 90,  55,  65, 95,  85,  70, trainer,  0)</v>
      </c>
    </row>
    <row r="416" spans="1:64" ht="12.75" customHeight="1">
      <c r="A416" s="12">
        <v>338</v>
      </c>
      <c r="B416" s="56" t="s">
        <v>817</v>
      </c>
      <c r="C416" s="56"/>
      <c r="D416" s="57"/>
      <c r="E416" s="58"/>
      <c r="F416" s="58"/>
      <c r="G416" s="58"/>
      <c r="H416" s="58">
        <v>126</v>
      </c>
      <c r="I416" s="58">
        <v>131</v>
      </c>
      <c r="J416" s="58"/>
      <c r="K416" s="58"/>
      <c r="L416" s="58"/>
      <c r="M416" s="58">
        <v>215</v>
      </c>
      <c r="N416" s="58"/>
      <c r="O416" s="58">
        <v>13</v>
      </c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>
        <v>363</v>
      </c>
      <c r="AB416" s="58"/>
      <c r="AC416" s="58"/>
      <c r="AD416" s="58"/>
      <c r="AE416" s="59"/>
      <c r="AF416" s="17">
        <v>90</v>
      </c>
      <c r="AG416" s="18">
        <v>95</v>
      </c>
      <c r="AH416" s="19">
        <v>85</v>
      </c>
      <c r="AI416" s="20">
        <v>55</v>
      </c>
      <c r="AJ416" s="21">
        <v>65</v>
      </c>
      <c r="AK416" s="22">
        <v>70</v>
      </c>
      <c r="AL416" s="23">
        <f t="shared" si="0"/>
        <v>460</v>
      </c>
      <c r="AM416" s="24" t="s">
        <v>292</v>
      </c>
      <c r="AN416" s="25" t="s">
        <v>184</v>
      </c>
      <c r="AO416" s="24" t="s">
        <v>390</v>
      </c>
      <c r="AP416" s="34"/>
      <c r="AQ416" s="38"/>
      <c r="AR416" s="39" t="s">
        <v>167</v>
      </c>
      <c r="AS416" s="40">
        <v>1.2</v>
      </c>
      <c r="AT416" s="40">
        <v>339.5</v>
      </c>
      <c r="AU416" s="41">
        <v>154</v>
      </c>
      <c r="AV416" s="31"/>
      <c r="AW416" s="26">
        <v>2</v>
      </c>
      <c r="AX416" s="26"/>
      <c r="AY416" s="26"/>
      <c r="AZ416" s="26"/>
      <c r="BA416" s="25"/>
      <c r="BB416" s="24">
        <v>161</v>
      </c>
      <c r="BC416" s="26">
        <v>45</v>
      </c>
      <c r="BD416" s="32" t="s">
        <v>217</v>
      </c>
      <c r="BE416" s="32">
        <v>50</v>
      </c>
      <c r="BF416" s="35" t="s">
        <v>89</v>
      </c>
      <c r="BG416" s="26" t="s">
        <v>359</v>
      </c>
      <c r="BH416" s="29">
        <v>25</v>
      </c>
      <c r="BI416" s="45" t="s">
        <v>329</v>
      </c>
      <c r="BJ416" s="37"/>
      <c r="BK416" s="36"/>
      <c r="BL416" s="204" t="str">
        <f t="shared" si="7"/>
        <v>insert into Pokemon values ( 415, Solrock, level, 90,  95,  85, 55,  65,  70, trainer,  0)</v>
      </c>
    </row>
    <row r="417" spans="1:64" ht="12.75" customHeight="1">
      <c r="A417" s="12">
        <v>339</v>
      </c>
      <c r="B417" s="56" t="s">
        <v>818</v>
      </c>
      <c r="C417" s="56"/>
      <c r="D417" s="57"/>
      <c r="E417" s="58"/>
      <c r="F417" s="58"/>
      <c r="G417" s="58"/>
      <c r="H417" s="58">
        <v>127</v>
      </c>
      <c r="I417" s="58">
        <v>132</v>
      </c>
      <c r="J417" s="58">
        <v>80</v>
      </c>
      <c r="K417" s="58">
        <v>80</v>
      </c>
      <c r="L417" s="58"/>
      <c r="M417" s="58"/>
      <c r="N417" s="58"/>
      <c r="O417" s="58"/>
      <c r="P417" s="58">
        <v>40</v>
      </c>
      <c r="Q417" s="58">
        <v>93</v>
      </c>
      <c r="R417" s="58">
        <v>93</v>
      </c>
      <c r="S417" s="58">
        <v>36</v>
      </c>
      <c r="T417" s="58"/>
      <c r="U417" s="58">
        <v>43</v>
      </c>
      <c r="V417" s="58">
        <v>113</v>
      </c>
      <c r="W417" s="58">
        <v>113</v>
      </c>
      <c r="X417" s="58">
        <v>36</v>
      </c>
      <c r="Y417" s="58"/>
      <c r="Z417" s="58">
        <v>55</v>
      </c>
      <c r="AA417" s="58">
        <v>228</v>
      </c>
      <c r="AB417" s="58">
        <v>137</v>
      </c>
      <c r="AC417" s="58">
        <v>60</v>
      </c>
      <c r="AD417" s="58">
        <v>97</v>
      </c>
      <c r="AE417" s="59">
        <v>168</v>
      </c>
      <c r="AF417" s="17">
        <v>50</v>
      </c>
      <c r="AG417" s="18">
        <v>48</v>
      </c>
      <c r="AH417" s="19">
        <v>43</v>
      </c>
      <c r="AI417" s="20">
        <v>46</v>
      </c>
      <c r="AJ417" s="21">
        <v>41</v>
      </c>
      <c r="AK417" s="22">
        <v>60</v>
      </c>
      <c r="AL417" s="23">
        <f t="shared" si="0"/>
        <v>288</v>
      </c>
      <c r="AM417" s="24" t="s">
        <v>103</v>
      </c>
      <c r="AN417" s="25" t="s">
        <v>187</v>
      </c>
      <c r="AO417" s="24" t="s">
        <v>346</v>
      </c>
      <c r="AP417" s="26" t="s">
        <v>342</v>
      </c>
      <c r="AQ417" s="27" t="s">
        <v>370</v>
      </c>
      <c r="AR417" s="28" t="s">
        <v>178</v>
      </c>
      <c r="AS417" s="29">
        <v>0.4</v>
      </c>
      <c r="AT417" s="29">
        <v>4.2</v>
      </c>
      <c r="AU417" s="30">
        <v>1.9</v>
      </c>
      <c r="AV417" s="31">
        <v>1</v>
      </c>
      <c r="AW417" s="26"/>
      <c r="AX417" s="26"/>
      <c r="AY417" s="26"/>
      <c r="AZ417" s="26"/>
      <c r="BA417" s="25"/>
      <c r="BB417" s="24">
        <v>58</v>
      </c>
      <c r="BC417" s="26">
        <v>190</v>
      </c>
      <c r="BD417" s="32" t="s">
        <v>119</v>
      </c>
      <c r="BE417" s="32">
        <v>50</v>
      </c>
      <c r="BF417" s="35" t="s">
        <v>313</v>
      </c>
      <c r="BG417" s="26" t="s">
        <v>120</v>
      </c>
      <c r="BH417" s="29">
        <v>20</v>
      </c>
      <c r="BI417" s="26" t="s">
        <v>456</v>
      </c>
      <c r="BJ417" s="37"/>
      <c r="BK417" s="36" t="s">
        <v>325</v>
      </c>
      <c r="BL417" s="204" t="str">
        <f t="shared" si="7"/>
        <v>insert into Pokemon values ( 416, Barboach, level, 50,  48,  43, 46,  41,  60, trainer,  Lv. 30)</v>
      </c>
    </row>
    <row r="418" spans="1:64" ht="12.75" customHeight="1">
      <c r="A418" s="12">
        <v>340</v>
      </c>
      <c r="B418" s="56" t="s">
        <v>819</v>
      </c>
      <c r="C418" s="56"/>
      <c r="D418" s="57"/>
      <c r="E418" s="58"/>
      <c r="F418" s="58"/>
      <c r="G418" s="58"/>
      <c r="H418" s="58">
        <v>128</v>
      </c>
      <c r="I418" s="58">
        <v>133</v>
      </c>
      <c r="J418" s="58">
        <v>81</v>
      </c>
      <c r="K418" s="58">
        <v>81</v>
      </c>
      <c r="L418" s="58"/>
      <c r="M418" s="58"/>
      <c r="N418" s="58"/>
      <c r="O418" s="58"/>
      <c r="P418" s="58">
        <v>41</v>
      </c>
      <c r="Q418" s="58">
        <v>94</v>
      </c>
      <c r="R418" s="58">
        <v>94</v>
      </c>
      <c r="S418" s="58">
        <v>37</v>
      </c>
      <c r="T418" s="58"/>
      <c r="U418" s="58">
        <v>44</v>
      </c>
      <c r="V418" s="58">
        <v>114</v>
      </c>
      <c r="W418" s="58">
        <v>114</v>
      </c>
      <c r="X418" s="58">
        <v>37</v>
      </c>
      <c r="Y418" s="58"/>
      <c r="Z418" s="58">
        <v>56</v>
      </c>
      <c r="AA418" s="58">
        <v>229</v>
      </c>
      <c r="AB418" s="58">
        <v>138</v>
      </c>
      <c r="AC418" s="58">
        <v>61</v>
      </c>
      <c r="AD418" s="58">
        <v>98</v>
      </c>
      <c r="AE418" s="59">
        <v>169</v>
      </c>
      <c r="AF418" s="17">
        <v>110</v>
      </c>
      <c r="AG418" s="18">
        <v>78</v>
      </c>
      <c r="AH418" s="19">
        <v>73</v>
      </c>
      <c r="AI418" s="20">
        <v>76</v>
      </c>
      <c r="AJ418" s="21">
        <v>71</v>
      </c>
      <c r="AK418" s="22">
        <v>60</v>
      </c>
      <c r="AL418" s="23">
        <f t="shared" si="0"/>
        <v>468</v>
      </c>
      <c r="AM418" s="24" t="s">
        <v>103</v>
      </c>
      <c r="AN418" s="25" t="s">
        <v>187</v>
      </c>
      <c r="AO418" s="24" t="s">
        <v>346</v>
      </c>
      <c r="AP418" s="26" t="s">
        <v>342</v>
      </c>
      <c r="AQ418" s="27" t="s">
        <v>370</v>
      </c>
      <c r="AR418" s="28" t="s">
        <v>211</v>
      </c>
      <c r="AS418" s="29">
        <v>0.9</v>
      </c>
      <c r="AT418" s="29">
        <v>52</v>
      </c>
      <c r="AU418" s="30">
        <v>23.6</v>
      </c>
      <c r="AV418" s="31">
        <v>2</v>
      </c>
      <c r="AW418" s="26"/>
      <c r="AX418" s="26"/>
      <c r="AY418" s="26"/>
      <c r="AZ418" s="26"/>
      <c r="BA418" s="25"/>
      <c r="BB418" s="24">
        <v>164</v>
      </c>
      <c r="BC418" s="26">
        <v>75</v>
      </c>
      <c r="BD418" s="32" t="s">
        <v>119</v>
      </c>
      <c r="BE418" s="32">
        <v>50</v>
      </c>
      <c r="BF418" s="35" t="s">
        <v>107</v>
      </c>
      <c r="BG418" s="26" t="s">
        <v>120</v>
      </c>
      <c r="BH418" s="29">
        <v>20</v>
      </c>
      <c r="BI418" s="26" t="s">
        <v>456</v>
      </c>
      <c r="BJ418" s="37"/>
      <c r="BK418" s="36"/>
      <c r="BL418" s="204" t="str">
        <f t="shared" si="7"/>
        <v>insert into Pokemon values ( 417, Whiscash, level, 110,  78,  73, 76,  71,  60, trainer,  0)</v>
      </c>
    </row>
    <row r="419" spans="1:64" ht="12.75" customHeight="1">
      <c r="A419" s="12">
        <v>341</v>
      </c>
      <c r="B419" s="56" t="s">
        <v>820</v>
      </c>
      <c r="C419" s="56"/>
      <c r="D419" s="57"/>
      <c r="E419" s="58"/>
      <c r="F419" s="58"/>
      <c r="G419" s="58"/>
      <c r="H419" s="58">
        <v>129</v>
      </c>
      <c r="I419" s="58">
        <v>134</v>
      </c>
      <c r="J419" s="58"/>
      <c r="K419" s="58"/>
      <c r="L419" s="58"/>
      <c r="M419" s="58">
        <v>279</v>
      </c>
      <c r="N419" s="58">
        <v>51</v>
      </c>
      <c r="O419" s="58"/>
      <c r="P419" s="58"/>
      <c r="Q419" s="58"/>
      <c r="R419" s="58"/>
      <c r="S419" s="58"/>
      <c r="T419" s="58"/>
      <c r="U419" s="58"/>
      <c r="V419" s="58">
        <v>357</v>
      </c>
      <c r="W419" s="58"/>
      <c r="X419" s="58"/>
      <c r="Y419" s="58"/>
      <c r="Z419" s="58">
        <v>104</v>
      </c>
      <c r="AA419" s="58">
        <v>102</v>
      </c>
      <c r="AB419" s="58">
        <v>91</v>
      </c>
      <c r="AC419" s="58"/>
      <c r="AD419" s="58"/>
      <c r="AE419" s="59"/>
      <c r="AF419" s="17">
        <v>43</v>
      </c>
      <c r="AG419" s="18">
        <v>80</v>
      </c>
      <c r="AH419" s="19">
        <v>65</v>
      </c>
      <c r="AI419" s="20">
        <v>50</v>
      </c>
      <c r="AJ419" s="21">
        <v>35</v>
      </c>
      <c r="AK419" s="22">
        <v>35</v>
      </c>
      <c r="AL419" s="23">
        <f t="shared" si="0"/>
        <v>308</v>
      </c>
      <c r="AM419" s="24" t="s">
        <v>103</v>
      </c>
      <c r="AN419" s="37"/>
      <c r="AO419" s="24" t="s">
        <v>405</v>
      </c>
      <c r="AP419" s="26" t="s">
        <v>354</v>
      </c>
      <c r="AQ419" s="27" t="s">
        <v>138</v>
      </c>
      <c r="AR419" s="28" t="s">
        <v>88</v>
      </c>
      <c r="AS419" s="29">
        <v>0.6</v>
      </c>
      <c r="AT419" s="29">
        <v>25.4</v>
      </c>
      <c r="AU419" s="30">
        <v>11.5</v>
      </c>
      <c r="AV419" s="31"/>
      <c r="AW419" s="26">
        <v>1</v>
      </c>
      <c r="AX419" s="26"/>
      <c r="AY419" s="26"/>
      <c r="AZ419" s="26"/>
      <c r="BA419" s="25"/>
      <c r="BB419" s="24">
        <v>62</v>
      </c>
      <c r="BC419" s="26">
        <v>205</v>
      </c>
      <c r="BD419" s="32" t="s">
        <v>737</v>
      </c>
      <c r="BE419" s="32">
        <v>50</v>
      </c>
      <c r="BF419" s="35" t="s">
        <v>89</v>
      </c>
      <c r="BG419" s="26" t="s">
        <v>120</v>
      </c>
      <c r="BH419" s="29">
        <v>15</v>
      </c>
      <c r="BI419" s="26" t="s">
        <v>108</v>
      </c>
      <c r="BJ419" s="25" t="s">
        <v>324</v>
      </c>
      <c r="BK419" s="36" t="s">
        <v>325</v>
      </c>
      <c r="BL419" s="204" t="str">
        <f t="shared" si="7"/>
        <v>insert into Pokemon values ( 418, Corphish, level, 43,  80,  65, 50,  35,  35, trainer,  Lv. 30)</v>
      </c>
    </row>
    <row r="420" spans="1:64" ht="12.75" customHeight="1">
      <c r="A420" s="12">
        <v>342</v>
      </c>
      <c r="B420" s="56" t="s">
        <v>821</v>
      </c>
      <c r="C420" s="56"/>
      <c r="D420" s="57"/>
      <c r="E420" s="58"/>
      <c r="F420" s="58"/>
      <c r="G420" s="58"/>
      <c r="H420" s="58">
        <v>130</v>
      </c>
      <c r="I420" s="58">
        <v>135</v>
      </c>
      <c r="J420" s="58"/>
      <c r="K420" s="58"/>
      <c r="L420" s="58"/>
      <c r="M420" s="58">
        <v>280</v>
      </c>
      <c r="N420" s="58">
        <v>52</v>
      </c>
      <c r="O420" s="58"/>
      <c r="P420" s="58"/>
      <c r="Q420" s="58"/>
      <c r="R420" s="58"/>
      <c r="S420" s="58"/>
      <c r="T420" s="58"/>
      <c r="U420" s="58"/>
      <c r="V420" s="58">
        <v>358</v>
      </c>
      <c r="W420" s="58"/>
      <c r="X420" s="58"/>
      <c r="Y420" s="58"/>
      <c r="Z420" s="58">
        <v>105</v>
      </c>
      <c r="AA420" s="58">
        <v>103</v>
      </c>
      <c r="AB420" s="58">
        <v>92</v>
      </c>
      <c r="AC420" s="58"/>
      <c r="AD420" s="58"/>
      <c r="AE420" s="59"/>
      <c r="AF420" s="17">
        <v>63</v>
      </c>
      <c r="AG420" s="18">
        <v>120</v>
      </c>
      <c r="AH420" s="19">
        <v>85</v>
      </c>
      <c r="AI420" s="20">
        <v>90</v>
      </c>
      <c r="AJ420" s="21">
        <v>55</v>
      </c>
      <c r="AK420" s="22">
        <v>55</v>
      </c>
      <c r="AL420" s="23">
        <f t="shared" si="0"/>
        <v>468</v>
      </c>
      <c r="AM420" s="24" t="s">
        <v>103</v>
      </c>
      <c r="AN420" s="25" t="s">
        <v>160</v>
      </c>
      <c r="AO420" s="24" t="s">
        <v>405</v>
      </c>
      <c r="AP420" s="26" t="s">
        <v>354</v>
      </c>
      <c r="AQ420" s="27" t="s">
        <v>138</v>
      </c>
      <c r="AR420" s="28" t="s">
        <v>92</v>
      </c>
      <c r="AS420" s="29">
        <v>1.1000000000000001</v>
      </c>
      <c r="AT420" s="29">
        <v>72.3</v>
      </c>
      <c r="AU420" s="30">
        <v>32.799999999999997</v>
      </c>
      <c r="AV420" s="31"/>
      <c r="AW420" s="26">
        <v>2</v>
      </c>
      <c r="AX420" s="26"/>
      <c r="AY420" s="26"/>
      <c r="AZ420" s="26"/>
      <c r="BA420" s="25"/>
      <c r="BB420" s="24">
        <v>164</v>
      </c>
      <c r="BC420" s="26">
        <v>155</v>
      </c>
      <c r="BD420" s="32" t="s">
        <v>737</v>
      </c>
      <c r="BE420" s="32">
        <v>50</v>
      </c>
      <c r="BF420" s="35" t="s">
        <v>89</v>
      </c>
      <c r="BG420" s="26" t="s">
        <v>120</v>
      </c>
      <c r="BH420" s="29">
        <v>15</v>
      </c>
      <c r="BI420" s="26" t="s">
        <v>108</v>
      </c>
      <c r="BJ420" s="25" t="s">
        <v>324</v>
      </c>
      <c r="BK420" s="36"/>
      <c r="BL420" s="204" t="str">
        <f t="shared" si="7"/>
        <v>insert into Pokemon values ( 419, Crawdaunt, level, 63,  120,  85, 90,  55,  55, trainer,  0)</v>
      </c>
    </row>
    <row r="421" spans="1:64" ht="12.75" customHeight="1">
      <c r="A421" s="12">
        <v>343</v>
      </c>
      <c r="B421" s="56" t="s">
        <v>822</v>
      </c>
      <c r="C421" s="56"/>
      <c r="D421" s="57"/>
      <c r="E421" s="58"/>
      <c r="F421" s="58"/>
      <c r="G421" s="58"/>
      <c r="H421" s="58">
        <v>131</v>
      </c>
      <c r="I421" s="58">
        <v>136</v>
      </c>
      <c r="J421" s="58"/>
      <c r="K421" s="58"/>
      <c r="L421" s="58"/>
      <c r="M421" s="58">
        <v>169</v>
      </c>
      <c r="N421" s="58"/>
      <c r="O421" s="58"/>
      <c r="P421" s="58"/>
      <c r="Q421" s="58"/>
      <c r="R421" s="58"/>
      <c r="S421" s="58"/>
      <c r="T421" s="58"/>
      <c r="U421" s="58"/>
      <c r="V421" s="58">
        <v>310</v>
      </c>
      <c r="W421" s="58"/>
      <c r="X421" s="58"/>
      <c r="Y421" s="58">
        <v>131</v>
      </c>
      <c r="Z421" s="58"/>
      <c r="AA421" s="58">
        <v>82</v>
      </c>
      <c r="AB421" s="58"/>
      <c r="AC421" s="58">
        <v>151</v>
      </c>
      <c r="AD421" s="58"/>
      <c r="AE421" s="59"/>
      <c r="AF421" s="17">
        <v>40</v>
      </c>
      <c r="AG421" s="18">
        <v>40</v>
      </c>
      <c r="AH421" s="19">
        <v>55</v>
      </c>
      <c r="AI421" s="20">
        <v>40</v>
      </c>
      <c r="AJ421" s="21">
        <v>70</v>
      </c>
      <c r="AK421" s="22">
        <v>55</v>
      </c>
      <c r="AL421" s="23">
        <f t="shared" si="0"/>
        <v>300</v>
      </c>
      <c r="AM421" s="24" t="s">
        <v>187</v>
      </c>
      <c r="AN421" s="25" t="s">
        <v>184</v>
      </c>
      <c r="AO421" s="24" t="s">
        <v>390</v>
      </c>
      <c r="AP421" s="34"/>
      <c r="AQ421" s="38"/>
      <c r="AR421" s="39" t="s">
        <v>106</v>
      </c>
      <c r="AS421" s="40">
        <v>0.5</v>
      </c>
      <c r="AT421" s="40">
        <v>47.4</v>
      </c>
      <c r="AU421" s="41">
        <v>21.5</v>
      </c>
      <c r="AV421" s="31"/>
      <c r="AW421" s="26"/>
      <c r="AX421" s="26"/>
      <c r="AY421" s="26"/>
      <c r="AZ421" s="26">
        <v>1</v>
      </c>
      <c r="BA421" s="25"/>
      <c r="BB421" s="24">
        <v>60</v>
      </c>
      <c r="BC421" s="26">
        <v>255</v>
      </c>
      <c r="BD421" s="32" t="s">
        <v>119</v>
      </c>
      <c r="BE421" s="32">
        <v>50</v>
      </c>
      <c r="BF421" s="35" t="s">
        <v>130</v>
      </c>
      <c r="BG421" s="26" t="s">
        <v>359</v>
      </c>
      <c r="BH421" s="29">
        <v>20</v>
      </c>
      <c r="BI421" s="45" t="s">
        <v>329</v>
      </c>
      <c r="BJ421" s="37"/>
      <c r="BK421" s="36" t="s">
        <v>93</v>
      </c>
      <c r="BL421" s="204" t="str">
        <f t="shared" si="7"/>
        <v>insert into Pokemon values ( 420, Baltoy, level, 40,  40,  55, 40,  70,  55, trainer,  Lv. 36)</v>
      </c>
    </row>
    <row r="422" spans="1:64" ht="12.75" customHeight="1">
      <c r="A422" s="12">
        <v>344</v>
      </c>
      <c r="B422" s="56" t="s">
        <v>823</v>
      </c>
      <c r="C422" s="56"/>
      <c r="D422" s="57"/>
      <c r="E422" s="58"/>
      <c r="F422" s="58"/>
      <c r="G422" s="58"/>
      <c r="H422" s="58">
        <v>132</v>
      </c>
      <c r="I422" s="58">
        <v>137</v>
      </c>
      <c r="J422" s="58"/>
      <c r="K422" s="58"/>
      <c r="L422" s="58"/>
      <c r="M422" s="58">
        <v>170</v>
      </c>
      <c r="N422" s="58"/>
      <c r="O422" s="58"/>
      <c r="P422" s="58"/>
      <c r="Q422" s="58"/>
      <c r="R422" s="58"/>
      <c r="S422" s="58"/>
      <c r="T422" s="58"/>
      <c r="U422" s="58"/>
      <c r="V422" s="58">
        <v>311</v>
      </c>
      <c r="W422" s="58"/>
      <c r="X422" s="58"/>
      <c r="Y422" s="58">
        <v>132</v>
      </c>
      <c r="Z422" s="58"/>
      <c r="AA422" s="58">
        <v>83</v>
      </c>
      <c r="AB422" s="58"/>
      <c r="AC422" s="58">
        <v>152</v>
      </c>
      <c r="AD422" s="58"/>
      <c r="AE422" s="59"/>
      <c r="AF422" s="17">
        <v>60</v>
      </c>
      <c r="AG422" s="18">
        <v>70</v>
      </c>
      <c r="AH422" s="19">
        <v>105</v>
      </c>
      <c r="AI422" s="20">
        <v>70</v>
      </c>
      <c r="AJ422" s="21">
        <v>120</v>
      </c>
      <c r="AK422" s="22">
        <v>75</v>
      </c>
      <c r="AL422" s="23">
        <f t="shared" si="0"/>
        <v>500</v>
      </c>
      <c r="AM422" s="24" t="s">
        <v>187</v>
      </c>
      <c r="AN422" s="25" t="s">
        <v>184</v>
      </c>
      <c r="AO422" s="24" t="s">
        <v>390</v>
      </c>
      <c r="AP422" s="34"/>
      <c r="AQ422" s="38"/>
      <c r="AR422" s="39" t="s">
        <v>148</v>
      </c>
      <c r="AS422" s="40">
        <v>1.5</v>
      </c>
      <c r="AT422" s="40">
        <v>238.1</v>
      </c>
      <c r="AU422" s="41">
        <v>108</v>
      </c>
      <c r="AV422" s="31"/>
      <c r="AW422" s="26"/>
      <c r="AX422" s="26"/>
      <c r="AY422" s="26"/>
      <c r="AZ422" s="26">
        <v>2</v>
      </c>
      <c r="BA422" s="25"/>
      <c r="BB422" s="24">
        <v>175</v>
      </c>
      <c r="BC422" s="26">
        <v>90</v>
      </c>
      <c r="BD422" s="32" t="s">
        <v>119</v>
      </c>
      <c r="BE422" s="32">
        <v>50</v>
      </c>
      <c r="BF422" s="35" t="s">
        <v>99</v>
      </c>
      <c r="BG422" s="26" t="s">
        <v>359</v>
      </c>
      <c r="BH422" s="29">
        <v>20</v>
      </c>
      <c r="BI422" s="45" t="s">
        <v>329</v>
      </c>
      <c r="BJ422" s="37"/>
      <c r="BK422" s="36"/>
      <c r="BL422" s="204" t="str">
        <f t="shared" si="7"/>
        <v>insert into Pokemon values ( 421, Claydol, level, 60,  70,  105, 70,  120,  75, trainer,  0)</v>
      </c>
    </row>
    <row r="423" spans="1:64" ht="12.75" customHeight="1">
      <c r="A423" s="12">
        <v>345</v>
      </c>
      <c r="B423" s="56" t="s">
        <v>824</v>
      </c>
      <c r="C423" s="56" t="s">
        <v>503</v>
      </c>
      <c r="D423" s="57"/>
      <c r="E423" s="58"/>
      <c r="F423" s="58"/>
      <c r="G423" s="58"/>
      <c r="H423" s="58">
        <v>133</v>
      </c>
      <c r="I423" s="58">
        <v>138</v>
      </c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>
        <v>231</v>
      </c>
      <c r="W423" s="58"/>
      <c r="X423" s="58">
        <v>132</v>
      </c>
      <c r="Y423" s="58"/>
      <c r="Z423" s="58"/>
      <c r="AA423" s="58"/>
      <c r="AB423" s="58"/>
      <c r="AC423" s="58">
        <v>183</v>
      </c>
      <c r="AD423" s="58"/>
      <c r="AE423" s="59"/>
      <c r="AF423" s="17">
        <v>66</v>
      </c>
      <c r="AG423" s="18">
        <v>41</v>
      </c>
      <c r="AH423" s="19">
        <v>77</v>
      </c>
      <c r="AI423" s="20">
        <v>61</v>
      </c>
      <c r="AJ423" s="21">
        <v>87</v>
      </c>
      <c r="AK423" s="22">
        <v>23</v>
      </c>
      <c r="AL423" s="23">
        <f t="shared" si="0"/>
        <v>355</v>
      </c>
      <c r="AM423" s="24" t="s">
        <v>292</v>
      </c>
      <c r="AN423" s="25" t="s">
        <v>65</v>
      </c>
      <c r="AO423" s="24" t="s">
        <v>656</v>
      </c>
      <c r="AP423" s="34"/>
      <c r="AQ423" s="27" t="s">
        <v>825</v>
      </c>
      <c r="AR423" s="28" t="s">
        <v>76</v>
      </c>
      <c r="AS423" s="29">
        <v>1</v>
      </c>
      <c r="AT423" s="29">
        <v>52.5</v>
      </c>
      <c r="AU423" s="30">
        <v>23.8</v>
      </c>
      <c r="AV423" s="31"/>
      <c r="AW423" s="26"/>
      <c r="AX423" s="26"/>
      <c r="AY423" s="26"/>
      <c r="AZ423" s="26">
        <v>1</v>
      </c>
      <c r="BA423" s="25"/>
      <c r="BB423" s="24">
        <v>71</v>
      </c>
      <c r="BC423" s="26">
        <v>45</v>
      </c>
      <c r="BD423" s="32" t="s">
        <v>744</v>
      </c>
      <c r="BE423" s="32">
        <v>50</v>
      </c>
      <c r="BF423" s="35" t="s">
        <v>155</v>
      </c>
      <c r="BG423" s="26" t="s">
        <v>72</v>
      </c>
      <c r="BH423" s="29">
        <v>30</v>
      </c>
      <c r="BI423" s="26" t="s">
        <v>324</v>
      </c>
      <c r="BJ423" s="37"/>
      <c r="BK423" s="36" t="s">
        <v>339</v>
      </c>
      <c r="BL423" s="204" t="str">
        <f t="shared" si="7"/>
        <v>insert into Pokemon values ( 422, Lileep, level, 66,  41,  77, 61,  87,  23, trainer,  Lv. 40)</v>
      </c>
    </row>
    <row r="424" spans="1:64" ht="12.75" customHeight="1">
      <c r="A424" s="12">
        <v>346</v>
      </c>
      <c r="B424" s="56" t="s">
        <v>826</v>
      </c>
      <c r="C424" s="56" t="s">
        <v>503</v>
      </c>
      <c r="D424" s="57"/>
      <c r="E424" s="58"/>
      <c r="F424" s="58"/>
      <c r="G424" s="58"/>
      <c r="H424" s="58">
        <v>134</v>
      </c>
      <c r="I424" s="58">
        <v>139</v>
      </c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>
        <v>232</v>
      </c>
      <c r="W424" s="58"/>
      <c r="X424" s="58">
        <v>133</v>
      </c>
      <c r="Y424" s="58"/>
      <c r="Z424" s="58"/>
      <c r="AA424" s="58"/>
      <c r="AB424" s="58"/>
      <c r="AC424" s="58">
        <v>184</v>
      </c>
      <c r="AD424" s="58"/>
      <c r="AE424" s="59"/>
      <c r="AF424" s="17">
        <v>86</v>
      </c>
      <c r="AG424" s="18">
        <v>81</v>
      </c>
      <c r="AH424" s="19">
        <v>97</v>
      </c>
      <c r="AI424" s="20">
        <v>81</v>
      </c>
      <c r="AJ424" s="21">
        <v>107</v>
      </c>
      <c r="AK424" s="22">
        <v>43</v>
      </c>
      <c r="AL424" s="23">
        <f t="shared" si="0"/>
        <v>495</v>
      </c>
      <c r="AM424" s="24" t="s">
        <v>292</v>
      </c>
      <c r="AN424" s="25" t="s">
        <v>65</v>
      </c>
      <c r="AO424" s="24" t="s">
        <v>656</v>
      </c>
      <c r="AP424" s="34"/>
      <c r="AQ424" s="27" t="s">
        <v>825</v>
      </c>
      <c r="AR424" s="28" t="s">
        <v>148</v>
      </c>
      <c r="AS424" s="29">
        <v>1.5</v>
      </c>
      <c r="AT424" s="29">
        <v>133.19999999999999</v>
      </c>
      <c r="AU424" s="30">
        <v>60.4</v>
      </c>
      <c r="AV424" s="31"/>
      <c r="AW424" s="26"/>
      <c r="AX424" s="26"/>
      <c r="AY424" s="26"/>
      <c r="AZ424" s="26">
        <v>2</v>
      </c>
      <c r="BA424" s="25"/>
      <c r="BB424" s="24">
        <v>173</v>
      </c>
      <c r="BC424" s="26">
        <v>45</v>
      </c>
      <c r="BD424" s="32" t="s">
        <v>744</v>
      </c>
      <c r="BE424" s="32">
        <v>50</v>
      </c>
      <c r="BF424" s="35" t="s">
        <v>71</v>
      </c>
      <c r="BG424" s="26" t="s">
        <v>72</v>
      </c>
      <c r="BH424" s="29">
        <v>30</v>
      </c>
      <c r="BI424" s="26" t="s">
        <v>324</v>
      </c>
      <c r="BJ424" s="37"/>
      <c r="BK424" s="36"/>
      <c r="BL424" s="204" t="str">
        <f t="shared" si="7"/>
        <v>insert into Pokemon values ( 423, Cradily, level, 86,  81,  97, 81,  107,  43, trainer,  0)</v>
      </c>
    </row>
    <row r="425" spans="1:64" ht="12.75" customHeight="1">
      <c r="A425" s="12">
        <v>347</v>
      </c>
      <c r="B425" s="56" t="s">
        <v>827</v>
      </c>
      <c r="C425" s="56" t="s">
        <v>503</v>
      </c>
      <c r="D425" s="57"/>
      <c r="E425" s="58"/>
      <c r="F425" s="58"/>
      <c r="G425" s="58"/>
      <c r="H425" s="58">
        <v>135</v>
      </c>
      <c r="I425" s="58">
        <v>140</v>
      </c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>
        <v>233</v>
      </c>
      <c r="W425" s="58"/>
      <c r="X425" s="58">
        <v>134</v>
      </c>
      <c r="Y425" s="58"/>
      <c r="Z425" s="58"/>
      <c r="AA425" s="58"/>
      <c r="AB425" s="58"/>
      <c r="AC425" s="58">
        <v>185</v>
      </c>
      <c r="AD425" s="58"/>
      <c r="AE425" s="59"/>
      <c r="AF425" s="17">
        <v>45</v>
      </c>
      <c r="AG425" s="18">
        <v>95</v>
      </c>
      <c r="AH425" s="19">
        <v>50</v>
      </c>
      <c r="AI425" s="20">
        <v>40</v>
      </c>
      <c r="AJ425" s="21">
        <v>50</v>
      </c>
      <c r="AK425" s="22">
        <v>75</v>
      </c>
      <c r="AL425" s="23">
        <f t="shared" si="0"/>
        <v>355</v>
      </c>
      <c r="AM425" s="24" t="s">
        <v>292</v>
      </c>
      <c r="AN425" s="25" t="s">
        <v>115</v>
      </c>
      <c r="AO425" s="24" t="s">
        <v>419</v>
      </c>
      <c r="AP425" s="34"/>
      <c r="AQ425" s="27" t="s">
        <v>276</v>
      </c>
      <c r="AR425" s="28" t="s">
        <v>69</v>
      </c>
      <c r="AS425" s="29">
        <v>0.7</v>
      </c>
      <c r="AT425" s="29">
        <v>27.6</v>
      </c>
      <c r="AU425" s="30">
        <v>12.5</v>
      </c>
      <c r="AV425" s="31"/>
      <c r="AW425" s="26">
        <v>1</v>
      </c>
      <c r="AX425" s="26"/>
      <c r="AY425" s="26"/>
      <c r="AZ425" s="26"/>
      <c r="BA425" s="25"/>
      <c r="BB425" s="24">
        <v>71</v>
      </c>
      <c r="BC425" s="26">
        <v>45</v>
      </c>
      <c r="BD425" s="32" t="s">
        <v>744</v>
      </c>
      <c r="BE425" s="32">
        <v>50</v>
      </c>
      <c r="BF425" s="35" t="s">
        <v>313</v>
      </c>
      <c r="BG425" s="26" t="s">
        <v>72</v>
      </c>
      <c r="BH425" s="29">
        <v>30</v>
      </c>
      <c r="BI425" s="26" t="s">
        <v>324</v>
      </c>
      <c r="BJ425" s="37"/>
      <c r="BK425" s="36" t="s">
        <v>339</v>
      </c>
      <c r="BL425" s="204" t="str">
        <f t="shared" si="7"/>
        <v>insert into Pokemon values ( 424, Anorith, level, 45,  95,  50, 40,  50,  75, trainer,  Lv. 40)</v>
      </c>
    </row>
    <row r="426" spans="1:64" ht="12.75" customHeight="1">
      <c r="A426" s="12">
        <v>348</v>
      </c>
      <c r="B426" s="56" t="s">
        <v>828</v>
      </c>
      <c r="C426" s="56" t="s">
        <v>503</v>
      </c>
      <c r="D426" s="57"/>
      <c r="E426" s="58"/>
      <c r="F426" s="58"/>
      <c r="G426" s="58"/>
      <c r="H426" s="58">
        <v>136</v>
      </c>
      <c r="I426" s="58">
        <v>141</v>
      </c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>
        <v>234</v>
      </c>
      <c r="W426" s="58"/>
      <c r="X426" s="58">
        <v>135</v>
      </c>
      <c r="Y426" s="58"/>
      <c r="Z426" s="58"/>
      <c r="AA426" s="58"/>
      <c r="AB426" s="58"/>
      <c r="AC426" s="58">
        <v>186</v>
      </c>
      <c r="AD426" s="58"/>
      <c r="AE426" s="59"/>
      <c r="AF426" s="17">
        <v>75</v>
      </c>
      <c r="AG426" s="18">
        <v>125</v>
      </c>
      <c r="AH426" s="19">
        <v>100</v>
      </c>
      <c r="AI426" s="20">
        <v>70</v>
      </c>
      <c r="AJ426" s="21">
        <v>80</v>
      </c>
      <c r="AK426" s="22">
        <v>45</v>
      </c>
      <c r="AL426" s="23">
        <f t="shared" si="0"/>
        <v>495</v>
      </c>
      <c r="AM426" s="24" t="s">
        <v>292</v>
      </c>
      <c r="AN426" s="25" t="s">
        <v>115</v>
      </c>
      <c r="AO426" s="24" t="s">
        <v>419</v>
      </c>
      <c r="AP426" s="34"/>
      <c r="AQ426" s="27" t="s">
        <v>276</v>
      </c>
      <c r="AR426" s="28" t="s">
        <v>148</v>
      </c>
      <c r="AS426" s="29">
        <v>1.5</v>
      </c>
      <c r="AT426" s="29">
        <v>150.4</v>
      </c>
      <c r="AU426" s="30">
        <v>68.2</v>
      </c>
      <c r="AV426" s="31"/>
      <c r="AW426" s="26">
        <v>2</v>
      </c>
      <c r="AX426" s="26"/>
      <c r="AY426" s="26"/>
      <c r="AZ426" s="26"/>
      <c r="BA426" s="25"/>
      <c r="BB426" s="24">
        <v>173</v>
      </c>
      <c r="BC426" s="26">
        <v>45</v>
      </c>
      <c r="BD426" s="32" t="s">
        <v>744</v>
      </c>
      <c r="BE426" s="32">
        <v>50</v>
      </c>
      <c r="BF426" s="35" t="s">
        <v>313</v>
      </c>
      <c r="BG426" s="26" t="s">
        <v>72</v>
      </c>
      <c r="BH426" s="29">
        <v>30</v>
      </c>
      <c r="BI426" s="26" t="s">
        <v>324</v>
      </c>
      <c r="BJ426" s="37"/>
      <c r="BK426" s="36"/>
      <c r="BL426" s="204" t="str">
        <f t="shared" si="7"/>
        <v>insert into Pokemon values ( 425, Armaldo, level, 75,  125,  100, 70,  80,  45, trainer,  0)</v>
      </c>
    </row>
    <row r="427" spans="1:64" ht="12.75" customHeight="1">
      <c r="A427" s="12">
        <v>349</v>
      </c>
      <c r="B427" s="56" t="s">
        <v>829</v>
      </c>
      <c r="C427" s="56"/>
      <c r="D427" s="57"/>
      <c r="E427" s="58"/>
      <c r="F427" s="58"/>
      <c r="G427" s="58"/>
      <c r="H427" s="58">
        <v>140</v>
      </c>
      <c r="I427" s="58">
        <v>145</v>
      </c>
      <c r="J427" s="58">
        <v>138</v>
      </c>
      <c r="K427" s="58">
        <v>138</v>
      </c>
      <c r="L427" s="58"/>
      <c r="M427" s="58"/>
      <c r="N427" s="58"/>
      <c r="O427" s="58"/>
      <c r="P427" s="58"/>
      <c r="Q427" s="58">
        <v>155</v>
      </c>
      <c r="R427" s="58"/>
      <c r="S427" s="58">
        <v>82</v>
      </c>
      <c r="T427" s="58"/>
      <c r="U427" s="58"/>
      <c r="V427" s="58">
        <v>189</v>
      </c>
      <c r="W427" s="58"/>
      <c r="X427" s="58">
        <v>90</v>
      </c>
      <c r="Y427" s="58"/>
      <c r="Z427" s="58"/>
      <c r="AA427" s="58">
        <v>152</v>
      </c>
      <c r="AB427" s="58"/>
      <c r="AC427" s="58">
        <v>188</v>
      </c>
      <c r="AD427" s="58"/>
      <c r="AE427" s="59"/>
      <c r="AF427" s="17">
        <v>20</v>
      </c>
      <c r="AG427" s="18">
        <v>15</v>
      </c>
      <c r="AH427" s="19">
        <v>20</v>
      </c>
      <c r="AI427" s="20">
        <v>10</v>
      </c>
      <c r="AJ427" s="21">
        <v>55</v>
      </c>
      <c r="AK427" s="22">
        <v>80</v>
      </c>
      <c r="AL427" s="23">
        <f t="shared" si="0"/>
        <v>200</v>
      </c>
      <c r="AM427" s="24" t="s">
        <v>103</v>
      </c>
      <c r="AN427" s="37"/>
      <c r="AO427" s="24" t="s">
        <v>276</v>
      </c>
      <c r="AP427" s="34"/>
      <c r="AQ427" s="27" t="s">
        <v>138</v>
      </c>
      <c r="AR427" s="28" t="s">
        <v>88</v>
      </c>
      <c r="AS427" s="29">
        <v>0.6</v>
      </c>
      <c r="AT427" s="29">
        <v>16.3</v>
      </c>
      <c r="AU427" s="30">
        <v>7.4</v>
      </c>
      <c r="AV427" s="31"/>
      <c r="AW427" s="26"/>
      <c r="AX427" s="26"/>
      <c r="AY427" s="26"/>
      <c r="AZ427" s="26"/>
      <c r="BA427" s="25">
        <v>1</v>
      </c>
      <c r="BB427" s="24">
        <v>40</v>
      </c>
      <c r="BC427" s="26">
        <v>255</v>
      </c>
      <c r="BD427" s="32" t="s">
        <v>744</v>
      </c>
      <c r="BE427" s="32">
        <v>50</v>
      </c>
      <c r="BF427" s="35" t="s">
        <v>130</v>
      </c>
      <c r="BG427" s="26" t="s">
        <v>120</v>
      </c>
      <c r="BH427" s="29">
        <v>20</v>
      </c>
      <c r="BI427" s="26" t="s">
        <v>108</v>
      </c>
      <c r="BJ427" s="25" t="s">
        <v>90</v>
      </c>
      <c r="BK427" s="36" t="s">
        <v>830</v>
      </c>
      <c r="BL427" s="204" t="str">
        <f t="shared" si="7"/>
        <v>insert into Pokemon values ( 426, Feebas, level, 20,  15,  20, 10,  55,  80, trainer,  Trade (Holding Prism Scale))</v>
      </c>
    </row>
    <row r="428" spans="1:64" ht="12.75" customHeight="1">
      <c r="A428" s="12">
        <v>350</v>
      </c>
      <c r="B428" s="56" t="s">
        <v>831</v>
      </c>
      <c r="C428" s="56"/>
      <c r="D428" s="57"/>
      <c r="E428" s="58"/>
      <c r="F428" s="58"/>
      <c r="G428" s="58"/>
      <c r="H428" s="58">
        <v>141</v>
      </c>
      <c r="I428" s="58">
        <v>146</v>
      </c>
      <c r="J428" s="58">
        <v>139</v>
      </c>
      <c r="K428" s="58">
        <v>139</v>
      </c>
      <c r="L428" s="58"/>
      <c r="M428" s="58"/>
      <c r="N428" s="58"/>
      <c r="O428" s="58"/>
      <c r="P428" s="58"/>
      <c r="Q428" s="58">
        <v>156</v>
      </c>
      <c r="R428" s="58"/>
      <c r="S428" s="58">
        <v>83</v>
      </c>
      <c r="T428" s="58"/>
      <c r="U428" s="58"/>
      <c r="V428" s="58">
        <v>190</v>
      </c>
      <c r="W428" s="58"/>
      <c r="X428" s="58">
        <v>91</v>
      </c>
      <c r="Y428" s="58"/>
      <c r="Z428" s="58"/>
      <c r="AA428" s="58">
        <v>153</v>
      </c>
      <c r="AB428" s="58"/>
      <c r="AC428" s="58">
        <v>189</v>
      </c>
      <c r="AD428" s="58"/>
      <c r="AE428" s="59"/>
      <c r="AF428" s="17">
        <v>95</v>
      </c>
      <c r="AG428" s="18">
        <v>60</v>
      </c>
      <c r="AH428" s="19">
        <v>79</v>
      </c>
      <c r="AI428" s="20">
        <v>100</v>
      </c>
      <c r="AJ428" s="21">
        <v>125</v>
      </c>
      <c r="AK428" s="22">
        <v>81</v>
      </c>
      <c r="AL428" s="23">
        <f t="shared" si="0"/>
        <v>540</v>
      </c>
      <c r="AM428" s="24" t="s">
        <v>103</v>
      </c>
      <c r="AN428" s="37"/>
      <c r="AO428" s="24" t="s">
        <v>524</v>
      </c>
      <c r="AP428" s="34" t="s">
        <v>230</v>
      </c>
      <c r="AQ428" s="27" t="s">
        <v>214</v>
      </c>
      <c r="AR428" s="28" t="s">
        <v>832</v>
      </c>
      <c r="AS428" s="29">
        <v>6.2</v>
      </c>
      <c r="AT428" s="29">
        <v>357.1</v>
      </c>
      <c r="AU428" s="30">
        <v>162</v>
      </c>
      <c r="AV428" s="31"/>
      <c r="AW428" s="26"/>
      <c r="AX428" s="26"/>
      <c r="AY428" s="26"/>
      <c r="AZ428" s="26">
        <v>2</v>
      </c>
      <c r="BA428" s="25"/>
      <c r="BB428" s="24">
        <v>189</v>
      </c>
      <c r="BC428" s="26">
        <v>60</v>
      </c>
      <c r="BD428" s="32" t="s">
        <v>744</v>
      </c>
      <c r="BE428" s="32">
        <v>50</v>
      </c>
      <c r="BF428" s="35" t="s">
        <v>218</v>
      </c>
      <c r="BG428" s="26" t="s">
        <v>120</v>
      </c>
      <c r="BH428" s="29">
        <v>20</v>
      </c>
      <c r="BI428" s="26" t="s">
        <v>108</v>
      </c>
      <c r="BJ428" s="25" t="s">
        <v>90</v>
      </c>
      <c r="BK428" s="36"/>
      <c r="BL428" s="204" t="str">
        <f t="shared" si="7"/>
        <v>insert into Pokemon values ( 427, Milotic, level, 95,  60,  79, 100,  125,  81, trainer,  0)</v>
      </c>
    </row>
    <row r="429" spans="1:64" ht="12.75" customHeight="1">
      <c r="A429" s="12">
        <v>351</v>
      </c>
      <c r="B429" s="56" t="s">
        <v>833</v>
      </c>
      <c r="C429" s="56"/>
      <c r="D429" s="57"/>
      <c r="E429" s="58"/>
      <c r="F429" s="58"/>
      <c r="G429" s="58"/>
      <c r="H429" s="58">
        <v>142</v>
      </c>
      <c r="I429" s="58">
        <v>147</v>
      </c>
      <c r="J429" s="58"/>
      <c r="K429" s="58"/>
      <c r="L429" s="58"/>
      <c r="M429" s="58">
        <v>163</v>
      </c>
      <c r="N429" s="58"/>
      <c r="O429" s="58"/>
      <c r="P429" s="58"/>
      <c r="Q429" s="58">
        <v>181</v>
      </c>
      <c r="R429" s="58"/>
      <c r="S429" s="58">
        <v>108</v>
      </c>
      <c r="T429" s="58">
        <v>77</v>
      </c>
      <c r="U429" s="58">
        <v>69</v>
      </c>
      <c r="V429" s="58">
        <v>220</v>
      </c>
      <c r="W429" s="58"/>
      <c r="X429" s="58">
        <v>121</v>
      </c>
      <c r="Y429" s="58">
        <v>84</v>
      </c>
      <c r="Z429" s="58">
        <v>82</v>
      </c>
      <c r="AA429" s="58"/>
      <c r="AB429" s="58"/>
      <c r="AC429" s="58"/>
      <c r="AD429" s="58"/>
      <c r="AE429" s="59"/>
      <c r="AF429" s="17">
        <v>70</v>
      </c>
      <c r="AG429" s="18">
        <v>70</v>
      </c>
      <c r="AH429" s="19">
        <v>70</v>
      </c>
      <c r="AI429" s="20">
        <v>70</v>
      </c>
      <c r="AJ429" s="21">
        <v>70</v>
      </c>
      <c r="AK429" s="22">
        <v>70</v>
      </c>
      <c r="AL429" s="23">
        <f t="shared" si="0"/>
        <v>420</v>
      </c>
      <c r="AM429" s="24" t="s">
        <v>141</v>
      </c>
      <c r="AN429" s="37"/>
      <c r="AO429" s="24" t="s">
        <v>834</v>
      </c>
      <c r="AP429" s="34"/>
      <c r="AQ429" s="27"/>
      <c r="AR429" s="28" t="s">
        <v>118</v>
      </c>
      <c r="AS429" s="29">
        <v>0.3</v>
      </c>
      <c r="AT429" s="29">
        <v>1.8</v>
      </c>
      <c r="AU429" s="30">
        <v>0.8</v>
      </c>
      <c r="AV429" s="31">
        <v>1</v>
      </c>
      <c r="AW429" s="26"/>
      <c r="AX429" s="26"/>
      <c r="AY429" s="26"/>
      <c r="AZ429" s="26"/>
      <c r="BA429" s="25"/>
      <c r="BB429" s="24">
        <v>147</v>
      </c>
      <c r="BC429" s="26">
        <v>45</v>
      </c>
      <c r="BD429" s="32" t="s">
        <v>119</v>
      </c>
      <c r="BE429" s="32">
        <v>50</v>
      </c>
      <c r="BF429" s="35" t="s">
        <v>313</v>
      </c>
      <c r="BG429" s="26" t="s">
        <v>120</v>
      </c>
      <c r="BH429" s="29">
        <v>25</v>
      </c>
      <c r="BI429" s="26" t="s">
        <v>179</v>
      </c>
      <c r="BJ429" s="25" t="s">
        <v>377</v>
      </c>
      <c r="BK429" s="36"/>
      <c r="BL429" s="204" t="str">
        <f t="shared" si="7"/>
        <v>insert into Pokemon values ( 428, Castform (Normal), level, 70,  70,  70, 70,  70,  70, trainer,  0)</v>
      </c>
    </row>
    <row r="430" spans="1:64" ht="12.75" customHeight="1">
      <c r="A430" s="12">
        <v>351.1</v>
      </c>
      <c r="B430" s="56" t="s">
        <v>835</v>
      </c>
      <c r="C430" s="56"/>
      <c r="D430" s="57"/>
      <c r="E430" s="58"/>
      <c r="F430" s="58"/>
      <c r="G430" s="58"/>
      <c r="H430" s="58">
        <v>142</v>
      </c>
      <c r="I430" s="58">
        <v>147</v>
      </c>
      <c r="J430" s="58"/>
      <c r="K430" s="58"/>
      <c r="L430" s="58"/>
      <c r="M430" s="58">
        <v>163</v>
      </c>
      <c r="N430" s="58"/>
      <c r="O430" s="58"/>
      <c r="P430" s="58"/>
      <c r="Q430" s="58">
        <v>181</v>
      </c>
      <c r="R430" s="58"/>
      <c r="S430" s="58">
        <v>108</v>
      </c>
      <c r="T430" s="58">
        <v>77</v>
      </c>
      <c r="U430" s="58">
        <v>69</v>
      </c>
      <c r="V430" s="58">
        <v>220</v>
      </c>
      <c r="W430" s="58"/>
      <c r="X430" s="58">
        <v>121</v>
      </c>
      <c r="Y430" s="58">
        <v>84</v>
      </c>
      <c r="Z430" s="58">
        <v>82</v>
      </c>
      <c r="AA430" s="58"/>
      <c r="AB430" s="58"/>
      <c r="AC430" s="58"/>
      <c r="AD430" s="58"/>
      <c r="AE430" s="59"/>
      <c r="AF430" s="17">
        <v>70</v>
      </c>
      <c r="AG430" s="18">
        <v>70</v>
      </c>
      <c r="AH430" s="19">
        <v>70</v>
      </c>
      <c r="AI430" s="20">
        <v>70</v>
      </c>
      <c r="AJ430" s="21">
        <v>70</v>
      </c>
      <c r="AK430" s="22">
        <v>70</v>
      </c>
      <c r="AL430" s="23">
        <f t="shared" si="0"/>
        <v>420</v>
      </c>
      <c r="AM430" s="24" t="s">
        <v>103</v>
      </c>
      <c r="AN430" s="37"/>
      <c r="AO430" s="24" t="s">
        <v>834</v>
      </c>
      <c r="AP430" s="34"/>
      <c r="AQ430" s="27"/>
      <c r="AR430" s="28" t="s">
        <v>118</v>
      </c>
      <c r="AS430" s="29">
        <v>0.3</v>
      </c>
      <c r="AT430" s="29">
        <v>1.8</v>
      </c>
      <c r="AU430" s="30">
        <v>0.8</v>
      </c>
      <c r="AV430" s="31">
        <v>1</v>
      </c>
      <c r="AW430" s="26"/>
      <c r="AX430" s="26"/>
      <c r="AY430" s="26"/>
      <c r="AZ430" s="26"/>
      <c r="BA430" s="25"/>
      <c r="BB430" s="24">
        <v>147</v>
      </c>
      <c r="BC430" s="26">
        <v>45</v>
      </c>
      <c r="BD430" s="32" t="s">
        <v>119</v>
      </c>
      <c r="BE430" s="32">
        <v>50</v>
      </c>
      <c r="BF430" s="35" t="s">
        <v>107</v>
      </c>
      <c r="BG430" s="26" t="s">
        <v>120</v>
      </c>
      <c r="BH430" s="29">
        <v>25</v>
      </c>
      <c r="BI430" s="26" t="s">
        <v>179</v>
      </c>
      <c r="BJ430" s="25" t="s">
        <v>377</v>
      </c>
      <c r="BK430" s="36"/>
      <c r="BL430" s="204" t="str">
        <f t="shared" si="7"/>
        <v>insert into Pokemon values ( 429, Castform (Rainy), level, 70,  70,  70, 70,  70,  70, trainer,  0)</v>
      </c>
    </row>
    <row r="431" spans="1:64" ht="12.75" customHeight="1">
      <c r="A431" s="12">
        <v>351.2</v>
      </c>
      <c r="B431" s="56" t="s">
        <v>836</v>
      </c>
      <c r="C431" s="56"/>
      <c r="D431" s="57"/>
      <c r="E431" s="58"/>
      <c r="F431" s="58"/>
      <c r="G431" s="58"/>
      <c r="H431" s="58">
        <v>142</v>
      </c>
      <c r="I431" s="58">
        <v>147</v>
      </c>
      <c r="J431" s="58"/>
      <c r="K431" s="58"/>
      <c r="L431" s="58"/>
      <c r="M431" s="58">
        <v>163</v>
      </c>
      <c r="N431" s="58"/>
      <c r="O431" s="58"/>
      <c r="P431" s="58"/>
      <c r="Q431" s="58">
        <v>181</v>
      </c>
      <c r="R431" s="58"/>
      <c r="S431" s="58">
        <v>108</v>
      </c>
      <c r="T431" s="58">
        <v>77</v>
      </c>
      <c r="U431" s="58">
        <v>69</v>
      </c>
      <c r="V431" s="58">
        <v>220</v>
      </c>
      <c r="W431" s="58"/>
      <c r="X431" s="58">
        <v>121</v>
      </c>
      <c r="Y431" s="58">
        <v>84</v>
      </c>
      <c r="Z431" s="58">
        <v>82</v>
      </c>
      <c r="AA431" s="58"/>
      <c r="AB431" s="58"/>
      <c r="AC431" s="58"/>
      <c r="AD431" s="58"/>
      <c r="AE431" s="59"/>
      <c r="AF431" s="17">
        <v>70</v>
      </c>
      <c r="AG431" s="18">
        <v>70</v>
      </c>
      <c r="AH431" s="19">
        <v>70</v>
      </c>
      <c r="AI431" s="20">
        <v>70</v>
      </c>
      <c r="AJ431" s="21">
        <v>70</v>
      </c>
      <c r="AK431" s="22">
        <v>70</v>
      </c>
      <c r="AL431" s="23">
        <f t="shared" si="0"/>
        <v>420</v>
      </c>
      <c r="AM431" s="24" t="s">
        <v>191</v>
      </c>
      <c r="AN431" s="37"/>
      <c r="AO431" s="24" t="s">
        <v>834</v>
      </c>
      <c r="AP431" s="34"/>
      <c r="AQ431" s="27"/>
      <c r="AR431" s="28" t="s">
        <v>118</v>
      </c>
      <c r="AS431" s="29">
        <v>0.3</v>
      </c>
      <c r="AT431" s="29">
        <v>1.8</v>
      </c>
      <c r="AU431" s="30">
        <v>0.8</v>
      </c>
      <c r="AV431" s="31">
        <v>1</v>
      </c>
      <c r="AW431" s="26"/>
      <c r="AX431" s="26"/>
      <c r="AY431" s="26"/>
      <c r="AZ431" s="26"/>
      <c r="BA431" s="25"/>
      <c r="BB431" s="24">
        <v>147</v>
      </c>
      <c r="BC431" s="26">
        <v>45</v>
      </c>
      <c r="BD431" s="32" t="s">
        <v>119</v>
      </c>
      <c r="BE431" s="32">
        <v>50</v>
      </c>
      <c r="BF431" s="35" t="s">
        <v>128</v>
      </c>
      <c r="BG431" s="26" t="s">
        <v>120</v>
      </c>
      <c r="BH431" s="29">
        <v>25</v>
      </c>
      <c r="BI431" s="26" t="s">
        <v>179</v>
      </c>
      <c r="BJ431" s="25" t="s">
        <v>377</v>
      </c>
      <c r="BK431" s="36"/>
      <c r="BL431" s="204" t="str">
        <f t="shared" si="7"/>
        <v>insert into Pokemon values ( 430, Castform (Snowy), level, 70,  70,  70, 70,  70,  70, trainer,  0)</v>
      </c>
    </row>
    <row r="432" spans="1:64" ht="12.75" customHeight="1">
      <c r="A432" s="12">
        <v>351.3</v>
      </c>
      <c r="B432" s="56" t="s">
        <v>837</v>
      </c>
      <c r="C432" s="56"/>
      <c r="D432" s="57"/>
      <c r="E432" s="58"/>
      <c r="F432" s="58"/>
      <c r="G432" s="58"/>
      <c r="H432" s="58">
        <v>142</v>
      </c>
      <c r="I432" s="58">
        <v>147</v>
      </c>
      <c r="J432" s="58"/>
      <c r="K432" s="58"/>
      <c r="L432" s="58"/>
      <c r="M432" s="58">
        <v>163</v>
      </c>
      <c r="N432" s="58"/>
      <c r="O432" s="58"/>
      <c r="P432" s="58"/>
      <c r="Q432" s="58">
        <v>181</v>
      </c>
      <c r="R432" s="58"/>
      <c r="S432" s="58">
        <v>108</v>
      </c>
      <c r="T432" s="58">
        <v>77</v>
      </c>
      <c r="U432" s="58">
        <v>69</v>
      </c>
      <c r="V432" s="58">
        <v>220</v>
      </c>
      <c r="W432" s="58"/>
      <c r="X432" s="58">
        <v>121</v>
      </c>
      <c r="Y432" s="58">
        <v>84</v>
      </c>
      <c r="Z432" s="58">
        <v>82</v>
      </c>
      <c r="AA432" s="58"/>
      <c r="AB432" s="58"/>
      <c r="AC432" s="58"/>
      <c r="AD432" s="58"/>
      <c r="AE432" s="59"/>
      <c r="AF432" s="17">
        <v>70</v>
      </c>
      <c r="AG432" s="18">
        <v>70</v>
      </c>
      <c r="AH432" s="19">
        <v>70</v>
      </c>
      <c r="AI432" s="20">
        <v>70</v>
      </c>
      <c r="AJ432" s="21">
        <v>70</v>
      </c>
      <c r="AK432" s="22">
        <v>70</v>
      </c>
      <c r="AL432" s="23">
        <f t="shared" si="0"/>
        <v>420</v>
      </c>
      <c r="AM432" s="24" t="s">
        <v>85</v>
      </c>
      <c r="AN432" s="37"/>
      <c r="AO432" s="24" t="s">
        <v>834</v>
      </c>
      <c r="AP432" s="34"/>
      <c r="AQ432" s="27"/>
      <c r="AR432" s="28" t="s">
        <v>118</v>
      </c>
      <c r="AS432" s="29">
        <v>0.3</v>
      </c>
      <c r="AT432" s="29">
        <v>1.8</v>
      </c>
      <c r="AU432" s="30">
        <v>0.8</v>
      </c>
      <c r="AV432" s="31">
        <v>1</v>
      </c>
      <c r="AW432" s="26"/>
      <c r="AX432" s="26"/>
      <c r="AY432" s="26"/>
      <c r="AZ432" s="26"/>
      <c r="BA432" s="25"/>
      <c r="BB432" s="24">
        <v>147</v>
      </c>
      <c r="BC432" s="26">
        <v>45</v>
      </c>
      <c r="BD432" s="32" t="s">
        <v>119</v>
      </c>
      <c r="BE432" s="32">
        <v>50</v>
      </c>
      <c r="BF432" s="35" t="s">
        <v>89</v>
      </c>
      <c r="BG432" s="26" t="s">
        <v>120</v>
      </c>
      <c r="BH432" s="29">
        <v>25</v>
      </c>
      <c r="BI432" s="26" t="s">
        <v>179</v>
      </c>
      <c r="BJ432" s="25" t="s">
        <v>377</v>
      </c>
      <c r="BK432" s="36"/>
      <c r="BL432" s="204" t="str">
        <f t="shared" si="7"/>
        <v>insert into Pokemon values ( 431, Castform (Sunny), level, 70,  70,  70, 70,  70,  70, trainer,  0)</v>
      </c>
    </row>
    <row r="433" spans="1:64" ht="12.75" customHeight="1">
      <c r="A433" s="12">
        <v>352</v>
      </c>
      <c r="B433" s="56" t="s">
        <v>838</v>
      </c>
      <c r="C433" s="56"/>
      <c r="D433" s="57"/>
      <c r="E433" s="58"/>
      <c r="F433" s="58"/>
      <c r="G433" s="58"/>
      <c r="H433" s="58">
        <v>145</v>
      </c>
      <c r="I433" s="58">
        <v>150</v>
      </c>
      <c r="J433" s="58"/>
      <c r="K433" s="58"/>
      <c r="L433" s="58"/>
      <c r="M433" s="58"/>
      <c r="N433" s="58">
        <v>116</v>
      </c>
      <c r="O433" s="58"/>
      <c r="P433" s="58"/>
      <c r="Q433" s="58"/>
      <c r="R433" s="58"/>
      <c r="S433" s="58"/>
      <c r="T433" s="58"/>
      <c r="U433" s="58"/>
      <c r="V433" s="58">
        <v>214</v>
      </c>
      <c r="W433" s="58"/>
      <c r="X433" s="58">
        <v>115</v>
      </c>
      <c r="Y433" s="58"/>
      <c r="Z433" s="58"/>
      <c r="AA433" s="58"/>
      <c r="AB433" s="58"/>
      <c r="AC433" s="58"/>
      <c r="AD433" s="58"/>
      <c r="AE433" s="59"/>
      <c r="AF433" s="17">
        <v>60</v>
      </c>
      <c r="AG433" s="18">
        <v>90</v>
      </c>
      <c r="AH433" s="19">
        <v>70</v>
      </c>
      <c r="AI433" s="20">
        <v>60</v>
      </c>
      <c r="AJ433" s="21">
        <v>120</v>
      </c>
      <c r="AK433" s="22">
        <v>40</v>
      </c>
      <c r="AL433" s="23">
        <f t="shared" si="0"/>
        <v>440</v>
      </c>
      <c r="AM433" s="24" t="s">
        <v>141</v>
      </c>
      <c r="AN433" s="37"/>
      <c r="AO433" s="24" t="s">
        <v>839</v>
      </c>
      <c r="AP433" s="34"/>
      <c r="AQ433" s="38"/>
      <c r="AR433" s="39" t="s">
        <v>76</v>
      </c>
      <c r="AS433" s="40">
        <v>1</v>
      </c>
      <c r="AT433" s="40">
        <v>48.5</v>
      </c>
      <c r="AU433" s="41">
        <v>22</v>
      </c>
      <c r="AV433" s="31"/>
      <c r="AW433" s="26"/>
      <c r="AX433" s="26"/>
      <c r="AY433" s="26"/>
      <c r="AZ433" s="26">
        <v>1</v>
      </c>
      <c r="BA433" s="25"/>
      <c r="BB433" s="24">
        <v>154</v>
      </c>
      <c r="BC433" s="26">
        <v>200</v>
      </c>
      <c r="BD433" s="32" t="s">
        <v>70</v>
      </c>
      <c r="BE433" s="32">
        <v>50</v>
      </c>
      <c r="BF433" s="35" t="s">
        <v>71</v>
      </c>
      <c r="BG433" s="26" t="s">
        <v>120</v>
      </c>
      <c r="BH433" s="29">
        <v>20</v>
      </c>
      <c r="BI433" s="26" t="s">
        <v>156</v>
      </c>
      <c r="BJ433" s="37"/>
      <c r="BK433" s="36"/>
      <c r="BL433" s="204" t="str">
        <f t="shared" si="7"/>
        <v>insert into Pokemon values ( 432, Kecleon, level, 60,  90,  70, 60,  120,  40, trainer,  0)</v>
      </c>
    </row>
    <row r="434" spans="1:64" ht="12.75" customHeight="1">
      <c r="A434" s="12">
        <v>353</v>
      </c>
      <c r="B434" s="56" t="s">
        <v>840</v>
      </c>
      <c r="C434" s="56"/>
      <c r="D434" s="57"/>
      <c r="E434" s="58"/>
      <c r="F434" s="58"/>
      <c r="G434" s="58"/>
      <c r="H434" s="58">
        <v>146</v>
      </c>
      <c r="I434" s="58">
        <v>151</v>
      </c>
      <c r="J434" s="58"/>
      <c r="K434" s="58"/>
      <c r="L434" s="58"/>
      <c r="M434" s="58">
        <v>210</v>
      </c>
      <c r="N434" s="58"/>
      <c r="O434" s="58"/>
      <c r="P434" s="58">
        <v>122</v>
      </c>
      <c r="Q434" s="58"/>
      <c r="R434" s="58"/>
      <c r="S434" s="58"/>
      <c r="T434" s="58"/>
      <c r="U434" s="58"/>
      <c r="V434" s="58">
        <v>316</v>
      </c>
      <c r="W434" s="58"/>
      <c r="X434" s="58"/>
      <c r="Y434" s="58">
        <v>137</v>
      </c>
      <c r="Z434" s="58"/>
      <c r="AA434" s="58"/>
      <c r="AB434" s="58"/>
      <c r="AC434" s="58"/>
      <c r="AD434" s="58"/>
      <c r="AE434" s="59">
        <v>298</v>
      </c>
      <c r="AF434" s="17">
        <v>44</v>
      </c>
      <c r="AG434" s="18">
        <v>75</v>
      </c>
      <c r="AH434" s="19">
        <v>35</v>
      </c>
      <c r="AI434" s="20">
        <v>63</v>
      </c>
      <c r="AJ434" s="21">
        <v>33</v>
      </c>
      <c r="AK434" s="22">
        <v>45</v>
      </c>
      <c r="AL434" s="23">
        <f t="shared" si="0"/>
        <v>295</v>
      </c>
      <c r="AM434" s="24" t="s">
        <v>389</v>
      </c>
      <c r="AN434" s="37"/>
      <c r="AO434" s="24" t="s">
        <v>401</v>
      </c>
      <c r="AP434" s="26" t="s">
        <v>232</v>
      </c>
      <c r="AQ434" s="27" t="s">
        <v>393</v>
      </c>
      <c r="AR434" s="28" t="s">
        <v>88</v>
      </c>
      <c r="AS434" s="29">
        <v>0.6</v>
      </c>
      <c r="AT434" s="29">
        <v>5.0999999999999996</v>
      </c>
      <c r="AU434" s="30">
        <v>2.2999999999999998</v>
      </c>
      <c r="AV434" s="31"/>
      <c r="AW434" s="26">
        <v>1</v>
      </c>
      <c r="AX434" s="26"/>
      <c r="AY434" s="26"/>
      <c r="AZ434" s="26"/>
      <c r="BA434" s="25"/>
      <c r="BB434" s="24">
        <v>59</v>
      </c>
      <c r="BC434" s="26">
        <v>225</v>
      </c>
      <c r="BD434" s="32" t="s">
        <v>217</v>
      </c>
      <c r="BE434" s="32">
        <v>35</v>
      </c>
      <c r="BF434" s="35" t="s">
        <v>99</v>
      </c>
      <c r="BG434" s="26" t="s">
        <v>120</v>
      </c>
      <c r="BH434" s="29">
        <v>25</v>
      </c>
      <c r="BI434" s="26" t="s">
        <v>377</v>
      </c>
      <c r="BJ434" s="37"/>
      <c r="BK434" s="36" t="s">
        <v>771</v>
      </c>
      <c r="BL434" s="204" t="str">
        <f t="shared" si="7"/>
        <v>insert into Pokemon values ( 433, Shuppet, level, 44,  75,  35, 63,  33,  45, trainer,  Lv. 37)</v>
      </c>
    </row>
    <row r="435" spans="1:64" ht="12.75" customHeight="1">
      <c r="A435" s="12">
        <v>354</v>
      </c>
      <c r="B435" s="56" t="s">
        <v>841</v>
      </c>
      <c r="C435" s="56"/>
      <c r="D435" s="57"/>
      <c r="E435" s="58"/>
      <c r="F435" s="58"/>
      <c r="G435" s="58"/>
      <c r="H435" s="58">
        <v>147</v>
      </c>
      <c r="I435" s="58">
        <v>152</v>
      </c>
      <c r="J435" s="58"/>
      <c r="K435" s="58"/>
      <c r="L435" s="58"/>
      <c r="M435" s="58">
        <v>211</v>
      </c>
      <c r="N435" s="58"/>
      <c r="O435" s="58"/>
      <c r="P435" s="58">
        <v>123</v>
      </c>
      <c r="Q435" s="58"/>
      <c r="R435" s="58"/>
      <c r="S435" s="58"/>
      <c r="T435" s="58"/>
      <c r="U435" s="58"/>
      <c r="V435" s="58">
        <v>317</v>
      </c>
      <c r="W435" s="58"/>
      <c r="X435" s="58"/>
      <c r="Y435" s="58">
        <v>138</v>
      </c>
      <c r="Z435" s="58"/>
      <c r="AA435" s="58"/>
      <c r="AB435" s="58"/>
      <c r="AC435" s="58"/>
      <c r="AD435" s="58"/>
      <c r="AE435" s="59">
        <v>299</v>
      </c>
      <c r="AF435" s="17">
        <v>64</v>
      </c>
      <c r="AG435" s="18">
        <v>115</v>
      </c>
      <c r="AH435" s="19">
        <v>65</v>
      </c>
      <c r="AI435" s="20">
        <v>83</v>
      </c>
      <c r="AJ435" s="21">
        <v>63</v>
      </c>
      <c r="AK435" s="22">
        <v>65</v>
      </c>
      <c r="AL435" s="23">
        <f t="shared" si="0"/>
        <v>455</v>
      </c>
      <c r="AM435" s="24" t="s">
        <v>389</v>
      </c>
      <c r="AN435" s="37"/>
      <c r="AO435" s="24" t="s">
        <v>401</v>
      </c>
      <c r="AP435" s="26" t="s">
        <v>232</v>
      </c>
      <c r="AQ435" s="27" t="s">
        <v>393</v>
      </c>
      <c r="AR435" s="28" t="s">
        <v>92</v>
      </c>
      <c r="AS435" s="29">
        <v>1.1000000000000001</v>
      </c>
      <c r="AT435" s="29">
        <v>27.6</v>
      </c>
      <c r="AU435" s="30">
        <v>12.5</v>
      </c>
      <c r="AV435" s="31"/>
      <c r="AW435" s="26">
        <v>2</v>
      </c>
      <c r="AX435" s="26"/>
      <c r="AY435" s="26"/>
      <c r="AZ435" s="26"/>
      <c r="BA435" s="25"/>
      <c r="BB435" s="24">
        <v>159</v>
      </c>
      <c r="BC435" s="26">
        <v>45</v>
      </c>
      <c r="BD435" s="32" t="s">
        <v>217</v>
      </c>
      <c r="BE435" s="32">
        <v>35</v>
      </c>
      <c r="BF435" s="35" t="s">
        <v>99</v>
      </c>
      <c r="BG435" s="26" t="s">
        <v>120</v>
      </c>
      <c r="BH435" s="29">
        <v>25</v>
      </c>
      <c r="BI435" s="26" t="s">
        <v>377</v>
      </c>
      <c r="BJ435" s="37"/>
      <c r="BK435" s="36"/>
      <c r="BL435" s="204" t="str">
        <f t="shared" si="7"/>
        <v>insert into Pokemon values ( 434, Banette, level, 64,  115,  65, 83,  63,  65, trainer,  0)</v>
      </c>
    </row>
    <row r="436" spans="1:64" ht="12.75" customHeight="1">
      <c r="A436" s="12">
        <v>354.1</v>
      </c>
      <c r="B436" s="56" t="s">
        <v>842</v>
      </c>
      <c r="C436" s="56" t="s">
        <v>137</v>
      </c>
      <c r="D436" s="57"/>
      <c r="E436" s="58"/>
      <c r="F436" s="58"/>
      <c r="G436" s="58"/>
      <c r="H436" s="58"/>
      <c r="I436" s="58">
        <v>152</v>
      </c>
      <c r="J436" s="58"/>
      <c r="K436" s="58"/>
      <c r="L436" s="58"/>
      <c r="M436" s="58"/>
      <c r="N436" s="58"/>
      <c r="O436" s="58"/>
      <c r="P436" s="58">
        <v>123</v>
      </c>
      <c r="Q436" s="58"/>
      <c r="R436" s="58"/>
      <c r="S436" s="58"/>
      <c r="T436" s="58"/>
      <c r="U436" s="58"/>
      <c r="V436" s="58">
        <v>317</v>
      </c>
      <c r="W436" s="58"/>
      <c r="X436" s="58"/>
      <c r="Y436" s="58">
        <v>138</v>
      </c>
      <c r="Z436" s="58"/>
      <c r="AA436" s="58"/>
      <c r="AB436" s="58"/>
      <c r="AC436" s="58"/>
      <c r="AD436" s="58"/>
      <c r="AE436" s="59"/>
      <c r="AF436" s="17">
        <v>64</v>
      </c>
      <c r="AG436" s="18">
        <v>165</v>
      </c>
      <c r="AH436" s="19">
        <v>75</v>
      </c>
      <c r="AI436" s="20">
        <v>93</v>
      </c>
      <c r="AJ436" s="21">
        <v>83</v>
      </c>
      <c r="AK436" s="22">
        <v>75</v>
      </c>
      <c r="AL436" s="23">
        <f t="shared" si="0"/>
        <v>555</v>
      </c>
      <c r="AM436" s="24" t="s">
        <v>389</v>
      </c>
      <c r="AN436" s="37"/>
      <c r="AO436" s="24" t="s">
        <v>603</v>
      </c>
      <c r="AP436" s="26"/>
      <c r="AQ436" s="27"/>
      <c r="AR436" s="28" t="s">
        <v>167</v>
      </c>
      <c r="AS436" s="29">
        <v>1.2</v>
      </c>
      <c r="AT436" s="29">
        <v>28.7</v>
      </c>
      <c r="AU436" s="30">
        <v>13</v>
      </c>
      <c r="AV436" s="31"/>
      <c r="AW436" s="26">
        <v>2</v>
      </c>
      <c r="AX436" s="26"/>
      <c r="AY436" s="26"/>
      <c r="AZ436" s="26"/>
      <c r="BA436" s="25"/>
      <c r="BB436" s="24">
        <v>194</v>
      </c>
      <c r="BC436" s="26">
        <v>45</v>
      </c>
      <c r="BD436" s="32" t="s">
        <v>217</v>
      </c>
      <c r="BE436" s="32">
        <v>35</v>
      </c>
      <c r="BF436" s="35" t="s">
        <v>99</v>
      </c>
      <c r="BG436" s="26" t="s">
        <v>120</v>
      </c>
      <c r="BH436" s="29">
        <v>25</v>
      </c>
      <c r="BI436" s="26" t="s">
        <v>377</v>
      </c>
      <c r="BJ436" s="25"/>
      <c r="BK436" s="36"/>
      <c r="BL436" s="204" t="str">
        <f t="shared" si="7"/>
        <v>insert into Pokemon values ( 435, Banette (Mega), level, 64,  165,  75, 93,  83,  75, trainer,  0)</v>
      </c>
    </row>
    <row r="437" spans="1:64" ht="12.75" customHeight="1">
      <c r="A437" s="12">
        <v>355</v>
      </c>
      <c r="B437" s="56" t="s">
        <v>843</v>
      </c>
      <c r="C437" s="56"/>
      <c r="D437" s="57"/>
      <c r="E437" s="58"/>
      <c r="F437" s="58"/>
      <c r="G437" s="58"/>
      <c r="H437" s="58">
        <v>148</v>
      </c>
      <c r="I437" s="58">
        <v>153</v>
      </c>
      <c r="J437" s="58"/>
      <c r="K437" s="58">
        <v>189</v>
      </c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>
        <v>135</v>
      </c>
      <c r="AB437" s="58"/>
      <c r="AC437" s="58"/>
      <c r="AD437" s="58">
        <v>158</v>
      </c>
      <c r="AE437" s="59"/>
      <c r="AF437" s="17">
        <v>20</v>
      </c>
      <c r="AG437" s="18">
        <v>40</v>
      </c>
      <c r="AH437" s="19">
        <v>90</v>
      </c>
      <c r="AI437" s="20">
        <v>30</v>
      </c>
      <c r="AJ437" s="21">
        <v>90</v>
      </c>
      <c r="AK437" s="22">
        <v>25</v>
      </c>
      <c r="AL437" s="23">
        <f t="shared" si="0"/>
        <v>295</v>
      </c>
      <c r="AM437" s="24" t="s">
        <v>389</v>
      </c>
      <c r="AN437" s="37"/>
      <c r="AO437" s="24" t="s">
        <v>390</v>
      </c>
      <c r="AP437" s="34"/>
      <c r="AQ437" s="38"/>
      <c r="AR437" s="39" t="s">
        <v>182</v>
      </c>
      <c r="AS437" s="40">
        <v>0.8</v>
      </c>
      <c r="AT437" s="40">
        <v>33.1</v>
      </c>
      <c r="AU437" s="41">
        <v>15</v>
      </c>
      <c r="AV437" s="31"/>
      <c r="AW437" s="26"/>
      <c r="AX437" s="26"/>
      <c r="AY437" s="26"/>
      <c r="AZ437" s="26">
        <v>1</v>
      </c>
      <c r="BA437" s="25"/>
      <c r="BB437" s="24">
        <v>59</v>
      </c>
      <c r="BC437" s="26">
        <v>190</v>
      </c>
      <c r="BD437" s="32" t="s">
        <v>217</v>
      </c>
      <c r="BE437" s="32">
        <v>35</v>
      </c>
      <c r="BF437" s="35" t="s">
        <v>99</v>
      </c>
      <c r="BG437" s="26" t="s">
        <v>120</v>
      </c>
      <c r="BH437" s="29">
        <v>25</v>
      </c>
      <c r="BI437" s="26" t="s">
        <v>377</v>
      </c>
      <c r="BJ437" s="37"/>
      <c r="BK437" s="36" t="s">
        <v>771</v>
      </c>
      <c r="BL437" s="204" t="str">
        <f t="shared" si="7"/>
        <v>insert into Pokemon values ( 436, Duskull, level, 20,  40,  90, 30,  90,  25, trainer,  Lv. 37)</v>
      </c>
    </row>
    <row r="438" spans="1:64" ht="12.75" customHeight="1">
      <c r="A438" s="12">
        <v>356</v>
      </c>
      <c r="B438" s="56" t="s">
        <v>844</v>
      </c>
      <c r="C438" s="56"/>
      <c r="D438" s="57"/>
      <c r="E438" s="58"/>
      <c r="F438" s="58"/>
      <c r="G438" s="58"/>
      <c r="H438" s="58">
        <v>149</v>
      </c>
      <c r="I438" s="58">
        <v>154</v>
      </c>
      <c r="J438" s="58"/>
      <c r="K438" s="58">
        <v>190</v>
      </c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>
        <v>136</v>
      </c>
      <c r="AB438" s="58"/>
      <c r="AC438" s="58"/>
      <c r="AD438" s="58">
        <v>159</v>
      </c>
      <c r="AE438" s="59"/>
      <c r="AF438" s="17">
        <v>40</v>
      </c>
      <c r="AG438" s="18">
        <v>70</v>
      </c>
      <c r="AH438" s="19">
        <v>130</v>
      </c>
      <c r="AI438" s="20">
        <v>60</v>
      </c>
      <c r="AJ438" s="21">
        <v>130</v>
      </c>
      <c r="AK438" s="22">
        <v>25</v>
      </c>
      <c r="AL438" s="23">
        <f t="shared" si="0"/>
        <v>455</v>
      </c>
      <c r="AM438" s="24" t="s">
        <v>389</v>
      </c>
      <c r="AN438" s="37"/>
      <c r="AO438" s="24" t="s">
        <v>508</v>
      </c>
      <c r="AP438" s="34"/>
      <c r="AQ438" s="38"/>
      <c r="AR438" s="39" t="s">
        <v>111</v>
      </c>
      <c r="AS438" s="40">
        <v>1.6</v>
      </c>
      <c r="AT438" s="40">
        <v>67.5</v>
      </c>
      <c r="AU438" s="41">
        <v>30.6</v>
      </c>
      <c r="AV438" s="31"/>
      <c r="AW438" s="26"/>
      <c r="AX438" s="26">
        <v>1</v>
      </c>
      <c r="AY438" s="26"/>
      <c r="AZ438" s="26">
        <v>1</v>
      </c>
      <c r="BA438" s="25"/>
      <c r="BB438" s="24">
        <v>159</v>
      </c>
      <c r="BC438" s="26">
        <v>90</v>
      </c>
      <c r="BD438" s="32" t="s">
        <v>217</v>
      </c>
      <c r="BE438" s="32">
        <v>35</v>
      </c>
      <c r="BF438" s="35" t="s">
        <v>99</v>
      </c>
      <c r="BG438" s="26" t="s">
        <v>120</v>
      </c>
      <c r="BH438" s="29">
        <v>25</v>
      </c>
      <c r="BI438" s="26" t="s">
        <v>377</v>
      </c>
      <c r="BJ438" s="37"/>
      <c r="BK438" s="36" t="s">
        <v>845</v>
      </c>
      <c r="BL438" s="204" t="str">
        <f t="shared" si="7"/>
        <v>insert into Pokemon values ( 437, Dusclops, level, 40,  70,  130, 60,  130,  25, trainer,  Trade (Holding Reaper Cloth))</v>
      </c>
    </row>
    <row r="439" spans="1:64" ht="12.75" customHeight="1">
      <c r="A439" s="12">
        <v>357</v>
      </c>
      <c r="B439" s="56" t="s">
        <v>846</v>
      </c>
      <c r="C439" s="56"/>
      <c r="D439" s="57"/>
      <c r="E439" s="58"/>
      <c r="F439" s="58"/>
      <c r="G439" s="58"/>
      <c r="H439" s="58">
        <v>150</v>
      </c>
      <c r="I439" s="58">
        <v>156</v>
      </c>
      <c r="J439" s="58"/>
      <c r="K439" s="58">
        <v>185</v>
      </c>
      <c r="L439" s="58"/>
      <c r="M439" s="58">
        <v>288</v>
      </c>
      <c r="N439" s="58"/>
      <c r="O439" s="58"/>
      <c r="P439" s="58"/>
      <c r="Q439" s="58"/>
      <c r="R439" s="58"/>
      <c r="S439" s="58"/>
      <c r="T439" s="58"/>
      <c r="U439" s="58"/>
      <c r="V439" s="58">
        <v>354</v>
      </c>
      <c r="W439" s="58"/>
      <c r="X439" s="58"/>
      <c r="Y439" s="58"/>
      <c r="Z439" s="58">
        <v>101</v>
      </c>
      <c r="AA439" s="58"/>
      <c r="AB439" s="58"/>
      <c r="AC439" s="58"/>
      <c r="AD439" s="58"/>
      <c r="AE439" s="59">
        <v>246</v>
      </c>
      <c r="AF439" s="17">
        <v>99</v>
      </c>
      <c r="AG439" s="18">
        <v>68</v>
      </c>
      <c r="AH439" s="19">
        <v>83</v>
      </c>
      <c r="AI439" s="20">
        <v>72</v>
      </c>
      <c r="AJ439" s="21">
        <v>87</v>
      </c>
      <c r="AK439" s="22">
        <v>51</v>
      </c>
      <c r="AL439" s="23">
        <f t="shared" si="0"/>
        <v>460</v>
      </c>
      <c r="AM439" s="24" t="s">
        <v>65</v>
      </c>
      <c r="AN439" s="25" t="s">
        <v>95</v>
      </c>
      <c r="AO439" s="24" t="s">
        <v>68</v>
      </c>
      <c r="AP439" s="26" t="s">
        <v>87</v>
      </c>
      <c r="AQ439" s="27" t="s">
        <v>414</v>
      </c>
      <c r="AR439" s="28" t="s">
        <v>79</v>
      </c>
      <c r="AS439" s="29">
        <v>2</v>
      </c>
      <c r="AT439" s="29">
        <v>220.5</v>
      </c>
      <c r="AU439" s="30">
        <v>100</v>
      </c>
      <c r="AV439" s="31">
        <v>2</v>
      </c>
      <c r="AW439" s="26"/>
      <c r="AX439" s="26"/>
      <c r="AY439" s="26"/>
      <c r="AZ439" s="26"/>
      <c r="BA439" s="25"/>
      <c r="BB439" s="24">
        <v>161</v>
      </c>
      <c r="BC439" s="26">
        <v>200</v>
      </c>
      <c r="BD439" s="32" t="s">
        <v>288</v>
      </c>
      <c r="BE439" s="32">
        <v>50</v>
      </c>
      <c r="BF439" s="35" t="s">
        <v>71</v>
      </c>
      <c r="BG439" s="26" t="s">
        <v>120</v>
      </c>
      <c r="BH439" s="29">
        <v>25</v>
      </c>
      <c r="BI439" s="26" t="s">
        <v>73</v>
      </c>
      <c r="BJ439" s="25" t="s">
        <v>65</v>
      </c>
      <c r="BK439" s="36"/>
      <c r="BL439" s="204" t="str">
        <f t="shared" si="7"/>
        <v>insert into Pokemon values ( 438, Tropius, level, 99,  68,  83, 72,  87,  51, trainer,  0)</v>
      </c>
    </row>
    <row r="440" spans="1:64" ht="12.75" customHeight="1">
      <c r="A440" s="12">
        <v>358</v>
      </c>
      <c r="B440" s="56" t="s">
        <v>847</v>
      </c>
      <c r="C440" s="56"/>
      <c r="D440" s="57"/>
      <c r="E440" s="58"/>
      <c r="F440" s="58"/>
      <c r="G440" s="58"/>
      <c r="H440" s="58">
        <v>151</v>
      </c>
      <c r="I440" s="58">
        <v>158</v>
      </c>
      <c r="J440" s="58">
        <v>83</v>
      </c>
      <c r="K440" s="58">
        <v>83</v>
      </c>
      <c r="L440" s="58"/>
      <c r="M440" s="58"/>
      <c r="N440" s="58"/>
      <c r="O440" s="58">
        <v>112</v>
      </c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>
        <v>196</v>
      </c>
      <c r="AE440" s="59"/>
      <c r="AF440" s="17">
        <v>75</v>
      </c>
      <c r="AG440" s="18">
        <v>50</v>
      </c>
      <c r="AH440" s="19">
        <v>89</v>
      </c>
      <c r="AI440" s="20">
        <v>95</v>
      </c>
      <c r="AJ440" s="21">
        <v>90</v>
      </c>
      <c r="AK440" s="22">
        <v>65</v>
      </c>
      <c r="AL440" s="23">
        <f t="shared" si="0"/>
        <v>464</v>
      </c>
      <c r="AM440" s="24" t="s">
        <v>184</v>
      </c>
      <c r="AN440" s="37"/>
      <c r="AO440" s="24" t="s">
        <v>390</v>
      </c>
      <c r="AP440" s="34"/>
      <c r="AQ440" s="38"/>
      <c r="AR440" s="39" t="s">
        <v>88</v>
      </c>
      <c r="AS440" s="40">
        <v>0.6</v>
      </c>
      <c r="AT440" s="40">
        <v>2.2000000000000002</v>
      </c>
      <c r="AU440" s="41">
        <v>1</v>
      </c>
      <c r="AV440" s="31"/>
      <c r="AW440" s="26"/>
      <c r="AX440" s="26"/>
      <c r="AY440" s="26">
        <v>1</v>
      </c>
      <c r="AZ440" s="26">
        <v>1</v>
      </c>
      <c r="BA440" s="25"/>
      <c r="BB440" s="24">
        <v>159</v>
      </c>
      <c r="BC440" s="26">
        <v>45</v>
      </c>
      <c r="BD440" s="32" t="s">
        <v>217</v>
      </c>
      <c r="BE440" s="32">
        <v>50</v>
      </c>
      <c r="BF440" s="35" t="s">
        <v>107</v>
      </c>
      <c r="BG440" s="26" t="s">
        <v>120</v>
      </c>
      <c r="BH440" s="29">
        <v>25</v>
      </c>
      <c r="BI440" s="26" t="s">
        <v>377</v>
      </c>
      <c r="BJ440" s="37"/>
      <c r="BK440" s="36"/>
      <c r="BL440" s="204" t="str">
        <f t="shared" si="7"/>
        <v>insert into Pokemon values ( 439, Chimecho, level, 75,  50,  89, 95,  90,  65, trainer,  0)</v>
      </c>
    </row>
    <row r="441" spans="1:64" ht="12.75" customHeight="1">
      <c r="A441" s="12">
        <v>359</v>
      </c>
      <c r="B441" s="56" t="s">
        <v>848</v>
      </c>
      <c r="C441" s="56"/>
      <c r="D441" s="57"/>
      <c r="E441" s="58"/>
      <c r="F441" s="58"/>
      <c r="G441" s="58"/>
      <c r="H441" s="58">
        <v>152</v>
      </c>
      <c r="I441" s="58">
        <v>159</v>
      </c>
      <c r="J441" s="58"/>
      <c r="K441" s="58">
        <v>209</v>
      </c>
      <c r="L441" s="58"/>
      <c r="M441" s="58">
        <v>216</v>
      </c>
      <c r="N441" s="58"/>
      <c r="O441" s="58">
        <v>9</v>
      </c>
      <c r="P441" s="58"/>
      <c r="Q441" s="58">
        <v>245</v>
      </c>
      <c r="R441" s="58"/>
      <c r="S441" s="58"/>
      <c r="T441" s="58">
        <v>117</v>
      </c>
      <c r="U441" s="58"/>
      <c r="V441" s="58">
        <v>322</v>
      </c>
      <c r="W441" s="58"/>
      <c r="X441" s="58"/>
      <c r="Y441" s="58">
        <v>143</v>
      </c>
      <c r="Z441" s="58"/>
      <c r="AA441" s="58"/>
      <c r="AB441" s="58"/>
      <c r="AC441" s="58">
        <v>107</v>
      </c>
      <c r="AD441" s="58"/>
      <c r="AE441" s="59"/>
      <c r="AF441" s="17">
        <v>65</v>
      </c>
      <c r="AG441" s="18">
        <v>130</v>
      </c>
      <c r="AH441" s="19">
        <v>60</v>
      </c>
      <c r="AI441" s="20">
        <v>75</v>
      </c>
      <c r="AJ441" s="21">
        <v>60</v>
      </c>
      <c r="AK441" s="22">
        <v>75</v>
      </c>
      <c r="AL441" s="23">
        <f t="shared" si="0"/>
        <v>465</v>
      </c>
      <c r="AM441" s="24" t="s">
        <v>160</v>
      </c>
      <c r="AN441" s="37"/>
      <c r="AO441" s="24" t="s">
        <v>508</v>
      </c>
      <c r="AP441" s="26" t="s">
        <v>568</v>
      </c>
      <c r="AQ441" s="27" t="s">
        <v>287</v>
      </c>
      <c r="AR441" s="28" t="s">
        <v>167</v>
      </c>
      <c r="AS441" s="29">
        <v>1.2</v>
      </c>
      <c r="AT441" s="29">
        <v>103.6</v>
      </c>
      <c r="AU441" s="30">
        <v>47</v>
      </c>
      <c r="AV441" s="31"/>
      <c r="AW441" s="26">
        <v>2</v>
      </c>
      <c r="AX441" s="26"/>
      <c r="AY441" s="26"/>
      <c r="AZ441" s="26"/>
      <c r="BA441" s="25"/>
      <c r="BB441" s="24">
        <v>163</v>
      </c>
      <c r="BC441" s="26">
        <v>30</v>
      </c>
      <c r="BD441" s="32" t="s">
        <v>70</v>
      </c>
      <c r="BE441" s="32">
        <v>35</v>
      </c>
      <c r="BF441" s="35" t="s">
        <v>128</v>
      </c>
      <c r="BG441" s="26" t="s">
        <v>120</v>
      </c>
      <c r="BH441" s="29">
        <v>25</v>
      </c>
      <c r="BI441" s="26" t="s">
        <v>156</v>
      </c>
      <c r="BJ441" s="37"/>
      <c r="BK441" s="36"/>
      <c r="BL441" s="204" t="str">
        <f t="shared" si="7"/>
        <v>insert into Pokemon values ( 440, Absol, level, 65,  130,  60, 75,  60,  75, trainer,  0)</v>
      </c>
    </row>
    <row r="442" spans="1:64" ht="12.75" customHeight="1">
      <c r="A442" s="12">
        <v>359.1</v>
      </c>
      <c r="B442" s="56" t="s">
        <v>849</v>
      </c>
      <c r="C442" s="56" t="s">
        <v>137</v>
      </c>
      <c r="D442" s="57"/>
      <c r="E442" s="58"/>
      <c r="F442" s="58"/>
      <c r="G442" s="58"/>
      <c r="H442" s="58"/>
      <c r="I442" s="58">
        <v>159</v>
      </c>
      <c r="J442" s="58"/>
      <c r="K442" s="58"/>
      <c r="L442" s="58"/>
      <c r="M442" s="58"/>
      <c r="N442" s="58"/>
      <c r="O442" s="58">
        <v>9</v>
      </c>
      <c r="P442" s="58"/>
      <c r="Q442" s="58">
        <v>245</v>
      </c>
      <c r="R442" s="58"/>
      <c r="S442" s="58"/>
      <c r="T442" s="58">
        <v>117</v>
      </c>
      <c r="U442" s="58"/>
      <c r="V442" s="58">
        <v>322</v>
      </c>
      <c r="W442" s="58"/>
      <c r="X442" s="58"/>
      <c r="Y442" s="58">
        <v>143</v>
      </c>
      <c r="Z442" s="58"/>
      <c r="AA442" s="58"/>
      <c r="AB442" s="58"/>
      <c r="AC442" s="58"/>
      <c r="AD442" s="58"/>
      <c r="AE442" s="59"/>
      <c r="AF442" s="17">
        <v>65</v>
      </c>
      <c r="AG442" s="18">
        <v>150</v>
      </c>
      <c r="AH442" s="19">
        <v>60</v>
      </c>
      <c r="AI442" s="20">
        <v>115</v>
      </c>
      <c r="AJ442" s="21">
        <v>60</v>
      </c>
      <c r="AK442" s="22">
        <v>115</v>
      </c>
      <c r="AL442" s="23">
        <f t="shared" si="0"/>
        <v>565</v>
      </c>
      <c r="AM442" s="24" t="s">
        <v>160</v>
      </c>
      <c r="AN442" s="37"/>
      <c r="AO442" s="24" t="s">
        <v>572</v>
      </c>
      <c r="AP442" s="26"/>
      <c r="AQ442" s="27"/>
      <c r="AR442" s="28" t="s">
        <v>167</v>
      </c>
      <c r="AS442" s="29">
        <v>1.2</v>
      </c>
      <c r="AT442" s="29">
        <v>108</v>
      </c>
      <c r="AU442" s="30">
        <v>49</v>
      </c>
      <c r="AV442" s="31"/>
      <c r="AW442" s="26">
        <v>2</v>
      </c>
      <c r="AX442" s="26"/>
      <c r="AY442" s="26"/>
      <c r="AZ442" s="26"/>
      <c r="BA442" s="25"/>
      <c r="BB442" s="24">
        <v>198</v>
      </c>
      <c r="BC442" s="26">
        <v>30</v>
      </c>
      <c r="BD442" s="32" t="s">
        <v>70</v>
      </c>
      <c r="BE442" s="32">
        <v>35</v>
      </c>
      <c r="BF442" s="35" t="s">
        <v>128</v>
      </c>
      <c r="BG442" s="26" t="s">
        <v>120</v>
      </c>
      <c r="BH442" s="29">
        <v>25</v>
      </c>
      <c r="BI442" s="26" t="s">
        <v>156</v>
      </c>
      <c r="BJ442" s="25"/>
      <c r="BK442" s="36"/>
      <c r="BL442" s="204" t="str">
        <f t="shared" si="7"/>
        <v>insert into Pokemon values ( 441, Absol (Mega), level, 65,  150,  60, 115,  60,  115, trainer,  0)</v>
      </c>
    </row>
    <row r="443" spans="1:64" ht="12.75" customHeight="1">
      <c r="A443" s="12">
        <v>360</v>
      </c>
      <c r="B443" s="56" t="s">
        <v>850</v>
      </c>
      <c r="C443" s="56" t="s">
        <v>564</v>
      </c>
      <c r="D443" s="57"/>
      <c r="E443" s="58"/>
      <c r="F443" s="58"/>
      <c r="G443" s="58"/>
      <c r="H443" s="58">
        <v>160</v>
      </c>
      <c r="I443" s="58">
        <v>167</v>
      </c>
      <c r="J443" s="58"/>
      <c r="K443" s="58"/>
      <c r="L443" s="58"/>
      <c r="M443" s="58"/>
      <c r="N443" s="58"/>
      <c r="O443" s="58">
        <v>118</v>
      </c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>
        <v>216</v>
      </c>
      <c r="AB443" s="58"/>
      <c r="AC443" s="58"/>
      <c r="AD443" s="58"/>
      <c r="AE443" s="59"/>
      <c r="AF443" s="17">
        <v>95</v>
      </c>
      <c r="AG443" s="18">
        <v>23</v>
      </c>
      <c r="AH443" s="19">
        <v>48</v>
      </c>
      <c r="AI443" s="20">
        <v>23</v>
      </c>
      <c r="AJ443" s="21">
        <v>48</v>
      </c>
      <c r="AK443" s="22">
        <v>23</v>
      </c>
      <c r="AL443" s="23">
        <f t="shared" si="0"/>
        <v>260</v>
      </c>
      <c r="AM443" s="24" t="s">
        <v>184</v>
      </c>
      <c r="AN443" s="37"/>
      <c r="AO443" s="24" t="s">
        <v>395</v>
      </c>
      <c r="AP443" s="34"/>
      <c r="AQ443" s="27" t="s">
        <v>611</v>
      </c>
      <c r="AR443" s="28" t="s">
        <v>88</v>
      </c>
      <c r="AS443" s="29">
        <v>0.6</v>
      </c>
      <c r="AT443" s="29">
        <v>30.9</v>
      </c>
      <c r="AU443" s="30">
        <v>14</v>
      </c>
      <c r="AV443" s="31">
        <v>1</v>
      </c>
      <c r="AW443" s="26"/>
      <c r="AX443" s="26"/>
      <c r="AY443" s="26"/>
      <c r="AZ443" s="26"/>
      <c r="BA443" s="25"/>
      <c r="BB443" s="24">
        <v>52</v>
      </c>
      <c r="BC443" s="26">
        <v>125</v>
      </c>
      <c r="BD443" s="32" t="s">
        <v>119</v>
      </c>
      <c r="BE443" s="32">
        <v>50</v>
      </c>
      <c r="BF443" s="35" t="s">
        <v>107</v>
      </c>
      <c r="BG443" s="26" t="s">
        <v>120</v>
      </c>
      <c r="BH443" s="29">
        <v>20</v>
      </c>
      <c r="BI443" s="26" t="s">
        <v>203</v>
      </c>
      <c r="BJ443" s="37"/>
      <c r="BK443" s="36" t="s">
        <v>551</v>
      </c>
      <c r="BL443" s="204" t="str">
        <f t="shared" si="7"/>
        <v>insert into Pokemon values ( 442, Wynaut, level, 95,  23,  48, 23,  48,  23, trainer,  Lv. 15)</v>
      </c>
    </row>
    <row r="444" spans="1:64" ht="12.75" customHeight="1">
      <c r="A444" s="12">
        <v>361</v>
      </c>
      <c r="B444" s="56" t="s">
        <v>851</v>
      </c>
      <c r="C444" s="56"/>
      <c r="D444" s="57"/>
      <c r="E444" s="58"/>
      <c r="F444" s="58"/>
      <c r="G444" s="58"/>
      <c r="H444" s="58">
        <v>171</v>
      </c>
      <c r="I444" s="58">
        <v>179</v>
      </c>
      <c r="J444" s="58"/>
      <c r="K444" s="58">
        <v>206</v>
      </c>
      <c r="L444" s="58"/>
      <c r="M444" s="58"/>
      <c r="N444" s="58"/>
      <c r="O444" s="58"/>
      <c r="P444" s="58"/>
      <c r="Q444" s="58">
        <v>246</v>
      </c>
      <c r="R444" s="58"/>
      <c r="S444" s="58"/>
      <c r="T444" s="58">
        <v>118</v>
      </c>
      <c r="U444" s="58"/>
      <c r="V444" s="58">
        <v>323</v>
      </c>
      <c r="W444" s="58"/>
      <c r="X444" s="58"/>
      <c r="Y444" s="58">
        <v>144</v>
      </c>
      <c r="Z444" s="58"/>
      <c r="AA444" s="58">
        <v>79</v>
      </c>
      <c r="AB444" s="58"/>
      <c r="AC444" s="58">
        <v>25</v>
      </c>
      <c r="AD444" s="58">
        <v>205</v>
      </c>
      <c r="AE444" s="59">
        <v>357</v>
      </c>
      <c r="AF444" s="17">
        <v>50</v>
      </c>
      <c r="AG444" s="18">
        <v>50</v>
      </c>
      <c r="AH444" s="19">
        <v>50</v>
      </c>
      <c r="AI444" s="20">
        <v>50</v>
      </c>
      <c r="AJ444" s="21">
        <v>50</v>
      </c>
      <c r="AK444" s="22">
        <v>50</v>
      </c>
      <c r="AL444" s="23">
        <f t="shared" si="0"/>
        <v>300</v>
      </c>
      <c r="AM444" s="24" t="s">
        <v>191</v>
      </c>
      <c r="AN444" s="37"/>
      <c r="AO444" s="24" t="s">
        <v>234</v>
      </c>
      <c r="AP444" s="26" t="s">
        <v>371</v>
      </c>
      <c r="AQ444" s="27" t="s">
        <v>654</v>
      </c>
      <c r="AR444" s="28" t="s">
        <v>69</v>
      </c>
      <c r="AS444" s="29">
        <v>0.7</v>
      </c>
      <c r="AT444" s="29">
        <v>37</v>
      </c>
      <c r="AU444" s="30">
        <v>16.8</v>
      </c>
      <c r="AV444" s="31">
        <v>1</v>
      </c>
      <c r="AW444" s="26"/>
      <c r="AX444" s="26"/>
      <c r="AY444" s="26"/>
      <c r="AZ444" s="26"/>
      <c r="BA444" s="25"/>
      <c r="BB444" s="24">
        <v>60</v>
      </c>
      <c r="BC444" s="26">
        <v>190</v>
      </c>
      <c r="BD444" s="32" t="s">
        <v>119</v>
      </c>
      <c r="BE444" s="32">
        <v>50</v>
      </c>
      <c r="BF444" s="35" t="s">
        <v>313</v>
      </c>
      <c r="BG444" s="26" t="s">
        <v>120</v>
      </c>
      <c r="BH444" s="29">
        <v>20</v>
      </c>
      <c r="BI444" s="26" t="s">
        <v>179</v>
      </c>
      <c r="BJ444" s="25" t="s">
        <v>329</v>
      </c>
      <c r="BK444" s="36" t="s">
        <v>852</v>
      </c>
      <c r="BL444" s="204" t="str">
        <f t="shared" si="7"/>
        <v>insert into Pokemon values ( 443, Snorunt, level, 50,  50,  50, 50,  50,  50, trainer,  Lv. 42/Dawn Stone (Female))</v>
      </c>
    </row>
    <row r="445" spans="1:64" ht="12.75" customHeight="1">
      <c r="A445" s="12">
        <v>362</v>
      </c>
      <c r="B445" s="56" t="s">
        <v>853</v>
      </c>
      <c r="C445" s="56"/>
      <c r="D445" s="57"/>
      <c r="E445" s="58"/>
      <c r="F445" s="58"/>
      <c r="G445" s="58"/>
      <c r="H445" s="58">
        <v>172</v>
      </c>
      <c r="I445" s="58">
        <v>180</v>
      </c>
      <c r="J445" s="58"/>
      <c r="K445" s="58">
        <v>207</v>
      </c>
      <c r="L445" s="58"/>
      <c r="M445" s="58"/>
      <c r="N445" s="58"/>
      <c r="O445" s="58"/>
      <c r="P445" s="58"/>
      <c r="Q445" s="58">
        <v>247</v>
      </c>
      <c r="R445" s="58"/>
      <c r="S445" s="58"/>
      <c r="T445" s="58">
        <v>119</v>
      </c>
      <c r="U445" s="58"/>
      <c r="V445" s="58">
        <v>324</v>
      </c>
      <c r="W445" s="58"/>
      <c r="X445" s="58"/>
      <c r="Y445" s="58">
        <v>145</v>
      </c>
      <c r="Z445" s="58"/>
      <c r="AA445" s="58">
        <v>80</v>
      </c>
      <c r="AB445" s="58"/>
      <c r="AC445" s="58">
        <v>26</v>
      </c>
      <c r="AD445" s="58">
        <v>206</v>
      </c>
      <c r="AE445" s="59">
        <v>358</v>
      </c>
      <c r="AF445" s="17">
        <v>80</v>
      </c>
      <c r="AG445" s="18">
        <v>80</v>
      </c>
      <c r="AH445" s="19">
        <v>80</v>
      </c>
      <c r="AI445" s="20">
        <v>80</v>
      </c>
      <c r="AJ445" s="21">
        <v>80</v>
      </c>
      <c r="AK445" s="22">
        <v>80</v>
      </c>
      <c r="AL445" s="23">
        <f t="shared" si="0"/>
        <v>480</v>
      </c>
      <c r="AM445" s="24" t="s">
        <v>191</v>
      </c>
      <c r="AN445" s="37"/>
      <c r="AO445" s="24" t="s">
        <v>234</v>
      </c>
      <c r="AP445" s="26" t="s">
        <v>371</v>
      </c>
      <c r="AQ445" s="27" t="s">
        <v>654</v>
      </c>
      <c r="AR445" s="28" t="s">
        <v>148</v>
      </c>
      <c r="AS445" s="29">
        <v>1.5</v>
      </c>
      <c r="AT445" s="29">
        <v>565.5</v>
      </c>
      <c r="AU445" s="30">
        <v>256.5</v>
      </c>
      <c r="AV445" s="31">
        <v>2</v>
      </c>
      <c r="AW445" s="26"/>
      <c r="AX445" s="26"/>
      <c r="AY445" s="26"/>
      <c r="AZ445" s="26"/>
      <c r="BA445" s="25"/>
      <c r="BB445" s="24">
        <v>168</v>
      </c>
      <c r="BC445" s="26">
        <v>75</v>
      </c>
      <c r="BD445" s="32" t="s">
        <v>119</v>
      </c>
      <c r="BE445" s="32">
        <v>50</v>
      </c>
      <c r="BF445" s="35" t="s">
        <v>313</v>
      </c>
      <c r="BG445" s="26" t="s">
        <v>120</v>
      </c>
      <c r="BH445" s="29">
        <v>20</v>
      </c>
      <c r="BI445" s="26" t="s">
        <v>179</v>
      </c>
      <c r="BJ445" s="25" t="s">
        <v>329</v>
      </c>
      <c r="BK445" s="36"/>
      <c r="BL445" s="204" t="str">
        <f t="shared" si="7"/>
        <v>insert into Pokemon values ( 444, Glalie, level, 80,  80,  80, 80,  80,  80, trainer,  0)</v>
      </c>
    </row>
    <row r="446" spans="1:64" ht="12.75" customHeight="1">
      <c r="A446" s="12">
        <v>362.1</v>
      </c>
      <c r="B446" s="56" t="s">
        <v>854</v>
      </c>
      <c r="C446" s="56" t="s">
        <v>137</v>
      </c>
      <c r="D446" s="57"/>
      <c r="E446" s="58"/>
      <c r="F446" s="58"/>
      <c r="G446" s="58"/>
      <c r="H446" s="58"/>
      <c r="I446" s="58">
        <v>180</v>
      </c>
      <c r="J446" s="58"/>
      <c r="K446" s="58"/>
      <c r="L446" s="58"/>
      <c r="M446" s="58"/>
      <c r="N446" s="58"/>
      <c r="O446" s="58"/>
      <c r="P446" s="58"/>
      <c r="Q446" s="58">
        <v>247</v>
      </c>
      <c r="R446" s="58"/>
      <c r="S446" s="58"/>
      <c r="T446" s="58">
        <v>119</v>
      </c>
      <c r="U446" s="58"/>
      <c r="V446" s="58">
        <v>324</v>
      </c>
      <c r="W446" s="58"/>
      <c r="X446" s="58"/>
      <c r="Y446" s="58">
        <v>145</v>
      </c>
      <c r="Z446" s="58"/>
      <c r="AA446" s="58"/>
      <c r="AB446" s="58"/>
      <c r="AC446" s="58"/>
      <c r="AD446" s="58"/>
      <c r="AE446" s="59"/>
      <c r="AF446" s="17">
        <v>80</v>
      </c>
      <c r="AG446" s="18">
        <v>120</v>
      </c>
      <c r="AH446" s="19">
        <v>80</v>
      </c>
      <c r="AI446" s="20">
        <v>120</v>
      </c>
      <c r="AJ446" s="21">
        <v>80</v>
      </c>
      <c r="AK446" s="22">
        <v>100</v>
      </c>
      <c r="AL446" s="23">
        <f t="shared" si="0"/>
        <v>580</v>
      </c>
      <c r="AM446" s="24" t="s">
        <v>191</v>
      </c>
      <c r="AN446" s="37"/>
      <c r="AO446" s="24" t="s">
        <v>855</v>
      </c>
      <c r="AP446" s="26"/>
      <c r="AQ446" s="27"/>
      <c r="AR446" s="28" t="s">
        <v>510</v>
      </c>
      <c r="AS446" s="29">
        <v>2.1</v>
      </c>
      <c r="AT446" s="29">
        <v>772.1</v>
      </c>
      <c r="AU446" s="30">
        <v>350.2</v>
      </c>
      <c r="AV446" s="31">
        <v>2</v>
      </c>
      <c r="AW446" s="26"/>
      <c r="AX446" s="26"/>
      <c r="AY446" s="26"/>
      <c r="AZ446" s="26"/>
      <c r="BA446" s="25"/>
      <c r="BB446" s="24">
        <v>203</v>
      </c>
      <c r="BC446" s="26">
        <v>75</v>
      </c>
      <c r="BD446" s="32" t="s">
        <v>119</v>
      </c>
      <c r="BE446" s="32">
        <v>50</v>
      </c>
      <c r="BF446" s="35" t="s">
        <v>313</v>
      </c>
      <c r="BG446" s="26" t="s">
        <v>120</v>
      </c>
      <c r="BH446" s="29">
        <v>20</v>
      </c>
      <c r="BI446" s="26" t="s">
        <v>179</v>
      </c>
      <c r="BJ446" s="25" t="s">
        <v>329</v>
      </c>
      <c r="BK446" s="36"/>
      <c r="BL446" s="204" t="str">
        <f t="shared" si="7"/>
        <v>insert into Pokemon values ( 445, Glalie (Mega), level, 80,  120,  80, 120,  80,  100, trainer,  0)</v>
      </c>
    </row>
    <row r="447" spans="1:64" ht="12.75" customHeight="1">
      <c r="A447" s="12">
        <v>363</v>
      </c>
      <c r="B447" s="56" t="s">
        <v>856</v>
      </c>
      <c r="C447" s="56"/>
      <c r="D447" s="57"/>
      <c r="E447" s="58"/>
      <c r="F447" s="58"/>
      <c r="G447" s="58"/>
      <c r="H447" s="58">
        <v>173</v>
      </c>
      <c r="I447" s="58">
        <v>182</v>
      </c>
      <c r="J447" s="58"/>
      <c r="K447" s="58"/>
      <c r="L447" s="58"/>
      <c r="M447" s="58">
        <v>243</v>
      </c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>
        <v>159</v>
      </c>
      <c r="AD447" s="58">
        <v>143</v>
      </c>
      <c r="AE447" s="59"/>
      <c r="AF447" s="17">
        <v>70</v>
      </c>
      <c r="AG447" s="18">
        <v>40</v>
      </c>
      <c r="AH447" s="19">
        <v>50</v>
      </c>
      <c r="AI447" s="20">
        <v>55</v>
      </c>
      <c r="AJ447" s="21">
        <v>50</v>
      </c>
      <c r="AK447" s="22">
        <v>25</v>
      </c>
      <c r="AL447" s="23">
        <f t="shared" si="0"/>
        <v>290</v>
      </c>
      <c r="AM447" s="24" t="s">
        <v>191</v>
      </c>
      <c r="AN447" s="25" t="s">
        <v>103</v>
      </c>
      <c r="AO447" s="24" t="s">
        <v>82</v>
      </c>
      <c r="AP447" s="26" t="s">
        <v>371</v>
      </c>
      <c r="AQ447" s="27" t="s">
        <v>346</v>
      </c>
      <c r="AR447" s="28" t="s">
        <v>182</v>
      </c>
      <c r="AS447" s="29">
        <v>0.8</v>
      </c>
      <c r="AT447" s="29">
        <v>87.1</v>
      </c>
      <c r="AU447" s="30">
        <v>39.5</v>
      </c>
      <c r="AV447" s="31">
        <v>1</v>
      </c>
      <c r="AW447" s="26"/>
      <c r="AX447" s="26"/>
      <c r="AY447" s="26"/>
      <c r="AZ447" s="26"/>
      <c r="BA447" s="25"/>
      <c r="BB447" s="24">
        <v>58</v>
      </c>
      <c r="BC447" s="26">
        <v>255</v>
      </c>
      <c r="BD447" s="32" t="s">
        <v>70</v>
      </c>
      <c r="BE447" s="32">
        <v>50</v>
      </c>
      <c r="BF447" s="35" t="s">
        <v>107</v>
      </c>
      <c r="BG447" s="26" t="s">
        <v>120</v>
      </c>
      <c r="BH447" s="29">
        <v>20</v>
      </c>
      <c r="BI447" s="26" t="s">
        <v>108</v>
      </c>
      <c r="BJ447" s="25" t="s">
        <v>156</v>
      </c>
      <c r="BK447" s="36" t="s">
        <v>77</v>
      </c>
      <c r="BL447" s="204" t="str">
        <f t="shared" si="7"/>
        <v>insert into Pokemon values ( 446, Spheal, level, 70,  40,  50, 55,  50,  25, trainer,  Lv. 32)</v>
      </c>
    </row>
    <row r="448" spans="1:64" ht="12.75" customHeight="1">
      <c r="A448" s="12">
        <v>364</v>
      </c>
      <c r="B448" s="56" t="s">
        <v>857</v>
      </c>
      <c r="C448" s="56"/>
      <c r="D448" s="57"/>
      <c r="E448" s="58"/>
      <c r="F448" s="58"/>
      <c r="G448" s="58"/>
      <c r="H448" s="58">
        <v>174</v>
      </c>
      <c r="I448" s="58">
        <v>183</v>
      </c>
      <c r="J448" s="58"/>
      <c r="K448" s="58"/>
      <c r="L448" s="58"/>
      <c r="M448" s="58">
        <v>244</v>
      </c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>
        <v>160</v>
      </c>
      <c r="AD448" s="58">
        <v>144</v>
      </c>
      <c r="AE448" s="59"/>
      <c r="AF448" s="17">
        <v>90</v>
      </c>
      <c r="AG448" s="18">
        <v>60</v>
      </c>
      <c r="AH448" s="19">
        <v>70</v>
      </c>
      <c r="AI448" s="20">
        <v>75</v>
      </c>
      <c r="AJ448" s="21">
        <v>70</v>
      </c>
      <c r="AK448" s="22">
        <v>45</v>
      </c>
      <c r="AL448" s="23">
        <f t="shared" si="0"/>
        <v>410</v>
      </c>
      <c r="AM448" s="24" t="s">
        <v>191</v>
      </c>
      <c r="AN448" s="25" t="s">
        <v>103</v>
      </c>
      <c r="AO448" s="24" t="s">
        <v>82</v>
      </c>
      <c r="AP448" s="26" t="s">
        <v>371</v>
      </c>
      <c r="AQ448" s="27" t="s">
        <v>346</v>
      </c>
      <c r="AR448" s="28" t="s">
        <v>92</v>
      </c>
      <c r="AS448" s="29">
        <v>1.1000000000000001</v>
      </c>
      <c r="AT448" s="29">
        <v>193.1</v>
      </c>
      <c r="AU448" s="30">
        <v>87.6</v>
      </c>
      <c r="AV448" s="31">
        <v>2</v>
      </c>
      <c r="AW448" s="26"/>
      <c r="AX448" s="26"/>
      <c r="AY448" s="26"/>
      <c r="AZ448" s="26"/>
      <c r="BA448" s="25"/>
      <c r="BB448" s="24">
        <v>144</v>
      </c>
      <c r="BC448" s="26">
        <v>120</v>
      </c>
      <c r="BD448" s="32" t="s">
        <v>70</v>
      </c>
      <c r="BE448" s="32">
        <v>50</v>
      </c>
      <c r="BF448" s="35" t="s">
        <v>107</v>
      </c>
      <c r="BG448" s="26" t="s">
        <v>120</v>
      </c>
      <c r="BH448" s="29">
        <v>20</v>
      </c>
      <c r="BI448" s="26" t="s">
        <v>108</v>
      </c>
      <c r="BJ448" s="25" t="s">
        <v>156</v>
      </c>
      <c r="BK448" s="36" t="s">
        <v>858</v>
      </c>
      <c r="BL448" s="204" t="str">
        <f t="shared" si="7"/>
        <v>insert into Pokemon values ( 447, Sealeo, level, 90,  60,  70, 75,  70,  45, trainer,  Lv. 44)</v>
      </c>
    </row>
    <row r="449" spans="1:64" ht="12.75" customHeight="1">
      <c r="A449" s="12">
        <v>365</v>
      </c>
      <c r="B449" s="56" t="s">
        <v>859</v>
      </c>
      <c r="C449" s="56"/>
      <c r="D449" s="57"/>
      <c r="E449" s="58"/>
      <c r="F449" s="58"/>
      <c r="G449" s="58"/>
      <c r="H449" s="58">
        <v>175</v>
      </c>
      <c r="I449" s="58">
        <v>184</v>
      </c>
      <c r="J449" s="58"/>
      <c r="K449" s="58"/>
      <c r="L449" s="58"/>
      <c r="M449" s="58">
        <v>245</v>
      </c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>
        <v>161</v>
      </c>
      <c r="AD449" s="58">
        <v>145</v>
      </c>
      <c r="AE449" s="59"/>
      <c r="AF449" s="17">
        <v>110</v>
      </c>
      <c r="AG449" s="18">
        <v>80</v>
      </c>
      <c r="AH449" s="19">
        <v>90</v>
      </c>
      <c r="AI449" s="20">
        <v>95</v>
      </c>
      <c r="AJ449" s="21">
        <v>90</v>
      </c>
      <c r="AK449" s="22">
        <v>65</v>
      </c>
      <c r="AL449" s="23">
        <f t="shared" si="0"/>
        <v>530</v>
      </c>
      <c r="AM449" s="24" t="s">
        <v>191</v>
      </c>
      <c r="AN449" s="25" t="s">
        <v>103</v>
      </c>
      <c r="AO449" s="24" t="s">
        <v>82</v>
      </c>
      <c r="AP449" s="26" t="s">
        <v>371</v>
      </c>
      <c r="AQ449" s="27" t="s">
        <v>346</v>
      </c>
      <c r="AR449" s="28" t="s">
        <v>139</v>
      </c>
      <c r="AS449" s="29">
        <v>1.4</v>
      </c>
      <c r="AT449" s="29">
        <v>332</v>
      </c>
      <c r="AU449" s="30">
        <v>150.6</v>
      </c>
      <c r="AV449" s="31">
        <v>3</v>
      </c>
      <c r="AW449" s="26"/>
      <c r="AX449" s="26"/>
      <c r="AY449" s="26"/>
      <c r="AZ449" s="26"/>
      <c r="BA449" s="25"/>
      <c r="BB449" s="24">
        <v>265</v>
      </c>
      <c r="BC449" s="26">
        <v>45</v>
      </c>
      <c r="BD449" s="32" t="s">
        <v>70</v>
      </c>
      <c r="BE449" s="32">
        <v>50</v>
      </c>
      <c r="BF449" s="35" t="s">
        <v>107</v>
      </c>
      <c r="BG449" s="26" t="s">
        <v>120</v>
      </c>
      <c r="BH449" s="29">
        <v>20</v>
      </c>
      <c r="BI449" s="26" t="s">
        <v>108</v>
      </c>
      <c r="BJ449" s="25" t="s">
        <v>156</v>
      </c>
      <c r="BK449" s="36"/>
      <c r="BL449" s="204" t="str">
        <f t="shared" si="7"/>
        <v>insert into Pokemon values ( 448, Walrein, level, 110,  80,  90, 95,  90,  65, trainer,  0)</v>
      </c>
    </row>
    <row r="450" spans="1:64" ht="12.75" customHeight="1">
      <c r="A450" s="12">
        <v>366</v>
      </c>
      <c r="B450" s="56" t="s">
        <v>860</v>
      </c>
      <c r="C450" s="56"/>
      <c r="D450" s="57"/>
      <c r="E450" s="58"/>
      <c r="F450" s="58"/>
      <c r="G450" s="58"/>
      <c r="H450" s="58">
        <v>176</v>
      </c>
      <c r="I450" s="58">
        <v>185</v>
      </c>
      <c r="J450" s="58"/>
      <c r="K450" s="58"/>
      <c r="L450" s="58"/>
      <c r="M450" s="58"/>
      <c r="N450" s="58"/>
      <c r="O450" s="58">
        <v>141</v>
      </c>
      <c r="P450" s="58"/>
      <c r="Q450" s="58"/>
      <c r="R450" s="58"/>
      <c r="S450" s="58"/>
      <c r="T450" s="58"/>
      <c r="U450" s="58"/>
      <c r="V450" s="58">
        <v>140</v>
      </c>
      <c r="W450" s="58">
        <v>140</v>
      </c>
      <c r="X450" s="58"/>
      <c r="Y450" s="58">
        <v>61</v>
      </c>
      <c r="Z450" s="58"/>
      <c r="AA450" s="58"/>
      <c r="AB450" s="58"/>
      <c r="AC450" s="58"/>
      <c r="AD450" s="58"/>
      <c r="AE450" s="59"/>
      <c r="AF450" s="17">
        <v>35</v>
      </c>
      <c r="AG450" s="18">
        <v>64</v>
      </c>
      <c r="AH450" s="19">
        <v>85</v>
      </c>
      <c r="AI450" s="20">
        <v>74</v>
      </c>
      <c r="AJ450" s="21">
        <v>55</v>
      </c>
      <c r="AK450" s="22">
        <v>32</v>
      </c>
      <c r="AL450" s="23">
        <f t="shared" si="0"/>
        <v>345</v>
      </c>
      <c r="AM450" s="24" t="s">
        <v>103</v>
      </c>
      <c r="AN450" s="37"/>
      <c r="AO450" s="24" t="s">
        <v>354</v>
      </c>
      <c r="AP450" s="34"/>
      <c r="AQ450" s="27" t="s">
        <v>267</v>
      </c>
      <c r="AR450" s="28" t="s">
        <v>178</v>
      </c>
      <c r="AS450" s="29">
        <v>0.4</v>
      </c>
      <c r="AT450" s="29">
        <v>115.7</v>
      </c>
      <c r="AU450" s="30">
        <v>52.5</v>
      </c>
      <c r="AV450" s="31"/>
      <c r="AW450" s="26"/>
      <c r="AX450" s="26">
        <v>1</v>
      </c>
      <c r="AY450" s="26"/>
      <c r="AZ450" s="26"/>
      <c r="BA450" s="25"/>
      <c r="BB450" s="24">
        <v>69</v>
      </c>
      <c r="BC450" s="26">
        <v>255</v>
      </c>
      <c r="BD450" s="32" t="s">
        <v>744</v>
      </c>
      <c r="BE450" s="32">
        <v>50</v>
      </c>
      <c r="BF450" s="35" t="s">
        <v>107</v>
      </c>
      <c r="BG450" s="26" t="s">
        <v>120</v>
      </c>
      <c r="BH450" s="29">
        <v>20</v>
      </c>
      <c r="BI450" s="26" t="s">
        <v>108</v>
      </c>
      <c r="BJ450" s="37"/>
      <c r="BK450" s="36" t="s">
        <v>861</v>
      </c>
      <c r="BL450" s="204" t="str">
        <f t="shared" si="7"/>
        <v>insert into Pokemon values ( 449, Clamperl, level, 35,  64,  85, 74,  55,  32, trainer,  Trade (Holding Deep Sea Tooth)/Trade (Holding Deep Sea Scale))</v>
      </c>
    </row>
    <row r="451" spans="1:64" ht="12.75" customHeight="1">
      <c r="A451" s="12">
        <v>367</v>
      </c>
      <c r="B451" s="56" t="s">
        <v>862</v>
      </c>
      <c r="C451" s="56"/>
      <c r="D451" s="57"/>
      <c r="E451" s="58"/>
      <c r="F451" s="58"/>
      <c r="G451" s="58"/>
      <c r="H451" s="58">
        <v>177</v>
      </c>
      <c r="I451" s="58">
        <v>186</v>
      </c>
      <c r="J451" s="58"/>
      <c r="K451" s="58"/>
      <c r="L451" s="58"/>
      <c r="M451" s="58"/>
      <c r="N451" s="58"/>
      <c r="O451" s="58">
        <v>142</v>
      </c>
      <c r="P451" s="58"/>
      <c r="Q451" s="58"/>
      <c r="R451" s="58"/>
      <c r="S451" s="58"/>
      <c r="T451" s="58"/>
      <c r="U451" s="58"/>
      <c r="V451" s="58">
        <v>141</v>
      </c>
      <c r="W451" s="58">
        <v>141</v>
      </c>
      <c r="X451" s="58"/>
      <c r="Y451" s="58">
        <v>62</v>
      </c>
      <c r="Z451" s="58"/>
      <c r="AA451" s="58"/>
      <c r="AB451" s="58"/>
      <c r="AC451" s="58"/>
      <c r="AD451" s="58"/>
      <c r="AE451" s="59"/>
      <c r="AF451" s="17">
        <v>55</v>
      </c>
      <c r="AG451" s="18">
        <v>104</v>
      </c>
      <c r="AH451" s="19">
        <v>105</v>
      </c>
      <c r="AI451" s="20">
        <v>94</v>
      </c>
      <c r="AJ451" s="21">
        <v>75</v>
      </c>
      <c r="AK451" s="22">
        <v>52</v>
      </c>
      <c r="AL451" s="23">
        <f t="shared" si="0"/>
        <v>485</v>
      </c>
      <c r="AM451" s="24" t="s">
        <v>103</v>
      </c>
      <c r="AN451" s="37"/>
      <c r="AO451" s="24" t="s">
        <v>276</v>
      </c>
      <c r="AP451" s="34"/>
      <c r="AQ451" s="27" t="s">
        <v>455</v>
      </c>
      <c r="AR451" s="28" t="s">
        <v>96</v>
      </c>
      <c r="AS451" s="29">
        <v>1.7</v>
      </c>
      <c r="AT451" s="29">
        <v>59.5</v>
      </c>
      <c r="AU451" s="30">
        <v>27</v>
      </c>
      <c r="AV451" s="31"/>
      <c r="AW451" s="26">
        <v>1</v>
      </c>
      <c r="AX451" s="26">
        <v>1</v>
      </c>
      <c r="AY451" s="26"/>
      <c r="AZ451" s="26"/>
      <c r="BA451" s="25"/>
      <c r="BB451" s="24">
        <v>170</v>
      </c>
      <c r="BC451" s="26">
        <v>60</v>
      </c>
      <c r="BD451" s="32" t="s">
        <v>744</v>
      </c>
      <c r="BE451" s="32">
        <v>50</v>
      </c>
      <c r="BF451" s="35" t="s">
        <v>107</v>
      </c>
      <c r="BG451" s="26" t="s">
        <v>120</v>
      </c>
      <c r="BH451" s="29">
        <v>20</v>
      </c>
      <c r="BI451" s="26" t="s">
        <v>108</v>
      </c>
      <c r="BJ451" s="37"/>
      <c r="BK451" s="36"/>
      <c r="BL451" s="204" t="str">
        <f t="shared" ref="BL451:BL514" si="8">"insert into Pokemon values ( "&amp;ROW()-1&amp;", "&amp;B451&amp;", level, "&amp;AF451&amp;",  "&amp;AG451&amp;",  "&amp;AH451&amp;", "&amp;AI451&amp;",  "&amp;AJ451&amp;",  "&amp;AK451&amp;", trainer,  "&amp;IF(BK451="","0",BK451)&amp;")"</f>
        <v>insert into Pokemon values ( 450, Huntail, level, 55,  104,  105, 94,  75,  52, trainer,  0)</v>
      </c>
    </row>
    <row r="452" spans="1:64" ht="12.75" customHeight="1">
      <c r="A452" s="12">
        <v>368</v>
      </c>
      <c r="B452" s="56" t="s">
        <v>863</v>
      </c>
      <c r="C452" s="56"/>
      <c r="D452" s="57"/>
      <c r="E452" s="58"/>
      <c r="F452" s="58"/>
      <c r="G452" s="58"/>
      <c r="H452" s="58">
        <v>178</v>
      </c>
      <c r="I452" s="58">
        <v>187</v>
      </c>
      <c r="J452" s="58"/>
      <c r="K452" s="58"/>
      <c r="L452" s="58"/>
      <c r="M452" s="58"/>
      <c r="N452" s="58"/>
      <c r="O452" s="58">
        <v>143</v>
      </c>
      <c r="P452" s="58"/>
      <c r="Q452" s="58"/>
      <c r="R452" s="58"/>
      <c r="S452" s="58"/>
      <c r="T452" s="58"/>
      <c r="U452" s="58"/>
      <c r="V452" s="58">
        <v>142</v>
      </c>
      <c r="W452" s="58">
        <v>142</v>
      </c>
      <c r="X452" s="58"/>
      <c r="Y452" s="58">
        <v>63</v>
      </c>
      <c r="Z452" s="58"/>
      <c r="AA452" s="58"/>
      <c r="AB452" s="58"/>
      <c r="AC452" s="58"/>
      <c r="AD452" s="58"/>
      <c r="AE452" s="59"/>
      <c r="AF452" s="17">
        <v>55</v>
      </c>
      <c r="AG452" s="18">
        <v>84</v>
      </c>
      <c r="AH452" s="19">
        <v>105</v>
      </c>
      <c r="AI452" s="20">
        <v>114</v>
      </c>
      <c r="AJ452" s="21">
        <v>75</v>
      </c>
      <c r="AK452" s="22">
        <v>52</v>
      </c>
      <c r="AL452" s="23">
        <f t="shared" si="0"/>
        <v>485</v>
      </c>
      <c r="AM452" s="24" t="s">
        <v>103</v>
      </c>
      <c r="AN452" s="37"/>
      <c r="AO452" s="24" t="s">
        <v>276</v>
      </c>
      <c r="AP452" s="34"/>
      <c r="AQ452" s="27" t="s">
        <v>370</v>
      </c>
      <c r="AR452" s="28" t="s">
        <v>368</v>
      </c>
      <c r="AS452" s="29">
        <v>1.8</v>
      </c>
      <c r="AT452" s="29">
        <v>49.8</v>
      </c>
      <c r="AU452" s="30">
        <v>22.6</v>
      </c>
      <c r="AV452" s="31"/>
      <c r="AW452" s="26"/>
      <c r="AX452" s="26"/>
      <c r="AY452" s="26">
        <v>2</v>
      </c>
      <c r="AZ452" s="26"/>
      <c r="BA452" s="25"/>
      <c r="BB452" s="24">
        <v>170</v>
      </c>
      <c r="BC452" s="26">
        <v>60</v>
      </c>
      <c r="BD452" s="32" t="s">
        <v>744</v>
      </c>
      <c r="BE452" s="32">
        <v>50</v>
      </c>
      <c r="BF452" s="35" t="s">
        <v>218</v>
      </c>
      <c r="BG452" s="26" t="s">
        <v>120</v>
      </c>
      <c r="BH452" s="29">
        <v>20</v>
      </c>
      <c r="BI452" s="26" t="s">
        <v>108</v>
      </c>
      <c r="BJ452" s="37"/>
      <c r="BK452" s="36"/>
      <c r="BL452" s="204" t="str">
        <f t="shared" si="8"/>
        <v>insert into Pokemon values ( 451, Gorebyss, level, 55,  84,  105, 114,  75,  52, trainer,  0)</v>
      </c>
    </row>
    <row r="453" spans="1:64" ht="12.75" customHeight="1">
      <c r="A453" s="12">
        <v>369</v>
      </c>
      <c r="B453" s="56" t="s">
        <v>864</v>
      </c>
      <c r="C453" s="56"/>
      <c r="D453" s="57"/>
      <c r="E453" s="58"/>
      <c r="F453" s="58"/>
      <c r="G453" s="58"/>
      <c r="H453" s="58">
        <v>179</v>
      </c>
      <c r="I453" s="58">
        <v>188</v>
      </c>
      <c r="J453" s="58"/>
      <c r="K453" s="58"/>
      <c r="L453" s="58"/>
      <c r="M453" s="58"/>
      <c r="N453" s="58"/>
      <c r="O453" s="58">
        <v>42</v>
      </c>
      <c r="P453" s="58"/>
      <c r="Q453" s="58">
        <v>262</v>
      </c>
      <c r="R453" s="58"/>
      <c r="S453" s="58"/>
      <c r="T453" s="58"/>
      <c r="U453" s="58">
        <v>77</v>
      </c>
      <c r="V453" s="58">
        <v>343</v>
      </c>
      <c r="W453" s="58"/>
      <c r="X453" s="58"/>
      <c r="Y453" s="58"/>
      <c r="Z453" s="58">
        <v>90</v>
      </c>
      <c r="AA453" s="58"/>
      <c r="AB453" s="58"/>
      <c r="AC453" s="58">
        <v>187</v>
      </c>
      <c r="AD453" s="58"/>
      <c r="AE453" s="59"/>
      <c r="AF453" s="17">
        <v>100</v>
      </c>
      <c r="AG453" s="18">
        <v>90</v>
      </c>
      <c r="AH453" s="19">
        <v>130</v>
      </c>
      <c r="AI453" s="20">
        <v>45</v>
      </c>
      <c r="AJ453" s="21">
        <v>65</v>
      </c>
      <c r="AK453" s="22">
        <v>55</v>
      </c>
      <c r="AL453" s="23">
        <f t="shared" si="0"/>
        <v>485</v>
      </c>
      <c r="AM453" s="24" t="s">
        <v>103</v>
      </c>
      <c r="AN453" s="25" t="s">
        <v>292</v>
      </c>
      <c r="AO453" s="24" t="s">
        <v>276</v>
      </c>
      <c r="AP453" s="26" t="s">
        <v>293</v>
      </c>
      <c r="AQ453" s="27" t="s">
        <v>328</v>
      </c>
      <c r="AR453" s="28" t="s">
        <v>76</v>
      </c>
      <c r="AS453" s="29">
        <v>1</v>
      </c>
      <c r="AT453" s="29">
        <v>51.6</v>
      </c>
      <c r="AU453" s="30">
        <v>23.4</v>
      </c>
      <c r="AV453" s="31">
        <v>1</v>
      </c>
      <c r="AW453" s="26"/>
      <c r="AX453" s="26">
        <v>1</v>
      </c>
      <c r="AY453" s="26"/>
      <c r="AZ453" s="26"/>
      <c r="BA453" s="25"/>
      <c r="BB453" s="24">
        <v>170</v>
      </c>
      <c r="BC453" s="26">
        <v>25</v>
      </c>
      <c r="BD453" s="32" t="s">
        <v>288</v>
      </c>
      <c r="BE453" s="32">
        <v>50</v>
      </c>
      <c r="BF453" s="35" t="s">
        <v>313</v>
      </c>
      <c r="BG453" s="26" t="s">
        <v>72</v>
      </c>
      <c r="BH453" s="29">
        <v>40</v>
      </c>
      <c r="BI453" s="26" t="s">
        <v>108</v>
      </c>
      <c r="BJ453" s="25" t="s">
        <v>456</v>
      </c>
      <c r="BK453" s="36"/>
      <c r="BL453" s="204" t="str">
        <f t="shared" si="8"/>
        <v>insert into Pokemon values ( 452, Relicanth, level, 100,  90,  130, 45,  65,  55, trainer,  0)</v>
      </c>
    </row>
    <row r="454" spans="1:64" ht="12.75" customHeight="1">
      <c r="A454" s="12">
        <v>370</v>
      </c>
      <c r="B454" s="56" t="s">
        <v>865</v>
      </c>
      <c r="C454" s="56"/>
      <c r="D454" s="57"/>
      <c r="E454" s="58"/>
      <c r="F454" s="58"/>
      <c r="G454" s="58"/>
      <c r="H454" s="58">
        <v>183</v>
      </c>
      <c r="I454" s="58">
        <v>192</v>
      </c>
      <c r="J454" s="58"/>
      <c r="K454" s="58"/>
      <c r="L454" s="58"/>
      <c r="M454" s="58"/>
      <c r="N454" s="58"/>
      <c r="O454" s="58">
        <v>29</v>
      </c>
      <c r="P454" s="58"/>
      <c r="Q454" s="58">
        <v>111</v>
      </c>
      <c r="R454" s="58">
        <v>111</v>
      </c>
      <c r="S454" s="58">
        <v>43</v>
      </c>
      <c r="T454" s="58"/>
      <c r="U454" s="58"/>
      <c r="V454" s="58">
        <v>134</v>
      </c>
      <c r="W454" s="58">
        <v>134</v>
      </c>
      <c r="X454" s="58">
        <v>43</v>
      </c>
      <c r="Y454" s="58"/>
      <c r="Z454" s="58"/>
      <c r="AA454" s="58"/>
      <c r="AB454" s="58"/>
      <c r="AC454" s="58"/>
      <c r="AD454" s="58"/>
      <c r="AE454" s="59">
        <v>332</v>
      </c>
      <c r="AF454" s="17">
        <v>43</v>
      </c>
      <c r="AG454" s="18">
        <v>30</v>
      </c>
      <c r="AH454" s="19">
        <v>55</v>
      </c>
      <c r="AI454" s="20">
        <v>40</v>
      </c>
      <c r="AJ454" s="21">
        <v>65</v>
      </c>
      <c r="AK454" s="22">
        <v>97</v>
      </c>
      <c r="AL454" s="23">
        <f t="shared" si="0"/>
        <v>330</v>
      </c>
      <c r="AM454" s="24" t="s">
        <v>103</v>
      </c>
      <c r="AN454" s="37"/>
      <c r="AO454" s="24" t="s">
        <v>276</v>
      </c>
      <c r="AP454" s="34"/>
      <c r="AQ454" s="27" t="s">
        <v>370</v>
      </c>
      <c r="AR454" s="28" t="s">
        <v>88</v>
      </c>
      <c r="AS454" s="29">
        <v>0.6</v>
      </c>
      <c r="AT454" s="29">
        <v>19.2</v>
      </c>
      <c r="AU454" s="30">
        <v>8.6999999999999993</v>
      </c>
      <c r="AV454" s="31"/>
      <c r="AW454" s="26"/>
      <c r="AX454" s="26"/>
      <c r="AY454" s="26"/>
      <c r="AZ454" s="26"/>
      <c r="BA454" s="25">
        <v>1</v>
      </c>
      <c r="BB454" s="24">
        <v>116</v>
      </c>
      <c r="BC454" s="26">
        <v>225</v>
      </c>
      <c r="BD454" s="32" t="s">
        <v>217</v>
      </c>
      <c r="BE454" s="32">
        <v>50</v>
      </c>
      <c r="BF454" s="35" t="s">
        <v>218</v>
      </c>
      <c r="BG454" s="26" t="s">
        <v>219</v>
      </c>
      <c r="BH454" s="29">
        <v>20</v>
      </c>
      <c r="BI454" s="26" t="s">
        <v>456</v>
      </c>
      <c r="BJ454" s="37"/>
      <c r="BK454" s="36"/>
      <c r="BL454" s="204" t="str">
        <f t="shared" si="8"/>
        <v>insert into Pokemon values ( 453, Luvdisc, level, 43,  30,  55, 40,  65,  97, trainer,  0)</v>
      </c>
    </row>
    <row r="455" spans="1:64" ht="12.75" customHeight="1">
      <c r="A455" s="12">
        <v>371</v>
      </c>
      <c r="B455" s="56" t="s">
        <v>866</v>
      </c>
      <c r="C455" s="56" t="s">
        <v>523</v>
      </c>
      <c r="D455" s="57"/>
      <c r="E455" s="58"/>
      <c r="F455" s="58"/>
      <c r="G455" s="58"/>
      <c r="H455" s="58">
        <v>187</v>
      </c>
      <c r="I455" s="58">
        <v>196</v>
      </c>
      <c r="J455" s="58"/>
      <c r="K455" s="58"/>
      <c r="L455" s="58"/>
      <c r="M455" s="58"/>
      <c r="N455" s="58"/>
      <c r="O455" s="58">
        <v>14</v>
      </c>
      <c r="P455" s="58"/>
      <c r="Q455" s="58">
        <v>117</v>
      </c>
      <c r="R455" s="58">
        <v>117</v>
      </c>
      <c r="S455" s="58"/>
      <c r="T455" s="58"/>
      <c r="U455" s="58"/>
      <c r="V455" s="58">
        <v>147</v>
      </c>
      <c r="W455" s="58">
        <v>147</v>
      </c>
      <c r="X455" s="58"/>
      <c r="Y455" s="58"/>
      <c r="Z455" s="58"/>
      <c r="AA455" s="58"/>
      <c r="AB455" s="58"/>
      <c r="AC455" s="58">
        <v>113</v>
      </c>
      <c r="AD455" s="58"/>
      <c r="AE455" s="59">
        <v>276</v>
      </c>
      <c r="AF455" s="17">
        <v>45</v>
      </c>
      <c r="AG455" s="18">
        <v>75</v>
      </c>
      <c r="AH455" s="19">
        <v>60</v>
      </c>
      <c r="AI455" s="20">
        <v>40</v>
      </c>
      <c r="AJ455" s="21">
        <v>30</v>
      </c>
      <c r="AK455" s="22">
        <v>50</v>
      </c>
      <c r="AL455" s="23">
        <f t="shared" si="0"/>
        <v>300</v>
      </c>
      <c r="AM455" s="24" t="s">
        <v>90</v>
      </c>
      <c r="AN455" s="37"/>
      <c r="AO455" s="24" t="s">
        <v>293</v>
      </c>
      <c r="AP455" s="34"/>
      <c r="AQ455" s="27" t="s">
        <v>206</v>
      </c>
      <c r="AR455" s="28" t="s">
        <v>88</v>
      </c>
      <c r="AS455" s="29">
        <v>0.6</v>
      </c>
      <c r="AT455" s="29">
        <v>92.8</v>
      </c>
      <c r="AU455" s="30">
        <v>42.1</v>
      </c>
      <c r="AV455" s="31"/>
      <c r="AW455" s="26">
        <v>1</v>
      </c>
      <c r="AX455" s="26"/>
      <c r="AY455" s="26"/>
      <c r="AZ455" s="26"/>
      <c r="BA455" s="25"/>
      <c r="BB455" s="24">
        <v>60</v>
      </c>
      <c r="BC455" s="26">
        <v>45</v>
      </c>
      <c r="BD455" s="32" t="s">
        <v>288</v>
      </c>
      <c r="BE455" s="32">
        <v>35</v>
      </c>
      <c r="BF455" s="35" t="s">
        <v>107</v>
      </c>
      <c r="BG455" s="26" t="s">
        <v>120</v>
      </c>
      <c r="BH455" s="29">
        <v>40</v>
      </c>
      <c r="BI455" s="26" t="s">
        <v>90</v>
      </c>
      <c r="BJ455" s="37"/>
      <c r="BK455" s="36" t="s">
        <v>325</v>
      </c>
      <c r="BL455" s="204" t="str">
        <f t="shared" si="8"/>
        <v>insert into Pokemon values ( 454, Bagon, level, 45,  75,  60, 40,  30,  50, trainer,  Lv. 30)</v>
      </c>
    </row>
    <row r="456" spans="1:64" ht="12.75" customHeight="1">
      <c r="A456" s="12">
        <v>372</v>
      </c>
      <c r="B456" s="56" t="s">
        <v>867</v>
      </c>
      <c r="C456" s="56" t="s">
        <v>523</v>
      </c>
      <c r="D456" s="57"/>
      <c r="E456" s="58"/>
      <c r="F456" s="58"/>
      <c r="G456" s="58"/>
      <c r="H456" s="58">
        <v>188</v>
      </c>
      <c r="I456" s="58">
        <v>197</v>
      </c>
      <c r="J456" s="58"/>
      <c r="K456" s="58"/>
      <c r="L456" s="58"/>
      <c r="M456" s="58"/>
      <c r="N456" s="58"/>
      <c r="O456" s="58">
        <v>15</v>
      </c>
      <c r="P456" s="58"/>
      <c r="Q456" s="58">
        <v>118</v>
      </c>
      <c r="R456" s="58">
        <v>118</v>
      </c>
      <c r="S456" s="58"/>
      <c r="T456" s="58"/>
      <c r="U456" s="58"/>
      <c r="V456" s="58">
        <v>148</v>
      </c>
      <c r="W456" s="58">
        <v>148</v>
      </c>
      <c r="X456" s="58"/>
      <c r="Y456" s="58"/>
      <c r="Z456" s="58"/>
      <c r="AA456" s="58"/>
      <c r="AB456" s="58"/>
      <c r="AC456" s="58">
        <v>114</v>
      </c>
      <c r="AD456" s="58"/>
      <c r="AE456" s="59">
        <v>277</v>
      </c>
      <c r="AF456" s="17">
        <v>65</v>
      </c>
      <c r="AG456" s="18">
        <v>95</v>
      </c>
      <c r="AH456" s="19">
        <v>100</v>
      </c>
      <c r="AI456" s="20">
        <v>60</v>
      </c>
      <c r="AJ456" s="21">
        <v>50</v>
      </c>
      <c r="AK456" s="22">
        <v>50</v>
      </c>
      <c r="AL456" s="23">
        <f t="shared" si="0"/>
        <v>420</v>
      </c>
      <c r="AM456" s="24" t="s">
        <v>90</v>
      </c>
      <c r="AN456" s="37"/>
      <c r="AO456" s="24" t="s">
        <v>293</v>
      </c>
      <c r="AP456" s="34"/>
      <c r="AQ456" s="27" t="s">
        <v>385</v>
      </c>
      <c r="AR456" s="28" t="s">
        <v>92</v>
      </c>
      <c r="AS456" s="29">
        <v>1.1000000000000001</v>
      </c>
      <c r="AT456" s="29">
        <v>243.6</v>
      </c>
      <c r="AU456" s="30">
        <v>110.5</v>
      </c>
      <c r="AV456" s="31"/>
      <c r="AW456" s="26"/>
      <c r="AX456" s="26">
        <v>2</v>
      </c>
      <c r="AY456" s="26"/>
      <c r="AZ456" s="26"/>
      <c r="BA456" s="25"/>
      <c r="BB456" s="24">
        <v>147</v>
      </c>
      <c r="BC456" s="26">
        <v>45</v>
      </c>
      <c r="BD456" s="32" t="s">
        <v>288</v>
      </c>
      <c r="BE456" s="32">
        <v>35</v>
      </c>
      <c r="BF456" s="35" t="s">
        <v>128</v>
      </c>
      <c r="BG456" s="26" t="s">
        <v>120</v>
      </c>
      <c r="BH456" s="29">
        <v>40</v>
      </c>
      <c r="BI456" s="26" t="s">
        <v>90</v>
      </c>
      <c r="BJ456" s="37"/>
      <c r="BK456" s="36" t="s">
        <v>868</v>
      </c>
      <c r="BL456" s="204" t="str">
        <f t="shared" si="8"/>
        <v>insert into Pokemon values ( 455, Shelgon, level, 65,  95,  100, 60,  50,  50, trainer,  Lv. 50)</v>
      </c>
    </row>
    <row r="457" spans="1:64" ht="12.75" customHeight="1">
      <c r="A457" s="12">
        <v>373</v>
      </c>
      <c r="B457" s="56" t="s">
        <v>869</v>
      </c>
      <c r="C457" s="56" t="s">
        <v>523</v>
      </c>
      <c r="D457" s="57"/>
      <c r="E457" s="58"/>
      <c r="F457" s="58"/>
      <c r="G457" s="58"/>
      <c r="H457" s="58">
        <v>189</v>
      </c>
      <c r="I457" s="58">
        <v>198</v>
      </c>
      <c r="J457" s="58"/>
      <c r="K457" s="58"/>
      <c r="L457" s="58"/>
      <c r="M457" s="58"/>
      <c r="N457" s="58"/>
      <c r="O457" s="58">
        <v>16</v>
      </c>
      <c r="P457" s="58"/>
      <c r="Q457" s="58">
        <v>119</v>
      </c>
      <c r="R457" s="58">
        <v>119</v>
      </c>
      <c r="S457" s="58"/>
      <c r="T457" s="58"/>
      <c r="U457" s="58"/>
      <c r="V457" s="58">
        <v>149</v>
      </c>
      <c r="W457" s="58">
        <v>149</v>
      </c>
      <c r="X457" s="58"/>
      <c r="Y457" s="58"/>
      <c r="Z457" s="58"/>
      <c r="AA457" s="58"/>
      <c r="AB457" s="58"/>
      <c r="AC457" s="58">
        <v>115</v>
      </c>
      <c r="AD457" s="58"/>
      <c r="AE457" s="59">
        <v>278</v>
      </c>
      <c r="AF457" s="17">
        <v>95</v>
      </c>
      <c r="AG457" s="18">
        <v>135</v>
      </c>
      <c r="AH457" s="19">
        <v>80</v>
      </c>
      <c r="AI457" s="20">
        <v>110</v>
      </c>
      <c r="AJ457" s="21">
        <v>80</v>
      </c>
      <c r="AK457" s="22">
        <v>100</v>
      </c>
      <c r="AL457" s="23">
        <f t="shared" si="0"/>
        <v>600</v>
      </c>
      <c r="AM457" s="24" t="s">
        <v>90</v>
      </c>
      <c r="AN457" s="25" t="s">
        <v>95</v>
      </c>
      <c r="AO457" s="24" t="s">
        <v>169</v>
      </c>
      <c r="AP457" s="34"/>
      <c r="AQ457" s="27" t="s">
        <v>474</v>
      </c>
      <c r="AR457" s="28" t="s">
        <v>148</v>
      </c>
      <c r="AS457" s="29">
        <v>1.5</v>
      </c>
      <c r="AT457" s="29">
        <v>226.2</v>
      </c>
      <c r="AU457" s="30">
        <v>102.6</v>
      </c>
      <c r="AV457" s="31"/>
      <c r="AW457" s="26">
        <v>3</v>
      </c>
      <c r="AX457" s="26"/>
      <c r="AY457" s="26"/>
      <c r="AZ457" s="26"/>
      <c r="BA457" s="25"/>
      <c r="BB457" s="24">
        <v>300</v>
      </c>
      <c r="BC457" s="26">
        <v>45</v>
      </c>
      <c r="BD457" s="32" t="s">
        <v>288</v>
      </c>
      <c r="BE457" s="32">
        <v>35</v>
      </c>
      <c r="BF457" s="35" t="s">
        <v>107</v>
      </c>
      <c r="BG457" s="26" t="s">
        <v>120</v>
      </c>
      <c r="BH457" s="29">
        <v>40</v>
      </c>
      <c r="BI457" s="26" t="s">
        <v>90</v>
      </c>
      <c r="BJ457" s="37"/>
      <c r="BK457" s="36"/>
      <c r="BL457" s="204" t="str">
        <f t="shared" si="8"/>
        <v>insert into Pokemon values ( 456, Salamence, level, 95,  135,  80, 110,  80,  100, trainer,  0)</v>
      </c>
    </row>
    <row r="458" spans="1:64" ht="12.75" customHeight="1">
      <c r="A458" s="12">
        <v>373.1</v>
      </c>
      <c r="B458" s="56" t="s">
        <v>870</v>
      </c>
      <c r="C458" s="56" t="s">
        <v>687</v>
      </c>
      <c r="D458" s="57"/>
      <c r="E458" s="58"/>
      <c r="F458" s="58"/>
      <c r="G458" s="58"/>
      <c r="H458" s="58"/>
      <c r="I458" s="58">
        <v>198</v>
      </c>
      <c r="J458" s="58"/>
      <c r="K458" s="58"/>
      <c r="L458" s="58"/>
      <c r="M458" s="58"/>
      <c r="N458" s="58"/>
      <c r="O458" s="58"/>
      <c r="P458" s="58"/>
      <c r="Q458" s="58">
        <v>119</v>
      </c>
      <c r="R458" s="58">
        <v>119</v>
      </c>
      <c r="S458" s="58"/>
      <c r="T458" s="58"/>
      <c r="U458" s="58"/>
      <c r="V458" s="58">
        <v>149</v>
      </c>
      <c r="W458" s="58">
        <v>149</v>
      </c>
      <c r="X458" s="58"/>
      <c r="Y458" s="58"/>
      <c r="Z458" s="58"/>
      <c r="AA458" s="58"/>
      <c r="AB458" s="58"/>
      <c r="AC458" s="58"/>
      <c r="AD458" s="58"/>
      <c r="AE458" s="59"/>
      <c r="AF458" s="17">
        <v>95</v>
      </c>
      <c r="AG458" s="18">
        <v>145</v>
      </c>
      <c r="AH458" s="19">
        <v>130</v>
      </c>
      <c r="AI458" s="20">
        <v>120</v>
      </c>
      <c r="AJ458" s="21">
        <v>90</v>
      </c>
      <c r="AK458" s="22">
        <v>120</v>
      </c>
      <c r="AL458" s="23">
        <f t="shared" si="0"/>
        <v>700</v>
      </c>
      <c r="AM458" s="24" t="s">
        <v>90</v>
      </c>
      <c r="AN458" s="25" t="s">
        <v>95</v>
      </c>
      <c r="AO458" s="24" t="s">
        <v>476</v>
      </c>
      <c r="AP458" s="34"/>
      <c r="AQ458" s="27"/>
      <c r="AR458" s="28" t="s">
        <v>368</v>
      </c>
      <c r="AS458" s="29">
        <v>1.8</v>
      </c>
      <c r="AT458" s="29">
        <v>248.2</v>
      </c>
      <c r="AU458" s="30">
        <v>112.6</v>
      </c>
      <c r="AV458" s="31"/>
      <c r="AW458" s="26">
        <v>3</v>
      </c>
      <c r="AX458" s="26"/>
      <c r="AY458" s="26"/>
      <c r="AZ458" s="26"/>
      <c r="BA458" s="25"/>
      <c r="BB458" s="24">
        <v>350</v>
      </c>
      <c r="BC458" s="26">
        <v>45</v>
      </c>
      <c r="BD458" s="32" t="s">
        <v>288</v>
      </c>
      <c r="BE458" s="32">
        <v>35</v>
      </c>
      <c r="BF458" s="35" t="s">
        <v>107</v>
      </c>
      <c r="BG458" s="26" t="s">
        <v>120</v>
      </c>
      <c r="BH458" s="29">
        <v>40</v>
      </c>
      <c r="BI458" s="26" t="s">
        <v>90</v>
      </c>
      <c r="BJ458" s="25"/>
      <c r="BK458" s="36"/>
      <c r="BL458" s="204" t="str">
        <f t="shared" si="8"/>
        <v>insert into Pokemon values ( 457, Salamence (Mega), level, 95,  145,  130, 120,  90,  120, trainer,  0)</v>
      </c>
    </row>
    <row r="459" spans="1:64" ht="12.75" customHeight="1">
      <c r="A459" s="12">
        <v>374</v>
      </c>
      <c r="B459" s="56" t="s">
        <v>871</v>
      </c>
      <c r="C459" s="56" t="s">
        <v>523</v>
      </c>
      <c r="D459" s="57"/>
      <c r="E459" s="58"/>
      <c r="F459" s="58"/>
      <c r="G459" s="58"/>
      <c r="H459" s="58">
        <v>190</v>
      </c>
      <c r="I459" s="58">
        <v>199</v>
      </c>
      <c r="J459" s="58"/>
      <c r="K459" s="58"/>
      <c r="L459" s="58"/>
      <c r="M459" s="58">
        <v>262</v>
      </c>
      <c r="N459" s="58"/>
      <c r="O459" s="58"/>
      <c r="P459" s="58"/>
      <c r="Q459" s="58">
        <v>214</v>
      </c>
      <c r="R459" s="58"/>
      <c r="S459" s="58"/>
      <c r="T459" s="58">
        <v>86</v>
      </c>
      <c r="U459" s="58"/>
      <c r="V459" s="58">
        <v>278</v>
      </c>
      <c r="W459" s="58"/>
      <c r="X459" s="58"/>
      <c r="Y459" s="58">
        <v>99</v>
      </c>
      <c r="Z459" s="58"/>
      <c r="AA459" s="58"/>
      <c r="AB459" s="58"/>
      <c r="AC459" s="58">
        <v>129</v>
      </c>
      <c r="AD459" s="58"/>
      <c r="AE459" s="59"/>
      <c r="AF459" s="17">
        <v>40</v>
      </c>
      <c r="AG459" s="18">
        <v>55</v>
      </c>
      <c r="AH459" s="19">
        <v>80</v>
      </c>
      <c r="AI459" s="20">
        <v>35</v>
      </c>
      <c r="AJ459" s="21">
        <v>60</v>
      </c>
      <c r="AK459" s="22">
        <v>30</v>
      </c>
      <c r="AL459" s="23">
        <f t="shared" si="0"/>
        <v>300</v>
      </c>
      <c r="AM459" s="24" t="s">
        <v>192</v>
      </c>
      <c r="AN459" s="25" t="s">
        <v>184</v>
      </c>
      <c r="AO459" s="24" t="s">
        <v>322</v>
      </c>
      <c r="AP459" s="34"/>
      <c r="AQ459" s="27" t="s">
        <v>631</v>
      </c>
      <c r="AR459" s="28" t="s">
        <v>88</v>
      </c>
      <c r="AS459" s="29">
        <v>0.6</v>
      </c>
      <c r="AT459" s="29">
        <v>209.9</v>
      </c>
      <c r="AU459" s="30">
        <v>95.2</v>
      </c>
      <c r="AV459" s="31"/>
      <c r="AW459" s="26"/>
      <c r="AX459" s="26">
        <v>1</v>
      </c>
      <c r="AY459" s="26"/>
      <c r="AZ459" s="26"/>
      <c r="BA459" s="25"/>
      <c r="BB459" s="24">
        <v>60</v>
      </c>
      <c r="BC459" s="26">
        <v>3</v>
      </c>
      <c r="BD459" s="32" t="s">
        <v>288</v>
      </c>
      <c r="BE459" s="32">
        <v>35</v>
      </c>
      <c r="BF459" s="35" t="s">
        <v>107</v>
      </c>
      <c r="BG459" s="26" t="s">
        <v>359</v>
      </c>
      <c r="BH459" s="29">
        <v>40</v>
      </c>
      <c r="BI459" s="45" t="s">
        <v>329</v>
      </c>
      <c r="BJ459" s="37"/>
      <c r="BK459" s="36" t="s">
        <v>157</v>
      </c>
      <c r="BL459" s="204" t="str">
        <f t="shared" si="8"/>
        <v>insert into Pokemon values ( 458, Beldum, level, 40,  55,  80, 35,  60,  30, trainer,  Lv. 20)</v>
      </c>
    </row>
    <row r="460" spans="1:64" ht="12.75" customHeight="1">
      <c r="A460" s="12">
        <v>375</v>
      </c>
      <c r="B460" s="56" t="s">
        <v>872</v>
      </c>
      <c r="C460" s="56" t="s">
        <v>523</v>
      </c>
      <c r="D460" s="57"/>
      <c r="E460" s="58"/>
      <c r="F460" s="58"/>
      <c r="G460" s="58"/>
      <c r="H460" s="58">
        <v>191</v>
      </c>
      <c r="I460" s="58">
        <v>200</v>
      </c>
      <c r="J460" s="58"/>
      <c r="K460" s="58"/>
      <c r="L460" s="58"/>
      <c r="M460" s="58">
        <v>263</v>
      </c>
      <c r="N460" s="58"/>
      <c r="O460" s="58"/>
      <c r="P460" s="58"/>
      <c r="Q460" s="58">
        <v>215</v>
      </c>
      <c r="R460" s="58"/>
      <c r="S460" s="58"/>
      <c r="T460" s="58">
        <v>87</v>
      </c>
      <c r="U460" s="58"/>
      <c r="V460" s="58">
        <v>279</v>
      </c>
      <c r="W460" s="58"/>
      <c r="X460" s="58"/>
      <c r="Y460" s="58">
        <v>100</v>
      </c>
      <c r="Z460" s="58"/>
      <c r="AA460" s="58"/>
      <c r="AB460" s="58"/>
      <c r="AC460" s="58">
        <v>130</v>
      </c>
      <c r="AD460" s="58"/>
      <c r="AE460" s="59"/>
      <c r="AF460" s="17">
        <v>60</v>
      </c>
      <c r="AG460" s="18">
        <v>75</v>
      </c>
      <c r="AH460" s="19">
        <v>100</v>
      </c>
      <c r="AI460" s="20">
        <v>55</v>
      </c>
      <c r="AJ460" s="21">
        <v>80</v>
      </c>
      <c r="AK460" s="22">
        <v>50</v>
      </c>
      <c r="AL460" s="23">
        <f t="shared" si="0"/>
        <v>420</v>
      </c>
      <c r="AM460" s="24" t="s">
        <v>192</v>
      </c>
      <c r="AN460" s="25" t="s">
        <v>184</v>
      </c>
      <c r="AO460" s="24" t="s">
        <v>322</v>
      </c>
      <c r="AP460" s="34"/>
      <c r="AQ460" s="27" t="s">
        <v>631</v>
      </c>
      <c r="AR460" s="28" t="s">
        <v>167</v>
      </c>
      <c r="AS460" s="29">
        <v>1.2</v>
      </c>
      <c r="AT460" s="29">
        <v>446.4</v>
      </c>
      <c r="AU460" s="30">
        <v>202.5</v>
      </c>
      <c r="AV460" s="31"/>
      <c r="AW460" s="26"/>
      <c r="AX460" s="26">
        <v>2</v>
      </c>
      <c r="AY460" s="26"/>
      <c r="AZ460" s="26"/>
      <c r="BA460" s="25"/>
      <c r="BB460" s="24">
        <v>147</v>
      </c>
      <c r="BC460" s="26">
        <v>3</v>
      </c>
      <c r="BD460" s="32" t="s">
        <v>288</v>
      </c>
      <c r="BE460" s="32">
        <v>35</v>
      </c>
      <c r="BF460" s="35" t="s">
        <v>107</v>
      </c>
      <c r="BG460" s="26" t="s">
        <v>359</v>
      </c>
      <c r="BH460" s="29">
        <v>40</v>
      </c>
      <c r="BI460" s="45" t="s">
        <v>329</v>
      </c>
      <c r="BJ460" s="37"/>
      <c r="BK460" s="36" t="s">
        <v>805</v>
      </c>
      <c r="BL460" s="204" t="str">
        <f t="shared" si="8"/>
        <v>insert into Pokemon values ( 459, Metang, level, 60,  75,  100, 55,  80,  50, trainer,  Lv. 45)</v>
      </c>
    </row>
    <row r="461" spans="1:64" ht="12.75" customHeight="1">
      <c r="A461" s="12">
        <v>376</v>
      </c>
      <c r="B461" s="56" t="s">
        <v>873</v>
      </c>
      <c r="C461" s="56" t="s">
        <v>523</v>
      </c>
      <c r="D461" s="57"/>
      <c r="E461" s="58"/>
      <c r="F461" s="58"/>
      <c r="G461" s="58"/>
      <c r="H461" s="58">
        <v>192</v>
      </c>
      <c r="I461" s="58">
        <v>201</v>
      </c>
      <c r="J461" s="58"/>
      <c r="K461" s="58"/>
      <c r="L461" s="58"/>
      <c r="M461" s="58">
        <v>264</v>
      </c>
      <c r="N461" s="58"/>
      <c r="O461" s="58"/>
      <c r="P461" s="58"/>
      <c r="Q461" s="58">
        <v>216</v>
      </c>
      <c r="R461" s="58"/>
      <c r="S461" s="58"/>
      <c r="T461" s="58">
        <v>88</v>
      </c>
      <c r="U461" s="58"/>
      <c r="V461" s="58">
        <v>280</v>
      </c>
      <c r="W461" s="58"/>
      <c r="X461" s="58"/>
      <c r="Y461" s="58">
        <v>101</v>
      </c>
      <c r="Z461" s="58"/>
      <c r="AA461" s="58"/>
      <c r="AB461" s="58"/>
      <c r="AC461" s="58">
        <v>131</v>
      </c>
      <c r="AD461" s="58"/>
      <c r="AE461" s="59"/>
      <c r="AF461" s="17">
        <v>80</v>
      </c>
      <c r="AG461" s="18">
        <v>135</v>
      </c>
      <c r="AH461" s="19">
        <v>130</v>
      </c>
      <c r="AI461" s="20">
        <v>95</v>
      </c>
      <c r="AJ461" s="21">
        <v>90</v>
      </c>
      <c r="AK461" s="22">
        <v>70</v>
      </c>
      <c r="AL461" s="23">
        <f t="shared" si="0"/>
        <v>600</v>
      </c>
      <c r="AM461" s="24" t="s">
        <v>192</v>
      </c>
      <c r="AN461" s="25" t="s">
        <v>184</v>
      </c>
      <c r="AO461" s="24" t="s">
        <v>322</v>
      </c>
      <c r="AP461" s="34"/>
      <c r="AQ461" s="27" t="s">
        <v>631</v>
      </c>
      <c r="AR461" s="28" t="s">
        <v>111</v>
      </c>
      <c r="AS461" s="29">
        <v>1.6</v>
      </c>
      <c r="AT461" s="29">
        <v>1212.5</v>
      </c>
      <c r="AU461" s="30">
        <v>550</v>
      </c>
      <c r="AV461" s="31"/>
      <c r="AW461" s="26"/>
      <c r="AX461" s="26">
        <v>3</v>
      </c>
      <c r="AY461" s="26"/>
      <c r="AZ461" s="26"/>
      <c r="BA461" s="25"/>
      <c r="BB461" s="24">
        <v>300</v>
      </c>
      <c r="BC461" s="26">
        <v>3</v>
      </c>
      <c r="BD461" s="32" t="s">
        <v>288</v>
      </c>
      <c r="BE461" s="32">
        <v>35</v>
      </c>
      <c r="BF461" s="35" t="s">
        <v>107</v>
      </c>
      <c r="BG461" s="26" t="s">
        <v>359</v>
      </c>
      <c r="BH461" s="29">
        <v>40</v>
      </c>
      <c r="BI461" s="45" t="s">
        <v>329</v>
      </c>
      <c r="BJ461" s="37"/>
      <c r="BK461" s="36"/>
      <c r="BL461" s="204" t="str">
        <f t="shared" si="8"/>
        <v>insert into Pokemon values ( 460, Metagross, level, 80,  135,  130, 95,  90,  70, trainer,  0)</v>
      </c>
    </row>
    <row r="462" spans="1:64" ht="12.75" customHeight="1">
      <c r="A462" s="12">
        <v>376.1</v>
      </c>
      <c r="B462" s="56" t="s">
        <v>874</v>
      </c>
      <c r="C462" s="56" t="s">
        <v>687</v>
      </c>
      <c r="D462" s="57"/>
      <c r="E462" s="58"/>
      <c r="F462" s="58"/>
      <c r="G462" s="58"/>
      <c r="H462" s="58"/>
      <c r="I462" s="58">
        <v>201</v>
      </c>
      <c r="J462" s="58"/>
      <c r="K462" s="58"/>
      <c r="L462" s="58"/>
      <c r="M462" s="58"/>
      <c r="N462" s="58"/>
      <c r="O462" s="58"/>
      <c r="P462" s="58"/>
      <c r="Q462" s="58">
        <v>216</v>
      </c>
      <c r="R462" s="58"/>
      <c r="S462" s="58"/>
      <c r="T462" s="58">
        <v>88</v>
      </c>
      <c r="U462" s="58"/>
      <c r="V462" s="58">
        <v>280</v>
      </c>
      <c r="W462" s="58"/>
      <c r="X462" s="58"/>
      <c r="Y462" s="58">
        <v>101</v>
      </c>
      <c r="Z462" s="58"/>
      <c r="AA462" s="58"/>
      <c r="AB462" s="58"/>
      <c r="AC462" s="58"/>
      <c r="AD462" s="58"/>
      <c r="AE462" s="59"/>
      <c r="AF462" s="17">
        <v>80</v>
      </c>
      <c r="AG462" s="18">
        <v>145</v>
      </c>
      <c r="AH462" s="19">
        <v>150</v>
      </c>
      <c r="AI462" s="20">
        <v>105</v>
      </c>
      <c r="AJ462" s="21">
        <v>110</v>
      </c>
      <c r="AK462" s="22">
        <v>110</v>
      </c>
      <c r="AL462" s="23">
        <f t="shared" si="0"/>
        <v>700</v>
      </c>
      <c r="AM462" s="24" t="s">
        <v>192</v>
      </c>
      <c r="AN462" s="25" t="s">
        <v>184</v>
      </c>
      <c r="AO462" s="24" t="s">
        <v>98</v>
      </c>
      <c r="AP462" s="34"/>
      <c r="AQ462" s="27"/>
      <c r="AR462" s="28" t="s">
        <v>488</v>
      </c>
      <c r="AS462" s="29">
        <v>2.5</v>
      </c>
      <c r="AT462" s="29">
        <v>2078.6999999999998</v>
      </c>
      <c r="AU462" s="30">
        <v>942.9</v>
      </c>
      <c r="AV462" s="31"/>
      <c r="AW462" s="26"/>
      <c r="AX462" s="26">
        <v>3</v>
      </c>
      <c r="AY462" s="26"/>
      <c r="AZ462" s="26"/>
      <c r="BA462" s="25"/>
      <c r="BB462" s="24">
        <v>350</v>
      </c>
      <c r="BC462" s="26">
        <v>3</v>
      </c>
      <c r="BD462" s="32" t="s">
        <v>288</v>
      </c>
      <c r="BE462" s="32">
        <v>35</v>
      </c>
      <c r="BF462" s="35" t="s">
        <v>107</v>
      </c>
      <c r="BG462" s="26" t="s">
        <v>359</v>
      </c>
      <c r="BH462" s="29">
        <v>40</v>
      </c>
      <c r="BI462" s="26" t="s">
        <v>329</v>
      </c>
      <c r="BJ462" s="25"/>
      <c r="BK462" s="36"/>
      <c r="BL462" s="204" t="str">
        <f t="shared" si="8"/>
        <v>insert into Pokemon values ( 461, Metagross (Mega), level, 80,  145,  150, 105,  110,  110, trainer,  0)</v>
      </c>
    </row>
    <row r="463" spans="1:64" ht="12.75" customHeight="1">
      <c r="A463" s="12">
        <v>377</v>
      </c>
      <c r="B463" s="56" t="s">
        <v>875</v>
      </c>
      <c r="C463" s="56" t="s">
        <v>514</v>
      </c>
      <c r="D463" s="57"/>
      <c r="E463" s="58"/>
      <c r="F463" s="58"/>
      <c r="G463" s="58"/>
      <c r="H463" s="58">
        <v>193</v>
      </c>
      <c r="I463" s="58">
        <v>202</v>
      </c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>
        <v>197</v>
      </c>
      <c r="AD463" s="58"/>
      <c r="AE463" s="59"/>
      <c r="AF463" s="17">
        <v>80</v>
      </c>
      <c r="AG463" s="18">
        <v>100</v>
      </c>
      <c r="AH463" s="19">
        <v>200</v>
      </c>
      <c r="AI463" s="20">
        <v>50</v>
      </c>
      <c r="AJ463" s="21">
        <v>100</v>
      </c>
      <c r="AK463" s="22">
        <v>50</v>
      </c>
      <c r="AL463" s="23">
        <f t="shared" si="0"/>
        <v>580</v>
      </c>
      <c r="AM463" s="24" t="s">
        <v>292</v>
      </c>
      <c r="AN463" s="37"/>
      <c r="AO463" s="24" t="s">
        <v>322</v>
      </c>
      <c r="AP463" s="34"/>
      <c r="AQ463" s="27" t="s">
        <v>328</v>
      </c>
      <c r="AR463" s="28" t="s">
        <v>96</v>
      </c>
      <c r="AS463" s="29">
        <v>1.7</v>
      </c>
      <c r="AT463" s="29">
        <v>507.1</v>
      </c>
      <c r="AU463" s="30">
        <v>230</v>
      </c>
      <c r="AV463" s="31"/>
      <c r="AW463" s="26"/>
      <c r="AX463" s="26">
        <v>3</v>
      </c>
      <c r="AY463" s="26"/>
      <c r="AZ463" s="26"/>
      <c r="BA463" s="25"/>
      <c r="BB463" s="24">
        <v>290</v>
      </c>
      <c r="BC463" s="26">
        <v>3</v>
      </c>
      <c r="BD463" s="32" t="s">
        <v>288</v>
      </c>
      <c r="BE463" s="32">
        <v>35</v>
      </c>
      <c r="BF463" s="35" t="s">
        <v>130</v>
      </c>
      <c r="BG463" s="26" t="s">
        <v>359</v>
      </c>
      <c r="BH463" s="29">
        <v>80</v>
      </c>
      <c r="BI463" s="26" t="s">
        <v>203</v>
      </c>
      <c r="BJ463" s="37"/>
      <c r="BK463" s="36"/>
      <c r="BL463" s="204" t="str">
        <f t="shared" si="8"/>
        <v>insert into Pokemon values ( 462, Regirock, level, 80,  100,  200, 50,  100,  50, trainer,  0)</v>
      </c>
    </row>
    <row r="464" spans="1:64" ht="12.75" customHeight="1">
      <c r="A464" s="12">
        <v>378</v>
      </c>
      <c r="B464" s="56" t="s">
        <v>876</v>
      </c>
      <c r="C464" s="56" t="s">
        <v>514</v>
      </c>
      <c r="D464" s="57"/>
      <c r="E464" s="58"/>
      <c r="F464" s="58"/>
      <c r="G464" s="58"/>
      <c r="H464" s="58">
        <v>194</v>
      </c>
      <c r="I464" s="58">
        <v>203</v>
      </c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>
        <v>198</v>
      </c>
      <c r="AD464" s="58"/>
      <c r="AE464" s="59"/>
      <c r="AF464" s="17">
        <v>80</v>
      </c>
      <c r="AG464" s="18">
        <v>50</v>
      </c>
      <c r="AH464" s="19">
        <v>100</v>
      </c>
      <c r="AI464" s="20">
        <v>100</v>
      </c>
      <c r="AJ464" s="21">
        <v>200</v>
      </c>
      <c r="AK464" s="22">
        <v>50</v>
      </c>
      <c r="AL464" s="23">
        <f t="shared" si="0"/>
        <v>580</v>
      </c>
      <c r="AM464" s="24" t="s">
        <v>191</v>
      </c>
      <c r="AN464" s="37"/>
      <c r="AO464" s="24" t="s">
        <v>322</v>
      </c>
      <c r="AP464" s="34"/>
      <c r="AQ464" s="27" t="s">
        <v>371</v>
      </c>
      <c r="AR464" s="28" t="s">
        <v>368</v>
      </c>
      <c r="AS464" s="29">
        <v>1.8</v>
      </c>
      <c r="AT464" s="29">
        <v>385.8</v>
      </c>
      <c r="AU464" s="30">
        <v>175</v>
      </c>
      <c r="AV464" s="31"/>
      <c r="AW464" s="26"/>
      <c r="AX464" s="26"/>
      <c r="AY464" s="26"/>
      <c r="AZ464" s="26">
        <v>3</v>
      </c>
      <c r="BA464" s="25"/>
      <c r="BB464" s="24">
        <v>290</v>
      </c>
      <c r="BC464" s="26">
        <v>3</v>
      </c>
      <c r="BD464" s="32" t="s">
        <v>288</v>
      </c>
      <c r="BE464" s="32">
        <v>35</v>
      </c>
      <c r="BF464" s="35" t="s">
        <v>107</v>
      </c>
      <c r="BG464" s="26" t="s">
        <v>359</v>
      </c>
      <c r="BH464" s="29">
        <v>80</v>
      </c>
      <c r="BI464" s="26" t="s">
        <v>203</v>
      </c>
      <c r="BJ464" s="37"/>
      <c r="BK464" s="36"/>
      <c r="BL464" s="204" t="str">
        <f t="shared" si="8"/>
        <v>insert into Pokemon values ( 463, Regice, level, 80,  50,  100, 100,  200,  50, trainer,  0)</v>
      </c>
    </row>
    <row r="465" spans="1:64" ht="12.75" customHeight="1">
      <c r="A465" s="12">
        <v>379</v>
      </c>
      <c r="B465" s="56" t="s">
        <v>877</v>
      </c>
      <c r="C465" s="56" t="s">
        <v>514</v>
      </c>
      <c r="D465" s="57"/>
      <c r="E465" s="58"/>
      <c r="F465" s="58"/>
      <c r="G465" s="58"/>
      <c r="H465" s="58">
        <v>195</v>
      </c>
      <c r="I465" s="58">
        <v>204</v>
      </c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>
        <v>199</v>
      </c>
      <c r="AD465" s="58"/>
      <c r="AE465" s="59"/>
      <c r="AF465" s="17">
        <v>80</v>
      </c>
      <c r="AG465" s="18">
        <v>75</v>
      </c>
      <c r="AH465" s="19">
        <v>150</v>
      </c>
      <c r="AI465" s="20">
        <v>75</v>
      </c>
      <c r="AJ465" s="21">
        <v>150</v>
      </c>
      <c r="AK465" s="22">
        <v>50</v>
      </c>
      <c r="AL465" s="23">
        <f t="shared" si="0"/>
        <v>580</v>
      </c>
      <c r="AM465" s="24" t="s">
        <v>192</v>
      </c>
      <c r="AN465" s="37"/>
      <c r="AO465" s="24" t="s">
        <v>322</v>
      </c>
      <c r="AP465" s="34"/>
      <c r="AQ465" s="27" t="s">
        <v>631</v>
      </c>
      <c r="AR465" s="28" t="s">
        <v>295</v>
      </c>
      <c r="AS465" s="29">
        <v>1.9</v>
      </c>
      <c r="AT465" s="29">
        <v>451.9</v>
      </c>
      <c r="AU465" s="30">
        <v>205</v>
      </c>
      <c r="AV465" s="31"/>
      <c r="AW465" s="26"/>
      <c r="AX465" s="26">
        <v>2</v>
      </c>
      <c r="AY465" s="26"/>
      <c r="AZ465" s="26">
        <v>1</v>
      </c>
      <c r="BA465" s="25"/>
      <c r="BB465" s="24">
        <v>290</v>
      </c>
      <c r="BC465" s="26">
        <v>3</v>
      </c>
      <c r="BD465" s="32" t="s">
        <v>288</v>
      </c>
      <c r="BE465" s="32">
        <v>35</v>
      </c>
      <c r="BF465" s="35" t="s">
        <v>313</v>
      </c>
      <c r="BG465" s="26" t="s">
        <v>359</v>
      </c>
      <c r="BH465" s="29">
        <v>80</v>
      </c>
      <c r="BI465" s="26" t="s">
        <v>203</v>
      </c>
      <c r="BJ465" s="37"/>
      <c r="BK465" s="36"/>
      <c r="BL465" s="204" t="str">
        <f t="shared" si="8"/>
        <v>insert into Pokemon values ( 464, Registeel, level, 80,  75,  150, 75,  150,  50, trainer,  0)</v>
      </c>
    </row>
    <row r="466" spans="1:64" ht="12.75" customHeight="1">
      <c r="A466" s="12">
        <v>380</v>
      </c>
      <c r="B466" s="56" t="s">
        <v>878</v>
      </c>
      <c r="C466" s="56" t="s">
        <v>514</v>
      </c>
      <c r="D466" s="57"/>
      <c r="E466" s="58"/>
      <c r="F466" s="58"/>
      <c r="G466" s="58"/>
      <c r="H466" s="58">
        <v>196</v>
      </c>
      <c r="I466" s="58">
        <v>205</v>
      </c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9"/>
      <c r="AF466" s="17">
        <v>80</v>
      </c>
      <c r="AG466" s="18">
        <v>80</v>
      </c>
      <c r="AH466" s="19">
        <v>90</v>
      </c>
      <c r="AI466" s="20">
        <v>110</v>
      </c>
      <c r="AJ466" s="21">
        <v>130</v>
      </c>
      <c r="AK466" s="22">
        <v>110</v>
      </c>
      <c r="AL466" s="23">
        <f t="shared" si="0"/>
        <v>600</v>
      </c>
      <c r="AM466" s="24" t="s">
        <v>90</v>
      </c>
      <c r="AN466" s="25" t="s">
        <v>184</v>
      </c>
      <c r="AO466" s="24" t="s">
        <v>390</v>
      </c>
      <c r="AP466" s="34"/>
      <c r="AQ466" s="38"/>
      <c r="AR466" s="39" t="s">
        <v>139</v>
      </c>
      <c r="AS466" s="40">
        <v>1.4</v>
      </c>
      <c r="AT466" s="40">
        <v>88.2</v>
      </c>
      <c r="AU466" s="41">
        <v>40</v>
      </c>
      <c r="AV466" s="31"/>
      <c r="AW466" s="26"/>
      <c r="AX466" s="26"/>
      <c r="AY466" s="26"/>
      <c r="AZ466" s="26">
        <v>3</v>
      </c>
      <c r="BA466" s="25"/>
      <c r="BB466" s="24">
        <v>300</v>
      </c>
      <c r="BC466" s="26">
        <v>3</v>
      </c>
      <c r="BD466" s="32" t="s">
        <v>288</v>
      </c>
      <c r="BE466" s="32">
        <v>90</v>
      </c>
      <c r="BF466" s="35" t="s">
        <v>89</v>
      </c>
      <c r="BG466" s="26" t="s">
        <v>201</v>
      </c>
      <c r="BH466" s="29">
        <v>120</v>
      </c>
      <c r="BI466" s="26" t="s">
        <v>203</v>
      </c>
      <c r="BJ466" s="37"/>
      <c r="BK466" s="36"/>
      <c r="BL466" s="204" t="str">
        <f t="shared" si="8"/>
        <v>insert into Pokemon values ( 465, Latias, level, 80,  80,  90, 110,  130,  110, trainer,  0)</v>
      </c>
    </row>
    <row r="467" spans="1:64" ht="12.75" customHeight="1">
      <c r="A467" s="12">
        <v>380.1</v>
      </c>
      <c r="B467" s="56" t="s">
        <v>878</v>
      </c>
      <c r="C467" s="56" t="s">
        <v>533</v>
      </c>
      <c r="D467" s="57"/>
      <c r="E467" s="58"/>
      <c r="F467" s="58"/>
      <c r="G467" s="58"/>
      <c r="H467" s="58"/>
      <c r="I467" s="58">
        <v>205</v>
      </c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9"/>
      <c r="AF467" s="17">
        <v>80</v>
      </c>
      <c r="AG467" s="18">
        <v>100</v>
      </c>
      <c r="AH467" s="19">
        <v>120</v>
      </c>
      <c r="AI467" s="20">
        <v>140</v>
      </c>
      <c r="AJ467" s="21">
        <v>150</v>
      </c>
      <c r="AK467" s="22">
        <v>110</v>
      </c>
      <c r="AL467" s="23">
        <f t="shared" si="0"/>
        <v>700</v>
      </c>
      <c r="AM467" s="24" t="s">
        <v>90</v>
      </c>
      <c r="AN467" s="25" t="s">
        <v>184</v>
      </c>
      <c r="AO467" s="24" t="s">
        <v>390</v>
      </c>
      <c r="AP467" s="34"/>
      <c r="AQ467" s="38"/>
      <c r="AR467" s="39" t="s">
        <v>139</v>
      </c>
      <c r="AS467" s="40">
        <v>1.4</v>
      </c>
      <c r="AT467" s="40">
        <v>88.2</v>
      </c>
      <c r="AU467" s="41">
        <v>40</v>
      </c>
      <c r="AV467" s="31"/>
      <c r="AW467" s="26"/>
      <c r="AX467" s="26"/>
      <c r="AY467" s="26"/>
      <c r="AZ467" s="26">
        <v>3</v>
      </c>
      <c r="BA467" s="25"/>
      <c r="BB467" s="24">
        <v>350</v>
      </c>
      <c r="BC467" s="26">
        <v>3</v>
      </c>
      <c r="BD467" s="32" t="s">
        <v>288</v>
      </c>
      <c r="BE467" s="32">
        <v>90</v>
      </c>
      <c r="BF467" s="35" t="s">
        <v>155</v>
      </c>
      <c r="BG467" s="26" t="s">
        <v>201</v>
      </c>
      <c r="BH467" s="29">
        <v>120</v>
      </c>
      <c r="BI467" s="26" t="s">
        <v>203</v>
      </c>
      <c r="BJ467" s="37"/>
      <c r="BK467" s="36"/>
      <c r="BL467" s="204" t="str">
        <f t="shared" si="8"/>
        <v>insert into Pokemon values ( 466, Latias, level, 80,  100,  120, 140,  150,  110, trainer,  0)</v>
      </c>
    </row>
    <row r="468" spans="1:64" ht="12.75" customHeight="1">
      <c r="A468" s="12">
        <v>381</v>
      </c>
      <c r="B468" s="56" t="s">
        <v>879</v>
      </c>
      <c r="C468" s="56" t="s">
        <v>514</v>
      </c>
      <c r="D468" s="57"/>
      <c r="E468" s="58"/>
      <c r="F468" s="58"/>
      <c r="G468" s="58"/>
      <c r="H468" s="58">
        <v>197</v>
      </c>
      <c r="I468" s="58">
        <v>206</v>
      </c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9"/>
      <c r="AF468" s="17">
        <v>80</v>
      </c>
      <c r="AG468" s="18">
        <v>90</v>
      </c>
      <c r="AH468" s="19">
        <v>80</v>
      </c>
      <c r="AI468" s="20">
        <v>130</v>
      </c>
      <c r="AJ468" s="21">
        <v>110</v>
      </c>
      <c r="AK468" s="22">
        <v>110</v>
      </c>
      <c r="AL468" s="23">
        <f t="shared" si="0"/>
        <v>600</v>
      </c>
      <c r="AM468" s="24" t="s">
        <v>90</v>
      </c>
      <c r="AN468" s="25" t="s">
        <v>184</v>
      </c>
      <c r="AO468" s="24" t="s">
        <v>390</v>
      </c>
      <c r="AP468" s="34"/>
      <c r="AQ468" s="38"/>
      <c r="AR468" s="39" t="s">
        <v>79</v>
      </c>
      <c r="AS468" s="40">
        <v>2</v>
      </c>
      <c r="AT468" s="40">
        <v>132.30000000000001</v>
      </c>
      <c r="AU468" s="41">
        <v>60</v>
      </c>
      <c r="AV468" s="31"/>
      <c r="AW468" s="26"/>
      <c r="AX468" s="26"/>
      <c r="AY468" s="26">
        <v>3</v>
      </c>
      <c r="AZ468" s="26"/>
      <c r="BA468" s="25"/>
      <c r="BB468" s="24">
        <v>300</v>
      </c>
      <c r="BC468" s="26">
        <v>3</v>
      </c>
      <c r="BD468" s="32" t="s">
        <v>288</v>
      </c>
      <c r="BE468" s="32">
        <v>90</v>
      </c>
      <c r="BF468" s="35" t="s">
        <v>107</v>
      </c>
      <c r="BG468" s="26" t="s">
        <v>209</v>
      </c>
      <c r="BH468" s="29">
        <v>120</v>
      </c>
      <c r="BI468" s="26" t="s">
        <v>203</v>
      </c>
      <c r="BJ468" s="37"/>
      <c r="BK468" s="36"/>
      <c r="BL468" s="204" t="str">
        <f t="shared" si="8"/>
        <v>insert into Pokemon values ( 467, Latios, level, 80,  90,  80, 130,  110,  110, trainer,  0)</v>
      </c>
    </row>
    <row r="469" spans="1:64" ht="12.75" customHeight="1">
      <c r="A469" s="12">
        <v>381.1</v>
      </c>
      <c r="B469" s="56" t="s">
        <v>879</v>
      </c>
      <c r="C469" s="56" t="s">
        <v>533</v>
      </c>
      <c r="D469" s="57"/>
      <c r="E469" s="58"/>
      <c r="F469" s="58"/>
      <c r="G469" s="58"/>
      <c r="H469" s="58"/>
      <c r="I469" s="58">
        <v>206</v>
      </c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9"/>
      <c r="AF469" s="17">
        <v>80</v>
      </c>
      <c r="AG469" s="18">
        <v>130</v>
      </c>
      <c r="AH469" s="19">
        <v>100</v>
      </c>
      <c r="AI469" s="20">
        <v>160</v>
      </c>
      <c r="AJ469" s="21">
        <v>120</v>
      </c>
      <c r="AK469" s="22">
        <v>110</v>
      </c>
      <c r="AL469" s="23">
        <f t="shared" si="0"/>
        <v>700</v>
      </c>
      <c r="AM469" s="24" t="s">
        <v>90</v>
      </c>
      <c r="AN469" s="25" t="s">
        <v>184</v>
      </c>
      <c r="AO469" s="24" t="s">
        <v>390</v>
      </c>
      <c r="AP469" s="34"/>
      <c r="AQ469" s="38"/>
      <c r="AR469" s="39" t="s">
        <v>79</v>
      </c>
      <c r="AS469" s="40">
        <v>2</v>
      </c>
      <c r="AT469" s="40">
        <v>132.30000000000001</v>
      </c>
      <c r="AU469" s="41">
        <v>60</v>
      </c>
      <c r="AV469" s="31"/>
      <c r="AW469" s="26"/>
      <c r="AX469" s="26"/>
      <c r="AY469" s="26">
        <v>3</v>
      </c>
      <c r="AZ469" s="26"/>
      <c r="BA469" s="25"/>
      <c r="BB469" s="24">
        <v>350</v>
      </c>
      <c r="BC469" s="26">
        <v>3</v>
      </c>
      <c r="BD469" s="32" t="s">
        <v>288</v>
      </c>
      <c r="BE469" s="32">
        <v>90</v>
      </c>
      <c r="BF469" s="35" t="s">
        <v>155</v>
      </c>
      <c r="BG469" s="26" t="s">
        <v>209</v>
      </c>
      <c r="BH469" s="29">
        <v>120</v>
      </c>
      <c r="BI469" s="26" t="s">
        <v>203</v>
      </c>
      <c r="BJ469" s="25"/>
      <c r="BK469" s="36"/>
      <c r="BL469" s="204" t="str">
        <f t="shared" si="8"/>
        <v>insert into Pokemon values ( 468, Latios, level, 80,  130,  100, 160,  120,  110, trainer,  0)</v>
      </c>
    </row>
    <row r="470" spans="1:64" ht="12.75" customHeight="1">
      <c r="A470" s="12">
        <v>382</v>
      </c>
      <c r="B470" s="56" t="s">
        <v>880</v>
      </c>
      <c r="C470" s="56" t="s">
        <v>531</v>
      </c>
      <c r="D470" s="57"/>
      <c r="E470" s="58"/>
      <c r="F470" s="58"/>
      <c r="G470" s="58"/>
      <c r="H470" s="58">
        <v>198</v>
      </c>
      <c r="I470" s="58">
        <v>207</v>
      </c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9"/>
      <c r="AF470" s="17">
        <v>100</v>
      </c>
      <c r="AG470" s="18">
        <v>100</v>
      </c>
      <c r="AH470" s="19">
        <v>90</v>
      </c>
      <c r="AI470" s="20">
        <v>150</v>
      </c>
      <c r="AJ470" s="21">
        <v>140</v>
      </c>
      <c r="AK470" s="22">
        <v>90</v>
      </c>
      <c r="AL470" s="23">
        <f t="shared" si="0"/>
        <v>670</v>
      </c>
      <c r="AM470" s="24" t="s">
        <v>103</v>
      </c>
      <c r="AN470" s="37"/>
      <c r="AO470" s="24" t="s">
        <v>586</v>
      </c>
      <c r="AP470" s="34"/>
      <c r="AQ470" s="38"/>
      <c r="AR470" s="39" t="s">
        <v>881</v>
      </c>
      <c r="AS470" s="40">
        <v>4.5</v>
      </c>
      <c r="AT470" s="40">
        <v>776</v>
      </c>
      <c r="AU470" s="41">
        <v>352</v>
      </c>
      <c r="AV470" s="31"/>
      <c r="AW470" s="26"/>
      <c r="AX470" s="26"/>
      <c r="AY470" s="26">
        <v>3</v>
      </c>
      <c r="AZ470" s="26"/>
      <c r="BA470" s="25"/>
      <c r="BB470" s="24">
        <v>335</v>
      </c>
      <c r="BC470" s="26">
        <v>5</v>
      </c>
      <c r="BD470" s="32" t="s">
        <v>288</v>
      </c>
      <c r="BE470" s="32">
        <v>0</v>
      </c>
      <c r="BF470" s="35" t="s">
        <v>107</v>
      </c>
      <c r="BG470" s="26" t="s">
        <v>359</v>
      </c>
      <c r="BH470" s="29">
        <v>120</v>
      </c>
      <c r="BI470" s="26" t="s">
        <v>203</v>
      </c>
      <c r="BJ470" s="37"/>
      <c r="BK470" s="36"/>
      <c r="BL470" s="204" t="str">
        <f t="shared" si="8"/>
        <v>insert into Pokemon values ( 469, Kyogre, level, 100,  100,  90, 150,  140,  90, trainer,  0)</v>
      </c>
    </row>
    <row r="471" spans="1:64" ht="12.75" customHeight="1">
      <c r="A471" s="12">
        <v>382.1</v>
      </c>
      <c r="B471" s="56" t="s">
        <v>882</v>
      </c>
      <c r="C471" s="56" t="s">
        <v>883</v>
      </c>
      <c r="D471" s="57"/>
      <c r="E471" s="58"/>
      <c r="F471" s="58"/>
      <c r="G471" s="58"/>
      <c r="H471" s="58"/>
      <c r="I471" s="58">
        <v>207</v>
      </c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9"/>
      <c r="AF471" s="17">
        <v>100</v>
      </c>
      <c r="AG471" s="18">
        <v>150</v>
      </c>
      <c r="AH471" s="19">
        <v>90</v>
      </c>
      <c r="AI471" s="20">
        <v>180</v>
      </c>
      <c r="AJ471" s="21">
        <v>160</v>
      </c>
      <c r="AK471" s="22">
        <v>90</v>
      </c>
      <c r="AL471" s="23">
        <f t="shared" si="0"/>
        <v>770</v>
      </c>
      <c r="AM471" s="24" t="s">
        <v>103</v>
      </c>
      <c r="AN471" s="37"/>
      <c r="AO471" s="24" t="s">
        <v>884</v>
      </c>
      <c r="AP471" s="34"/>
      <c r="AQ471" s="38"/>
      <c r="AR471" s="39" t="s">
        <v>885</v>
      </c>
      <c r="AS471" s="40">
        <v>9.8000000000000007</v>
      </c>
      <c r="AT471" s="40">
        <v>948</v>
      </c>
      <c r="AU471" s="41">
        <v>430</v>
      </c>
      <c r="AV471" s="31"/>
      <c r="AW471" s="26"/>
      <c r="AX471" s="26"/>
      <c r="AY471" s="26">
        <v>3</v>
      </c>
      <c r="AZ471" s="26"/>
      <c r="BA471" s="25"/>
      <c r="BB471" s="24">
        <v>385</v>
      </c>
      <c r="BC471" s="26">
        <v>5</v>
      </c>
      <c r="BD471" s="32" t="s">
        <v>288</v>
      </c>
      <c r="BE471" s="32">
        <v>0</v>
      </c>
      <c r="BF471" s="35" t="s">
        <v>107</v>
      </c>
      <c r="BG471" s="26" t="s">
        <v>359</v>
      </c>
      <c r="BH471" s="29">
        <v>120</v>
      </c>
      <c r="BI471" s="26" t="s">
        <v>203</v>
      </c>
      <c r="BJ471" s="37"/>
      <c r="BK471" s="36"/>
      <c r="BL471" s="204" t="str">
        <f t="shared" si="8"/>
        <v>insert into Pokemon values ( 470, Kyogre (Primal), level, 100,  150,  90, 180,  160,  90, trainer,  0)</v>
      </c>
    </row>
    <row r="472" spans="1:64" ht="12.75" customHeight="1">
      <c r="A472" s="12">
        <v>383</v>
      </c>
      <c r="B472" s="56" t="s">
        <v>886</v>
      </c>
      <c r="C472" s="56" t="s">
        <v>531</v>
      </c>
      <c r="D472" s="57"/>
      <c r="E472" s="58"/>
      <c r="F472" s="58"/>
      <c r="G472" s="58"/>
      <c r="H472" s="58">
        <v>199</v>
      </c>
      <c r="I472" s="58">
        <v>208</v>
      </c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9"/>
      <c r="AF472" s="17">
        <v>100</v>
      </c>
      <c r="AG472" s="18">
        <v>150</v>
      </c>
      <c r="AH472" s="19">
        <v>140</v>
      </c>
      <c r="AI472" s="20">
        <v>100</v>
      </c>
      <c r="AJ472" s="21">
        <v>90</v>
      </c>
      <c r="AK472" s="22">
        <v>90</v>
      </c>
      <c r="AL472" s="23">
        <f t="shared" si="0"/>
        <v>670</v>
      </c>
      <c r="AM472" s="24" t="s">
        <v>187</v>
      </c>
      <c r="AN472" s="37"/>
      <c r="AO472" s="24" t="s">
        <v>101</v>
      </c>
      <c r="AP472" s="34"/>
      <c r="AQ472" s="38"/>
      <c r="AR472" s="39" t="s">
        <v>173</v>
      </c>
      <c r="AS472" s="40">
        <v>3.5</v>
      </c>
      <c r="AT472" s="40">
        <v>2094.4</v>
      </c>
      <c r="AU472" s="41">
        <v>950</v>
      </c>
      <c r="AV472" s="31"/>
      <c r="AW472" s="26">
        <v>3</v>
      </c>
      <c r="AX472" s="26"/>
      <c r="AY472" s="26"/>
      <c r="AZ472" s="26"/>
      <c r="BA472" s="25"/>
      <c r="BB472" s="24">
        <v>335</v>
      </c>
      <c r="BC472" s="26">
        <v>5</v>
      </c>
      <c r="BD472" s="32" t="s">
        <v>288</v>
      </c>
      <c r="BE472" s="32">
        <v>0</v>
      </c>
      <c r="BF472" s="35" t="s">
        <v>89</v>
      </c>
      <c r="BG472" s="26" t="s">
        <v>359</v>
      </c>
      <c r="BH472" s="29">
        <v>120</v>
      </c>
      <c r="BI472" s="26" t="s">
        <v>203</v>
      </c>
      <c r="BJ472" s="37"/>
      <c r="BK472" s="36"/>
      <c r="BL472" s="204" t="str">
        <f t="shared" si="8"/>
        <v>insert into Pokemon values ( 471, Groudon, level, 100,  150,  140, 100,  90,  90, trainer,  0)</v>
      </c>
    </row>
    <row r="473" spans="1:64" ht="12.75" customHeight="1">
      <c r="A473" s="12">
        <v>383.1</v>
      </c>
      <c r="B473" s="56" t="s">
        <v>887</v>
      </c>
      <c r="C473" s="56" t="s">
        <v>883</v>
      </c>
      <c r="D473" s="57"/>
      <c r="E473" s="58"/>
      <c r="F473" s="58"/>
      <c r="G473" s="58"/>
      <c r="H473" s="58"/>
      <c r="I473" s="58">
        <v>208</v>
      </c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9"/>
      <c r="AF473" s="17">
        <v>100</v>
      </c>
      <c r="AG473" s="18">
        <v>180</v>
      </c>
      <c r="AH473" s="19">
        <v>160</v>
      </c>
      <c r="AI473" s="20">
        <v>150</v>
      </c>
      <c r="AJ473" s="21">
        <v>90</v>
      </c>
      <c r="AK473" s="22">
        <v>90</v>
      </c>
      <c r="AL473" s="23">
        <f t="shared" si="0"/>
        <v>770</v>
      </c>
      <c r="AM473" s="24" t="s">
        <v>187</v>
      </c>
      <c r="AN473" s="37" t="s">
        <v>85</v>
      </c>
      <c r="AO473" s="24" t="s">
        <v>888</v>
      </c>
      <c r="AP473" s="34"/>
      <c r="AQ473" s="38"/>
      <c r="AR473" s="39" t="s">
        <v>889</v>
      </c>
      <c r="AS473" s="40">
        <v>5</v>
      </c>
      <c r="AT473" s="40">
        <v>2204</v>
      </c>
      <c r="AU473" s="41">
        <v>999.7</v>
      </c>
      <c r="AV473" s="31"/>
      <c r="AW473" s="26">
        <v>3</v>
      </c>
      <c r="AX473" s="26"/>
      <c r="AY473" s="26"/>
      <c r="AZ473" s="26"/>
      <c r="BA473" s="25"/>
      <c r="BB473" s="24">
        <v>385</v>
      </c>
      <c r="BC473" s="26">
        <v>5</v>
      </c>
      <c r="BD473" s="32" t="s">
        <v>288</v>
      </c>
      <c r="BE473" s="32">
        <v>0</v>
      </c>
      <c r="BF473" s="35" t="s">
        <v>89</v>
      </c>
      <c r="BG473" s="26" t="s">
        <v>359</v>
      </c>
      <c r="BH473" s="29">
        <v>120</v>
      </c>
      <c r="BI473" s="26" t="s">
        <v>203</v>
      </c>
      <c r="BJ473" s="37"/>
      <c r="BK473" s="36"/>
      <c r="BL473" s="204" t="str">
        <f t="shared" si="8"/>
        <v>insert into Pokemon values ( 472, Groudon (Primal), level, 100,  180,  160, 150,  90,  90, trainer,  0)</v>
      </c>
    </row>
    <row r="474" spans="1:64" ht="12.75" customHeight="1">
      <c r="A474" s="12">
        <v>384</v>
      </c>
      <c r="B474" s="56" t="s">
        <v>890</v>
      </c>
      <c r="C474" s="56" t="s">
        <v>531</v>
      </c>
      <c r="D474" s="57"/>
      <c r="E474" s="58"/>
      <c r="F474" s="58"/>
      <c r="G474" s="58"/>
      <c r="H474" s="58">
        <v>200</v>
      </c>
      <c r="I474" s="58">
        <v>209</v>
      </c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9"/>
      <c r="AF474" s="17">
        <v>105</v>
      </c>
      <c r="AG474" s="18">
        <v>150</v>
      </c>
      <c r="AH474" s="19">
        <v>90</v>
      </c>
      <c r="AI474" s="20">
        <v>150</v>
      </c>
      <c r="AJ474" s="21">
        <v>90</v>
      </c>
      <c r="AK474" s="22">
        <v>95</v>
      </c>
      <c r="AL474" s="23">
        <f t="shared" si="0"/>
        <v>680</v>
      </c>
      <c r="AM474" s="24" t="s">
        <v>90</v>
      </c>
      <c r="AN474" s="25" t="s">
        <v>95</v>
      </c>
      <c r="AO474" s="24" t="s">
        <v>891</v>
      </c>
      <c r="AP474" s="34"/>
      <c r="AQ474" s="38"/>
      <c r="AR474" s="39" t="s">
        <v>892</v>
      </c>
      <c r="AS474" s="40">
        <v>7</v>
      </c>
      <c r="AT474" s="40">
        <v>455.3</v>
      </c>
      <c r="AU474" s="41">
        <v>206.5</v>
      </c>
      <c r="AV474" s="31"/>
      <c r="AW474" s="26">
        <v>2</v>
      </c>
      <c r="AX474" s="26"/>
      <c r="AY474" s="26">
        <v>1</v>
      </c>
      <c r="AZ474" s="26"/>
      <c r="BA474" s="25"/>
      <c r="BB474" s="24">
        <v>340</v>
      </c>
      <c r="BC474" s="26">
        <v>3</v>
      </c>
      <c r="BD474" s="32" t="s">
        <v>288</v>
      </c>
      <c r="BE474" s="32">
        <v>0</v>
      </c>
      <c r="BF474" s="35" t="s">
        <v>71</v>
      </c>
      <c r="BG474" s="26" t="s">
        <v>359</v>
      </c>
      <c r="BH474" s="29">
        <v>120</v>
      </c>
      <c r="BI474" s="26" t="s">
        <v>203</v>
      </c>
      <c r="BJ474" s="37"/>
      <c r="BK474" s="36"/>
      <c r="BL474" s="204" t="str">
        <f t="shared" si="8"/>
        <v>insert into Pokemon values ( 473, Rayquaza, level, 105,  150,  90, 150,  90,  95, trainer,  0)</v>
      </c>
    </row>
    <row r="475" spans="1:64" ht="12.75" customHeight="1">
      <c r="A475" s="12">
        <v>384.1</v>
      </c>
      <c r="B475" s="56" t="s">
        <v>890</v>
      </c>
      <c r="C475" s="56" t="s">
        <v>533</v>
      </c>
      <c r="D475" s="57"/>
      <c r="E475" s="58"/>
      <c r="F475" s="58"/>
      <c r="G475" s="58"/>
      <c r="H475" s="58"/>
      <c r="I475" s="58">
        <v>209</v>
      </c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9"/>
      <c r="AF475" s="17">
        <v>105</v>
      </c>
      <c r="AG475" s="18">
        <v>180</v>
      </c>
      <c r="AH475" s="19">
        <v>100</v>
      </c>
      <c r="AI475" s="20">
        <v>180</v>
      </c>
      <c r="AJ475" s="21">
        <v>100</v>
      </c>
      <c r="AK475" s="22">
        <v>115</v>
      </c>
      <c r="AL475" s="23">
        <f t="shared" si="0"/>
        <v>780</v>
      </c>
      <c r="AM475" s="24" t="s">
        <v>90</v>
      </c>
      <c r="AN475" s="25" t="s">
        <v>95</v>
      </c>
      <c r="AO475" s="24" t="s">
        <v>893</v>
      </c>
      <c r="AP475" s="34"/>
      <c r="AQ475" s="38"/>
      <c r="AR475" s="39" t="s">
        <v>892</v>
      </c>
      <c r="AS475" s="40">
        <v>7</v>
      </c>
      <c r="AT475" s="40">
        <v>455.3</v>
      </c>
      <c r="AU475" s="41">
        <v>206.5</v>
      </c>
      <c r="AV475" s="31"/>
      <c r="AW475" s="26">
        <v>2</v>
      </c>
      <c r="AX475" s="26"/>
      <c r="AY475" s="26">
        <v>1</v>
      </c>
      <c r="AZ475" s="26"/>
      <c r="BA475" s="25"/>
      <c r="BB475" s="24">
        <v>390</v>
      </c>
      <c r="BC475" s="26">
        <v>3</v>
      </c>
      <c r="BD475" s="32" t="s">
        <v>288</v>
      </c>
      <c r="BE475" s="32">
        <v>0</v>
      </c>
      <c r="BF475" s="35" t="s">
        <v>71</v>
      </c>
      <c r="BG475" s="26" t="s">
        <v>359</v>
      </c>
      <c r="BH475" s="29">
        <v>120</v>
      </c>
      <c r="BI475" s="26" t="s">
        <v>203</v>
      </c>
      <c r="BJ475" s="25"/>
      <c r="BK475" s="36"/>
      <c r="BL475" s="204" t="str">
        <f t="shared" si="8"/>
        <v>insert into Pokemon values ( 474, Rayquaza, level, 105,  180,  100, 180,  100,  115, trainer,  0)</v>
      </c>
    </row>
    <row r="476" spans="1:64" ht="12.75" customHeight="1">
      <c r="A476" s="12">
        <v>385</v>
      </c>
      <c r="B476" s="56" t="s">
        <v>894</v>
      </c>
      <c r="C476" s="56" t="s">
        <v>537</v>
      </c>
      <c r="D476" s="57"/>
      <c r="E476" s="58"/>
      <c r="F476" s="58"/>
      <c r="G476" s="58"/>
      <c r="H476" s="58">
        <v>201</v>
      </c>
      <c r="I476" s="58">
        <v>210</v>
      </c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9"/>
      <c r="AF476" s="17">
        <v>100</v>
      </c>
      <c r="AG476" s="18">
        <v>100</v>
      </c>
      <c r="AH476" s="19">
        <v>100</v>
      </c>
      <c r="AI476" s="20">
        <v>100</v>
      </c>
      <c r="AJ476" s="21">
        <v>100</v>
      </c>
      <c r="AK476" s="22">
        <v>100</v>
      </c>
      <c r="AL476" s="23">
        <f t="shared" si="0"/>
        <v>600</v>
      </c>
      <c r="AM476" s="24" t="s">
        <v>192</v>
      </c>
      <c r="AN476" s="25" t="s">
        <v>184</v>
      </c>
      <c r="AO476" s="24" t="s">
        <v>443</v>
      </c>
      <c r="AP476" s="34"/>
      <c r="AQ476" s="38"/>
      <c r="AR476" s="39" t="s">
        <v>118</v>
      </c>
      <c r="AS476" s="40">
        <v>0.3</v>
      </c>
      <c r="AT476" s="40">
        <v>2.4</v>
      </c>
      <c r="AU476" s="41">
        <v>1.1000000000000001</v>
      </c>
      <c r="AV476" s="31">
        <v>3</v>
      </c>
      <c r="AW476" s="26"/>
      <c r="AX476" s="26"/>
      <c r="AY476" s="26"/>
      <c r="AZ476" s="26"/>
      <c r="BA476" s="25"/>
      <c r="BB476" s="24">
        <v>300</v>
      </c>
      <c r="BC476" s="26">
        <v>3</v>
      </c>
      <c r="BD476" s="32" t="s">
        <v>288</v>
      </c>
      <c r="BE476" s="32">
        <v>100</v>
      </c>
      <c r="BF476" s="35" t="s">
        <v>132</v>
      </c>
      <c r="BG476" s="26" t="s">
        <v>359</v>
      </c>
      <c r="BH476" s="29">
        <v>120</v>
      </c>
      <c r="BI476" s="26" t="s">
        <v>203</v>
      </c>
      <c r="BJ476" s="37"/>
      <c r="BK476" s="36"/>
      <c r="BL476" s="204" t="str">
        <f t="shared" si="8"/>
        <v>insert into Pokemon values ( 475, Jirachi, level, 100,  100,  100, 100,  100,  100, trainer,  0)</v>
      </c>
    </row>
    <row r="477" spans="1:64" ht="12.75" customHeight="1">
      <c r="A477" s="12">
        <v>386</v>
      </c>
      <c r="B477" s="56" t="s">
        <v>895</v>
      </c>
      <c r="C477" s="56" t="s">
        <v>537</v>
      </c>
      <c r="D477" s="57"/>
      <c r="E477" s="58"/>
      <c r="F477" s="58"/>
      <c r="G477" s="58"/>
      <c r="H477" s="58">
        <v>202</v>
      </c>
      <c r="I477" s="58">
        <v>211</v>
      </c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9"/>
      <c r="AF477" s="17">
        <v>50</v>
      </c>
      <c r="AG477" s="18">
        <v>150</v>
      </c>
      <c r="AH477" s="19">
        <v>50</v>
      </c>
      <c r="AI477" s="20">
        <v>150</v>
      </c>
      <c r="AJ477" s="21">
        <v>50</v>
      </c>
      <c r="AK477" s="22">
        <v>150</v>
      </c>
      <c r="AL477" s="23">
        <f t="shared" si="0"/>
        <v>600</v>
      </c>
      <c r="AM477" s="24" t="s">
        <v>184</v>
      </c>
      <c r="AN477" s="37"/>
      <c r="AO477" s="24" t="s">
        <v>508</v>
      </c>
      <c r="AP477" s="34"/>
      <c r="AQ477" s="38"/>
      <c r="AR477" s="39" t="s">
        <v>96</v>
      </c>
      <c r="AS477" s="40">
        <v>1.7</v>
      </c>
      <c r="AT477" s="40">
        <v>134</v>
      </c>
      <c r="AU477" s="41">
        <v>60.8</v>
      </c>
      <c r="AV477" s="31"/>
      <c r="AW477" s="26">
        <v>1</v>
      </c>
      <c r="AX477" s="26"/>
      <c r="AY477" s="26">
        <v>1</v>
      </c>
      <c r="AZ477" s="26"/>
      <c r="BA477" s="25">
        <v>1</v>
      </c>
      <c r="BB477" s="24">
        <v>300</v>
      </c>
      <c r="BC477" s="26">
        <v>3</v>
      </c>
      <c r="BD477" s="32" t="s">
        <v>288</v>
      </c>
      <c r="BE477" s="32">
        <v>0</v>
      </c>
      <c r="BF477" s="35" t="s">
        <v>89</v>
      </c>
      <c r="BG477" s="26" t="s">
        <v>359</v>
      </c>
      <c r="BH477" s="29">
        <v>120</v>
      </c>
      <c r="BI477" s="26" t="s">
        <v>203</v>
      </c>
      <c r="BJ477" s="37"/>
      <c r="BK477" s="36"/>
      <c r="BL477" s="204" t="str">
        <f t="shared" si="8"/>
        <v>insert into Pokemon values ( 476, Deoxys (Normal), level, 50,  150,  50, 150,  50,  150, trainer,  0)</v>
      </c>
    </row>
    <row r="478" spans="1:64" ht="12.75" customHeight="1">
      <c r="A478" s="12">
        <v>386.1</v>
      </c>
      <c r="B478" s="56" t="s">
        <v>896</v>
      </c>
      <c r="C478" s="56" t="s">
        <v>537</v>
      </c>
      <c r="D478" s="57"/>
      <c r="E478" s="58"/>
      <c r="F478" s="58"/>
      <c r="G478" s="58"/>
      <c r="H478" s="58">
        <v>202</v>
      </c>
      <c r="I478" s="58">
        <v>211</v>
      </c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9"/>
      <c r="AF478" s="17">
        <v>50</v>
      </c>
      <c r="AG478" s="18">
        <v>180</v>
      </c>
      <c r="AH478" s="19">
        <v>20</v>
      </c>
      <c r="AI478" s="20">
        <v>180</v>
      </c>
      <c r="AJ478" s="21">
        <v>20</v>
      </c>
      <c r="AK478" s="22">
        <v>150</v>
      </c>
      <c r="AL478" s="23">
        <f t="shared" si="0"/>
        <v>600</v>
      </c>
      <c r="AM478" s="24" t="s">
        <v>184</v>
      </c>
      <c r="AN478" s="37"/>
      <c r="AO478" s="24" t="s">
        <v>508</v>
      </c>
      <c r="AP478" s="34"/>
      <c r="AQ478" s="38"/>
      <c r="AR478" s="39" t="s">
        <v>96</v>
      </c>
      <c r="AS478" s="40">
        <v>1.7</v>
      </c>
      <c r="AT478" s="40">
        <v>134</v>
      </c>
      <c r="AU478" s="41">
        <v>60.8</v>
      </c>
      <c r="AV478" s="31"/>
      <c r="AW478" s="26">
        <v>2</v>
      </c>
      <c r="AX478" s="26"/>
      <c r="AY478" s="26">
        <v>1</v>
      </c>
      <c r="AZ478" s="26"/>
      <c r="BA478" s="25"/>
      <c r="BB478" s="24">
        <v>300</v>
      </c>
      <c r="BC478" s="26">
        <v>3</v>
      </c>
      <c r="BD478" s="32" t="s">
        <v>288</v>
      </c>
      <c r="BE478" s="32">
        <v>0</v>
      </c>
      <c r="BF478" s="35" t="s">
        <v>89</v>
      </c>
      <c r="BG478" s="26" t="s">
        <v>359</v>
      </c>
      <c r="BH478" s="29">
        <v>120</v>
      </c>
      <c r="BI478" s="26" t="s">
        <v>203</v>
      </c>
      <c r="BJ478" s="37"/>
      <c r="BK478" s="36"/>
      <c r="BL478" s="204" t="str">
        <f t="shared" si="8"/>
        <v>insert into Pokemon values ( 477, Deoxys (Attack), level, 50,  180,  20, 180,  20,  150, trainer,  0)</v>
      </c>
    </row>
    <row r="479" spans="1:64" ht="12.75" customHeight="1">
      <c r="A479" s="12">
        <v>386.2</v>
      </c>
      <c r="B479" s="56" t="s">
        <v>897</v>
      </c>
      <c r="C479" s="56" t="s">
        <v>537</v>
      </c>
      <c r="D479" s="57"/>
      <c r="E479" s="58"/>
      <c r="F479" s="58"/>
      <c r="G479" s="58"/>
      <c r="H479" s="58">
        <v>202</v>
      </c>
      <c r="I479" s="58">
        <v>211</v>
      </c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9"/>
      <c r="AF479" s="17">
        <v>50</v>
      </c>
      <c r="AG479" s="18">
        <v>70</v>
      </c>
      <c r="AH479" s="19">
        <v>160</v>
      </c>
      <c r="AI479" s="20">
        <v>70</v>
      </c>
      <c r="AJ479" s="21">
        <v>160</v>
      </c>
      <c r="AK479" s="22">
        <v>90</v>
      </c>
      <c r="AL479" s="23">
        <f t="shared" si="0"/>
        <v>600</v>
      </c>
      <c r="AM479" s="24" t="s">
        <v>184</v>
      </c>
      <c r="AN479" s="37"/>
      <c r="AO479" s="24" t="s">
        <v>508</v>
      </c>
      <c r="AP479" s="34"/>
      <c r="AQ479" s="38"/>
      <c r="AR479" s="39" t="s">
        <v>96</v>
      </c>
      <c r="AS479" s="40">
        <v>1.7</v>
      </c>
      <c r="AT479" s="40">
        <v>134</v>
      </c>
      <c r="AU479" s="41">
        <v>60.8</v>
      </c>
      <c r="AV479" s="31"/>
      <c r="AW479" s="26"/>
      <c r="AX479" s="26">
        <v>2</v>
      </c>
      <c r="AY479" s="26"/>
      <c r="AZ479" s="26">
        <v>1</v>
      </c>
      <c r="BA479" s="25"/>
      <c r="BB479" s="24">
        <v>300</v>
      </c>
      <c r="BC479" s="26">
        <v>3</v>
      </c>
      <c r="BD479" s="32" t="s">
        <v>288</v>
      </c>
      <c r="BE479" s="32">
        <v>0</v>
      </c>
      <c r="BF479" s="35" t="s">
        <v>89</v>
      </c>
      <c r="BG479" s="26" t="s">
        <v>359</v>
      </c>
      <c r="BH479" s="29">
        <v>120</v>
      </c>
      <c r="BI479" s="26" t="s">
        <v>203</v>
      </c>
      <c r="BJ479" s="37"/>
      <c r="BK479" s="36"/>
      <c r="BL479" s="204" t="str">
        <f t="shared" si="8"/>
        <v>insert into Pokemon values ( 478, Deoxys (Defense), level, 50,  70,  160, 70,  160,  90, trainer,  0)</v>
      </c>
    </row>
    <row r="480" spans="1:64" ht="12.75" customHeight="1">
      <c r="A480" s="12">
        <v>386.3</v>
      </c>
      <c r="B480" s="56" t="s">
        <v>898</v>
      </c>
      <c r="C480" s="56" t="s">
        <v>537</v>
      </c>
      <c r="D480" s="57"/>
      <c r="E480" s="58"/>
      <c r="F480" s="58"/>
      <c r="G480" s="58"/>
      <c r="H480" s="58">
        <v>202</v>
      </c>
      <c r="I480" s="58">
        <v>211</v>
      </c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9"/>
      <c r="AF480" s="17">
        <v>50</v>
      </c>
      <c r="AG480" s="18">
        <v>95</v>
      </c>
      <c r="AH480" s="19">
        <v>90</v>
      </c>
      <c r="AI480" s="20">
        <v>95</v>
      </c>
      <c r="AJ480" s="21">
        <v>90</v>
      </c>
      <c r="AK480" s="22">
        <v>180</v>
      </c>
      <c r="AL480" s="23">
        <f t="shared" si="0"/>
        <v>600</v>
      </c>
      <c r="AM480" s="24" t="s">
        <v>184</v>
      </c>
      <c r="AN480" s="37"/>
      <c r="AO480" s="24" t="s">
        <v>508</v>
      </c>
      <c r="AP480" s="34"/>
      <c r="AQ480" s="38"/>
      <c r="AR480" s="39" t="s">
        <v>96</v>
      </c>
      <c r="AS480" s="40">
        <v>1.7</v>
      </c>
      <c r="AT480" s="40">
        <v>134</v>
      </c>
      <c r="AU480" s="41">
        <v>60.8</v>
      </c>
      <c r="AV480" s="31"/>
      <c r="AW480" s="26"/>
      <c r="AX480" s="26"/>
      <c r="AY480" s="26"/>
      <c r="AZ480" s="26"/>
      <c r="BA480" s="25">
        <v>3</v>
      </c>
      <c r="BB480" s="24">
        <v>300</v>
      </c>
      <c r="BC480" s="26">
        <v>3</v>
      </c>
      <c r="BD480" s="32" t="s">
        <v>288</v>
      </c>
      <c r="BE480" s="32">
        <v>0</v>
      </c>
      <c r="BF480" s="35" t="s">
        <v>89</v>
      </c>
      <c r="BG480" s="26" t="s">
        <v>359</v>
      </c>
      <c r="BH480" s="29">
        <v>120</v>
      </c>
      <c r="BI480" s="26" t="s">
        <v>203</v>
      </c>
      <c r="BJ480" s="37"/>
      <c r="BK480" s="36"/>
      <c r="BL480" s="204" t="str">
        <f t="shared" si="8"/>
        <v>insert into Pokemon values ( 479, Deoxys (Speed), level, 50,  95,  90, 95,  90,  180, trainer,  0)</v>
      </c>
    </row>
    <row r="481" spans="1:64" ht="12.75" customHeight="1">
      <c r="A481" s="12">
        <v>387</v>
      </c>
      <c r="B481" s="60" t="s">
        <v>899</v>
      </c>
      <c r="C481" s="60" t="s">
        <v>64</v>
      </c>
      <c r="D481" s="61"/>
      <c r="E481" s="62"/>
      <c r="F481" s="62"/>
      <c r="G481" s="62"/>
      <c r="H481" s="62"/>
      <c r="I481" s="62"/>
      <c r="J481" s="62">
        <v>1</v>
      </c>
      <c r="K481" s="62">
        <v>1</v>
      </c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>
        <v>130</v>
      </c>
      <c r="AE481" s="63"/>
      <c r="AF481" s="17">
        <v>55</v>
      </c>
      <c r="AG481" s="18">
        <v>68</v>
      </c>
      <c r="AH481" s="19">
        <v>64</v>
      </c>
      <c r="AI481" s="20">
        <v>45</v>
      </c>
      <c r="AJ481" s="21">
        <v>55</v>
      </c>
      <c r="AK481" s="22">
        <v>31</v>
      </c>
      <c r="AL481" s="23">
        <f t="shared" si="0"/>
        <v>318</v>
      </c>
      <c r="AM481" s="24" t="s">
        <v>65</v>
      </c>
      <c r="AN481" s="25"/>
      <c r="AO481" s="24" t="s">
        <v>67</v>
      </c>
      <c r="AP481" s="26"/>
      <c r="AQ481" s="27" t="s">
        <v>354</v>
      </c>
      <c r="AR481" s="28" t="s">
        <v>178</v>
      </c>
      <c r="AS481" s="29">
        <v>0.4</v>
      </c>
      <c r="AT481" s="29">
        <v>22.5</v>
      </c>
      <c r="AU481" s="30">
        <v>10.199999999999999</v>
      </c>
      <c r="AV481" s="64"/>
      <c r="AW481" s="29">
        <v>1</v>
      </c>
      <c r="AX481" s="29"/>
      <c r="AY481" s="29"/>
      <c r="AZ481" s="29"/>
      <c r="BA481" s="30"/>
      <c r="BB481" s="24">
        <v>64</v>
      </c>
      <c r="BC481" s="26">
        <v>45</v>
      </c>
      <c r="BD481" s="32" t="s">
        <v>70</v>
      </c>
      <c r="BE481" s="32">
        <v>50</v>
      </c>
      <c r="BF481" s="33" t="s">
        <v>71</v>
      </c>
      <c r="BG481" s="26" t="s">
        <v>72</v>
      </c>
      <c r="BH481" s="29">
        <v>20</v>
      </c>
      <c r="BI481" s="26" t="s">
        <v>73</v>
      </c>
      <c r="BJ481" s="25" t="s">
        <v>65</v>
      </c>
      <c r="BK481" s="12" t="s">
        <v>145</v>
      </c>
      <c r="BL481" s="204" t="str">
        <f t="shared" si="8"/>
        <v>insert into Pokemon values ( 480, Turtwig, level, 55,  68,  64, 45,  55,  31, trainer,  Lv. 18)</v>
      </c>
    </row>
    <row r="482" spans="1:64" ht="12.75" customHeight="1">
      <c r="A482" s="12">
        <v>388</v>
      </c>
      <c r="B482" s="60" t="s">
        <v>900</v>
      </c>
      <c r="C482" s="60" t="s">
        <v>64</v>
      </c>
      <c r="D482" s="61"/>
      <c r="E482" s="62"/>
      <c r="F482" s="62"/>
      <c r="G482" s="62"/>
      <c r="H482" s="62"/>
      <c r="I482" s="62"/>
      <c r="J482" s="62">
        <v>2</v>
      </c>
      <c r="K482" s="62">
        <v>2</v>
      </c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>
        <v>131</v>
      </c>
      <c r="AE482" s="63"/>
      <c r="AF482" s="17">
        <v>75</v>
      </c>
      <c r="AG482" s="18">
        <v>89</v>
      </c>
      <c r="AH482" s="19">
        <v>85</v>
      </c>
      <c r="AI482" s="20">
        <v>55</v>
      </c>
      <c r="AJ482" s="21">
        <v>65</v>
      </c>
      <c r="AK482" s="22">
        <v>36</v>
      </c>
      <c r="AL482" s="23">
        <f t="shared" si="0"/>
        <v>405</v>
      </c>
      <c r="AM482" s="24" t="s">
        <v>65</v>
      </c>
      <c r="AN482" s="25"/>
      <c r="AO482" s="24" t="s">
        <v>67</v>
      </c>
      <c r="AP482" s="26"/>
      <c r="AQ482" s="27" t="s">
        <v>354</v>
      </c>
      <c r="AR482" s="28" t="s">
        <v>92</v>
      </c>
      <c r="AS482" s="29">
        <v>1.1000000000000001</v>
      </c>
      <c r="AT482" s="29">
        <v>213.8</v>
      </c>
      <c r="AU482" s="30">
        <v>97</v>
      </c>
      <c r="AV482" s="64"/>
      <c r="AW482" s="29">
        <v>1</v>
      </c>
      <c r="AX482" s="29">
        <v>1</v>
      </c>
      <c r="AY482" s="29"/>
      <c r="AZ482" s="29"/>
      <c r="BA482" s="30"/>
      <c r="BB482" s="24">
        <v>142</v>
      </c>
      <c r="BC482" s="26">
        <v>45</v>
      </c>
      <c r="BD482" s="32" t="s">
        <v>70</v>
      </c>
      <c r="BE482" s="32">
        <v>50</v>
      </c>
      <c r="BF482" s="33" t="s">
        <v>71</v>
      </c>
      <c r="BG482" s="26" t="s">
        <v>72</v>
      </c>
      <c r="BH482" s="29">
        <v>20</v>
      </c>
      <c r="BI482" s="26" t="s">
        <v>73</v>
      </c>
      <c r="BJ482" s="25" t="s">
        <v>65</v>
      </c>
      <c r="BK482" s="12" t="s">
        <v>77</v>
      </c>
      <c r="BL482" s="204" t="str">
        <f t="shared" si="8"/>
        <v>insert into Pokemon values ( 481, Grotle, level, 75,  89,  85, 55,  65,  36, trainer,  Lv. 32)</v>
      </c>
    </row>
    <row r="483" spans="1:64" ht="12.75" customHeight="1">
      <c r="A483" s="12">
        <v>389</v>
      </c>
      <c r="B483" s="60" t="s">
        <v>901</v>
      </c>
      <c r="C483" s="60" t="s">
        <v>64</v>
      </c>
      <c r="D483" s="61"/>
      <c r="E483" s="62"/>
      <c r="F483" s="62"/>
      <c r="G483" s="62"/>
      <c r="H483" s="62"/>
      <c r="I483" s="62"/>
      <c r="J483" s="62">
        <v>3</v>
      </c>
      <c r="K483" s="62">
        <v>3</v>
      </c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>
        <v>132</v>
      </c>
      <c r="AE483" s="63"/>
      <c r="AF483" s="17">
        <v>95</v>
      </c>
      <c r="AG483" s="18">
        <v>109</v>
      </c>
      <c r="AH483" s="19">
        <v>105</v>
      </c>
      <c r="AI483" s="20">
        <v>75</v>
      </c>
      <c r="AJ483" s="21">
        <v>85</v>
      </c>
      <c r="AK483" s="22">
        <v>56</v>
      </c>
      <c r="AL483" s="23">
        <f t="shared" si="0"/>
        <v>525</v>
      </c>
      <c r="AM483" s="24" t="s">
        <v>65</v>
      </c>
      <c r="AN483" s="25" t="s">
        <v>187</v>
      </c>
      <c r="AO483" s="24" t="s">
        <v>67</v>
      </c>
      <c r="AP483" s="26"/>
      <c r="AQ483" s="27" t="s">
        <v>354</v>
      </c>
      <c r="AR483" s="28" t="s">
        <v>151</v>
      </c>
      <c r="AS483" s="29">
        <v>2.2000000000000002</v>
      </c>
      <c r="AT483" s="29">
        <v>683.4</v>
      </c>
      <c r="AU483" s="30">
        <v>310</v>
      </c>
      <c r="AV483" s="64"/>
      <c r="AW483" s="29">
        <v>2</v>
      </c>
      <c r="AX483" s="29">
        <v>1</v>
      </c>
      <c r="AY483" s="29"/>
      <c r="AZ483" s="29"/>
      <c r="BA483" s="30"/>
      <c r="BB483" s="24">
        <v>263</v>
      </c>
      <c r="BC483" s="26">
        <v>45</v>
      </c>
      <c r="BD483" s="32" t="s">
        <v>70</v>
      </c>
      <c r="BE483" s="32">
        <v>50</v>
      </c>
      <c r="BF483" s="33" t="s">
        <v>71</v>
      </c>
      <c r="BG483" s="26" t="s">
        <v>72</v>
      </c>
      <c r="BH483" s="29">
        <v>20</v>
      </c>
      <c r="BI483" s="26" t="s">
        <v>73</v>
      </c>
      <c r="BJ483" s="25" t="s">
        <v>65</v>
      </c>
      <c r="BK483" s="12"/>
      <c r="BL483" s="204" t="str">
        <f t="shared" si="8"/>
        <v>insert into Pokemon values ( 482, Torterra, level, 95,  109,  105, 75,  85,  56, trainer,  0)</v>
      </c>
    </row>
    <row r="484" spans="1:64" ht="12.75" customHeight="1">
      <c r="A484" s="12">
        <v>390</v>
      </c>
      <c r="B484" s="60" t="s">
        <v>902</v>
      </c>
      <c r="C484" s="60" t="s">
        <v>64</v>
      </c>
      <c r="D484" s="61"/>
      <c r="E484" s="62"/>
      <c r="F484" s="62"/>
      <c r="G484" s="62"/>
      <c r="H484" s="62"/>
      <c r="I484" s="62"/>
      <c r="J484" s="62">
        <v>4</v>
      </c>
      <c r="K484" s="62">
        <v>4</v>
      </c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>
        <v>61</v>
      </c>
      <c r="AE484" s="63"/>
      <c r="AF484" s="17">
        <v>44</v>
      </c>
      <c r="AG484" s="18">
        <v>58</v>
      </c>
      <c r="AH484" s="19">
        <v>44</v>
      </c>
      <c r="AI484" s="20">
        <v>58</v>
      </c>
      <c r="AJ484" s="21">
        <v>44</v>
      </c>
      <c r="AK484" s="22">
        <v>61</v>
      </c>
      <c r="AL484" s="23">
        <f t="shared" si="0"/>
        <v>309</v>
      </c>
      <c r="AM484" s="24" t="s">
        <v>85</v>
      </c>
      <c r="AN484" s="25"/>
      <c r="AO484" s="24" t="s">
        <v>86</v>
      </c>
      <c r="AP484" s="26"/>
      <c r="AQ484" s="27" t="s">
        <v>427</v>
      </c>
      <c r="AR484" s="28" t="s">
        <v>106</v>
      </c>
      <c r="AS484" s="29">
        <v>0.5</v>
      </c>
      <c r="AT484" s="29">
        <v>13.7</v>
      </c>
      <c r="AU484" s="30">
        <v>6.2</v>
      </c>
      <c r="AV484" s="31"/>
      <c r="AW484" s="26"/>
      <c r="AX484" s="26"/>
      <c r="AY484" s="26"/>
      <c r="AZ484" s="26"/>
      <c r="BA484" s="25">
        <v>1</v>
      </c>
      <c r="BB484" s="24">
        <v>62</v>
      </c>
      <c r="BC484" s="26">
        <v>45</v>
      </c>
      <c r="BD484" s="32" t="s">
        <v>70</v>
      </c>
      <c r="BE484" s="32">
        <v>50</v>
      </c>
      <c r="BF484" s="33" t="s">
        <v>130</v>
      </c>
      <c r="BG484" s="26" t="s">
        <v>72</v>
      </c>
      <c r="BH484" s="29">
        <v>20</v>
      </c>
      <c r="BI484" s="26" t="s">
        <v>156</v>
      </c>
      <c r="BJ484" s="25" t="s">
        <v>305</v>
      </c>
      <c r="BK484" s="12" t="s">
        <v>542</v>
      </c>
      <c r="BL484" s="204" t="str">
        <f t="shared" si="8"/>
        <v>insert into Pokemon values ( 483, Chimchar, level, 44,  58,  44, 58,  44,  61, trainer,  Lv. 14)</v>
      </c>
    </row>
    <row r="485" spans="1:64" ht="12.75" customHeight="1">
      <c r="A485" s="12">
        <v>391</v>
      </c>
      <c r="B485" s="60" t="s">
        <v>903</v>
      </c>
      <c r="C485" s="60" t="s">
        <v>64</v>
      </c>
      <c r="D485" s="61"/>
      <c r="E485" s="62"/>
      <c r="F485" s="62"/>
      <c r="G485" s="62"/>
      <c r="H485" s="62"/>
      <c r="I485" s="62"/>
      <c r="J485" s="62">
        <v>5</v>
      </c>
      <c r="K485" s="62">
        <v>5</v>
      </c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>
        <v>62</v>
      </c>
      <c r="AE485" s="63"/>
      <c r="AF485" s="17">
        <v>64</v>
      </c>
      <c r="AG485" s="18">
        <v>78</v>
      </c>
      <c r="AH485" s="19">
        <v>52</v>
      </c>
      <c r="AI485" s="20">
        <v>78</v>
      </c>
      <c r="AJ485" s="21">
        <v>52</v>
      </c>
      <c r="AK485" s="22">
        <v>81</v>
      </c>
      <c r="AL485" s="23">
        <f t="shared" si="0"/>
        <v>405</v>
      </c>
      <c r="AM485" s="24" t="s">
        <v>85</v>
      </c>
      <c r="AN485" s="25" t="s">
        <v>280</v>
      </c>
      <c r="AO485" s="24" t="s">
        <v>86</v>
      </c>
      <c r="AP485" s="26"/>
      <c r="AQ485" s="27" t="s">
        <v>427</v>
      </c>
      <c r="AR485" s="28" t="s">
        <v>211</v>
      </c>
      <c r="AS485" s="29">
        <v>0.9</v>
      </c>
      <c r="AT485" s="29">
        <v>48.5</v>
      </c>
      <c r="AU485" s="30">
        <v>22</v>
      </c>
      <c r="AV485" s="31"/>
      <c r="AW485" s="26"/>
      <c r="AX485" s="26"/>
      <c r="AY485" s="26">
        <v>1</v>
      </c>
      <c r="AZ485" s="26"/>
      <c r="BA485" s="25">
        <v>1</v>
      </c>
      <c r="BB485" s="24">
        <v>142</v>
      </c>
      <c r="BC485" s="26">
        <v>45</v>
      </c>
      <c r="BD485" s="32" t="s">
        <v>70</v>
      </c>
      <c r="BE485" s="32">
        <v>50</v>
      </c>
      <c r="BF485" s="33" t="s">
        <v>130</v>
      </c>
      <c r="BG485" s="26" t="s">
        <v>72</v>
      </c>
      <c r="BH485" s="29">
        <v>20</v>
      </c>
      <c r="BI485" s="26" t="s">
        <v>156</v>
      </c>
      <c r="BJ485" s="25" t="s">
        <v>305</v>
      </c>
      <c r="BK485" s="12" t="s">
        <v>93</v>
      </c>
      <c r="BL485" s="204" t="str">
        <f t="shared" si="8"/>
        <v>insert into Pokemon values ( 484, Monferno, level, 64,  78,  52, 78,  52,  81, trainer,  Lv. 36)</v>
      </c>
    </row>
    <row r="486" spans="1:64" ht="12.75" customHeight="1">
      <c r="A486" s="12">
        <v>392</v>
      </c>
      <c r="B486" s="60" t="s">
        <v>904</v>
      </c>
      <c r="C486" s="60" t="s">
        <v>64</v>
      </c>
      <c r="D486" s="61"/>
      <c r="E486" s="62"/>
      <c r="F486" s="62"/>
      <c r="G486" s="62"/>
      <c r="H486" s="62"/>
      <c r="I486" s="62"/>
      <c r="J486" s="62">
        <v>6</v>
      </c>
      <c r="K486" s="62">
        <v>6</v>
      </c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>
        <v>63</v>
      </c>
      <c r="AE486" s="63"/>
      <c r="AF486" s="17">
        <v>76</v>
      </c>
      <c r="AG486" s="18">
        <v>104</v>
      </c>
      <c r="AH486" s="19">
        <v>71</v>
      </c>
      <c r="AI486" s="20">
        <v>104</v>
      </c>
      <c r="AJ486" s="21">
        <v>71</v>
      </c>
      <c r="AK486" s="22">
        <v>108</v>
      </c>
      <c r="AL486" s="23">
        <f t="shared" si="0"/>
        <v>534</v>
      </c>
      <c r="AM486" s="24" t="s">
        <v>85</v>
      </c>
      <c r="AN486" s="25" t="s">
        <v>280</v>
      </c>
      <c r="AO486" s="24" t="s">
        <v>86</v>
      </c>
      <c r="AP486" s="26"/>
      <c r="AQ486" s="27" t="s">
        <v>427</v>
      </c>
      <c r="AR486" s="28" t="s">
        <v>167</v>
      </c>
      <c r="AS486" s="29">
        <v>1.2</v>
      </c>
      <c r="AT486" s="29">
        <v>121.3</v>
      </c>
      <c r="AU486" s="30">
        <v>55</v>
      </c>
      <c r="AV486" s="31"/>
      <c r="AW486" s="26">
        <v>1</v>
      </c>
      <c r="AX486" s="26"/>
      <c r="AY486" s="26">
        <v>1</v>
      </c>
      <c r="AZ486" s="26"/>
      <c r="BA486" s="25">
        <v>1</v>
      </c>
      <c r="BB486" s="24">
        <v>267</v>
      </c>
      <c r="BC486" s="26">
        <v>45</v>
      </c>
      <c r="BD486" s="32" t="s">
        <v>70</v>
      </c>
      <c r="BE486" s="32">
        <v>50</v>
      </c>
      <c r="BF486" s="33" t="s">
        <v>130</v>
      </c>
      <c r="BG486" s="26" t="s">
        <v>72</v>
      </c>
      <c r="BH486" s="29">
        <v>20</v>
      </c>
      <c r="BI486" s="26" t="s">
        <v>156</v>
      </c>
      <c r="BJ486" s="25" t="s">
        <v>305</v>
      </c>
      <c r="BK486" s="12"/>
      <c r="BL486" s="204" t="str">
        <f t="shared" si="8"/>
        <v>insert into Pokemon values ( 485, Infernape, level, 76,  104,  71, 104,  71,  108, trainer,  0)</v>
      </c>
    </row>
    <row r="487" spans="1:64" ht="12.75" customHeight="1">
      <c r="A487" s="12">
        <v>393</v>
      </c>
      <c r="B487" s="60" t="s">
        <v>905</v>
      </c>
      <c r="C487" s="60" t="s">
        <v>64</v>
      </c>
      <c r="D487" s="61"/>
      <c r="E487" s="62"/>
      <c r="F487" s="62"/>
      <c r="G487" s="62"/>
      <c r="H487" s="62"/>
      <c r="I487" s="62"/>
      <c r="J487" s="62">
        <v>7</v>
      </c>
      <c r="K487" s="62">
        <v>7</v>
      </c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>
        <v>161</v>
      </c>
      <c r="AE487" s="63"/>
      <c r="AF487" s="17">
        <v>53</v>
      </c>
      <c r="AG487" s="18">
        <v>51</v>
      </c>
      <c r="AH487" s="19">
        <v>53</v>
      </c>
      <c r="AI487" s="20">
        <v>61</v>
      </c>
      <c r="AJ487" s="21">
        <v>56</v>
      </c>
      <c r="AK487" s="22">
        <v>40</v>
      </c>
      <c r="AL487" s="23">
        <f t="shared" si="0"/>
        <v>314</v>
      </c>
      <c r="AM487" s="24" t="s">
        <v>103</v>
      </c>
      <c r="AN487" s="25"/>
      <c r="AO487" s="24" t="s">
        <v>104</v>
      </c>
      <c r="AP487" s="26"/>
      <c r="AQ487" s="27" t="s">
        <v>283</v>
      </c>
      <c r="AR487" s="28" t="s">
        <v>178</v>
      </c>
      <c r="AS487" s="29">
        <v>0.4</v>
      </c>
      <c r="AT487" s="29">
        <v>11.5</v>
      </c>
      <c r="AU487" s="30">
        <v>5.2</v>
      </c>
      <c r="AV487" s="31"/>
      <c r="AW487" s="26"/>
      <c r="AX487" s="26"/>
      <c r="AY487" s="26">
        <v>1</v>
      </c>
      <c r="AZ487" s="26"/>
      <c r="BA487" s="25"/>
      <c r="BB487" s="24">
        <v>63</v>
      </c>
      <c r="BC487" s="26">
        <v>45</v>
      </c>
      <c r="BD487" s="32" t="s">
        <v>70</v>
      </c>
      <c r="BE487" s="32">
        <v>50</v>
      </c>
      <c r="BF487" s="33" t="s">
        <v>107</v>
      </c>
      <c r="BG487" s="26" t="s">
        <v>72</v>
      </c>
      <c r="BH487" s="29">
        <v>20</v>
      </c>
      <c r="BI487" s="26" t="s">
        <v>108</v>
      </c>
      <c r="BJ487" s="25" t="s">
        <v>156</v>
      </c>
      <c r="BK487" s="12" t="s">
        <v>74</v>
      </c>
      <c r="BL487" s="204" t="str">
        <f t="shared" si="8"/>
        <v>insert into Pokemon values ( 486, Piplup, level, 53,  51,  53, 61,  56,  40, trainer,  Lv. 16)</v>
      </c>
    </row>
    <row r="488" spans="1:64" ht="12.75" customHeight="1">
      <c r="A488" s="12">
        <v>394</v>
      </c>
      <c r="B488" s="60" t="s">
        <v>906</v>
      </c>
      <c r="C488" s="60" t="s">
        <v>64</v>
      </c>
      <c r="D488" s="61"/>
      <c r="E488" s="62"/>
      <c r="F488" s="62"/>
      <c r="G488" s="62"/>
      <c r="H488" s="62"/>
      <c r="I488" s="62"/>
      <c r="J488" s="62">
        <v>8</v>
      </c>
      <c r="K488" s="62">
        <v>8</v>
      </c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>
        <v>162</v>
      </c>
      <c r="AE488" s="63"/>
      <c r="AF488" s="17">
        <v>64</v>
      </c>
      <c r="AG488" s="18">
        <v>66</v>
      </c>
      <c r="AH488" s="19">
        <v>68</v>
      </c>
      <c r="AI488" s="20">
        <v>81</v>
      </c>
      <c r="AJ488" s="21">
        <v>76</v>
      </c>
      <c r="AK488" s="22">
        <v>50</v>
      </c>
      <c r="AL488" s="23">
        <f t="shared" si="0"/>
        <v>405</v>
      </c>
      <c r="AM488" s="24" t="s">
        <v>103</v>
      </c>
      <c r="AN488" s="25"/>
      <c r="AO488" s="24" t="s">
        <v>104</v>
      </c>
      <c r="AP488" s="26"/>
      <c r="AQ488" s="27" t="s">
        <v>283</v>
      </c>
      <c r="AR488" s="28" t="s">
        <v>182</v>
      </c>
      <c r="AS488" s="29">
        <v>0.8</v>
      </c>
      <c r="AT488" s="29">
        <v>50.7</v>
      </c>
      <c r="AU488" s="30">
        <v>23</v>
      </c>
      <c r="AV488" s="31"/>
      <c r="AW488" s="26"/>
      <c r="AX488" s="26"/>
      <c r="AY488" s="26">
        <v>2</v>
      </c>
      <c r="AZ488" s="26"/>
      <c r="BA488" s="25"/>
      <c r="BB488" s="24">
        <v>142</v>
      </c>
      <c r="BC488" s="26">
        <v>45</v>
      </c>
      <c r="BD488" s="32" t="s">
        <v>70</v>
      </c>
      <c r="BE488" s="32">
        <v>50</v>
      </c>
      <c r="BF488" s="33" t="s">
        <v>107</v>
      </c>
      <c r="BG488" s="26" t="s">
        <v>72</v>
      </c>
      <c r="BH488" s="29">
        <v>20</v>
      </c>
      <c r="BI488" s="26" t="s">
        <v>108</v>
      </c>
      <c r="BJ488" s="25" t="s">
        <v>156</v>
      </c>
      <c r="BK488" s="12" t="s">
        <v>93</v>
      </c>
      <c r="BL488" s="204" t="str">
        <f t="shared" si="8"/>
        <v>insert into Pokemon values ( 487, Prinplup, level, 64,  66,  68, 81,  76,  50, trainer,  Lv. 36)</v>
      </c>
    </row>
    <row r="489" spans="1:64" ht="12.75" customHeight="1">
      <c r="A489" s="12">
        <v>395</v>
      </c>
      <c r="B489" s="60" t="s">
        <v>907</v>
      </c>
      <c r="C489" s="60" t="s">
        <v>64</v>
      </c>
      <c r="D489" s="61"/>
      <c r="E489" s="62"/>
      <c r="F489" s="62"/>
      <c r="G489" s="62"/>
      <c r="H489" s="62"/>
      <c r="I489" s="62"/>
      <c r="J489" s="62">
        <v>9</v>
      </c>
      <c r="K489" s="62">
        <v>9</v>
      </c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>
        <v>163</v>
      </c>
      <c r="AE489" s="63"/>
      <c r="AF489" s="17">
        <v>84</v>
      </c>
      <c r="AG489" s="18">
        <v>86</v>
      </c>
      <c r="AH489" s="19">
        <v>88</v>
      </c>
      <c r="AI489" s="20">
        <v>111</v>
      </c>
      <c r="AJ489" s="21">
        <v>101</v>
      </c>
      <c r="AK489" s="22">
        <v>60</v>
      </c>
      <c r="AL489" s="23">
        <f t="shared" si="0"/>
        <v>530</v>
      </c>
      <c r="AM489" s="24" t="s">
        <v>103</v>
      </c>
      <c r="AN489" s="25" t="s">
        <v>192</v>
      </c>
      <c r="AO489" s="24" t="s">
        <v>104</v>
      </c>
      <c r="AP489" s="26"/>
      <c r="AQ489" s="27" t="s">
        <v>283</v>
      </c>
      <c r="AR489" s="28" t="s">
        <v>96</v>
      </c>
      <c r="AS489" s="29">
        <v>1.7</v>
      </c>
      <c r="AT489" s="29">
        <v>186.3</v>
      </c>
      <c r="AU489" s="30">
        <v>84.5</v>
      </c>
      <c r="AV489" s="31"/>
      <c r="AW489" s="26"/>
      <c r="AX489" s="26"/>
      <c r="AY489" s="26">
        <v>3</v>
      </c>
      <c r="AZ489" s="26"/>
      <c r="BA489" s="25"/>
      <c r="BB489" s="24">
        <v>265</v>
      </c>
      <c r="BC489" s="26">
        <v>45</v>
      </c>
      <c r="BD489" s="32" t="s">
        <v>70</v>
      </c>
      <c r="BE489" s="32">
        <v>50</v>
      </c>
      <c r="BF489" s="33" t="s">
        <v>107</v>
      </c>
      <c r="BG489" s="26" t="s">
        <v>72</v>
      </c>
      <c r="BH489" s="29">
        <v>20</v>
      </c>
      <c r="BI489" s="26" t="s">
        <v>108</v>
      </c>
      <c r="BJ489" s="25" t="s">
        <v>156</v>
      </c>
      <c r="BK489" s="12"/>
      <c r="BL489" s="204" t="str">
        <f t="shared" si="8"/>
        <v>insert into Pokemon values ( 488, Empoleon, level, 84,  86,  88, 111,  101,  60, trainer,  0)</v>
      </c>
    </row>
    <row r="490" spans="1:64" ht="12.75" customHeight="1">
      <c r="A490" s="12">
        <v>396</v>
      </c>
      <c r="B490" s="60" t="s">
        <v>908</v>
      </c>
      <c r="C490" s="60"/>
      <c r="D490" s="61"/>
      <c r="E490" s="62"/>
      <c r="F490" s="62"/>
      <c r="G490" s="62"/>
      <c r="H490" s="62"/>
      <c r="I490" s="62"/>
      <c r="J490" s="62">
        <v>10</v>
      </c>
      <c r="K490" s="62">
        <v>10</v>
      </c>
      <c r="L490" s="62"/>
      <c r="M490" s="62"/>
      <c r="N490" s="62"/>
      <c r="O490" s="62">
        <v>99</v>
      </c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>
        <v>12</v>
      </c>
      <c r="AE490" s="63">
        <v>97</v>
      </c>
      <c r="AF490" s="17">
        <v>40</v>
      </c>
      <c r="AG490" s="18">
        <v>55</v>
      </c>
      <c r="AH490" s="19">
        <v>30</v>
      </c>
      <c r="AI490" s="20">
        <v>30</v>
      </c>
      <c r="AJ490" s="21">
        <v>30</v>
      </c>
      <c r="AK490" s="22">
        <v>60</v>
      </c>
      <c r="AL490" s="23">
        <f t="shared" si="0"/>
        <v>245</v>
      </c>
      <c r="AM490" s="24" t="s">
        <v>141</v>
      </c>
      <c r="AN490" s="25" t="s">
        <v>95</v>
      </c>
      <c r="AO490" s="24" t="s">
        <v>142</v>
      </c>
      <c r="AP490" s="34"/>
      <c r="AQ490" s="27"/>
      <c r="AR490" s="28" t="s">
        <v>118</v>
      </c>
      <c r="AS490" s="29">
        <v>0.3</v>
      </c>
      <c r="AT490" s="29">
        <v>4.4000000000000004</v>
      </c>
      <c r="AU490" s="30">
        <v>2</v>
      </c>
      <c r="AV490" s="31"/>
      <c r="AW490" s="26"/>
      <c r="AX490" s="26"/>
      <c r="AY490" s="26"/>
      <c r="AZ490" s="26"/>
      <c r="BA490" s="25">
        <v>1</v>
      </c>
      <c r="BB490" s="24">
        <v>49</v>
      </c>
      <c r="BC490" s="26">
        <v>255</v>
      </c>
      <c r="BD490" s="32" t="s">
        <v>70</v>
      </c>
      <c r="BE490" s="32">
        <v>50</v>
      </c>
      <c r="BF490" s="35" t="s">
        <v>130</v>
      </c>
      <c r="BG490" s="26" t="s">
        <v>120</v>
      </c>
      <c r="BH490" s="29">
        <v>15</v>
      </c>
      <c r="BI490" s="26" t="s">
        <v>95</v>
      </c>
      <c r="BJ490" s="37"/>
      <c r="BK490" s="36" t="s">
        <v>542</v>
      </c>
      <c r="BL490" s="204" t="str">
        <f t="shared" si="8"/>
        <v>insert into Pokemon values ( 489, Starly, level, 40,  55,  30, 30,  30,  60, trainer,  Lv. 14)</v>
      </c>
    </row>
    <row r="491" spans="1:64" ht="12.75" customHeight="1">
      <c r="A491" s="12">
        <v>397</v>
      </c>
      <c r="B491" s="60" t="s">
        <v>909</v>
      </c>
      <c r="C491" s="60"/>
      <c r="D491" s="61"/>
      <c r="E491" s="62"/>
      <c r="F491" s="62"/>
      <c r="G491" s="62"/>
      <c r="H491" s="62"/>
      <c r="I491" s="62"/>
      <c r="J491" s="62">
        <v>11</v>
      </c>
      <c r="K491" s="62">
        <v>11</v>
      </c>
      <c r="L491" s="62"/>
      <c r="M491" s="62"/>
      <c r="N491" s="62"/>
      <c r="O491" s="62">
        <v>100</v>
      </c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>
        <v>13</v>
      </c>
      <c r="AE491" s="63">
        <v>98</v>
      </c>
      <c r="AF491" s="17">
        <v>55</v>
      </c>
      <c r="AG491" s="18">
        <v>75</v>
      </c>
      <c r="AH491" s="19">
        <v>50</v>
      </c>
      <c r="AI491" s="20">
        <v>40</v>
      </c>
      <c r="AJ491" s="21">
        <v>40</v>
      </c>
      <c r="AK491" s="22">
        <v>80</v>
      </c>
      <c r="AL491" s="23">
        <f t="shared" si="0"/>
        <v>340</v>
      </c>
      <c r="AM491" s="24" t="s">
        <v>141</v>
      </c>
      <c r="AN491" s="25" t="s">
        <v>95</v>
      </c>
      <c r="AO491" s="24" t="s">
        <v>169</v>
      </c>
      <c r="AP491" s="34"/>
      <c r="AQ491" s="27" t="s">
        <v>424</v>
      </c>
      <c r="AR491" s="28" t="s">
        <v>88</v>
      </c>
      <c r="AS491" s="29">
        <v>0.6</v>
      </c>
      <c r="AT491" s="29">
        <v>34.200000000000003</v>
      </c>
      <c r="AU491" s="30">
        <v>15.5</v>
      </c>
      <c r="AV491" s="31"/>
      <c r="AW491" s="26"/>
      <c r="AX491" s="26"/>
      <c r="AY491" s="26"/>
      <c r="AZ491" s="26"/>
      <c r="BA491" s="25">
        <v>2</v>
      </c>
      <c r="BB491" s="24">
        <v>119</v>
      </c>
      <c r="BC491" s="26">
        <v>120</v>
      </c>
      <c r="BD491" s="32" t="s">
        <v>70</v>
      </c>
      <c r="BE491" s="32">
        <v>50</v>
      </c>
      <c r="BF491" s="35" t="s">
        <v>130</v>
      </c>
      <c r="BG491" s="26" t="s">
        <v>120</v>
      </c>
      <c r="BH491" s="29">
        <v>15</v>
      </c>
      <c r="BI491" s="26" t="s">
        <v>95</v>
      </c>
      <c r="BJ491" s="37"/>
      <c r="BK491" s="36" t="s">
        <v>372</v>
      </c>
      <c r="BL491" s="204" t="str">
        <f t="shared" si="8"/>
        <v>insert into Pokemon values ( 490, Staravia, level, 55,  75,  50, 40,  40,  80, trainer,  Lv. 34)</v>
      </c>
    </row>
    <row r="492" spans="1:64" ht="12.75" customHeight="1">
      <c r="A492" s="12">
        <v>398</v>
      </c>
      <c r="B492" s="60" t="s">
        <v>910</v>
      </c>
      <c r="C492" s="60"/>
      <c r="D492" s="61"/>
      <c r="E492" s="62"/>
      <c r="F492" s="62"/>
      <c r="G492" s="62"/>
      <c r="H492" s="62"/>
      <c r="I492" s="62"/>
      <c r="J492" s="62">
        <v>12</v>
      </c>
      <c r="K492" s="62">
        <v>12</v>
      </c>
      <c r="L492" s="62"/>
      <c r="M492" s="62"/>
      <c r="N492" s="62"/>
      <c r="O492" s="62">
        <v>101</v>
      </c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>
        <v>14</v>
      </c>
      <c r="AE492" s="63">
        <v>99</v>
      </c>
      <c r="AF492" s="17">
        <v>85</v>
      </c>
      <c r="AG492" s="18">
        <v>120</v>
      </c>
      <c r="AH492" s="19">
        <v>70</v>
      </c>
      <c r="AI492" s="20">
        <v>50</v>
      </c>
      <c r="AJ492" s="21">
        <v>60</v>
      </c>
      <c r="AK492" s="22">
        <v>100</v>
      </c>
      <c r="AL492" s="23">
        <f t="shared" si="0"/>
        <v>485</v>
      </c>
      <c r="AM492" s="24" t="s">
        <v>141</v>
      </c>
      <c r="AN492" s="25" t="s">
        <v>95</v>
      </c>
      <c r="AO492" s="24" t="s">
        <v>169</v>
      </c>
      <c r="AP492" s="34"/>
      <c r="AQ492" s="27" t="s">
        <v>424</v>
      </c>
      <c r="AR492" s="28" t="s">
        <v>167</v>
      </c>
      <c r="AS492" s="29">
        <v>1.2</v>
      </c>
      <c r="AT492" s="29">
        <v>54.9</v>
      </c>
      <c r="AU492" s="30">
        <v>24.9</v>
      </c>
      <c r="AV492" s="31"/>
      <c r="AW492" s="26">
        <v>3</v>
      </c>
      <c r="AX492" s="26"/>
      <c r="AY492" s="26"/>
      <c r="AZ492" s="26"/>
      <c r="BA492" s="25"/>
      <c r="BB492" s="24">
        <v>243</v>
      </c>
      <c r="BC492" s="26">
        <v>45</v>
      </c>
      <c r="BD492" s="32" t="s">
        <v>70</v>
      </c>
      <c r="BE492" s="32">
        <v>50</v>
      </c>
      <c r="BF492" s="35" t="s">
        <v>130</v>
      </c>
      <c r="BG492" s="26" t="s">
        <v>120</v>
      </c>
      <c r="BH492" s="29">
        <v>15</v>
      </c>
      <c r="BI492" s="26" t="s">
        <v>95</v>
      </c>
      <c r="BJ492" s="37"/>
      <c r="BK492" s="36"/>
      <c r="BL492" s="204" t="str">
        <f t="shared" si="8"/>
        <v>insert into Pokemon values ( 491, Staraptor, level, 85,  120,  70, 50,  60,  100, trainer,  0)</v>
      </c>
    </row>
    <row r="493" spans="1:64" ht="12.75" customHeight="1">
      <c r="A493" s="12">
        <v>399</v>
      </c>
      <c r="B493" s="60" t="s">
        <v>911</v>
      </c>
      <c r="C493" s="60"/>
      <c r="D493" s="61"/>
      <c r="E493" s="62"/>
      <c r="F493" s="62"/>
      <c r="G493" s="62"/>
      <c r="H493" s="62"/>
      <c r="I493" s="62"/>
      <c r="J493" s="62">
        <v>13</v>
      </c>
      <c r="K493" s="62">
        <v>13</v>
      </c>
      <c r="L493" s="62"/>
      <c r="M493" s="62"/>
      <c r="N493" s="62">
        <v>38</v>
      </c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>
        <v>10</v>
      </c>
      <c r="AE493" s="63"/>
      <c r="AF493" s="17">
        <v>59</v>
      </c>
      <c r="AG493" s="18">
        <v>45</v>
      </c>
      <c r="AH493" s="19">
        <v>40</v>
      </c>
      <c r="AI493" s="20">
        <v>35</v>
      </c>
      <c r="AJ493" s="21">
        <v>40</v>
      </c>
      <c r="AK493" s="22">
        <v>31</v>
      </c>
      <c r="AL493" s="23">
        <f t="shared" si="0"/>
        <v>250</v>
      </c>
      <c r="AM493" s="24" t="s">
        <v>141</v>
      </c>
      <c r="AN493" s="37"/>
      <c r="AO493" s="24" t="s">
        <v>794</v>
      </c>
      <c r="AP493" s="26" t="s">
        <v>221</v>
      </c>
      <c r="AQ493" s="27" t="s">
        <v>654</v>
      </c>
      <c r="AR493" s="28" t="s">
        <v>106</v>
      </c>
      <c r="AS493" s="29">
        <v>0.5</v>
      </c>
      <c r="AT493" s="29">
        <v>44.1</v>
      </c>
      <c r="AU493" s="30">
        <v>20</v>
      </c>
      <c r="AV493" s="31">
        <v>1</v>
      </c>
      <c r="AW493" s="26"/>
      <c r="AX493" s="26"/>
      <c r="AY493" s="26"/>
      <c r="AZ493" s="26"/>
      <c r="BA493" s="25"/>
      <c r="BB493" s="24">
        <v>50</v>
      </c>
      <c r="BC493" s="26">
        <v>255</v>
      </c>
      <c r="BD493" s="32" t="s">
        <v>119</v>
      </c>
      <c r="BE493" s="32">
        <v>50</v>
      </c>
      <c r="BF493" s="35" t="s">
        <v>130</v>
      </c>
      <c r="BG493" s="26" t="s">
        <v>120</v>
      </c>
      <c r="BH493" s="29">
        <v>15</v>
      </c>
      <c r="BI493" s="26" t="s">
        <v>108</v>
      </c>
      <c r="BJ493" s="25" t="s">
        <v>156</v>
      </c>
      <c r="BK493" s="36" t="s">
        <v>551</v>
      </c>
      <c r="BL493" s="204" t="str">
        <f t="shared" si="8"/>
        <v>insert into Pokemon values ( 492, Bidoof, level, 59,  45,  40, 35,  40,  31, trainer,  Lv. 15)</v>
      </c>
    </row>
    <row r="494" spans="1:64" ht="12.75" customHeight="1">
      <c r="A494" s="12">
        <v>400</v>
      </c>
      <c r="B494" s="60" t="s">
        <v>912</v>
      </c>
      <c r="C494" s="60"/>
      <c r="D494" s="61"/>
      <c r="E494" s="62"/>
      <c r="F494" s="62"/>
      <c r="G494" s="62"/>
      <c r="H494" s="62"/>
      <c r="I494" s="62"/>
      <c r="J494" s="62">
        <v>14</v>
      </c>
      <c r="K494" s="62">
        <v>14</v>
      </c>
      <c r="L494" s="62"/>
      <c r="M494" s="62"/>
      <c r="N494" s="62">
        <v>39</v>
      </c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>
        <v>11</v>
      </c>
      <c r="AE494" s="63"/>
      <c r="AF494" s="17">
        <v>79</v>
      </c>
      <c r="AG494" s="18">
        <v>85</v>
      </c>
      <c r="AH494" s="19">
        <v>60</v>
      </c>
      <c r="AI494" s="20">
        <v>60</v>
      </c>
      <c r="AJ494" s="21">
        <v>71</v>
      </c>
      <c r="AK494" s="22">
        <v>55</v>
      </c>
      <c r="AL494" s="23">
        <f t="shared" si="0"/>
        <v>410</v>
      </c>
      <c r="AM494" s="24" t="s">
        <v>141</v>
      </c>
      <c r="AN494" s="25" t="s">
        <v>103</v>
      </c>
      <c r="AO494" s="24" t="s">
        <v>794</v>
      </c>
      <c r="AP494" s="26" t="s">
        <v>221</v>
      </c>
      <c r="AQ494" s="27" t="s">
        <v>654</v>
      </c>
      <c r="AR494" s="28" t="s">
        <v>76</v>
      </c>
      <c r="AS494" s="29">
        <v>1</v>
      </c>
      <c r="AT494" s="29">
        <v>69.400000000000006</v>
      </c>
      <c r="AU494" s="30">
        <v>31.5</v>
      </c>
      <c r="AV494" s="31"/>
      <c r="AW494" s="26">
        <v>2</v>
      </c>
      <c r="AX494" s="26"/>
      <c r="AY494" s="26"/>
      <c r="AZ494" s="26"/>
      <c r="BA494" s="25"/>
      <c r="BB494" s="24">
        <v>144</v>
      </c>
      <c r="BC494" s="26">
        <v>127</v>
      </c>
      <c r="BD494" s="32" t="s">
        <v>119</v>
      </c>
      <c r="BE494" s="32">
        <v>50</v>
      </c>
      <c r="BF494" s="35" t="s">
        <v>130</v>
      </c>
      <c r="BG494" s="26" t="s">
        <v>120</v>
      </c>
      <c r="BH494" s="29">
        <v>15</v>
      </c>
      <c r="BI494" s="26" t="s">
        <v>108</v>
      </c>
      <c r="BJ494" s="25" t="s">
        <v>156</v>
      </c>
      <c r="BK494" s="36"/>
      <c r="BL494" s="204" t="str">
        <f t="shared" si="8"/>
        <v>insert into Pokemon values ( 493, Bibarel, level, 79,  85,  60, 60,  71,  55, trainer,  0)</v>
      </c>
    </row>
    <row r="495" spans="1:64" ht="12.75" customHeight="1">
      <c r="A495" s="12">
        <v>401</v>
      </c>
      <c r="B495" s="60" t="s">
        <v>913</v>
      </c>
      <c r="C495" s="60"/>
      <c r="D495" s="61"/>
      <c r="E495" s="62"/>
      <c r="F495" s="62"/>
      <c r="G495" s="62"/>
      <c r="H495" s="62"/>
      <c r="I495" s="62"/>
      <c r="J495" s="62">
        <v>15</v>
      </c>
      <c r="K495" s="62">
        <v>15</v>
      </c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>
        <v>39</v>
      </c>
      <c r="AE495" s="63">
        <v>33</v>
      </c>
      <c r="AF495" s="17">
        <v>37</v>
      </c>
      <c r="AG495" s="18">
        <v>25</v>
      </c>
      <c r="AH495" s="19">
        <v>41</v>
      </c>
      <c r="AI495" s="20">
        <v>25</v>
      </c>
      <c r="AJ495" s="21">
        <v>41</v>
      </c>
      <c r="AK495" s="22">
        <v>25</v>
      </c>
      <c r="AL495" s="23">
        <f t="shared" si="0"/>
        <v>194</v>
      </c>
      <c r="AM495" s="24" t="s">
        <v>115</v>
      </c>
      <c r="AN495" s="37"/>
      <c r="AO495" s="24" t="s">
        <v>123</v>
      </c>
      <c r="AP495" s="34"/>
      <c r="AQ495" s="27" t="s">
        <v>117</v>
      </c>
      <c r="AR495" s="28" t="s">
        <v>118</v>
      </c>
      <c r="AS495" s="29">
        <v>0.3</v>
      </c>
      <c r="AT495" s="29">
        <v>4.9000000000000004</v>
      </c>
      <c r="AU495" s="30">
        <v>2.2000000000000002</v>
      </c>
      <c r="AV495" s="31"/>
      <c r="AW495" s="26"/>
      <c r="AX495" s="26">
        <v>1</v>
      </c>
      <c r="AY495" s="26"/>
      <c r="AZ495" s="26"/>
      <c r="BA495" s="25"/>
      <c r="BB495" s="24">
        <v>39</v>
      </c>
      <c r="BC495" s="26">
        <v>255</v>
      </c>
      <c r="BD495" s="32" t="s">
        <v>70</v>
      </c>
      <c r="BE495" s="32">
        <v>50</v>
      </c>
      <c r="BF495" s="35" t="s">
        <v>89</v>
      </c>
      <c r="BG495" s="26" t="s">
        <v>120</v>
      </c>
      <c r="BH495" s="29">
        <v>15</v>
      </c>
      <c r="BI495" s="26" t="s">
        <v>115</v>
      </c>
      <c r="BJ495" s="37"/>
      <c r="BK495" s="36" t="s">
        <v>124</v>
      </c>
      <c r="BL495" s="204" t="str">
        <f t="shared" si="8"/>
        <v>insert into Pokemon values ( 494, Kricketot, level, 37,  25,  41, 25,  41,  25, trainer,  Lv. 10)</v>
      </c>
    </row>
    <row r="496" spans="1:64" ht="12.75" customHeight="1">
      <c r="A496" s="12">
        <v>402</v>
      </c>
      <c r="B496" s="60" t="s">
        <v>914</v>
      </c>
      <c r="C496" s="60"/>
      <c r="D496" s="61"/>
      <c r="E496" s="62"/>
      <c r="F496" s="62"/>
      <c r="G496" s="62"/>
      <c r="H496" s="62"/>
      <c r="I496" s="62"/>
      <c r="J496" s="62">
        <v>16</v>
      </c>
      <c r="K496" s="62">
        <v>16</v>
      </c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>
        <v>40</v>
      </c>
      <c r="AE496" s="63">
        <v>34</v>
      </c>
      <c r="AF496" s="17">
        <v>77</v>
      </c>
      <c r="AG496" s="18">
        <v>85</v>
      </c>
      <c r="AH496" s="19">
        <v>51</v>
      </c>
      <c r="AI496" s="20">
        <v>55</v>
      </c>
      <c r="AJ496" s="21">
        <v>51</v>
      </c>
      <c r="AK496" s="22">
        <v>65</v>
      </c>
      <c r="AL496" s="23">
        <f t="shared" si="0"/>
        <v>384</v>
      </c>
      <c r="AM496" s="24" t="s">
        <v>115</v>
      </c>
      <c r="AN496" s="37"/>
      <c r="AO496" s="24" t="s">
        <v>134</v>
      </c>
      <c r="AP496" s="34"/>
      <c r="AQ496" s="27" t="s">
        <v>264</v>
      </c>
      <c r="AR496" s="28" t="s">
        <v>76</v>
      </c>
      <c r="AS496" s="29">
        <v>1</v>
      </c>
      <c r="AT496" s="29">
        <v>56.2</v>
      </c>
      <c r="AU496" s="30">
        <v>25.5</v>
      </c>
      <c r="AV496" s="31"/>
      <c r="AW496" s="26">
        <v>2</v>
      </c>
      <c r="AX496" s="26"/>
      <c r="AY496" s="26"/>
      <c r="AZ496" s="26"/>
      <c r="BA496" s="25"/>
      <c r="BB496" s="24">
        <v>134</v>
      </c>
      <c r="BC496" s="26">
        <v>45</v>
      </c>
      <c r="BD496" s="32" t="s">
        <v>70</v>
      </c>
      <c r="BE496" s="32">
        <v>50</v>
      </c>
      <c r="BF496" s="35" t="s">
        <v>89</v>
      </c>
      <c r="BG496" s="26" t="s">
        <v>120</v>
      </c>
      <c r="BH496" s="29">
        <v>15</v>
      </c>
      <c r="BI496" s="26" t="s">
        <v>115</v>
      </c>
      <c r="BJ496" s="37"/>
      <c r="BK496" s="36"/>
      <c r="BL496" s="204" t="str">
        <f t="shared" si="8"/>
        <v>insert into Pokemon values ( 495, Kricketune, level, 77,  85,  51, 55,  51,  65, trainer,  0)</v>
      </c>
    </row>
    <row r="497" spans="1:64" ht="12.75" customHeight="1">
      <c r="A497" s="12">
        <v>403</v>
      </c>
      <c r="B497" s="60" t="s">
        <v>915</v>
      </c>
      <c r="C497" s="60"/>
      <c r="D497" s="61"/>
      <c r="E497" s="62"/>
      <c r="F497" s="62"/>
      <c r="G497" s="62"/>
      <c r="H497" s="62"/>
      <c r="I497" s="62"/>
      <c r="J497" s="62">
        <v>17</v>
      </c>
      <c r="K497" s="62">
        <v>17</v>
      </c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>
        <v>25</v>
      </c>
      <c r="AC497" s="62"/>
      <c r="AD497" s="62">
        <v>15</v>
      </c>
      <c r="AE497" s="63">
        <v>94</v>
      </c>
      <c r="AF497" s="17">
        <v>45</v>
      </c>
      <c r="AG497" s="18">
        <v>65</v>
      </c>
      <c r="AH497" s="19">
        <v>34</v>
      </c>
      <c r="AI497" s="20">
        <v>40</v>
      </c>
      <c r="AJ497" s="21">
        <v>34</v>
      </c>
      <c r="AK497" s="22">
        <v>45</v>
      </c>
      <c r="AL497" s="23">
        <f t="shared" si="0"/>
        <v>263</v>
      </c>
      <c r="AM497" s="24" t="s">
        <v>175</v>
      </c>
      <c r="AN497" s="37"/>
      <c r="AO497" s="24" t="s">
        <v>200</v>
      </c>
      <c r="AP497" s="26" t="s">
        <v>169</v>
      </c>
      <c r="AQ497" s="27" t="s">
        <v>153</v>
      </c>
      <c r="AR497" s="28" t="s">
        <v>106</v>
      </c>
      <c r="AS497" s="29">
        <v>0.5</v>
      </c>
      <c r="AT497" s="29">
        <v>20.9</v>
      </c>
      <c r="AU497" s="30">
        <v>9.5</v>
      </c>
      <c r="AV497" s="31"/>
      <c r="AW497" s="26">
        <v>1</v>
      </c>
      <c r="AX497" s="26"/>
      <c r="AY497" s="26"/>
      <c r="AZ497" s="26"/>
      <c r="BA497" s="25"/>
      <c r="BB497" s="24">
        <v>53</v>
      </c>
      <c r="BC497" s="26">
        <v>235</v>
      </c>
      <c r="BD497" s="32" t="s">
        <v>70</v>
      </c>
      <c r="BE497" s="32">
        <v>50</v>
      </c>
      <c r="BF497" s="35" t="s">
        <v>107</v>
      </c>
      <c r="BG497" s="26" t="s">
        <v>120</v>
      </c>
      <c r="BH497" s="29">
        <v>20</v>
      </c>
      <c r="BI497" s="26" t="s">
        <v>156</v>
      </c>
      <c r="BJ497" s="37"/>
      <c r="BK497" s="36" t="s">
        <v>551</v>
      </c>
      <c r="BL497" s="204" t="str">
        <f t="shared" si="8"/>
        <v>insert into Pokemon values ( 496, Shinx, level, 45,  65,  34, 40,  34,  45, trainer,  Lv. 15)</v>
      </c>
    </row>
    <row r="498" spans="1:64" ht="12.75" customHeight="1">
      <c r="A498" s="12">
        <v>404</v>
      </c>
      <c r="B498" s="60" t="s">
        <v>916</v>
      </c>
      <c r="C498" s="60"/>
      <c r="D498" s="61"/>
      <c r="E498" s="62"/>
      <c r="F498" s="62"/>
      <c r="G498" s="62"/>
      <c r="H498" s="62"/>
      <c r="I498" s="62"/>
      <c r="J498" s="62">
        <v>18</v>
      </c>
      <c r="K498" s="62">
        <v>18</v>
      </c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>
        <v>26</v>
      </c>
      <c r="AC498" s="62"/>
      <c r="AD498" s="62">
        <v>16</v>
      </c>
      <c r="AE498" s="63">
        <v>95</v>
      </c>
      <c r="AF498" s="17">
        <v>60</v>
      </c>
      <c r="AG498" s="18">
        <v>85</v>
      </c>
      <c r="AH498" s="19">
        <v>49</v>
      </c>
      <c r="AI498" s="20">
        <v>60</v>
      </c>
      <c r="AJ498" s="21">
        <v>49</v>
      </c>
      <c r="AK498" s="22">
        <v>60</v>
      </c>
      <c r="AL498" s="23">
        <f t="shared" si="0"/>
        <v>363</v>
      </c>
      <c r="AM498" s="24" t="s">
        <v>175</v>
      </c>
      <c r="AN498" s="37"/>
      <c r="AO498" s="24" t="s">
        <v>200</v>
      </c>
      <c r="AP498" s="26" t="s">
        <v>169</v>
      </c>
      <c r="AQ498" s="27" t="s">
        <v>153</v>
      </c>
      <c r="AR498" s="28" t="s">
        <v>211</v>
      </c>
      <c r="AS498" s="29">
        <v>0.9</v>
      </c>
      <c r="AT498" s="29">
        <v>67.2</v>
      </c>
      <c r="AU498" s="30">
        <v>30.5</v>
      </c>
      <c r="AV498" s="31"/>
      <c r="AW498" s="26">
        <v>2</v>
      </c>
      <c r="AX498" s="26"/>
      <c r="AY498" s="26"/>
      <c r="AZ498" s="26"/>
      <c r="BA498" s="25"/>
      <c r="BB498" s="24">
        <v>127</v>
      </c>
      <c r="BC498" s="26">
        <v>120</v>
      </c>
      <c r="BD498" s="32" t="s">
        <v>70</v>
      </c>
      <c r="BE498" s="32">
        <v>100</v>
      </c>
      <c r="BF498" s="35" t="s">
        <v>107</v>
      </c>
      <c r="BG498" s="26" t="s">
        <v>120</v>
      </c>
      <c r="BH498" s="29">
        <v>20</v>
      </c>
      <c r="BI498" s="26" t="s">
        <v>156</v>
      </c>
      <c r="BJ498" s="37"/>
      <c r="BK498" s="36" t="s">
        <v>325</v>
      </c>
      <c r="BL498" s="204" t="str">
        <f t="shared" si="8"/>
        <v>insert into Pokemon values ( 497, Luxio, level, 60,  85,  49, 60,  49,  60, trainer,  Lv. 30)</v>
      </c>
    </row>
    <row r="499" spans="1:64" ht="12.75" customHeight="1">
      <c r="A499" s="12">
        <v>405</v>
      </c>
      <c r="B499" s="60" t="s">
        <v>917</v>
      </c>
      <c r="C499" s="60"/>
      <c r="D499" s="61"/>
      <c r="E499" s="62"/>
      <c r="F499" s="62"/>
      <c r="G499" s="62"/>
      <c r="H499" s="62"/>
      <c r="I499" s="62"/>
      <c r="J499" s="62">
        <v>19</v>
      </c>
      <c r="K499" s="62">
        <v>19</v>
      </c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>
        <v>27</v>
      </c>
      <c r="AC499" s="62"/>
      <c r="AD499" s="62">
        <v>17</v>
      </c>
      <c r="AE499" s="63">
        <v>96</v>
      </c>
      <c r="AF499" s="17">
        <v>80</v>
      </c>
      <c r="AG499" s="18">
        <v>120</v>
      </c>
      <c r="AH499" s="19">
        <v>79</v>
      </c>
      <c r="AI499" s="20">
        <v>95</v>
      </c>
      <c r="AJ499" s="21">
        <v>79</v>
      </c>
      <c r="AK499" s="22">
        <v>70</v>
      </c>
      <c r="AL499" s="23">
        <f t="shared" si="0"/>
        <v>523</v>
      </c>
      <c r="AM499" s="24" t="s">
        <v>175</v>
      </c>
      <c r="AN499" s="37"/>
      <c r="AO499" s="24" t="s">
        <v>200</v>
      </c>
      <c r="AP499" s="26" t="s">
        <v>169</v>
      </c>
      <c r="AQ499" s="27" t="s">
        <v>153</v>
      </c>
      <c r="AR499" s="28" t="s">
        <v>139</v>
      </c>
      <c r="AS499" s="29">
        <v>1.4</v>
      </c>
      <c r="AT499" s="29">
        <v>92.6</v>
      </c>
      <c r="AU499" s="30">
        <v>42</v>
      </c>
      <c r="AV499" s="31"/>
      <c r="AW499" s="26">
        <v>3</v>
      </c>
      <c r="AX499" s="26"/>
      <c r="AY499" s="26"/>
      <c r="AZ499" s="26"/>
      <c r="BA499" s="25"/>
      <c r="BB499" s="24">
        <v>262</v>
      </c>
      <c r="BC499" s="26">
        <v>45</v>
      </c>
      <c r="BD499" s="32" t="s">
        <v>70</v>
      </c>
      <c r="BE499" s="32">
        <v>50</v>
      </c>
      <c r="BF499" s="35" t="s">
        <v>107</v>
      </c>
      <c r="BG499" s="26" t="s">
        <v>120</v>
      </c>
      <c r="BH499" s="29">
        <v>20</v>
      </c>
      <c r="BI499" s="26" t="s">
        <v>156</v>
      </c>
      <c r="BJ499" s="37"/>
      <c r="BK499" s="36"/>
      <c r="BL499" s="204" t="str">
        <f t="shared" si="8"/>
        <v>insert into Pokemon values ( 498, Luxray, level, 80,  120,  79, 95,  79,  70, trainer,  0)</v>
      </c>
    </row>
    <row r="500" spans="1:64" ht="12.75" customHeight="1">
      <c r="A500" s="12">
        <v>406</v>
      </c>
      <c r="B500" s="60" t="s">
        <v>918</v>
      </c>
      <c r="C500" s="60" t="s">
        <v>564</v>
      </c>
      <c r="D500" s="61"/>
      <c r="E500" s="62"/>
      <c r="F500" s="62"/>
      <c r="G500" s="62"/>
      <c r="H500" s="62"/>
      <c r="I500" s="62">
        <v>97</v>
      </c>
      <c r="J500" s="62">
        <v>25</v>
      </c>
      <c r="K500" s="62">
        <v>25</v>
      </c>
      <c r="L500" s="62"/>
      <c r="M500" s="62">
        <v>133</v>
      </c>
      <c r="N500" s="62">
        <v>71</v>
      </c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>
        <v>59</v>
      </c>
      <c r="AB500" s="62"/>
      <c r="AC500" s="62"/>
      <c r="AD500" s="62">
        <v>89</v>
      </c>
      <c r="AE500" s="63"/>
      <c r="AF500" s="17">
        <v>40</v>
      </c>
      <c r="AG500" s="18">
        <v>30</v>
      </c>
      <c r="AH500" s="19">
        <v>35</v>
      </c>
      <c r="AI500" s="20">
        <v>50</v>
      </c>
      <c r="AJ500" s="21">
        <v>70</v>
      </c>
      <c r="AK500" s="22">
        <v>55</v>
      </c>
      <c r="AL500" s="23">
        <f t="shared" si="0"/>
        <v>280</v>
      </c>
      <c r="AM500" s="24" t="s">
        <v>65</v>
      </c>
      <c r="AN500" s="25" t="s">
        <v>66</v>
      </c>
      <c r="AO500" s="24" t="s">
        <v>442</v>
      </c>
      <c r="AP500" s="26" t="s">
        <v>199</v>
      </c>
      <c r="AQ500" s="27" t="s">
        <v>446</v>
      </c>
      <c r="AR500" s="28" t="s">
        <v>256</v>
      </c>
      <c r="AS500" s="29">
        <v>0.2</v>
      </c>
      <c r="AT500" s="29">
        <v>2.6</v>
      </c>
      <c r="AU500" s="30">
        <v>1.2</v>
      </c>
      <c r="AV500" s="31"/>
      <c r="AW500" s="26"/>
      <c r="AX500" s="26"/>
      <c r="AY500" s="26">
        <v>1</v>
      </c>
      <c r="AZ500" s="26"/>
      <c r="BA500" s="25"/>
      <c r="BB500" s="24">
        <v>56</v>
      </c>
      <c r="BC500" s="26">
        <v>255</v>
      </c>
      <c r="BD500" s="32" t="s">
        <v>70</v>
      </c>
      <c r="BE500" s="32">
        <v>50</v>
      </c>
      <c r="BF500" s="35" t="s">
        <v>71</v>
      </c>
      <c r="BG500" s="26" t="s">
        <v>120</v>
      </c>
      <c r="BH500" s="29">
        <v>20</v>
      </c>
      <c r="BI500" s="26" t="s">
        <v>203</v>
      </c>
      <c r="BJ500" s="37"/>
      <c r="BK500" s="36" t="s">
        <v>919</v>
      </c>
      <c r="BL500" s="204" t="str">
        <f t="shared" si="8"/>
        <v>insert into Pokemon values ( 499, Budew, level, 40,  30,  35, 50,  70,  55, trainer,  Friendship (Day))</v>
      </c>
    </row>
    <row r="501" spans="1:64" ht="12.75" customHeight="1">
      <c r="A501" s="12">
        <v>407</v>
      </c>
      <c r="B501" s="60" t="s">
        <v>920</v>
      </c>
      <c r="C501" s="60"/>
      <c r="D501" s="61"/>
      <c r="E501" s="62"/>
      <c r="F501" s="62"/>
      <c r="G501" s="62"/>
      <c r="H501" s="62"/>
      <c r="I501" s="62">
        <v>99</v>
      </c>
      <c r="J501" s="62">
        <v>27</v>
      </c>
      <c r="K501" s="62">
        <v>27</v>
      </c>
      <c r="L501" s="62"/>
      <c r="M501" s="62">
        <v>135</v>
      </c>
      <c r="N501" s="62">
        <v>73</v>
      </c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>
        <v>61</v>
      </c>
      <c r="AB501" s="62"/>
      <c r="AC501" s="62"/>
      <c r="AD501" s="62">
        <v>91</v>
      </c>
      <c r="AE501" s="63"/>
      <c r="AF501" s="17">
        <v>60</v>
      </c>
      <c r="AG501" s="18">
        <v>70</v>
      </c>
      <c r="AH501" s="19">
        <v>65</v>
      </c>
      <c r="AI501" s="20">
        <v>125</v>
      </c>
      <c r="AJ501" s="21">
        <v>105</v>
      </c>
      <c r="AK501" s="22">
        <v>90</v>
      </c>
      <c r="AL501" s="23">
        <f t="shared" si="0"/>
        <v>515</v>
      </c>
      <c r="AM501" s="24" t="s">
        <v>65</v>
      </c>
      <c r="AN501" s="25" t="s">
        <v>66</v>
      </c>
      <c r="AO501" s="24" t="s">
        <v>442</v>
      </c>
      <c r="AP501" s="26" t="s">
        <v>199</v>
      </c>
      <c r="AQ501" s="27" t="s">
        <v>264</v>
      </c>
      <c r="AR501" s="28" t="s">
        <v>211</v>
      </c>
      <c r="AS501" s="29">
        <v>0.9</v>
      </c>
      <c r="AT501" s="29">
        <v>32</v>
      </c>
      <c r="AU501" s="30">
        <v>14.5</v>
      </c>
      <c r="AV501" s="31"/>
      <c r="AW501" s="26"/>
      <c r="AX501" s="26"/>
      <c r="AY501" s="26">
        <v>3</v>
      </c>
      <c r="AZ501" s="26"/>
      <c r="BA501" s="25"/>
      <c r="BB501" s="24">
        <v>258</v>
      </c>
      <c r="BC501" s="26">
        <v>75</v>
      </c>
      <c r="BD501" s="32" t="s">
        <v>70</v>
      </c>
      <c r="BE501" s="32">
        <v>50</v>
      </c>
      <c r="BF501" s="35" t="s">
        <v>71</v>
      </c>
      <c r="BG501" s="26" t="s">
        <v>120</v>
      </c>
      <c r="BH501" s="29">
        <v>20</v>
      </c>
      <c r="BI501" s="26" t="s">
        <v>179</v>
      </c>
      <c r="BJ501" s="25" t="s">
        <v>65</v>
      </c>
      <c r="BK501" s="36"/>
      <c r="BL501" s="204" t="str">
        <f t="shared" si="8"/>
        <v>insert into Pokemon values ( 500, Roserade, level, 60,  70,  65, 125,  105,  90, trainer,  0)</v>
      </c>
    </row>
    <row r="502" spans="1:64" ht="12.75" customHeight="1">
      <c r="A502" s="12">
        <v>408</v>
      </c>
      <c r="B502" s="60" t="s">
        <v>921</v>
      </c>
      <c r="C502" s="60" t="s">
        <v>503</v>
      </c>
      <c r="D502" s="61"/>
      <c r="E502" s="62"/>
      <c r="F502" s="62"/>
      <c r="G502" s="62"/>
      <c r="H502" s="62"/>
      <c r="I502" s="62"/>
      <c r="J502" s="62">
        <v>36</v>
      </c>
      <c r="K502" s="62">
        <v>36</v>
      </c>
      <c r="L502" s="62"/>
      <c r="M502" s="62"/>
      <c r="N502" s="62"/>
      <c r="O502" s="62"/>
      <c r="P502" s="62"/>
      <c r="Q502" s="62">
        <v>188</v>
      </c>
      <c r="R502" s="62"/>
      <c r="S502" s="62">
        <v>115</v>
      </c>
      <c r="T502" s="62"/>
      <c r="U502" s="62"/>
      <c r="V502" s="62">
        <v>235</v>
      </c>
      <c r="W502" s="62"/>
      <c r="X502" s="62">
        <v>136</v>
      </c>
      <c r="Y502" s="62"/>
      <c r="Z502" s="62"/>
      <c r="AA502" s="62"/>
      <c r="AB502" s="62"/>
      <c r="AC502" s="62"/>
      <c r="AD502" s="62">
        <v>208</v>
      </c>
      <c r="AE502" s="63"/>
      <c r="AF502" s="17">
        <v>67</v>
      </c>
      <c r="AG502" s="18">
        <v>125</v>
      </c>
      <c r="AH502" s="19">
        <v>40</v>
      </c>
      <c r="AI502" s="20">
        <v>30</v>
      </c>
      <c r="AJ502" s="21">
        <v>30</v>
      </c>
      <c r="AK502" s="22">
        <v>58</v>
      </c>
      <c r="AL502" s="23">
        <f t="shared" si="0"/>
        <v>350</v>
      </c>
      <c r="AM502" s="24" t="s">
        <v>292</v>
      </c>
      <c r="AN502" s="37"/>
      <c r="AO502" s="24" t="s">
        <v>473</v>
      </c>
      <c r="AP502" s="34"/>
      <c r="AQ502" s="27" t="s">
        <v>206</v>
      </c>
      <c r="AR502" s="28" t="s">
        <v>211</v>
      </c>
      <c r="AS502" s="29">
        <v>0.9</v>
      </c>
      <c r="AT502" s="29">
        <v>69.400000000000006</v>
      </c>
      <c r="AU502" s="30">
        <v>31.5</v>
      </c>
      <c r="AV502" s="31"/>
      <c r="AW502" s="26">
        <v>1</v>
      </c>
      <c r="AX502" s="26"/>
      <c r="AY502" s="26"/>
      <c r="AZ502" s="26"/>
      <c r="BA502" s="25"/>
      <c r="BB502" s="24">
        <v>70</v>
      </c>
      <c r="BC502" s="26">
        <v>45</v>
      </c>
      <c r="BD502" s="32" t="s">
        <v>744</v>
      </c>
      <c r="BE502" s="32">
        <v>50</v>
      </c>
      <c r="BF502" s="35" t="s">
        <v>107</v>
      </c>
      <c r="BG502" s="26" t="s">
        <v>72</v>
      </c>
      <c r="BH502" s="29">
        <v>30</v>
      </c>
      <c r="BI502" s="26" t="s">
        <v>73</v>
      </c>
      <c r="BJ502" s="37"/>
      <c r="BK502" s="36" t="s">
        <v>325</v>
      </c>
      <c r="BL502" s="204" t="str">
        <f t="shared" si="8"/>
        <v>insert into Pokemon values ( 501, Cranidos, level, 67,  125,  40, 30,  30,  58, trainer,  Lv. 30)</v>
      </c>
    </row>
    <row r="503" spans="1:64" ht="12.75" customHeight="1">
      <c r="A503" s="12">
        <v>409</v>
      </c>
      <c r="B503" s="60" t="s">
        <v>922</v>
      </c>
      <c r="C503" s="60" t="s">
        <v>503</v>
      </c>
      <c r="D503" s="61"/>
      <c r="E503" s="62"/>
      <c r="F503" s="62"/>
      <c r="G503" s="62"/>
      <c r="H503" s="62"/>
      <c r="I503" s="62"/>
      <c r="J503" s="62">
        <v>37</v>
      </c>
      <c r="K503" s="62">
        <v>37</v>
      </c>
      <c r="L503" s="62"/>
      <c r="M503" s="62"/>
      <c r="N503" s="62"/>
      <c r="O503" s="62"/>
      <c r="P503" s="62"/>
      <c r="Q503" s="62">
        <v>189</v>
      </c>
      <c r="R503" s="62"/>
      <c r="S503" s="62">
        <v>116</v>
      </c>
      <c r="T503" s="62"/>
      <c r="U503" s="62"/>
      <c r="V503" s="62">
        <v>236</v>
      </c>
      <c r="W503" s="62"/>
      <c r="X503" s="62">
        <v>137</v>
      </c>
      <c r="Y503" s="62"/>
      <c r="Z503" s="62"/>
      <c r="AA503" s="62"/>
      <c r="AB503" s="62"/>
      <c r="AC503" s="62"/>
      <c r="AD503" s="62">
        <v>209</v>
      </c>
      <c r="AE503" s="63"/>
      <c r="AF503" s="17">
        <v>97</v>
      </c>
      <c r="AG503" s="18">
        <v>165</v>
      </c>
      <c r="AH503" s="19">
        <v>60</v>
      </c>
      <c r="AI503" s="20">
        <v>65</v>
      </c>
      <c r="AJ503" s="21">
        <v>50</v>
      </c>
      <c r="AK503" s="22">
        <v>58</v>
      </c>
      <c r="AL503" s="23">
        <f t="shared" si="0"/>
        <v>495</v>
      </c>
      <c r="AM503" s="24" t="s">
        <v>292</v>
      </c>
      <c r="AN503" s="37"/>
      <c r="AO503" s="24" t="s">
        <v>473</v>
      </c>
      <c r="AP503" s="34"/>
      <c r="AQ503" s="27" t="s">
        <v>206</v>
      </c>
      <c r="AR503" s="28" t="s">
        <v>111</v>
      </c>
      <c r="AS503" s="29">
        <v>1.6</v>
      </c>
      <c r="AT503" s="29">
        <v>226</v>
      </c>
      <c r="AU503" s="30">
        <v>102.5</v>
      </c>
      <c r="AV503" s="31"/>
      <c r="AW503" s="26">
        <v>2</v>
      </c>
      <c r="AX503" s="26"/>
      <c r="AY503" s="26"/>
      <c r="AZ503" s="26"/>
      <c r="BA503" s="25"/>
      <c r="BB503" s="24">
        <v>173</v>
      </c>
      <c r="BC503" s="26">
        <v>45</v>
      </c>
      <c r="BD503" s="32" t="s">
        <v>744</v>
      </c>
      <c r="BE503" s="32">
        <v>50</v>
      </c>
      <c r="BF503" s="35" t="s">
        <v>107</v>
      </c>
      <c r="BG503" s="26" t="s">
        <v>72</v>
      </c>
      <c r="BH503" s="29">
        <v>30</v>
      </c>
      <c r="BI503" s="26" t="s">
        <v>73</v>
      </c>
      <c r="BJ503" s="37"/>
      <c r="BK503" s="36"/>
      <c r="BL503" s="204" t="str">
        <f t="shared" si="8"/>
        <v>insert into Pokemon values ( 502, Rampardos, level, 97,  165,  60, 65,  50,  58, trainer,  0)</v>
      </c>
    </row>
    <row r="504" spans="1:64" ht="12.75" customHeight="1">
      <c r="A504" s="12">
        <v>410</v>
      </c>
      <c r="B504" s="60" t="s">
        <v>923</v>
      </c>
      <c r="C504" s="60" t="s">
        <v>503</v>
      </c>
      <c r="D504" s="61"/>
      <c r="E504" s="62"/>
      <c r="F504" s="62"/>
      <c r="G504" s="62"/>
      <c r="H504" s="62"/>
      <c r="I504" s="62"/>
      <c r="J504" s="62">
        <v>38</v>
      </c>
      <c r="K504" s="62">
        <v>38</v>
      </c>
      <c r="L504" s="62"/>
      <c r="M504" s="62"/>
      <c r="N504" s="62"/>
      <c r="O504" s="62"/>
      <c r="P504" s="62"/>
      <c r="Q504" s="62">
        <v>190</v>
      </c>
      <c r="R504" s="62"/>
      <c r="S504" s="62">
        <v>117</v>
      </c>
      <c r="T504" s="62"/>
      <c r="U504" s="62"/>
      <c r="V504" s="62">
        <v>237</v>
      </c>
      <c r="W504" s="62"/>
      <c r="X504" s="62">
        <v>138</v>
      </c>
      <c r="Y504" s="62"/>
      <c r="Z504" s="62"/>
      <c r="AA504" s="62"/>
      <c r="AB504" s="62"/>
      <c r="AC504" s="62"/>
      <c r="AD504" s="62">
        <v>210</v>
      </c>
      <c r="AE504" s="63"/>
      <c r="AF504" s="17">
        <v>30</v>
      </c>
      <c r="AG504" s="18">
        <v>42</v>
      </c>
      <c r="AH504" s="19">
        <v>118</v>
      </c>
      <c r="AI504" s="20">
        <v>42</v>
      </c>
      <c r="AJ504" s="21">
        <v>88</v>
      </c>
      <c r="AK504" s="22">
        <v>30</v>
      </c>
      <c r="AL504" s="23">
        <f t="shared" si="0"/>
        <v>350</v>
      </c>
      <c r="AM504" s="24" t="s">
        <v>292</v>
      </c>
      <c r="AN504" s="25" t="s">
        <v>192</v>
      </c>
      <c r="AO504" s="24" t="s">
        <v>328</v>
      </c>
      <c r="AP504" s="34"/>
      <c r="AQ504" s="27" t="s">
        <v>408</v>
      </c>
      <c r="AR504" s="28" t="s">
        <v>106</v>
      </c>
      <c r="AS504" s="29">
        <v>0.5</v>
      </c>
      <c r="AT504" s="29">
        <v>125.7</v>
      </c>
      <c r="AU504" s="30">
        <v>57</v>
      </c>
      <c r="AV504" s="31"/>
      <c r="AW504" s="26"/>
      <c r="AX504" s="26">
        <v>1</v>
      </c>
      <c r="AY504" s="26"/>
      <c r="AZ504" s="26"/>
      <c r="BA504" s="25"/>
      <c r="BB504" s="24">
        <v>70</v>
      </c>
      <c r="BC504" s="26">
        <v>45</v>
      </c>
      <c r="BD504" s="32" t="s">
        <v>744</v>
      </c>
      <c r="BE504" s="32">
        <v>50</v>
      </c>
      <c r="BF504" s="35" t="s">
        <v>313</v>
      </c>
      <c r="BG504" s="26" t="s">
        <v>72</v>
      </c>
      <c r="BH504" s="29">
        <v>30</v>
      </c>
      <c r="BI504" s="26" t="s">
        <v>73</v>
      </c>
      <c r="BJ504" s="37"/>
      <c r="BK504" s="36" t="s">
        <v>325</v>
      </c>
      <c r="BL504" s="204" t="str">
        <f t="shared" si="8"/>
        <v>insert into Pokemon values ( 503, Shieldon, level, 30,  42,  118, 42,  88,  30, trainer,  Lv. 30)</v>
      </c>
    </row>
    <row r="505" spans="1:64" ht="12.75" customHeight="1">
      <c r="A505" s="12">
        <v>411</v>
      </c>
      <c r="B505" s="60" t="s">
        <v>924</v>
      </c>
      <c r="C505" s="60" t="s">
        <v>503</v>
      </c>
      <c r="D505" s="61"/>
      <c r="E505" s="62"/>
      <c r="F505" s="62"/>
      <c r="G505" s="62"/>
      <c r="H505" s="62"/>
      <c r="I505" s="62"/>
      <c r="J505" s="62">
        <v>39</v>
      </c>
      <c r="K505" s="62">
        <v>39</v>
      </c>
      <c r="L505" s="62"/>
      <c r="M505" s="62"/>
      <c r="N505" s="62"/>
      <c r="O505" s="62"/>
      <c r="P505" s="62"/>
      <c r="Q505" s="62">
        <v>191</v>
      </c>
      <c r="R505" s="62"/>
      <c r="S505" s="62">
        <v>118</v>
      </c>
      <c r="T505" s="62"/>
      <c r="U505" s="62"/>
      <c r="V505" s="62">
        <v>238</v>
      </c>
      <c r="W505" s="62"/>
      <c r="X505" s="62">
        <v>139</v>
      </c>
      <c r="Y505" s="62"/>
      <c r="Z505" s="62"/>
      <c r="AA505" s="62"/>
      <c r="AB505" s="62"/>
      <c r="AC505" s="62"/>
      <c r="AD505" s="62">
        <v>211</v>
      </c>
      <c r="AE505" s="63"/>
      <c r="AF505" s="17">
        <v>60</v>
      </c>
      <c r="AG505" s="18">
        <v>52</v>
      </c>
      <c r="AH505" s="19">
        <v>168</v>
      </c>
      <c r="AI505" s="20">
        <v>47</v>
      </c>
      <c r="AJ505" s="21">
        <v>138</v>
      </c>
      <c r="AK505" s="22">
        <v>30</v>
      </c>
      <c r="AL505" s="23">
        <f t="shared" si="0"/>
        <v>495</v>
      </c>
      <c r="AM505" s="24" t="s">
        <v>292</v>
      </c>
      <c r="AN505" s="25" t="s">
        <v>192</v>
      </c>
      <c r="AO505" s="24" t="s">
        <v>328</v>
      </c>
      <c r="AP505" s="34"/>
      <c r="AQ505" s="27" t="s">
        <v>408</v>
      </c>
      <c r="AR505" s="28" t="s">
        <v>207</v>
      </c>
      <c r="AS505" s="29">
        <v>1.3</v>
      </c>
      <c r="AT505" s="29">
        <v>329.6</v>
      </c>
      <c r="AU505" s="30">
        <v>149.5</v>
      </c>
      <c r="AV505" s="31"/>
      <c r="AW505" s="26"/>
      <c r="AX505" s="26">
        <v>2</v>
      </c>
      <c r="AY505" s="26"/>
      <c r="AZ505" s="26"/>
      <c r="BA505" s="25"/>
      <c r="BB505" s="24">
        <v>173</v>
      </c>
      <c r="BC505" s="26">
        <v>45</v>
      </c>
      <c r="BD505" s="32" t="s">
        <v>744</v>
      </c>
      <c r="BE505" s="32">
        <v>50</v>
      </c>
      <c r="BF505" s="35" t="s">
        <v>313</v>
      </c>
      <c r="BG505" s="26" t="s">
        <v>72</v>
      </c>
      <c r="BH505" s="29">
        <v>30</v>
      </c>
      <c r="BI505" s="26" t="s">
        <v>73</v>
      </c>
      <c r="BJ505" s="37"/>
      <c r="BK505" s="36"/>
      <c r="BL505" s="204" t="str">
        <f t="shared" si="8"/>
        <v>insert into Pokemon values ( 504, Bastiodon, level, 60,  52,  168, 47,  138,  30, trainer,  0)</v>
      </c>
    </row>
    <row r="506" spans="1:64" ht="12.75" customHeight="1">
      <c r="A506" s="12">
        <v>412</v>
      </c>
      <c r="B506" s="60" t="s">
        <v>925</v>
      </c>
      <c r="C506" s="60"/>
      <c r="D506" s="61"/>
      <c r="E506" s="62"/>
      <c r="F506" s="62"/>
      <c r="G506" s="62"/>
      <c r="H506" s="62"/>
      <c r="I506" s="62"/>
      <c r="J506" s="62">
        <v>45</v>
      </c>
      <c r="K506" s="62">
        <v>45</v>
      </c>
      <c r="L506" s="62"/>
      <c r="M506" s="62"/>
      <c r="N506" s="62">
        <v>44</v>
      </c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>
        <v>43</v>
      </c>
      <c r="AE506" s="63"/>
      <c r="AF506" s="17">
        <v>40</v>
      </c>
      <c r="AG506" s="18">
        <v>29</v>
      </c>
      <c r="AH506" s="19">
        <v>45</v>
      </c>
      <c r="AI506" s="20">
        <v>29</v>
      </c>
      <c r="AJ506" s="21">
        <v>45</v>
      </c>
      <c r="AK506" s="22">
        <v>36</v>
      </c>
      <c r="AL506" s="23">
        <f t="shared" si="0"/>
        <v>224</v>
      </c>
      <c r="AM506" s="24" t="s">
        <v>115</v>
      </c>
      <c r="AN506" s="37"/>
      <c r="AO506" s="24" t="s">
        <v>123</v>
      </c>
      <c r="AP506" s="34"/>
      <c r="AQ506" s="27" t="s">
        <v>385</v>
      </c>
      <c r="AR506" s="28" t="s">
        <v>256</v>
      </c>
      <c r="AS506" s="29">
        <v>0.2</v>
      </c>
      <c r="AT506" s="29">
        <v>7.5</v>
      </c>
      <c r="AU506" s="30">
        <v>3.4</v>
      </c>
      <c r="AV506" s="31"/>
      <c r="AW506" s="26"/>
      <c r="AX506" s="26"/>
      <c r="AY506" s="26"/>
      <c r="AZ506" s="26">
        <v>1</v>
      </c>
      <c r="BA506" s="25"/>
      <c r="BB506" s="24">
        <v>45</v>
      </c>
      <c r="BC506" s="26">
        <v>120</v>
      </c>
      <c r="BD506" s="32" t="s">
        <v>119</v>
      </c>
      <c r="BE506" s="32">
        <v>50</v>
      </c>
      <c r="BF506" s="35" t="s">
        <v>71</v>
      </c>
      <c r="BG506" s="26" t="s">
        <v>120</v>
      </c>
      <c r="BH506" s="29">
        <v>15</v>
      </c>
      <c r="BI506" s="26" t="s">
        <v>115</v>
      </c>
      <c r="BJ506" s="37"/>
      <c r="BK506" s="36" t="s">
        <v>926</v>
      </c>
      <c r="BL506" s="204" t="str">
        <f t="shared" si="8"/>
        <v>insert into Pokemon values ( 505, Burmy (Plant), level, 40,  29,  45, 29,  45,  36, trainer,  Lv. 20 (Male)/Lv. 20 (Female))</v>
      </c>
    </row>
    <row r="507" spans="1:64" ht="12.75" customHeight="1">
      <c r="A507" s="12">
        <v>412.1</v>
      </c>
      <c r="B507" s="60" t="s">
        <v>927</v>
      </c>
      <c r="C507" s="60"/>
      <c r="D507" s="61"/>
      <c r="E507" s="62"/>
      <c r="F507" s="62"/>
      <c r="G507" s="62"/>
      <c r="H507" s="62"/>
      <c r="I507" s="62"/>
      <c r="J507" s="62">
        <v>45</v>
      </c>
      <c r="K507" s="62">
        <v>45</v>
      </c>
      <c r="L507" s="62"/>
      <c r="M507" s="62"/>
      <c r="N507" s="62">
        <v>44</v>
      </c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>
        <v>43</v>
      </c>
      <c r="AE507" s="63"/>
      <c r="AF507" s="17">
        <v>40</v>
      </c>
      <c r="AG507" s="18">
        <v>29</v>
      </c>
      <c r="AH507" s="19">
        <v>45</v>
      </c>
      <c r="AI507" s="20">
        <v>29</v>
      </c>
      <c r="AJ507" s="21">
        <v>45</v>
      </c>
      <c r="AK507" s="22">
        <v>36</v>
      </c>
      <c r="AL507" s="23">
        <f t="shared" si="0"/>
        <v>224</v>
      </c>
      <c r="AM507" s="24" t="s">
        <v>115</v>
      </c>
      <c r="AN507" s="37"/>
      <c r="AO507" s="24" t="s">
        <v>123</v>
      </c>
      <c r="AP507" s="34"/>
      <c r="AQ507" s="27" t="s">
        <v>385</v>
      </c>
      <c r="AR507" s="28" t="s">
        <v>256</v>
      </c>
      <c r="AS507" s="29">
        <v>0.2</v>
      </c>
      <c r="AT507" s="29">
        <v>7.5</v>
      </c>
      <c r="AU507" s="30">
        <v>3.4</v>
      </c>
      <c r="AV507" s="31"/>
      <c r="AW507" s="26"/>
      <c r="AX507" s="26"/>
      <c r="AY507" s="26"/>
      <c r="AZ507" s="26">
        <v>1</v>
      </c>
      <c r="BA507" s="25"/>
      <c r="BB507" s="24">
        <v>45</v>
      </c>
      <c r="BC507" s="26">
        <v>120</v>
      </c>
      <c r="BD507" s="32" t="s">
        <v>119</v>
      </c>
      <c r="BE507" s="32">
        <v>50</v>
      </c>
      <c r="BF507" s="35" t="s">
        <v>130</v>
      </c>
      <c r="BG507" s="26" t="s">
        <v>120</v>
      </c>
      <c r="BH507" s="29">
        <v>15</v>
      </c>
      <c r="BI507" s="26" t="s">
        <v>115</v>
      </c>
      <c r="BJ507" s="37"/>
      <c r="BK507" s="36" t="s">
        <v>926</v>
      </c>
      <c r="BL507" s="204" t="str">
        <f t="shared" si="8"/>
        <v>insert into Pokemon values ( 506, Burmy (Sandy), level, 40,  29,  45, 29,  45,  36, trainer,  Lv. 20 (Male)/Lv. 20 (Female))</v>
      </c>
    </row>
    <row r="508" spans="1:64" ht="12.75" customHeight="1">
      <c r="A508" s="12">
        <v>412.2</v>
      </c>
      <c r="B508" s="60" t="s">
        <v>928</v>
      </c>
      <c r="C508" s="60"/>
      <c r="D508" s="61"/>
      <c r="E508" s="62"/>
      <c r="F508" s="62"/>
      <c r="G508" s="62"/>
      <c r="H508" s="62"/>
      <c r="I508" s="62"/>
      <c r="J508" s="62">
        <v>45</v>
      </c>
      <c r="K508" s="62">
        <v>45</v>
      </c>
      <c r="L508" s="62"/>
      <c r="M508" s="62"/>
      <c r="N508" s="62">
        <v>44</v>
      </c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>
        <v>43</v>
      </c>
      <c r="AE508" s="63"/>
      <c r="AF508" s="17">
        <v>40</v>
      </c>
      <c r="AG508" s="18">
        <v>29</v>
      </c>
      <c r="AH508" s="19">
        <v>45</v>
      </c>
      <c r="AI508" s="20">
        <v>29</v>
      </c>
      <c r="AJ508" s="21">
        <v>45</v>
      </c>
      <c r="AK508" s="22">
        <v>36</v>
      </c>
      <c r="AL508" s="23">
        <f t="shared" si="0"/>
        <v>224</v>
      </c>
      <c r="AM508" s="24" t="s">
        <v>115</v>
      </c>
      <c r="AN508" s="37"/>
      <c r="AO508" s="24" t="s">
        <v>123</v>
      </c>
      <c r="AP508" s="34"/>
      <c r="AQ508" s="27" t="s">
        <v>385</v>
      </c>
      <c r="AR508" s="28" t="s">
        <v>256</v>
      </c>
      <c r="AS508" s="29">
        <v>0.2</v>
      </c>
      <c r="AT508" s="29">
        <v>7.5</v>
      </c>
      <c r="AU508" s="30">
        <v>3.4</v>
      </c>
      <c r="AV508" s="31"/>
      <c r="AW508" s="26"/>
      <c r="AX508" s="26"/>
      <c r="AY508" s="26"/>
      <c r="AZ508" s="26">
        <v>1</v>
      </c>
      <c r="BA508" s="25"/>
      <c r="BB508" s="24">
        <v>45</v>
      </c>
      <c r="BC508" s="26">
        <v>120</v>
      </c>
      <c r="BD508" s="32" t="s">
        <v>119</v>
      </c>
      <c r="BE508" s="32">
        <v>50</v>
      </c>
      <c r="BF508" s="35" t="s">
        <v>89</v>
      </c>
      <c r="BG508" s="26" t="s">
        <v>120</v>
      </c>
      <c r="BH508" s="29">
        <v>15</v>
      </c>
      <c r="BI508" s="26" t="s">
        <v>115</v>
      </c>
      <c r="BJ508" s="37"/>
      <c r="BK508" s="36" t="s">
        <v>926</v>
      </c>
      <c r="BL508" s="204" t="str">
        <f t="shared" si="8"/>
        <v>insert into Pokemon values ( 507, Burmy (Trash), level, 40,  29,  45, 29,  45,  36, trainer,  Lv. 20 (Male)/Lv. 20 (Female))</v>
      </c>
    </row>
    <row r="509" spans="1:64" ht="12.75" customHeight="1">
      <c r="A509" s="12">
        <v>413</v>
      </c>
      <c r="B509" s="60" t="s">
        <v>929</v>
      </c>
      <c r="C509" s="60"/>
      <c r="D509" s="61"/>
      <c r="E509" s="62"/>
      <c r="F509" s="62"/>
      <c r="G509" s="62"/>
      <c r="H509" s="62"/>
      <c r="I509" s="62"/>
      <c r="J509" s="62">
        <v>46</v>
      </c>
      <c r="K509" s="62">
        <v>46</v>
      </c>
      <c r="L509" s="62"/>
      <c r="M509" s="62"/>
      <c r="N509" s="62">
        <v>45</v>
      </c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>
        <v>44</v>
      </c>
      <c r="AE509" s="63"/>
      <c r="AF509" s="17">
        <v>60</v>
      </c>
      <c r="AG509" s="18">
        <v>59</v>
      </c>
      <c r="AH509" s="19">
        <v>85</v>
      </c>
      <c r="AI509" s="20">
        <v>79</v>
      </c>
      <c r="AJ509" s="21">
        <v>105</v>
      </c>
      <c r="AK509" s="22">
        <v>36</v>
      </c>
      <c r="AL509" s="23">
        <f t="shared" si="0"/>
        <v>424</v>
      </c>
      <c r="AM509" s="24" t="s">
        <v>115</v>
      </c>
      <c r="AN509" s="25" t="s">
        <v>65</v>
      </c>
      <c r="AO509" s="24" t="s">
        <v>342</v>
      </c>
      <c r="AP509" s="34"/>
      <c r="AQ509" s="27" t="s">
        <v>385</v>
      </c>
      <c r="AR509" s="28" t="s">
        <v>106</v>
      </c>
      <c r="AS509" s="29">
        <v>0.5</v>
      </c>
      <c r="AT509" s="29">
        <v>14.3</v>
      </c>
      <c r="AU509" s="30">
        <v>6.5</v>
      </c>
      <c r="AV509" s="31"/>
      <c r="AW509" s="26"/>
      <c r="AX509" s="26"/>
      <c r="AY509" s="26"/>
      <c r="AZ509" s="26">
        <v>2</v>
      </c>
      <c r="BA509" s="25"/>
      <c r="BB509" s="24">
        <v>148</v>
      </c>
      <c r="BC509" s="26">
        <v>45</v>
      </c>
      <c r="BD509" s="32" t="s">
        <v>119</v>
      </c>
      <c r="BE509" s="32">
        <v>50</v>
      </c>
      <c r="BF509" s="35" t="s">
        <v>71</v>
      </c>
      <c r="BG509" s="26" t="s">
        <v>201</v>
      </c>
      <c r="BH509" s="29">
        <v>15</v>
      </c>
      <c r="BI509" s="26" t="s">
        <v>115</v>
      </c>
      <c r="BJ509" s="37"/>
      <c r="BK509" s="36"/>
      <c r="BL509" s="204" t="str">
        <f t="shared" si="8"/>
        <v>insert into Pokemon values ( 508, Wormadam (Plant), level, 60,  59,  85, 79,  105,  36, trainer,  0)</v>
      </c>
    </row>
    <row r="510" spans="1:64" ht="12.75" customHeight="1">
      <c r="A510" s="12">
        <v>413.1</v>
      </c>
      <c r="B510" s="60" t="s">
        <v>930</v>
      </c>
      <c r="C510" s="60"/>
      <c r="D510" s="61"/>
      <c r="E510" s="62"/>
      <c r="F510" s="62"/>
      <c r="G510" s="62"/>
      <c r="H510" s="62"/>
      <c r="I510" s="62"/>
      <c r="J510" s="62">
        <v>46</v>
      </c>
      <c r="K510" s="62">
        <v>46</v>
      </c>
      <c r="L510" s="62"/>
      <c r="M510" s="62"/>
      <c r="N510" s="62">
        <v>45</v>
      </c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>
        <v>44</v>
      </c>
      <c r="AE510" s="63"/>
      <c r="AF510" s="17">
        <v>60</v>
      </c>
      <c r="AG510" s="18">
        <v>79</v>
      </c>
      <c r="AH510" s="19">
        <v>105</v>
      </c>
      <c r="AI510" s="20">
        <v>59</v>
      </c>
      <c r="AJ510" s="21">
        <v>85</v>
      </c>
      <c r="AK510" s="22">
        <v>36</v>
      </c>
      <c r="AL510" s="23">
        <f t="shared" si="0"/>
        <v>424</v>
      </c>
      <c r="AM510" s="24" t="s">
        <v>115</v>
      </c>
      <c r="AN510" s="25" t="s">
        <v>187</v>
      </c>
      <c r="AO510" s="24" t="s">
        <v>342</v>
      </c>
      <c r="AP510" s="34"/>
      <c r="AQ510" s="27" t="s">
        <v>385</v>
      </c>
      <c r="AR510" s="28" t="s">
        <v>106</v>
      </c>
      <c r="AS510" s="29">
        <v>0.5</v>
      </c>
      <c r="AT510" s="29">
        <v>14.3</v>
      </c>
      <c r="AU510" s="30">
        <v>6.5</v>
      </c>
      <c r="AV510" s="31"/>
      <c r="AW510" s="26"/>
      <c r="AX510" s="26">
        <v>2</v>
      </c>
      <c r="AY510" s="26"/>
      <c r="AZ510" s="26"/>
      <c r="BA510" s="25"/>
      <c r="BB510" s="24">
        <v>148</v>
      </c>
      <c r="BC510" s="26">
        <v>45</v>
      </c>
      <c r="BD510" s="32" t="s">
        <v>119</v>
      </c>
      <c r="BE510" s="32">
        <v>50</v>
      </c>
      <c r="BF510" s="35" t="s">
        <v>130</v>
      </c>
      <c r="BG510" s="26" t="s">
        <v>201</v>
      </c>
      <c r="BH510" s="29">
        <v>15</v>
      </c>
      <c r="BI510" s="26" t="s">
        <v>115</v>
      </c>
      <c r="BJ510" s="37"/>
      <c r="BK510" s="36"/>
      <c r="BL510" s="204" t="str">
        <f t="shared" si="8"/>
        <v>insert into Pokemon values ( 509, Wormadam (Sandy), level, 60,  79,  105, 59,  85,  36, trainer,  0)</v>
      </c>
    </row>
    <row r="511" spans="1:64" ht="12.75" customHeight="1">
      <c r="A511" s="12">
        <v>413.2</v>
      </c>
      <c r="B511" s="60" t="s">
        <v>931</v>
      </c>
      <c r="C511" s="60"/>
      <c r="D511" s="61"/>
      <c r="E511" s="62"/>
      <c r="F511" s="62"/>
      <c r="G511" s="62"/>
      <c r="H511" s="62"/>
      <c r="I511" s="62"/>
      <c r="J511" s="62">
        <v>46</v>
      </c>
      <c r="K511" s="62">
        <v>46</v>
      </c>
      <c r="L511" s="62"/>
      <c r="M511" s="62"/>
      <c r="N511" s="62">
        <v>45</v>
      </c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>
        <v>44</v>
      </c>
      <c r="AE511" s="63"/>
      <c r="AF511" s="17">
        <v>60</v>
      </c>
      <c r="AG511" s="18">
        <v>69</v>
      </c>
      <c r="AH511" s="19">
        <v>95</v>
      </c>
      <c r="AI511" s="20">
        <v>69</v>
      </c>
      <c r="AJ511" s="21">
        <v>95</v>
      </c>
      <c r="AK511" s="22">
        <v>36</v>
      </c>
      <c r="AL511" s="23">
        <f t="shared" si="0"/>
        <v>424</v>
      </c>
      <c r="AM511" s="24" t="s">
        <v>115</v>
      </c>
      <c r="AN511" s="25" t="s">
        <v>192</v>
      </c>
      <c r="AO511" s="24" t="s">
        <v>342</v>
      </c>
      <c r="AP511" s="34"/>
      <c r="AQ511" s="27" t="s">
        <v>385</v>
      </c>
      <c r="AR511" s="28" t="s">
        <v>106</v>
      </c>
      <c r="AS511" s="29">
        <v>0.5</v>
      </c>
      <c r="AT511" s="29">
        <v>14.3</v>
      </c>
      <c r="AU511" s="30">
        <v>6.5</v>
      </c>
      <c r="AV511" s="31"/>
      <c r="AW511" s="26"/>
      <c r="AX511" s="26">
        <v>1</v>
      </c>
      <c r="AY511" s="26"/>
      <c r="AZ511" s="26">
        <v>1</v>
      </c>
      <c r="BA511" s="25"/>
      <c r="BB511" s="24">
        <v>148</v>
      </c>
      <c r="BC511" s="26">
        <v>45</v>
      </c>
      <c r="BD511" s="32" t="s">
        <v>119</v>
      </c>
      <c r="BE511" s="32">
        <v>50</v>
      </c>
      <c r="BF511" s="35" t="s">
        <v>89</v>
      </c>
      <c r="BG511" s="26" t="s">
        <v>201</v>
      </c>
      <c r="BH511" s="29">
        <v>15</v>
      </c>
      <c r="BI511" s="26" t="s">
        <v>115</v>
      </c>
      <c r="BJ511" s="37"/>
      <c r="BK511" s="36"/>
      <c r="BL511" s="204" t="str">
        <f t="shared" si="8"/>
        <v>insert into Pokemon values ( 510, Wormadam (Trash), level, 60,  69,  95, 69,  95,  36, trainer,  0)</v>
      </c>
    </row>
    <row r="512" spans="1:64" ht="12.75" customHeight="1">
      <c r="A512" s="12">
        <v>414</v>
      </c>
      <c r="B512" s="60" t="s">
        <v>932</v>
      </c>
      <c r="C512" s="60"/>
      <c r="D512" s="61"/>
      <c r="E512" s="62"/>
      <c r="F512" s="62"/>
      <c r="G512" s="62"/>
      <c r="H512" s="62"/>
      <c r="I512" s="62"/>
      <c r="J512" s="62">
        <v>47</v>
      </c>
      <c r="K512" s="62">
        <v>47</v>
      </c>
      <c r="L512" s="62"/>
      <c r="M512" s="62"/>
      <c r="N512" s="62">
        <v>46</v>
      </c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>
        <v>45</v>
      </c>
      <c r="AE512" s="63"/>
      <c r="AF512" s="17">
        <v>70</v>
      </c>
      <c r="AG512" s="18">
        <v>94</v>
      </c>
      <c r="AH512" s="19">
        <v>50</v>
      </c>
      <c r="AI512" s="20">
        <v>94</v>
      </c>
      <c r="AJ512" s="21">
        <v>50</v>
      </c>
      <c r="AK512" s="22">
        <v>66</v>
      </c>
      <c r="AL512" s="23">
        <f t="shared" si="0"/>
        <v>424</v>
      </c>
      <c r="AM512" s="24" t="s">
        <v>115</v>
      </c>
      <c r="AN512" s="25" t="s">
        <v>95</v>
      </c>
      <c r="AO512" s="24" t="s">
        <v>134</v>
      </c>
      <c r="AP512" s="34"/>
      <c r="AQ512" s="27" t="s">
        <v>127</v>
      </c>
      <c r="AR512" s="28" t="s">
        <v>211</v>
      </c>
      <c r="AS512" s="29">
        <v>0.9</v>
      </c>
      <c r="AT512" s="29">
        <v>51.4</v>
      </c>
      <c r="AU512" s="30">
        <v>23.3</v>
      </c>
      <c r="AV512" s="31"/>
      <c r="AW512" s="26">
        <v>1</v>
      </c>
      <c r="AX512" s="26"/>
      <c r="AY512" s="26">
        <v>1</v>
      </c>
      <c r="AZ512" s="26"/>
      <c r="BA512" s="25"/>
      <c r="BB512" s="24">
        <v>148</v>
      </c>
      <c r="BC512" s="26">
        <v>45</v>
      </c>
      <c r="BD512" s="32" t="s">
        <v>119</v>
      </c>
      <c r="BE512" s="32">
        <v>50</v>
      </c>
      <c r="BF512" s="35" t="s">
        <v>132</v>
      </c>
      <c r="BG512" s="26" t="s">
        <v>209</v>
      </c>
      <c r="BH512" s="29">
        <v>15</v>
      </c>
      <c r="BI512" s="26" t="s">
        <v>115</v>
      </c>
      <c r="BJ512" s="37"/>
      <c r="BK512" s="36"/>
      <c r="BL512" s="204" t="str">
        <f t="shared" si="8"/>
        <v>insert into Pokemon values ( 511, Mothim, level, 70,  94,  50, 94,  50,  66, trainer,  0)</v>
      </c>
    </row>
    <row r="513" spans="1:64" ht="12.75" customHeight="1">
      <c r="A513" s="12">
        <v>415</v>
      </c>
      <c r="B513" s="60" t="s">
        <v>933</v>
      </c>
      <c r="C513" s="60"/>
      <c r="D513" s="61"/>
      <c r="E513" s="62"/>
      <c r="F513" s="62"/>
      <c r="G513" s="62"/>
      <c r="H513" s="62"/>
      <c r="I513" s="62"/>
      <c r="J513" s="62">
        <v>53</v>
      </c>
      <c r="K513" s="62">
        <v>53</v>
      </c>
      <c r="L513" s="62"/>
      <c r="M513" s="62">
        <v>142</v>
      </c>
      <c r="N513" s="62">
        <v>76</v>
      </c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>
        <v>116</v>
      </c>
      <c r="AB513" s="62">
        <v>203</v>
      </c>
      <c r="AC513" s="62"/>
      <c r="AD513" s="62">
        <v>70</v>
      </c>
      <c r="AE513" s="63">
        <v>38</v>
      </c>
      <c r="AF513" s="17">
        <v>30</v>
      </c>
      <c r="AG513" s="18">
        <v>30</v>
      </c>
      <c r="AH513" s="19">
        <v>42</v>
      </c>
      <c r="AI513" s="20">
        <v>30</v>
      </c>
      <c r="AJ513" s="21">
        <v>42</v>
      </c>
      <c r="AK513" s="22">
        <v>70</v>
      </c>
      <c r="AL513" s="23">
        <f t="shared" si="0"/>
        <v>244</v>
      </c>
      <c r="AM513" s="24" t="s">
        <v>115</v>
      </c>
      <c r="AN513" s="25" t="s">
        <v>95</v>
      </c>
      <c r="AO513" s="24" t="s">
        <v>643</v>
      </c>
      <c r="AP513" s="34"/>
      <c r="AQ513" s="27" t="s">
        <v>154</v>
      </c>
      <c r="AR513" s="28" t="s">
        <v>118</v>
      </c>
      <c r="AS513" s="29">
        <v>0.3</v>
      </c>
      <c r="AT513" s="29">
        <v>12.1</v>
      </c>
      <c r="AU513" s="30">
        <v>5.5</v>
      </c>
      <c r="AV513" s="31"/>
      <c r="AW513" s="26"/>
      <c r="AX513" s="26"/>
      <c r="AY513" s="26"/>
      <c r="AZ513" s="26"/>
      <c r="BA513" s="25">
        <v>1</v>
      </c>
      <c r="BB513" s="24">
        <v>49</v>
      </c>
      <c r="BC513" s="26">
        <v>120</v>
      </c>
      <c r="BD513" s="32" t="s">
        <v>70</v>
      </c>
      <c r="BE513" s="32">
        <v>50</v>
      </c>
      <c r="BF513" s="35" t="s">
        <v>132</v>
      </c>
      <c r="BG513" s="26" t="s">
        <v>72</v>
      </c>
      <c r="BH513" s="29">
        <v>15</v>
      </c>
      <c r="BI513" s="26" t="s">
        <v>115</v>
      </c>
      <c r="BJ513" s="37"/>
      <c r="BK513" s="36" t="s">
        <v>934</v>
      </c>
      <c r="BL513" s="204" t="str">
        <f t="shared" si="8"/>
        <v>insert into Pokemon values ( 512, Combee, level, 30,  30,  42, 30,  42,  70, trainer,  Lv. 21 (Female))</v>
      </c>
    </row>
    <row r="514" spans="1:64" ht="12.75" customHeight="1">
      <c r="A514" s="12">
        <v>416</v>
      </c>
      <c r="B514" s="60" t="s">
        <v>935</v>
      </c>
      <c r="C514" s="60"/>
      <c r="D514" s="61"/>
      <c r="E514" s="62"/>
      <c r="F514" s="62"/>
      <c r="G514" s="62"/>
      <c r="H514" s="62"/>
      <c r="I514" s="62"/>
      <c r="J514" s="62">
        <v>54</v>
      </c>
      <c r="K514" s="62">
        <v>54</v>
      </c>
      <c r="L514" s="62"/>
      <c r="M514" s="62">
        <v>143</v>
      </c>
      <c r="N514" s="62">
        <v>77</v>
      </c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>
        <v>117</v>
      </c>
      <c r="AB514" s="62">
        <v>204</v>
      </c>
      <c r="AC514" s="62"/>
      <c r="AD514" s="62">
        <v>71</v>
      </c>
      <c r="AE514" s="63">
        <v>39</v>
      </c>
      <c r="AF514" s="17">
        <v>70</v>
      </c>
      <c r="AG514" s="18">
        <v>80</v>
      </c>
      <c r="AH514" s="19">
        <v>102</v>
      </c>
      <c r="AI514" s="20">
        <v>80</v>
      </c>
      <c r="AJ514" s="21">
        <v>102</v>
      </c>
      <c r="AK514" s="22">
        <v>40</v>
      </c>
      <c r="AL514" s="23">
        <f t="shared" si="0"/>
        <v>474</v>
      </c>
      <c r="AM514" s="24" t="s">
        <v>115</v>
      </c>
      <c r="AN514" s="25" t="s">
        <v>95</v>
      </c>
      <c r="AO514" s="24" t="s">
        <v>508</v>
      </c>
      <c r="AP514" s="34"/>
      <c r="AQ514" s="27" t="s">
        <v>170</v>
      </c>
      <c r="AR514" s="28" t="s">
        <v>167</v>
      </c>
      <c r="AS514" s="29">
        <v>1.2</v>
      </c>
      <c r="AT514" s="29">
        <v>84.9</v>
      </c>
      <c r="AU514" s="30">
        <v>38.5</v>
      </c>
      <c r="AV514" s="31"/>
      <c r="AW514" s="26"/>
      <c r="AX514" s="26">
        <v>1</v>
      </c>
      <c r="AY514" s="26"/>
      <c r="AZ514" s="26">
        <v>1</v>
      </c>
      <c r="BA514" s="25"/>
      <c r="BB514" s="24">
        <v>166</v>
      </c>
      <c r="BC514" s="26">
        <v>45</v>
      </c>
      <c r="BD514" s="32" t="s">
        <v>70</v>
      </c>
      <c r="BE514" s="32">
        <v>50</v>
      </c>
      <c r="BF514" s="35" t="s">
        <v>132</v>
      </c>
      <c r="BG514" s="26" t="s">
        <v>201</v>
      </c>
      <c r="BH514" s="29">
        <v>15</v>
      </c>
      <c r="BI514" s="26" t="s">
        <v>115</v>
      </c>
      <c r="BJ514" s="37"/>
      <c r="BK514" s="36"/>
      <c r="BL514" s="204" t="str">
        <f t="shared" si="8"/>
        <v>insert into Pokemon values ( 513, Vespiquen, level, 70,  80,  102, 80,  102,  40, trainer,  0)</v>
      </c>
    </row>
    <row r="515" spans="1:64" ht="12.75" customHeight="1">
      <c r="A515" s="12">
        <v>417</v>
      </c>
      <c r="B515" s="60" t="s">
        <v>936</v>
      </c>
      <c r="C515" s="60"/>
      <c r="D515" s="61"/>
      <c r="E515" s="62"/>
      <c r="F515" s="62"/>
      <c r="G515" s="62"/>
      <c r="H515" s="62"/>
      <c r="I515" s="62"/>
      <c r="J515" s="62">
        <v>55</v>
      </c>
      <c r="K515" s="62">
        <v>55</v>
      </c>
      <c r="L515" s="62"/>
      <c r="M515" s="62"/>
      <c r="N515" s="62"/>
      <c r="O515" s="62">
        <v>132</v>
      </c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>
        <v>109</v>
      </c>
      <c r="AE515" s="63">
        <v>201</v>
      </c>
      <c r="AF515" s="17">
        <v>60</v>
      </c>
      <c r="AG515" s="18">
        <v>45</v>
      </c>
      <c r="AH515" s="19">
        <v>70</v>
      </c>
      <c r="AI515" s="20">
        <v>45</v>
      </c>
      <c r="AJ515" s="21">
        <v>90</v>
      </c>
      <c r="AK515" s="22">
        <v>95</v>
      </c>
      <c r="AL515" s="23">
        <f t="shared" si="0"/>
        <v>405</v>
      </c>
      <c r="AM515" s="24" t="s">
        <v>175</v>
      </c>
      <c r="AN515" s="37"/>
      <c r="AO515" s="24" t="s">
        <v>117</v>
      </c>
      <c r="AP515" s="26" t="s">
        <v>263</v>
      </c>
      <c r="AQ515" s="27" t="s">
        <v>496</v>
      </c>
      <c r="AR515" s="28" t="s">
        <v>178</v>
      </c>
      <c r="AS515" s="29">
        <v>0.4</v>
      </c>
      <c r="AT515" s="29">
        <v>8.6</v>
      </c>
      <c r="AU515" s="30">
        <v>3.9</v>
      </c>
      <c r="AV515" s="65"/>
      <c r="AW515" s="40"/>
      <c r="AX515" s="40"/>
      <c r="AY515" s="40"/>
      <c r="AZ515" s="40"/>
      <c r="BA515" s="41">
        <v>1</v>
      </c>
      <c r="BB515" s="24">
        <v>142</v>
      </c>
      <c r="BC515" s="26">
        <v>200</v>
      </c>
      <c r="BD515" s="32" t="s">
        <v>119</v>
      </c>
      <c r="BE515" s="32">
        <v>100</v>
      </c>
      <c r="BF515" s="35" t="s">
        <v>128</v>
      </c>
      <c r="BG515" s="26" t="s">
        <v>120</v>
      </c>
      <c r="BH515" s="40">
        <v>10</v>
      </c>
      <c r="BI515" s="26" t="s">
        <v>156</v>
      </c>
      <c r="BJ515" s="25" t="s">
        <v>179</v>
      </c>
      <c r="BK515" s="36"/>
      <c r="BL515" s="204" t="str">
        <f t="shared" ref="BL515:BL578" si="9">"insert into Pokemon values ( "&amp;ROW()-1&amp;", "&amp;B515&amp;", level, "&amp;AF515&amp;",  "&amp;AG515&amp;",  "&amp;AH515&amp;", "&amp;AI515&amp;",  "&amp;AJ515&amp;",  "&amp;AK515&amp;", trainer,  "&amp;IF(BK515="","0",BK515)&amp;")"</f>
        <v>insert into Pokemon values ( 514, Pachirisu, level, 60,  45,  70, 45,  90,  95, trainer,  0)</v>
      </c>
    </row>
    <row r="516" spans="1:64" ht="12.75" customHeight="1">
      <c r="A516" s="12">
        <v>418</v>
      </c>
      <c r="B516" s="60" t="s">
        <v>937</v>
      </c>
      <c r="C516" s="60"/>
      <c r="D516" s="61"/>
      <c r="E516" s="62"/>
      <c r="F516" s="62"/>
      <c r="G516" s="62"/>
      <c r="H516" s="62"/>
      <c r="I516" s="62"/>
      <c r="J516" s="62">
        <v>56</v>
      </c>
      <c r="K516" s="62">
        <v>56</v>
      </c>
      <c r="L516" s="62"/>
      <c r="M516" s="62">
        <v>149</v>
      </c>
      <c r="N516" s="62"/>
      <c r="O516" s="62"/>
      <c r="P516" s="62">
        <v>58</v>
      </c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>
        <v>41</v>
      </c>
      <c r="AE516" s="63">
        <v>51</v>
      </c>
      <c r="AF516" s="17">
        <v>55</v>
      </c>
      <c r="AG516" s="18">
        <v>65</v>
      </c>
      <c r="AH516" s="19">
        <v>35</v>
      </c>
      <c r="AI516" s="20">
        <v>60</v>
      </c>
      <c r="AJ516" s="21">
        <v>30</v>
      </c>
      <c r="AK516" s="22">
        <v>85</v>
      </c>
      <c r="AL516" s="23">
        <f t="shared" si="0"/>
        <v>330</v>
      </c>
      <c r="AM516" s="24" t="s">
        <v>103</v>
      </c>
      <c r="AN516" s="37"/>
      <c r="AO516" s="24" t="s">
        <v>276</v>
      </c>
      <c r="AP516" s="34"/>
      <c r="AQ516" s="27" t="s">
        <v>455</v>
      </c>
      <c r="AR516" s="28" t="s">
        <v>69</v>
      </c>
      <c r="AS516" s="29">
        <v>0.7</v>
      </c>
      <c r="AT516" s="29">
        <v>65</v>
      </c>
      <c r="AU516" s="30">
        <v>29.5</v>
      </c>
      <c r="AV516" s="65"/>
      <c r="AW516" s="40"/>
      <c r="AX516" s="40"/>
      <c r="AY516" s="40"/>
      <c r="AZ516" s="40"/>
      <c r="BA516" s="41">
        <v>1</v>
      </c>
      <c r="BB516" s="24">
        <v>66</v>
      </c>
      <c r="BC516" s="26">
        <v>190</v>
      </c>
      <c r="BD516" s="32" t="s">
        <v>119</v>
      </c>
      <c r="BE516" s="32">
        <v>50</v>
      </c>
      <c r="BF516" s="35" t="s">
        <v>130</v>
      </c>
      <c r="BG516" s="26" t="s">
        <v>120</v>
      </c>
      <c r="BH516" s="29">
        <v>20</v>
      </c>
      <c r="BI516" s="26" t="s">
        <v>108</v>
      </c>
      <c r="BJ516" s="25" t="s">
        <v>156</v>
      </c>
      <c r="BK516" s="36" t="s">
        <v>257</v>
      </c>
      <c r="BL516" s="204" t="str">
        <f t="shared" si="9"/>
        <v>insert into Pokemon values ( 515, Buizel, level, 55,  65,  35, 60,  30,  85, trainer,  Lv. 26)</v>
      </c>
    </row>
    <row r="517" spans="1:64" ht="12.75" customHeight="1">
      <c r="A517" s="12">
        <v>419</v>
      </c>
      <c r="B517" s="60" t="s">
        <v>938</v>
      </c>
      <c r="C517" s="60"/>
      <c r="D517" s="61"/>
      <c r="E517" s="62"/>
      <c r="F517" s="62"/>
      <c r="G517" s="62"/>
      <c r="H517" s="62"/>
      <c r="I517" s="62"/>
      <c r="J517" s="62">
        <v>57</v>
      </c>
      <c r="K517" s="62">
        <v>57</v>
      </c>
      <c r="L517" s="62"/>
      <c r="M517" s="62">
        <v>150</v>
      </c>
      <c r="N517" s="62"/>
      <c r="O517" s="62"/>
      <c r="P517" s="62">
        <v>59</v>
      </c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>
        <v>42</v>
      </c>
      <c r="AE517" s="63">
        <v>52</v>
      </c>
      <c r="AF517" s="17">
        <v>85</v>
      </c>
      <c r="AG517" s="18">
        <v>105</v>
      </c>
      <c r="AH517" s="19">
        <v>55</v>
      </c>
      <c r="AI517" s="20">
        <v>85</v>
      </c>
      <c r="AJ517" s="21">
        <v>50</v>
      </c>
      <c r="AK517" s="22">
        <v>115</v>
      </c>
      <c r="AL517" s="23">
        <f t="shared" si="0"/>
        <v>495</v>
      </c>
      <c r="AM517" s="24" t="s">
        <v>103</v>
      </c>
      <c r="AN517" s="37"/>
      <c r="AO517" s="24" t="s">
        <v>276</v>
      </c>
      <c r="AP517" s="34"/>
      <c r="AQ517" s="27" t="s">
        <v>455</v>
      </c>
      <c r="AR517" s="28" t="s">
        <v>92</v>
      </c>
      <c r="AS517" s="29">
        <v>1.1000000000000001</v>
      </c>
      <c r="AT517" s="29">
        <v>73.900000000000006</v>
      </c>
      <c r="AU517" s="30">
        <v>33.5</v>
      </c>
      <c r="AV517" s="31"/>
      <c r="AW517" s="26"/>
      <c r="AX517" s="26"/>
      <c r="AY517" s="26"/>
      <c r="AZ517" s="26"/>
      <c r="BA517" s="25">
        <v>2</v>
      </c>
      <c r="BB517" s="24">
        <v>173</v>
      </c>
      <c r="BC517" s="26">
        <v>75</v>
      </c>
      <c r="BD517" s="32" t="s">
        <v>119</v>
      </c>
      <c r="BE517" s="32">
        <v>50</v>
      </c>
      <c r="BF517" s="35" t="s">
        <v>130</v>
      </c>
      <c r="BG517" s="26" t="s">
        <v>120</v>
      </c>
      <c r="BH517" s="29">
        <v>20</v>
      </c>
      <c r="BI517" s="26" t="s">
        <v>108</v>
      </c>
      <c r="BJ517" s="25" t="s">
        <v>156</v>
      </c>
      <c r="BK517" s="36"/>
      <c r="BL517" s="204" t="str">
        <f t="shared" si="9"/>
        <v>insert into Pokemon values ( 516, Floatzel, level, 85,  105,  55, 85,  50,  115, trainer,  0)</v>
      </c>
    </row>
    <row r="518" spans="1:64" ht="12.75" customHeight="1">
      <c r="A518" s="12">
        <v>420</v>
      </c>
      <c r="B518" s="60" t="s">
        <v>939</v>
      </c>
      <c r="C518" s="60"/>
      <c r="D518" s="61"/>
      <c r="E518" s="62"/>
      <c r="F518" s="62"/>
      <c r="G518" s="62"/>
      <c r="H518" s="62"/>
      <c r="I518" s="62"/>
      <c r="J518" s="62">
        <v>58</v>
      </c>
      <c r="K518" s="62">
        <v>58</v>
      </c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>
        <v>128</v>
      </c>
      <c r="AB518" s="62"/>
      <c r="AC518" s="62"/>
      <c r="AD518" s="62">
        <v>66</v>
      </c>
      <c r="AE518" s="63"/>
      <c r="AF518" s="17">
        <v>45</v>
      </c>
      <c r="AG518" s="18">
        <v>35</v>
      </c>
      <c r="AH518" s="19">
        <v>45</v>
      </c>
      <c r="AI518" s="20">
        <v>62</v>
      </c>
      <c r="AJ518" s="21">
        <v>53</v>
      </c>
      <c r="AK518" s="22">
        <v>35</v>
      </c>
      <c r="AL518" s="23">
        <f t="shared" si="0"/>
        <v>275</v>
      </c>
      <c r="AM518" s="24" t="s">
        <v>65</v>
      </c>
      <c r="AN518" s="37"/>
      <c r="AO518" s="24" t="s">
        <v>68</v>
      </c>
      <c r="AP518" s="34"/>
      <c r="AQ518" s="38"/>
      <c r="AR518" s="39" t="s">
        <v>178</v>
      </c>
      <c r="AS518" s="40">
        <v>0.4</v>
      </c>
      <c r="AT518" s="40">
        <v>7.3</v>
      </c>
      <c r="AU518" s="41">
        <v>3.3</v>
      </c>
      <c r="AV518" s="31"/>
      <c r="AW518" s="26"/>
      <c r="AX518" s="26"/>
      <c r="AY518" s="26">
        <v>1</v>
      </c>
      <c r="AZ518" s="26"/>
      <c r="BA518" s="25"/>
      <c r="BB518" s="24">
        <v>55</v>
      </c>
      <c r="BC518" s="26">
        <v>190</v>
      </c>
      <c r="BD518" s="32" t="s">
        <v>119</v>
      </c>
      <c r="BE518" s="32">
        <v>50</v>
      </c>
      <c r="BF518" s="35" t="s">
        <v>218</v>
      </c>
      <c r="BG518" s="26" t="s">
        <v>120</v>
      </c>
      <c r="BH518" s="29">
        <v>20</v>
      </c>
      <c r="BI518" s="26" t="s">
        <v>179</v>
      </c>
      <c r="BJ518" s="25" t="s">
        <v>65</v>
      </c>
      <c r="BK518" s="36" t="s">
        <v>299</v>
      </c>
      <c r="BL518" s="204" t="str">
        <f t="shared" si="9"/>
        <v>insert into Pokemon values ( 517, Cherubi, level, 45,  35,  45, 62,  53,  35, trainer,  Lv. 25)</v>
      </c>
    </row>
    <row r="519" spans="1:64" ht="12.75" customHeight="1">
      <c r="A519" s="12">
        <v>421</v>
      </c>
      <c r="B519" s="60" t="s">
        <v>940</v>
      </c>
      <c r="C519" s="60"/>
      <c r="D519" s="61"/>
      <c r="E519" s="62"/>
      <c r="F519" s="62"/>
      <c r="G519" s="62"/>
      <c r="H519" s="62"/>
      <c r="I519" s="62"/>
      <c r="J519" s="62">
        <v>59</v>
      </c>
      <c r="K519" s="62">
        <v>59</v>
      </c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>
        <v>129</v>
      </c>
      <c r="AB519" s="62"/>
      <c r="AC519" s="62"/>
      <c r="AD519" s="62">
        <v>67</v>
      </c>
      <c r="AE519" s="63"/>
      <c r="AF519" s="17">
        <v>70</v>
      </c>
      <c r="AG519" s="18">
        <v>60</v>
      </c>
      <c r="AH519" s="19">
        <v>70</v>
      </c>
      <c r="AI519" s="20">
        <v>87</v>
      </c>
      <c r="AJ519" s="21">
        <v>78</v>
      </c>
      <c r="AK519" s="22">
        <v>85</v>
      </c>
      <c r="AL519" s="23">
        <f t="shared" si="0"/>
        <v>450</v>
      </c>
      <c r="AM519" s="24" t="s">
        <v>65</v>
      </c>
      <c r="AN519" s="37"/>
      <c r="AO519" s="24" t="s">
        <v>941</v>
      </c>
      <c r="AP519" s="34"/>
      <c r="AQ519" s="38"/>
      <c r="AR519" s="39" t="s">
        <v>106</v>
      </c>
      <c r="AS519" s="40">
        <v>0.5</v>
      </c>
      <c r="AT519" s="40">
        <v>20.5</v>
      </c>
      <c r="AU519" s="41">
        <v>9.3000000000000007</v>
      </c>
      <c r="AV519" s="31"/>
      <c r="AW519" s="26"/>
      <c r="AX519" s="26"/>
      <c r="AY519" s="26">
        <v>2</v>
      </c>
      <c r="AZ519" s="26"/>
      <c r="BA519" s="25"/>
      <c r="BB519" s="24">
        <v>158</v>
      </c>
      <c r="BC519" s="26">
        <v>75</v>
      </c>
      <c r="BD519" s="32" t="s">
        <v>119</v>
      </c>
      <c r="BE519" s="32">
        <v>50</v>
      </c>
      <c r="BF519" s="35" t="s">
        <v>155</v>
      </c>
      <c r="BG519" s="26" t="s">
        <v>120</v>
      </c>
      <c r="BH519" s="29">
        <v>20</v>
      </c>
      <c r="BI519" s="26" t="s">
        <v>179</v>
      </c>
      <c r="BJ519" s="25" t="s">
        <v>65</v>
      </c>
      <c r="BK519" s="36"/>
      <c r="BL519" s="204" t="str">
        <f t="shared" si="9"/>
        <v>insert into Pokemon values ( 518, Cherrim (Overcast), level, 70,  60,  70, 87,  78,  85, trainer,  0)</v>
      </c>
    </row>
    <row r="520" spans="1:64" ht="12.75" customHeight="1">
      <c r="A520" s="12">
        <v>421.1</v>
      </c>
      <c r="B520" s="60" t="s">
        <v>942</v>
      </c>
      <c r="C520" s="60"/>
      <c r="D520" s="61"/>
      <c r="E520" s="62"/>
      <c r="F520" s="62"/>
      <c r="G520" s="62"/>
      <c r="H520" s="62"/>
      <c r="I520" s="62"/>
      <c r="J520" s="62">
        <v>59</v>
      </c>
      <c r="K520" s="62">
        <v>59</v>
      </c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>
        <v>129</v>
      </c>
      <c r="AB520" s="62"/>
      <c r="AC520" s="62"/>
      <c r="AD520" s="62">
        <v>67</v>
      </c>
      <c r="AE520" s="63"/>
      <c r="AF520" s="17">
        <v>70</v>
      </c>
      <c r="AG520" s="18">
        <v>60</v>
      </c>
      <c r="AH520" s="19">
        <v>70</v>
      </c>
      <c r="AI520" s="20">
        <v>87</v>
      </c>
      <c r="AJ520" s="21">
        <v>78</v>
      </c>
      <c r="AK520" s="22">
        <v>85</v>
      </c>
      <c r="AL520" s="23">
        <f t="shared" si="0"/>
        <v>450</v>
      </c>
      <c r="AM520" s="24" t="s">
        <v>65</v>
      </c>
      <c r="AN520" s="37"/>
      <c r="AO520" s="24" t="s">
        <v>941</v>
      </c>
      <c r="AP520" s="34"/>
      <c r="AQ520" s="38"/>
      <c r="AR520" s="39" t="s">
        <v>106</v>
      </c>
      <c r="AS520" s="40">
        <v>0.5</v>
      </c>
      <c r="AT520" s="40">
        <v>20.5</v>
      </c>
      <c r="AU520" s="41">
        <v>9.3000000000000007</v>
      </c>
      <c r="AV520" s="31"/>
      <c r="AW520" s="26"/>
      <c r="AX520" s="26"/>
      <c r="AY520" s="26">
        <v>2</v>
      </c>
      <c r="AZ520" s="26"/>
      <c r="BA520" s="25"/>
      <c r="BB520" s="24">
        <v>158</v>
      </c>
      <c r="BC520" s="26">
        <v>75</v>
      </c>
      <c r="BD520" s="32" t="s">
        <v>119</v>
      </c>
      <c r="BE520" s="32">
        <v>50</v>
      </c>
      <c r="BF520" s="35" t="s">
        <v>218</v>
      </c>
      <c r="BG520" s="26" t="s">
        <v>120</v>
      </c>
      <c r="BH520" s="29">
        <v>20</v>
      </c>
      <c r="BI520" s="26" t="s">
        <v>179</v>
      </c>
      <c r="BJ520" s="25" t="s">
        <v>65</v>
      </c>
      <c r="BK520" s="36"/>
      <c r="BL520" s="204" t="str">
        <f t="shared" si="9"/>
        <v>insert into Pokemon values ( 519, Cherrim (Sunshine), level, 70,  60,  70, 87,  78,  85, trainer,  0)</v>
      </c>
    </row>
    <row r="521" spans="1:64" ht="12.75" customHeight="1">
      <c r="A521" s="12">
        <v>422</v>
      </c>
      <c r="B521" s="60" t="s">
        <v>943</v>
      </c>
      <c r="C521" s="60"/>
      <c r="D521" s="61"/>
      <c r="E521" s="62"/>
      <c r="F521" s="62"/>
      <c r="G521" s="62"/>
      <c r="H521" s="62"/>
      <c r="I521" s="62"/>
      <c r="J521" s="62">
        <v>60</v>
      </c>
      <c r="K521" s="62">
        <v>60</v>
      </c>
      <c r="L521" s="62"/>
      <c r="M521" s="62"/>
      <c r="N521" s="62"/>
      <c r="O521" s="62"/>
      <c r="P521" s="62"/>
      <c r="Q521" s="62">
        <v>260</v>
      </c>
      <c r="R521" s="62"/>
      <c r="S521" s="62"/>
      <c r="T521" s="62"/>
      <c r="U521" s="62">
        <v>75</v>
      </c>
      <c r="V521" s="62">
        <v>341</v>
      </c>
      <c r="W521" s="62"/>
      <c r="X521" s="62"/>
      <c r="Y521" s="62"/>
      <c r="Z521" s="62">
        <v>88</v>
      </c>
      <c r="AA521" s="62">
        <v>230</v>
      </c>
      <c r="AB521" s="62"/>
      <c r="AC521" s="62"/>
      <c r="AD521" s="62">
        <v>82</v>
      </c>
      <c r="AE521" s="63">
        <v>327</v>
      </c>
      <c r="AF521" s="17">
        <v>76</v>
      </c>
      <c r="AG521" s="18">
        <v>48</v>
      </c>
      <c r="AH521" s="19">
        <v>48</v>
      </c>
      <c r="AI521" s="20">
        <v>57</v>
      </c>
      <c r="AJ521" s="21">
        <v>62</v>
      </c>
      <c r="AK521" s="22">
        <v>34</v>
      </c>
      <c r="AL521" s="23">
        <f t="shared" si="0"/>
        <v>325</v>
      </c>
      <c r="AM521" s="24" t="s">
        <v>103</v>
      </c>
      <c r="AN521" s="37"/>
      <c r="AO521" s="24" t="s">
        <v>375</v>
      </c>
      <c r="AP521" s="26" t="s">
        <v>825</v>
      </c>
      <c r="AQ521" s="27" t="s">
        <v>255</v>
      </c>
      <c r="AR521" s="28" t="s">
        <v>118</v>
      </c>
      <c r="AS521" s="29">
        <v>0.3</v>
      </c>
      <c r="AT521" s="29">
        <v>13.9</v>
      </c>
      <c r="AU521" s="30">
        <v>6.3</v>
      </c>
      <c r="AV521" s="31">
        <v>1</v>
      </c>
      <c r="AW521" s="26"/>
      <c r="AX521" s="26"/>
      <c r="AY521" s="26"/>
      <c r="AZ521" s="26"/>
      <c r="BA521" s="25"/>
      <c r="BB521" s="24">
        <v>65</v>
      </c>
      <c r="BC521" s="26">
        <v>190</v>
      </c>
      <c r="BD521" s="32" t="s">
        <v>119</v>
      </c>
      <c r="BE521" s="32">
        <v>50</v>
      </c>
      <c r="BF521" s="35" t="s">
        <v>107</v>
      </c>
      <c r="BG521" s="26" t="s">
        <v>120</v>
      </c>
      <c r="BH521" s="29">
        <v>20</v>
      </c>
      <c r="BI521" s="26" t="s">
        <v>108</v>
      </c>
      <c r="BJ521" s="25" t="s">
        <v>377</v>
      </c>
      <c r="BK521" s="36" t="s">
        <v>325</v>
      </c>
      <c r="BL521" s="204" t="str">
        <f t="shared" si="9"/>
        <v>insert into Pokemon values ( 520, Shellos (East), level, 76,  48,  48, 57,  62,  34, trainer,  Lv. 30)</v>
      </c>
    </row>
    <row r="522" spans="1:64" ht="12.75" customHeight="1">
      <c r="A522" s="12">
        <v>422.1</v>
      </c>
      <c r="B522" s="60" t="s">
        <v>944</v>
      </c>
      <c r="C522" s="60"/>
      <c r="D522" s="61"/>
      <c r="E522" s="62"/>
      <c r="F522" s="62"/>
      <c r="G522" s="62"/>
      <c r="H522" s="62"/>
      <c r="I522" s="62"/>
      <c r="J522" s="62">
        <v>60</v>
      </c>
      <c r="K522" s="62">
        <v>60</v>
      </c>
      <c r="L522" s="62"/>
      <c r="M522" s="62"/>
      <c r="N522" s="62"/>
      <c r="O522" s="62"/>
      <c r="P522" s="62"/>
      <c r="Q522" s="62">
        <v>260</v>
      </c>
      <c r="R522" s="62"/>
      <c r="S522" s="62"/>
      <c r="T522" s="62"/>
      <c r="U522" s="62">
        <v>75</v>
      </c>
      <c r="V522" s="62">
        <v>341</v>
      </c>
      <c r="W522" s="62"/>
      <c r="X522" s="62"/>
      <c r="Y522" s="62"/>
      <c r="Z522" s="62">
        <v>88</v>
      </c>
      <c r="AA522" s="62">
        <v>230</v>
      </c>
      <c r="AB522" s="62"/>
      <c r="AC522" s="62"/>
      <c r="AD522" s="62">
        <v>82</v>
      </c>
      <c r="AE522" s="63">
        <v>327</v>
      </c>
      <c r="AF522" s="17">
        <v>76</v>
      </c>
      <c r="AG522" s="18">
        <v>48</v>
      </c>
      <c r="AH522" s="19">
        <v>48</v>
      </c>
      <c r="AI522" s="20">
        <v>57</v>
      </c>
      <c r="AJ522" s="21">
        <v>62</v>
      </c>
      <c r="AK522" s="22">
        <v>34</v>
      </c>
      <c r="AL522" s="23">
        <f t="shared" si="0"/>
        <v>325</v>
      </c>
      <c r="AM522" s="24" t="s">
        <v>103</v>
      </c>
      <c r="AN522" s="37"/>
      <c r="AO522" s="24" t="s">
        <v>375</v>
      </c>
      <c r="AP522" s="26" t="s">
        <v>825</v>
      </c>
      <c r="AQ522" s="27" t="s">
        <v>255</v>
      </c>
      <c r="AR522" s="28" t="s">
        <v>118</v>
      </c>
      <c r="AS522" s="29">
        <v>0.3</v>
      </c>
      <c r="AT522" s="29">
        <v>13.9</v>
      </c>
      <c r="AU522" s="30">
        <v>6.3</v>
      </c>
      <c r="AV522" s="31">
        <v>1</v>
      </c>
      <c r="AW522" s="26"/>
      <c r="AX522" s="26"/>
      <c r="AY522" s="26"/>
      <c r="AZ522" s="26"/>
      <c r="BA522" s="25"/>
      <c r="BB522" s="24">
        <v>65</v>
      </c>
      <c r="BC522" s="26">
        <v>190</v>
      </c>
      <c r="BD522" s="32" t="s">
        <v>119</v>
      </c>
      <c r="BE522" s="32">
        <v>50</v>
      </c>
      <c r="BF522" s="35" t="s">
        <v>155</v>
      </c>
      <c r="BG522" s="26" t="s">
        <v>120</v>
      </c>
      <c r="BH522" s="29">
        <v>20</v>
      </c>
      <c r="BI522" s="26" t="s">
        <v>108</v>
      </c>
      <c r="BJ522" s="25" t="s">
        <v>377</v>
      </c>
      <c r="BK522" s="36" t="s">
        <v>325</v>
      </c>
      <c r="BL522" s="204" t="str">
        <f t="shared" si="9"/>
        <v>insert into Pokemon values ( 521, Shellos (West), level, 76,  48,  48, 57,  62,  34, trainer,  Lv. 30)</v>
      </c>
    </row>
    <row r="523" spans="1:64" ht="12.75" customHeight="1">
      <c r="A523" s="12">
        <v>423</v>
      </c>
      <c r="B523" s="60" t="s">
        <v>945</v>
      </c>
      <c r="C523" s="60"/>
      <c r="D523" s="61"/>
      <c r="E523" s="62"/>
      <c r="F523" s="62"/>
      <c r="G523" s="62"/>
      <c r="H523" s="62"/>
      <c r="I523" s="62"/>
      <c r="J523" s="62">
        <v>61</v>
      </c>
      <c r="K523" s="62">
        <v>61</v>
      </c>
      <c r="L523" s="62"/>
      <c r="M523" s="62"/>
      <c r="N523" s="62"/>
      <c r="O523" s="62"/>
      <c r="P523" s="62"/>
      <c r="Q523" s="62">
        <v>261</v>
      </c>
      <c r="R523" s="62"/>
      <c r="S523" s="62"/>
      <c r="T523" s="62"/>
      <c r="U523" s="62">
        <v>76</v>
      </c>
      <c r="V523" s="62">
        <v>342</v>
      </c>
      <c r="W523" s="62"/>
      <c r="X523" s="62"/>
      <c r="Y523" s="62"/>
      <c r="Z523" s="62">
        <v>89</v>
      </c>
      <c r="AA523" s="62">
        <v>231</v>
      </c>
      <c r="AB523" s="62"/>
      <c r="AC523" s="62"/>
      <c r="AD523" s="62">
        <v>83</v>
      </c>
      <c r="AE523" s="63">
        <v>328</v>
      </c>
      <c r="AF523" s="17">
        <v>111</v>
      </c>
      <c r="AG523" s="18">
        <v>83</v>
      </c>
      <c r="AH523" s="19">
        <v>68</v>
      </c>
      <c r="AI523" s="20">
        <v>92</v>
      </c>
      <c r="AJ523" s="21">
        <v>82</v>
      </c>
      <c r="AK523" s="22">
        <v>39</v>
      </c>
      <c r="AL523" s="23">
        <f t="shared" si="0"/>
        <v>475</v>
      </c>
      <c r="AM523" s="24" t="s">
        <v>103</v>
      </c>
      <c r="AN523" s="25" t="s">
        <v>187</v>
      </c>
      <c r="AO523" s="24" t="s">
        <v>375</v>
      </c>
      <c r="AP523" s="26" t="s">
        <v>825</v>
      </c>
      <c r="AQ523" s="27" t="s">
        <v>255</v>
      </c>
      <c r="AR523" s="28" t="s">
        <v>211</v>
      </c>
      <c r="AS523" s="29">
        <v>0.9</v>
      </c>
      <c r="AT523" s="29">
        <v>65.900000000000006</v>
      </c>
      <c r="AU523" s="30">
        <v>29.9</v>
      </c>
      <c r="AV523" s="31">
        <v>2</v>
      </c>
      <c r="AW523" s="26"/>
      <c r="AX523" s="26"/>
      <c r="AY523" s="26"/>
      <c r="AZ523" s="26"/>
      <c r="BA523" s="25"/>
      <c r="BB523" s="24">
        <v>166</v>
      </c>
      <c r="BC523" s="26">
        <v>75</v>
      </c>
      <c r="BD523" s="32" t="s">
        <v>119</v>
      </c>
      <c r="BE523" s="32">
        <v>50</v>
      </c>
      <c r="BF523" s="35" t="s">
        <v>107</v>
      </c>
      <c r="BG523" s="26" t="s">
        <v>120</v>
      </c>
      <c r="BH523" s="29">
        <v>20</v>
      </c>
      <c r="BI523" s="26" t="s">
        <v>108</v>
      </c>
      <c r="BJ523" s="25"/>
      <c r="BK523" s="36"/>
      <c r="BL523" s="204" t="str">
        <f t="shared" si="9"/>
        <v>insert into Pokemon values ( 522, Gastrodon (East), level, 111,  83,  68, 92,  82,  39, trainer,  0)</v>
      </c>
    </row>
    <row r="524" spans="1:64" ht="12.75" customHeight="1">
      <c r="A524" s="12">
        <v>423.1</v>
      </c>
      <c r="B524" s="60" t="s">
        <v>946</v>
      </c>
      <c r="C524" s="60"/>
      <c r="D524" s="61"/>
      <c r="E524" s="62"/>
      <c r="F524" s="62"/>
      <c r="G524" s="62"/>
      <c r="H524" s="62"/>
      <c r="I524" s="62"/>
      <c r="J524" s="62">
        <v>61</v>
      </c>
      <c r="K524" s="62">
        <v>61</v>
      </c>
      <c r="L524" s="62"/>
      <c r="M524" s="62"/>
      <c r="N524" s="62"/>
      <c r="O524" s="62"/>
      <c r="P524" s="62"/>
      <c r="Q524" s="62">
        <v>261</v>
      </c>
      <c r="R524" s="62"/>
      <c r="S524" s="62"/>
      <c r="T524" s="62"/>
      <c r="U524" s="62">
        <v>76</v>
      </c>
      <c r="V524" s="62">
        <v>342</v>
      </c>
      <c r="W524" s="62"/>
      <c r="X524" s="62"/>
      <c r="Y524" s="62"/>
      <c r="Z524" s="62">
        <v>89</v>
      </c>
      <c r="AA524" s="62">
        <v>231</v>
      </c>
      <c r="AB524" s="62"/>
      <c r="AC524" s="62"/>
      <c r="AD524" s="62">
        <v>83</v>
      </c>
      <c r="AE524" s="63">
        <v>328</v>
      </c>
      <c r="AF524" s="17">
        <v>111</v>
      </c>
      <c r="AG524" s="18">
        <v>83</v>
      </c>
      <c r="AH524" s="19">
        <v>68</v>
      </c>
      <c r="AI524" s="20">
        <v>92</v>
      </c>
      <c r="AJ524" s="21">
        <v>82</v>
      </c>
      <c r="AK524" s="22">
        <v>39</v>
      </c>
      <c r="AL524" s="23">
        <f t="shared" si="0"/>
        <v>475</v>
      </c>
      <c r="AM524" s="24" t="s">
        <v>103</v>
      </c>
      <c r="AN524" s="25" t="s">
        <v>187</v>
      </c>
      <c r="AO524" s="24" t="s">
        <v>375</v>
      </c>
      <c r="AP524" s="26" t="s">
        <v>825</v>
      </c>
      <c r="AQ524" s="27" t="s">
        <v>255</v>
      </c>
      <c r="AR524" s="28" t="s">
        <v>211</v>
      </c>
      <c r="AS524" s="29">
        <v>0.9</v>
      </c>
      <c r="AT524" s="29">
        <v>65.900000000000006</v>
      </c>
      <c r="AU524" s="30">
        <v>29.9</v>
      </c>
      <c r="AV524" s="31">
        <v>2</v>
      </c>
      <c r="AW524" s="26"/>
      <c r="AX524" s="26"/>
      <c r="AY524" s="26"/>
      <c r="AZ524" s="26"/>
      <c r="BA524" s="25"/>
      <c r="BB524" s="24">
        <v>166</v>
      </c>
      <c r="BC524" s="26">
        <v>75</v>
      </c>
      <c r="BD524" s="32" t="s">
        <v>119</v>
      </c>
      <c r="BE524" s="32">
        <v>50</v>
      </c>
      <c r="BF524" s="35" t="s">
        <v>155</v>
      </c>
      <c r="BG524" s="26" t="s">
        <v>120</v>
      </c>
      <c r="BH524" s="29">
        <v>20</v>
      </c>
      <c r="BI524" s="26" t="s">
        <v>108</v>
      </c>
      <c r="BJ524" s="25" t="s">
        <v>377</v>
      </c>
      <c r="BK524" s="36"/>
      <c r="BL524" s="204" t="str">
        <f t="shared" si="9"/>
        <v>insert into Pokemon values ( 523, Gastrodon (West), level, 111,  83,  68, 92,  82,  39, trainer,  0)</v>
      </c>
    </row>
    <row r="525" spans="1:64" ht="12.75" customHeight="1">
      <c r="A525" s="12">
        <v>424</v>
      </c>
      <c r="B525" s="60" t="s">
        <v>947</v>
      </c>
      <c r="C525" s="60"/>
      <c r="D525" s="61"/>
      <c r="E525" s="62"/>
      <c r="F525" s="62"/>
      <c r="G525" s="62">
        <v>124</v>
      </c>
      <c r="H525" s="62"/>
      <c r="I525" s="62"/>
      <c r="J525" s="62">
        <v>64</v>
      </c>
      <c r="K525" s="62">
        <v>64</v>
      </c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>
        <v>369</v>
      </c>
      <c r="W525" s="62"/>
      <c r="X525" s="62"/>
      <c r="Y525" s="62"/>
      <c r="Z525" s="62">
        <v>116</v>
      </c>
      <c r="AA525" s="62"/>
      <c r="AB525" s="62"/>
      <c r="AC525" s="62"/>
      <c r="AD525" s="62">
        <v>79</v>
      </c>
      <c r="AE525" s="63"/>
      <c r="AF525" s="17">
        <v>75</v>
      </c>
      <c r="AG525" s="18">
        <v>100</v>
      </c>
      <c r="AH525" s="19">
        <v>66</v>
      </c>
      <c r="AI525" s="20">
        <v>60</v>
      </c>
      <c r="AJ525" s="21">
        <v>66</v>
      </c>
      <c r="AK525" s="22">
        <v>115</v>
      </c>
      <c r="AL525" s="23">
        <f t="shared" si="0"/>
        <v>482</v>
      </c>
      <c r="AM525" s="24" t="s">
        <v>141</v>
      </c>
      <c r="AN525" s="37"/>
      <c r="AO525" s="24" t="s">
        <v>264</v>
      </c>
      <c r="AP525" s="26" t="s">
        <v>263</v>
      </c>
      <c r="AQ525" s="27" t="s">
        <v>384</v>
      </c>
      <c r="AR525" s="28" t="s">
        <v>167</v>
      </c>
      <c r="AS525" s="29">
        <v>1.2</v>
      </c>
      <c r="AT525" s="29">
        <v>44.8</v>
      </c>
      <c r="AU525" s="30">
        <v>20.3</v>
      </c>
      <c r="AV525" s="31"/>
      <c r="AW525" s="26"/>
      <c r="AX525" s="26"/>
      <c r="AY525" s="26"/>
      <c r="AZ525" s="26"/>
      <c r="BA525" s="25">
        <v>2</v>
      </c>
      <c r="BB525" s="24">
        <v>169</v>
      </c>
      <c r="BC525" s="26">
        <v>45</v>
      </c>
      <c r="BD525" s="32" t="s">
        <v>217</v>
      </c>
      <c r="BE525" s="32">
        <v>100</v>
      </c>
      <c r="BF525" s="35" t="s">
        <v>155</v>
      </c>
      <c r="BG525" s="26" t="s">
        <v>120</v>
      </c>
      <c r="BH525" s="29">
        <v>20</v>
      </c>
      <c r="BI525" s="26" t="s">
        <v>156</v>
      </c>
      <c r="BJ525" s="37"/>
      <c r="BK525" s="36"/>
      <c r="BL525" s="204" t="str">
        <f t="shared" si="9"/>
        <v>insert into Pokemon values ( 524, Ambipom, level, 75,  100,  66, 60,  66,  115, trainer,  0)</v>
      </c>
    </row>
    <row r="526" spans="1:64" ht="12.75" customHeight="1">
      <c r="A526" s="12">
        <v>425</v>
      </c>
      <c r="B526" s="60" t="s">
        <v>948</v>
      </c>
      <c r="C526" s="60"/>
      <c r="D526" s="61"/>
      <c r="E526" s="62"/>
      <c r="F526" s="62"/>
      <c r="G526" s="62"/>
      <c r="H526" s="62"/>
      <c r="I526" s="62"/>
      <c r="J526" s="62">
        <v>65</v>
      </c>
      <c r="K526" s="62">
        <v>65</v>
      </c>
      <c r="L526" s="62"/>
      <c r="M526" s="62">
        <v>208</v>
      </c>
      <c r="N526" s="62"/>
      <c r="O526" s="62">
        <v>1</v>
      </c>
      <c r="P526" s="62"/>
      <c r="Q526" s="62">
        <v>64</v>
      </c>
      <c r="R526" s="62">
        <v>64</v>
      </c>
      <c r="S526" s="62"/>
      <c r="T526" s="62"/>
      <c r="U526" s="62"/>
      <c r="V526" s="62">
        <v>76</v>
      </c>
      <c r="W526" s="62">
        <v>76</v>
      </c>
      <c r="X526" s="62"/>
      <c r="Y526" s="62"/>
      <c r="Z526" s="62"/>
      <c r="AA526" s="62">
        <v>124</v>
      </c>
      <c r="AB526" s="62">
        <v>135</v>
      </c>
      <c r="AC526" s="62"/>
      <c r="AD526" s="62">
        <v>37</v>
      </c>
      <c r="AE526" s="63">
        <v>143</v>
      </c>
      <c r="AF526" s="17">
        <v>90</v>
      </c>
      <c r="AG526" s="18">
        <v>50</v>
      </c>
      <c r="AH526" s="19">
        <v>34</v>
      </c>
      <c r="AI526" s="20">
        <v>60</v>
      </c>
      <c r="AJ526" s="21">
        <v>44</v>
      </c>
      <c r="AK526" s="22">
        <v>70</v>
      </c>
      <c r="AL526" s="23">
        <f t="shared" si="0"/>
        <v>348</v>
      </c>
      <c r="AM526" s="24" t="s">
        <v>389</v>
      </c>
      <c r="AN526" s="25" t="s">
        <v>95</v>
      </c>
      <c r="AO526" s="24" t="s">
        <v>409</v>
      </c>
      <c r="AP526" s="26" t="s">
        <v>425</v>
      </c>
      <c r="AQ526" s="27" t="s">
        <v>949</v>
      </c>
      <c r="AR526" s="28" t="s">
        <v>178</v>
      </c>
      <c r="AS526" s="29">
        <v>0.4</v>
      </c>
      <c r="AT526" s="29">
        <v>2.6</v>
      </c>
      <c r="AU526" s="30">
        <v>1.2</v>
      </c>
      <c r="AV526" s="31">
        <v>1</v>
      </c>
      <c r="AW526" s="26"/>
      <c r="AX526" s="26"/>
      <c r="AY526" s="26"/>
      <c r="AZ526" s="26"/>
      <c r="BA526" s="25"/>
      <c r="BB526" s="24">
        <v>70</v>
      </c>
      <c r="BC526" s="26">
        <v>125</v>
      </c>
      <c r="BD526" s="32" t="s">
        <v>737</v>
      </c>
      <c r="BE526" s="32">
        <v>50</v>
      </c>
      <c r="BF526" s="35" t="s">
        <v>155</v>
      </c>
      <c r="BG526" s="26" t="s">
        <v>120</v>
      </c>
      <c r="BH526" s="29">
        <v>30</v>
      </c>
      <c r="BI526" s="26" t="s">
        <v>377</v>
      </c>
      <c r="BJ526" s="37"/>
      <c r="BK526" s="36" t="s">
        <v>265</v>
      </c>
      <c r="BL526" s="204" t="str">
        <f t="shared" si="9"/>
        <v>insert into Pokemon values ( 525, Drifloon, level, 90,  50,  34, 60,  44,  70, trainer,  Lv. 28)</v>
      </c>
    </row>
    <row r="527" spans="1:64" ht="12.75" customHeight="1">
      <c r="A527" s="12">
        <v>426</v>
      </c>
      <c r="B527" s="60" t="s">
        <v>950</v>
      </c>
      <c r="C527" s="60"/>
      <c r="D527" s="61"/>
      <c r="E527" s="62"/>
      <c r="F527" s="62"/>
      <c r="G527" s="62"/>
      <c r="H527" s="62"/>
      <c r="I527" s="62"/>
      <c r="J527" s="62">
        <v>66</v>
      </c>
      <c r="K527" s="62">
        <v>66</v>
      </c>
      <c r="L527" s="62"/>
      <c r="M527" s="62">
        <v>209</v>
      </c>
      <c r="N527" s="62"/>
      <c r="O527" s="62">
        <v>2</v>
      </c>
      <c r="P527" s="62"/>
      <c r="Q527" s="62">
        <v>65</v>
      </c>
      <c r="R527" s="62">
        <v>65</v>
      </c>
      <c r="S527" s="62"/>
      <c r="T527" s="62"/>
      <c r="U527" s="62"/>
      <c r="V527" s="62">
        <v>77</v>
      </c>
      <c r="W527" s="62">
        <v>77</v>
      </c>
      <c r="X527" s="62"/>
      <c r="Y527" s="62"/>
      <c r="Z527" s="62"/>
      <c r="AA527" s="62">
        <v>125</v>
      </c>
      <c r="AB527" s="62">
        <v>136</v>
      </c>
      <c r="AC527" s="62"/>
      <c r="AD527" s="62">
        <v>38</v>
      </c>
      <c r="AE527" s="63">
        <v>144</v>
      </c>
      <c r="AF527" s="17">
        <v>150</v>
      </c>
      <c r="AG527" s="18">
        <v>80</v>
      </c>
      <c r="AH527" s="19">
        <v>44</v>
      </c>
      <c r="AI527" s="20">
        <v>90</v>
      </c>
      <c r="AJ527" s="21">
        <v>54</v>
      </c>
      <c r="AK527" s="22">
        <v>80</v>
      </c>
      <c r="AL527" s="23">
        <f t="shared" si="0"/>
        <v>498</v>
      </c>
      <c r="AM527" s="24" t="s">
        <v>389</v>
      </c>
      <c r="AN527" s="25" t="s">
        <v>95</v>
      </c>
      <c r="AO527" s="24" t="s">
        <v>409</v>
      </c>
      <c r="AP527" s="26" t="s">
        <v>425</v>
      </c>
      <c r="AQ527" s="27" t="s">
        <v>949</v>
      </c>
      <c r="AR527" s="28" t="s">
        <v>167</v>
      </c>
      <c r="AS527" s="29">
        <v>1.2</v>
      </c>
      <c r="AT527" s="29">
        <v>33.1</v>
      </c>
      <c r="AU527" s="30">
        <v>15</v>
      </c>
      <c r="AV527" s="31">
        <v>2</v>
      </c>
      <c r="AW527" s="26"/>
      <c r="AX527" s="26"/>
      <c r="AY527" s="26"/>
      <c r="AZ527" s="26"/>
      <c r="BA527" s="25"/>
      <c r="BB527" s="24">
        <v>174</v>
      </c>
      <c r="BC527" s="26">
        <v>60</v>
      </c>
      <c r="BD527" s="32" t="s">
        <v>737</v>
      </c>
      <c r="BE527" s="32">
        <v>50</v>
      </c>
      <c r="BF527" s="35" t="s">
        <v>155</v>
      </c>
      <c r="BG527" s="26" t="s">
        <v>120</v>
      </c>
      <c r="BH527" s="29">
        <v>30</v>
      </c>
      <c r="BI527" s="26" t="s">
        <v>377</v>
      </c>
      <c r="BJ527" s="37"/>
      <c r="BK527" s="36"/>
      <c r="BL527" s="204" t="str">
        <f t="shared" si="9"/>
        <v>insert into Pokemon values ( 526, Drifblim, level, 150,  80,  44, 90,  54,  80, trainer,  0)</v>
      </c>
    </row>
    <row r="528" spans="1:64" ht="12.75" customHeight="1">
      <c r="A528" s="12">
        <v>427</v>
      </c>
      <c r="B528" s="60" t="s">
        <v>951</v>
      </c>
      <c r="C528" s="60"/>
      <c r="D528" s="61"/>
      <c r="E528" s="62"/>
      <c r="F528" s="62"/>
      <c r="G528" s="62"/>
      <c r="H528" s="62"/>
      <c r="I528" s="62"/>
      <c r="J528" s="62">
        <v>67</v>
      </c>
      <c r="K528" s="62">
        <v>67</v>
      </c>
      <c r="L528" s="62"/>
      <c r="M528" s="62">
        <v>80</v>
      </c>
      <c r="N528" s="62"/>
      <c r="O528" s="62"/>
      <c r="P528" s="62"/>
      <c r="Q528" s="62"/>
      <c r="R528" s="62"/>
      <c r="S528" s="62"/>
      <c r="T528" s="62"/>
      <c r="U528" s="62"/>
      <c r="V528" s="62">
        <v>24</v>
      </c>
      <c r="W528" s="62">
        <v>24</v>
      </c>
      <c r="X528" s="62"/>
      <c r="Y528" s="62"/>
      <c r="Z528" s="62">
        <v>8</v>
      </c>
      <c r="AA528" s="62"/>
      <c r="AB528" s="62">
        <v>4</v>
      </c>
      <c r="AC528" s="62"/>
      <c r="AD528" s="62">
        <v>64</v>
      </c>
      <c r="AE528" s="63"/>
      <c r="AF528" s="17">
        <v>55</v>
      </c>
      <c r="AG528" s="18">
        <v>66</v>
      </c>
      <c r="AH528" s="19">
        <v>44</v>
      </c>
      <c r="AI528" s="20">
        <v>44</v>
      </c>
      <c r="AJ528" s="21">
        <v>56</v>
      </c>
      <c r="AK528" s="22">
        <v>85</v>
      </c>
      <c r="AL528" s="23">
        <f t="shared" si="0"/>
        <v>350</v>
      </c>
      <c r="AM528" s="24" t="s">
        <v>141</v>
      </c>
      <c r="AN528" s="37"/>
      <c r="AO528" s="24" t="s">
        <v>117</v>
      </c>
      <c r="AP528" s="26" t="s">
        <v>952</v>
      </c>
      <c r="AQ528" s="27" t="s">
        <v>271</v>
      </c>
      <c r="AR528" s="28" t="s">
        <v>178</v>
      </c>
      <c r="AS528" s="29">
        <v>0.4</v>
      </c>
      <c r="AT528" s="29">
        <v>12.1</v>
      </c>
      <c r="AU528" s="30">
        <v>5.5</v>
      </c>
      <c r="AV528" s="31"/>
      <c r="AW528" s="26"/>
      <c r="AX528" s="26"/>
      <c r="AY528" s="26"/>
      <c r="AZ528" s="26"/>
      <c r="BA528" s="25">
        <v>1</v>
      </c>
      <c r="BB528" s="24">
        <v>70</v>
      </c>
      <c r="BC528" s="26">
        <v>190</v>
      </c>
      <c r="BD528" s="32" t="s">
        <v>119</v>
      </c>
      <c r="BE528" s="32">
        <v>0</v>
      </c>
      <c r="BF528" s="35" t="s">
        <v>130</v>
      </c>
      <c r="BG528" s="26" t="s">
        <v>120</v>
      </c>
      <c r="BH528" s="29">
        <v>20</v>
      </c>
      <c r="BI528" s="26" t="s">
        <v>156</v>
      </c>
      <c r="BJ528" s="25" t="s">
        <v>305</v>
      </c>
      <c r="BK528" s="36" t="s">
        <v>237</v>
      </c>
      <c r="BL528" s="204" t="str">
        <f t="shared" si="9"/>
        <v>insert into Pokemon values ( 527, Buneary, level, 55,  66,  44, 44,  56,  85, trainer,  Friendship)</v>
      </c>
    </row>
    <row r="529" spans="1:64" ht="12.75" customHeight="1">
      <c r="A529" s="12">
        <v>428</v>
      </c>
      <c r="B529" s="60" t="s">
        <v>953</v>
      </c>
      <c r="C529" s="60"/>
      <c r="D529" s="61"/>
      <c r="E529" s="62"/>
      <c r="F529" s="62"/>
      <c r="G529" s="62"/>
      <c r="H529" s="62"/>
      <c r="I529" s="62"/>
      <c r="J529" s="62">
        <v>68</v>
      </c>
      <c r="K529" s="62">
        <v>68</v>
      </c>
      <c r="L529" s="62"/>
      <c r="M529" s="62">
        <v>81</v>
      </c>
      <c r="N529" s="62"/>
      <c r="O529" s="62"/>
      <c r="P529" s="62"/>
      <c r="Q529" s="62"/>
      <c r="R529" s="62"/>
      <c r="S529" s="62"/>
      <c r="T529" s="62"/>
      <c r="U529" s="62"/>
      <c r="V529" s="62">
        <v>25</v>
      </c>
      <c r="W529" s="62">
        <v>25</v>
      </c>
      <c r="X529" s="62"/>
      <c r="Y529" s="62"/>
      <c r="Z529" s="62">
        <v>9</v>
      </c>
      <c r="AA529" s="62"/>
      <c r="AB529" s="62">
        <v>5</v>
      </c>
      <c r="AC529" s="62"/>
      <c r="AD529" s="62">
        <v>65</v>
      </c>
      <c r="AE529" s="63"/>
      <c r="AF529" s="17">
        <v>65</v>
      </c>
      <c r="AG529" s="18">
        <v>76</v>
      </c>
      <c r="AH529" s="19">
        <v>84</v>
      </c>
      <c r="AI529" s="20">
        <v>54</v>
      </c>
      <c r="AJ529" s="21">
        <v>96</v>
      </c>
      <c r="AK529" s="22">
        <v>105</v>
      </c>
      <c r="AL529" s="23">
        <f t="shared" si="0"/>
        <v>480</v>
      </c>
      <c r="AM529" s="24" t="s">
        <v>141</v>
      </c>
      <c r="AN529" s="37"/>
      <c r="AO529" s="24" t="s">
        <v>214</v>
      </c>
      <c r="AP529" s="26" t="s">
        <v>952</v>
      </c>
      <c r="AQ529" s="27" t="s">
        <v>271</v>
      </c>
      <c r="AR529" s="28" t="s">
        <v>167</v>
      </c>
      <c r="AS529" s="29">
        <v>1.2</v>
      </c>
      <c r="AT529" s="29">
        <v>73.400000000000006</v>
      </c>
      <c r="AU529" s="30">
        <v>33.299999999999997</v>
      </c>
      <c r="AV529" s="31"/>
      <c r="AW529" s="26"/>
      <c r="AX529" s="26"/>
      <c r="AY529" s="26"/>
      <c r="AZ529" s="26"/>
      <c r="BA529" s="25">
        <v>2</v>
      </c>
      <c r="BB529" s="24">
        <v>168</v>
      </c>
      <c r="BC529" s="26">
        <v>60</v>
      </c>
      <c r="BD529" s="32" t="s">
        <v>119</v>
      </c>
      <c r="BE529" s="32">
        <v>140</v>
      </c>
      <c r="BF529" s="35" t="s">
        <v>130</v>
      </c>
      <c r="BG529" s="26" t="s">
        <v>120</v>
      </c>
      <c r="BH529" s="29">
        <v>20</v>
      </c>
      <c r="BI529" s="26" t="s">
        <v>156</v>
      </c>
      <c r="BJ529" s="25" t="s">
        <v>305</v>
      </c>
      <c r="BK529" s="36"/>
      <c r="BL529" s="204" t="str">
        <f t="shared" si="9"/>
        <v>insert into Pokemon values ( 528, Lopunny, level, 65,  76,  84, 54,  96,  105, trainer,  0)</v>
      </c>
    </row>
    <row r="530" spans="1:64" ht="12.75" customHeight="1">
      <c r="A530" s="12">
        <v>428.1</v>
      </c>
      <c r="B530" s="60" t="s">
        <v>954</v>
      </c>
      <c r="C530" s="60" t="s">
        <v>137</v>
      </c>
      <c r="D530" s="61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>
        <v>25</v>
      </c>
      <c r="W530" s="62">
        <v>25</v>
      </c>
      <c r="X530" s="62"/>
      <c r="Y530" s="62"/>
      <c r="Z530" s="62">
        <v>9</v>
      </c>
      <c r="AA530" s="62"/>
      <c r="AB530" s="62"/>
      <c r="AC530" s="62"/>
      <c r="AD530" s="62"/>
      <c r="AE530" s="63"/>
      <c r="AF530" s="17">
        <v>65</v>
      </c>
      <c r="AG530" s="18">
        <v>136</v>
      </c>
      <c r="AH530" s="19">
        <v>94</v>
      </c>
      <c r="AI530" s="20">
        <v>54</v>
      </c>
      <c r="AJ530" s="21">
        <v>96</v>
      </c>
      <c r="AK530" s="22">
        <v>135</v>
      </c>
      <c r="AL530" s="23">
        <f t="shared" si="0"/>
        <v>580</v>
      </c>
      <c r="AM530" s="24" t="s">
        <v>141</v>
      </c>
      <c r="AN530" s="37" t="s">
        <v>280</v>
      </c>
      <c r="AO530" s="24" t="s">
        <v>363</v>
      </c>
      <c r="AP530" s="26"/>
      <c r="AQ530" s="27"/>
      <c r="AR530" s="28" t="s">
        <v>207</v>
      </c>
      <c r="AS530" s="29">
        <v>1.3</v>
      </c>
      <c r="AT530" s="29">
        <v>62.4</v>
      </c>
      <c r="AU530" s="30">
        <v>28.3</v>
      </c>
      <c r="AV530" s="31"/>
      <c r="AW530" s="26"/>
      <c r="AX530" s="26"/>
      <c r="AY530" s="26"/>
      <c r="AZ530" s="26"/>
      <c r="BA530" s="25">
        <v>2</v>
      </c>
      <c r="BB530" s="24">
        <v>203</v>
      </c>
      <c r="BC530" s="26">
        <v>60</v>
      </c>
      <c r="BD530" s="32" t="s">
        <v>119</v>
      </c>
      <c r="BE530" s="32">
        <v>50</v>
      </c>
      <c r="BF530" s="35" t="s">
        <v>130</v>
      </c>
      <c r="BG530" s="26" t="s">
        <v>120</v>
      </c>
      <c r="BH530" s="29">
        <v>20</v>
      </c>
      <c r="BI530" s="26" t="s">
        <v>156</v>
      </c>
      <c r="BJ530" s="25" t="s">
        <v>305</v>
      </c>
      <c r="BK530" s="36"/>
      <c r="BL530" s="204" t="str">
        <f t="shared" si="9"/>
        <v>insert into Pokemon values ( 529, Lopunny (Mega), level, 65,  136,  94, 54,  96,  135, trainer,  0)</v>
      </c>
    </row>
    <row r="531" spans="1:64" ht="12.75" customHeight="1">
      <c r="A531" s="12">
        <v>429</v>
      </c>
      <c r="B531" s="60" t="s">
        <v>955</v>
      </c>
      <c r="C531" s="60"/>
      <c r="D531" s="61"/>
      <c r="E531" s="62"/>
      <c r="F531" s="62"/>
      <c r="G531" s="62"/>
      <c r="H531" s="62"/>
      <c r="I531" s="62"/>
      <c r="J531" s="62">
        <v>73</v>
      </c>
      <c r="K531" s="62">
        <v>73</v>
      </c>
      <c r="L531" s="62"/>
      <c r="M531" s="62"/>
      <c r="N531" s="62"/>
      <c r="O531" s="62"/>
      <c r="P531" s="62"/>
      <c r="Q531" s="62">
        <v>67</v>
      </c>
      <c r="R531" s="62">
        <v>67</v>
      </c>
      <c r="S531" s="62"/>
      <c r="T531" s="62"/>
      <c r="U531" s="62"/>
      <c r="V531" s="62">
        <v>373</v>
      </c>
      <c r="W531" s="62"/>
      <c r="X531" s="62"/>
      <c r="Y531" s="62"/>
      <c r="Z531" s="62">
        <v>120</v>
      </c>
      <c r="AA531" s="62"/>
      <c r="AB531" s="62"/>
      <c r="AC531" s="62"/>
      <c r="AD531" s="62">
        <v>198</v>
      </c>
      <c r="AE531" s="63">
        <v>115</v>
      </c>
      <c r="AF531" s="17">
        <v>60</v>
      </c>
      <c r="AG531" s="18">
        <v>60</v>
      </c>
      <c r="AH531" s="19">
        <v>60</v>
      </c>
      <c r="AI531" s="20">
        <v>105</v>
      </c>
      <c r="AJ531" s="21">
        <v>105</v>
      </c>
      <c r="AK531" s="22">
        <v>105</v>
      </c>
      <c r="AL531" s="23">
        <f t="shared" si="0"/>
        <v>495</v>
      </c>
      <c r="AM531" s="24" t="s">
        <v>389</v>
      </c>
      <c r="AN531" s="37"/>
      <c r="AO531" s="24" t="s">
        <v>390</v>
      </c>
      <c r="AP531" s="34"/>
      <c r="AQ531" s="38"/>
      <c r="AR531" s="39" t="s">
        <v>211</v>
      </c>
      <c r="AS531" s="40">
        <v>0.9</v>
      </c>
      <c r="AT531" s="40">
        <v>9.6999999999999993</v>
      </c>
      <c r="AU531" s="41">
        <v>4.4000000000000004</v>
      </c>
      <c r="AV531" s="31"/>
      <c r="AW531" s="26"/>
      <c r="AX531" s="26"/>
      <c r="AY531" s="26">
        <v>1</v>
      </c>
      <c r="AZ531" s="26">
        <v>1</v>
      </c>
      <c r="BA531" s="25"/>
      <c r="BB531" s="24">
        <v>173</v>
      </c>
      <c r="BC531" s="26">
        <v>45</v>
      </c>
      <c r="BD531" s="32" t="s">
        <v>217</v>
      </c>
      <c r="BE531" s="32">
        <v>35</v>
      </c>
      <c r="BF531" s="35" t="s">
        <v>155</v>
      </c>
      <c r="BG531" s="26" t="s">
        <v>120</v>
      </c>
      <c r="BH531" s="29">
        <v>25</v>
      </c>
      <c r="BI531" s="26" t="s">
        <v>377</v>
      </c>
      <c r="BJ531" s="37"/>
      <c r="BK531" s="36"/>
      <c r="BL531" s="204" t="str">
        <f t="shared" si="9"/>
        <v>insert into Pokemon values ( 530, Mismagius, level, 60,  60,  60, 105,  105,  105, trainer,  0)</v>
      </c>
    </row>
    <row r="532" spans="1:64" ht="12.75" customHeight="1">
      <c r="A532" s="12">
        <v>430</v>
      </c>
      <c r="B532" s="60" t="s">
        <v>956</v>
      </c>
      <c r="C532" s="60"/>
      <c r="D532" s="61"/>
      <c r="E532" s="62"/>
      <c r="F532" s="62"/>
      <c r="G532" s="62"/>
      <c r="H532" s="62"/>
      <c r="I532" s="62"/>
      <c r="J532" s="62">
        <v>75</v>
      </c>
      <c r="K532" s="62">
        <v>75</v>
      </c>
      <c r="L532" s="62"/>
      <c r="M532" s="62"/>
      <c r="N532" s="62"/>
      <c r="O532" s="62"/>
      <c r="P532" s="62">
        <v>52</v>
      </c>
      <c r="Q532" s="62">
        <v>278</v>
      </c>
      <c r="R532" s="62"/>
      <c r="S532" s="62"/>
      <c r="T532" s="62"/>
      <c r="U532" s="62">
        <v>93</v>
      </c>
      <c r="V532" s="62">
        <v>79</v>
      </c>
      <c r="W532" s="62">
        <v>79</v>
      </c>
      <c r="X532" s="62"/>
      <c r="Y532" s="62"/>
      <c r="Z532" s="62"/>
      <c r="AA532" s="62"/>
      <c r="AB532" s="62"/>
      <c r="AC532" s="62"/>
      <c r="AD532" s="62">
        <v>141</v>
      </c>
      <c r="AE532" s="63">
        <v>233</v>
      </c>
      <c r="AF532" s="17">
        <v>100</v>
      </c>
      <c r="AG532" s="18">
        <v>125</v>
      </c>
      <c r="AH532" s="19">
        <v>52</v>
      </c>
      <c r="AI532" s="20">
        <v>105</v>
      </c>
      <c r="AJ532" s="21">
        <v>52</v>
      </c>
      <c r="AK532" s="22">
        <v>71</v>
      </c>
      <c r="AL532" s="23">
        <f t="shared" si="0"/>
        <v>505</v>
      </c>
      <c r="AM532" s="24" t="s">
        <v>160</v>
      </c>
      <c r="AN532" s="25" t="s">
        <v>95</v>
      </c>
      <c r="AO532" s="24" t="s">
        <v>401</v>
      </c>
      <c r="AP532" s="26" t="s">
        <v>568</v>
      </c>
      <c r="AQ532" s="27" t="s">
        <v>474</v>
      </c>
      <c r="AR532" s="28" t="s">
        <v>211</v>
      </c>
      <c r="AS532" s="29">
        <v>0.9</v>
      </c>
      <c r="AT532" s="29">
        <v>60.2</v>
      </c>
      <c r="AU532" s="30">
        <v>27.3</v>
      </c>
      <c r="AV532" s="31"/>
      <c r="AW532" s="26">
        <v>2</v>
      </c>
      <c r="AX532" s="26"/>
      <c r="AY532" s="26"/>
      <c r="AZ532" s="26"/>
      <c r="BA532" s="25"/>
      <c r="BB532" s="24">
        <v>177</v>
      </c>
      <c r="BC532" s="26">
        <v>30</v>
      </c>
      <c r="BD532" s="32" t="s">
        <v>70</v>
      </c>
      <c r="BE532" s="32">
        <v>35</v>
      </c>
      <c r="BF532" s="35" t="s">
        <v>99</v>
      </c>
      <c r="BG532" s="26" t="s">
        <v>120</v>
      </c>
      <c r="BH532" s="29">
        <v>20</v>
      </c>
      <c r="BI532" s="26" t="s">
        <v>95</v>
      </c>
      <c r="BJ532" s="37"/>
      <c r="BK532" s="36"/>
      <c r="BL532" s="204" t="str">
        <f t="shared" si="9"/>
        <v>insert into Pokemon values ( 531, Honchkrow, level, 100,  125,  52, 105,  52,  71, trainer,  0)</v>
      </c>
    </row>
    <row r="533" spans="1:64" ht="12.75" customHeight="1">
      <c r="A533" s="12">
        <v>431</v>
      </c>
      <c r="B533" s="60" t="s">
        <v>957</v>
      </c>
      <c r="C533" s="60"/>
      <c r="D533" s="61"/>
      <c r="E533" s="62"/>
      <c r="F533" s="62"/>
      <c r="G533" s="62"/>
      <c r="H533" s="62"/>
      <c r="I533" s="62"/>
      <c r="J533" s="62">
        <v>76</v>
      </c>
      <c r="K533" s="62">
        <v>76</v>
      </c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>
        <v>152</v>
      </c>
      <c r="AE533" s="63"/>
      <c r="AF533" s="17">
        <v>49</v>
      </c>
      <c r="AG533" s="18">
        <v>55</v>
      </c>
      <c r="AH533" s="19">
        <v>42</v>
      </c>
      <c r="AI533" s="20">
        <v>42</v>
      </c>
      <c r="AJ533" s="21">
        <v>37</v>
      </c>
      <c r="AK533" s="22">
        <v>85</v>
      </c>
      <c r="AL533" s="23">
        <f t="shared" si="0"/>
        <v>310</v>
      </c>
      <c r="AM533" s="24" t="s">
        <v>141</v>
      </c>
      <c r="AN533" s="37"/>
      <c r="AO533" s="24" t="s">
        <v>271</v>
      </c>
      <c r="AP533" s="26" t="s">
        <v>347</v>
      </c>
      <c r="AQ533" s="27" t="s">
        <v>142</v>
      </c>
      <c r="AR533" s="28" t="s">
        <v>106</v>
      </c>
      <c r="AS533" s="29">
        <v>0.5</v>
      </c>
      <c r="AT533" s="29">
        <v>8.6</v>
      </c>
      <c r="AU533" s="30">
        <v>3.9</v>
      </c>
      <c r="AV533" s="31"/>
      <c r="AW533" s="26"/>
      <c r="AX533" s="26"/>
      <c r="AY533" s="26"/>
      <c r="AZ533" s="26"/>
      <c r="BA533" s="25">
        <v>1</v>
      </c>
      <c r="BB533" s="24">
        <v>62</v>
      </c>
      <c r="BC533" s="26">
        <v>190</v>
      </c>
      <c r="BD533" s="32" t="s">
        <v>217</v>
      </c>
      <c r="BE533" s="32">
        <v>50</v>
      </c>
      <c r="BF533" s="35" t="s">
        <v>313</v>
      </c>
      <c r="BG533" s="26" t="s">
        <v>219</v>
      </c>
      <c r="BH533" s="29">
        <v>20</v>
      </c>
      <c r="BI533" s="26" t="s">
        <v>156</v>
      </c>
      <c r="BJ533" s="37"/>
      <c r="BK533" s="36" t="s">
        <v>378</v>
      </c>
      <c r="BL533" s="204" t="str">
        <f t="shared" si="9"/>
        <v>insert into Pokemon values ( 532, Glameow, level, 49,  55,  42, 42,  37,  85, trainer,  Lv. 38)</v>
      </c>
    </row>
    <row r="534" spans="1:64" ht="12.75" customHeight="1">
      <c r="A534" s="12">
        <v>432</v>
      </c>
      <c r="B534" s="60" t="s">
        <v>958</v>
      </c>
      <c r="C534" s="60"/>
      <c r="D534" s="61"/>
      <c r="E534" s="62"/>
      <c r="F534" s="62"/>
      <c r="G534" s="62"/>
      <c r="H534" s="62"/>
      <c r="I534" s="62"/>
      <c r="J534" s="62">
        <v>77</v>
      </c>
      <c r="K534" s="62">
        <v>77</v>
      </c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>
        <v>153</v>
      </c>
      <c r="AE534" s="63"/>
      <c r="AF534" s="17">
        <v>71</v>
      </c>
      <c r="AG534" s="18">
        <v>82</v>
      </c>
      <c r="AH534" s="19">
        <v>64</v>
      </c>
      <c r="AI534" s="20">
        <v>64</v>
      </c>
      <c r="AJ534" s="21">
        <v>59</v>
      </c>
      <c r="AK534" s="22">
        <v>112</v>
      </c>
      <c r="AL534" s="23">
        <f t="shared" si="0"/>
        <v>452</v>
      </c>
      <c r="AM534" s="24" t="s">
        <v>141</v>
      </c>
      <c r="AN534" s="37"/>
      <c r="AO534" s="24" t="s">
        <v>82</v>
      </c>
      <c r="AP534" s="26" t="s">
        <v>347</v>
      </c>
      <c r="AQ534" s="27" t="s">
        <v>283</v>
      </c>
      <c r="AR534" s="28" t="s">
        <v>76</v>
      </c>
      <c r="AS534" s="29">
        <v>1</v>
      </c>
      <c r="AT534" s="29">
        <v>96.6</v>
      </c>
      <c r="AU534" s="30">
        <v>43.8</v>
      </c>
      <c r="AV534" s="31"/>
      <c r="AW534" s="26"/>
      <c r="AX534" s="26"/>
      <c r="AY534" s="26"/>
      <c r="AZ534" s="26"/>
      <c r="BA534" s="25">
        <v>2</v>
      </c>
      <c r="BB534" s="24">
        <v>158</v>
      </c>
      <c r="BC534" s="26">
        <v>75</v>
      </c>
      <c r="BD534" s="32" t="s">
        <v>217</v>
      </c>
      <c r="BE534" s="32">
        <v>50</v>
      </c>
      <c r="BF534" s="35" t="s">
        <v>313</v>
      </c>
      <c r="BG534" s="26" t="s">
        <v>219</v>
      </c>
      <c r="BH534" s="29">
        <v>20</v>
      </c>
      <c r="BI534" s="26" t="s">
        <v>156</v>
      </c>
      <c r="BJ534" s="37"/>
      <c r="BK534" s="36"/>
      <c r="BL534" s="204" t="str">
        <f t="shared" si="9"/>
        <v>insert into Pokemon values ( 533, Purugly, level, 71,  82,  64, 64,  59,  112, trainer,  0)</v>
      </c>
    </row>
    <row r="535" spans="1:64" ht="12.75" customHeight="1">
      <c r="A535" s="12">
        <v>433</v>
      </c>
      <c r="B535" s="60" t="s">
        <v>959</v>
      </c>
      <c r="C535" s="60" t="s">
        <v>564</v>
      </c>
      <c r="D535" s="61"/>
      <c r="E535" s="62"/>
      <c r="F535" s="62"/>
      <c r="G535" s="62"/>
      <c r="H535" s="62"/>
      <c r="I535" s="62">
        <v>157</v>
      </c>
      <c r="J535" s="62">
        <v>82</v>
      </c>
      <c r="K535" s="62">
        <v>82</v>
      </c>
      <c r="L535" s="62"/>
      <c r="M535" s="62"/>
      <c r="N535" s="62"/>
      <c r="O535" s="62">
        <v>111</v>
      </c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>
        <v>195</v>
      </c>
      <c r="AE535" s="63"/>
      <c r="AF535" s="17">
        <v>45</v>
      </c>
      <c r="AG535" s="18">
        <v>30</v>
      </c>
      <c r="AH535" s="19">
        <v>50</v>
      </c>
      <c r="AI535" s="20">
        <v>65</v>
      </c>
      <c r="AJ535" s="21">
        <v>50</v>
      </c>
      <c r="AK535" s="22">
        <v>45</v>
      </c>
      <c r="AL535" s="23">
        <f t="shared" si="0"/>
        <v>285</v>
      </c>
      <c r="AM535" s="24" t="s">
        <v>184</v>
      </c>
      <c r="AN535" s="37"/>
      <c r="AO535" s="24" t="s">
        <v>390</v>
      </c>
      <c r="AP535" s="34"/>
      <c r="AQ535" s="38"/>
      <c r="AR535" s="39" t="s">
        <v>256</v>
      </c>
      <c r="AS535" s="40">
        <v>0.2</v>
      </c>
      <c r="AT535" s="40">
        <v>1.3</v>
      </c>
      <c r="AU535" s="41">
        <v>0.6</v>
      </c>
      <c r="AV535" s="31"/>
      <c r="AW535" s="26"/>
      <c r="AX535" s="26"/>
      <c r="AY535" s="26">
        <v>1</v>
      </c>
      <c r="AZ535" s="26"/>
      <c r="BA535" s="25"/>
      <c r="BB535" s="24">
        <v>57</v>
      </c>
      <c r="BC535" s="26">
        <v>120</v>
      </c>
      <c r="BD535" s="32" t="s">
        <v>217</v>
      </c>
      <c r="BE535" s="32">
        <v>50</v>
      </c>
      <c r="BF535" s="35" t="s">
        <v>132</v>
      </c>
      <c r="BG535" s="26" t="s">
        <v>120</v>
      </c>
      <c r="BH535" s="29">
        <v>25</v>
      </c>
      <c r="BI535" s="26" t="s">
        <v>203</v>
      </c>
      <c r="BJ535" s="37"/>
      <c r="BK535" s="36" t="s">
        <v>960</v>
      </c>
      <c r="BL535" s="204" t="str">
        <f t="shared" si="9"/>
        <v>insert into Pokemon values ( 534, Chingling, level, 45,  30,  50, 65,  50,  45, trainer,  Friendship (Night))</v>
      </c>
    </row>
    <row r="536" spans="1:64" ht="12.75" customHeight="1">
      <c r="A536" s="12">
        <v>434</v>
      </c>
      <c r="B536" s="60" t="s">
        <v>961</v>
      </c>
      <c r="C536" s="60"/>
      <c r="D536" s="61"/>
      <c r="E536" s="62"/>
      <c r="F536" s="62"/>
      <c r="G536" s="62"/>
      <c r="H536" s="62"/>
      <c r="I536" s="62"/>
      <c r="J536" s="62">
        <v>84</v>
      </c>
      <c r="K536" s="62">
        <v>84</v>
      </c>
      <c r="L536" s="62"/>
      <c r="M536" s="62"/>
      <c r="N536" s="62"/>
      <c r="O536" s="62">
        <v>102</v>
      </c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>
        <v>130</v>
      </c>
      <c r="AB536" s="62"/>
      <c r="AC536" s="62"/>
      <c r="AD536" s="62">
        <v>110</v>
      </c>
      <c r="AE536" s="63">
        <v>226</v>
      </c>
      <c r="AF536" s="17">
        <v>63</v>
      </c>
      <c r="AG536" s="18">
        <v>63</v>
      </c>
      <c r="AH536" s="19">
        <v>47</v>
      </c>
      <c r="AI536" s="20">
        <v>41</v>
      </c>
      <c r="AJ536" s="21">
        <v>41</v>
      </c>
      <c r="AK536" s="22">
        <v>74</v>
      </c>
      <c r="AL536" s="23">
        <f t="shared" si="0"/>
        <v>329</v>
      </c>
      <c r="AM536" s="24" t="s">
        <v>66</v>
      </c>
      <c r="AN536" s="25" t="s">
        <v>160</v>
      </c>
      <c r="AO536" s="24" t="s">
        <v>240</v>
      </c>
      <c r="AP536" s="26" t="s">
        <v>409</v>
      </c>
      <c r="AQ536" s="27" t="s">
        <v>142</v>
      </c>
      <c r="AR536" s="28" t="s">
        <v>178</v>
      </c>
      <c r="AS536" s="29">
        <v>0.4</v>
      </c>
      <c r="AT536" s="29">
        <v>42.3</v>
      </c>
      <c r="AU536" s="30">
        <v>19.2</v>
      </c>
      <c r="AV536" s="31"/>
      <c r="AW536" s="26"/>
      <c r="AX536" s="26"/>
      <c r="AY536" s="26"/>
      <c r="AZ536" s="26"/>
      <c r="BA536" s="25">
        <v>1</v>
      </c>
      <c r="BB536" s="24">
        <v>66</v>
      </c>
      <c r="BC536" s="26">
        <v>225</v>
      </c>
      <c r="BD536" s="32" t="s">
        <v>119</v>
      </c>
      <c r="BE536" s="32">
        <v>50</v>
      </c>
      <c r="BF536" s="35" t="s">
        <v>155</v>
      </c>
      <c r="BG536" s="26" t="s">
        <v>120</v>
      </c>
      <c r="BH536" s="29">
        <v>20</v>
      </c>
      <c r="BI536" s="26" t="s">
        <v>156</v>
      </c>
      <c r="BJ536" s="37"/>
      <c r="BK536" s="36" t="s">
        <v>372</v>
      </c>
      <c r="BL536" s="204" t="str">
        <f t="shared" si="9"/>
        <v>insert into Pokemon values ( 535, Stunky, level, 63,  63,  47, 41,  41,  74, trainer,  Lv. 34)</v>
      </c>
    </row>
    <row r="537" spans="1:64" ht="12.75" customHeight="1">
      <c r="A537" s="12">
        <v>435</v>
      </c>
      <c r="B537" s="60" t="s">
        <v>962</v>
      </c>
      <c r="C537" s="60"/>
      <c r="D537" s="61"/>
      <c r="E537" s="62"/>
      <c r="F537" s="62"/>
      <c r="G537" s="62"/>
      <c r="H537" s="62"/>
      <c r="I537" s="62"/>
      <c r="J537" s="62">
        <v>85</v>
      </c>
      <c r="K537" s="62">
        <v>85</v>
      </c>
      <c r="L537" s="62"/>
      <c r="M537" s="62"/>
      <c r="N537" s="62"/>
      <c r="O537" s="62">
        <v>103</v>
      </c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>
        <v>131</v>
      </c>
      <c r="AB537" s="62"/>
      <c r="AC537" s="62"/>
      <c r="AD537" s="62">
        <v>111</v>
      </c>
      <c r="AE537" s="63">
        <v>227</v>
      </c>
      <c r="AF537" s="17">
        <v>103</v>
      </c>
      <c r="AG537" s="18">
        <v>93</v>
      </c>
      <c r="AH537" s="19">
        <v>67</v>
      </c>
      <c r="AI537" s="20">
        <v>71</v>
      </c>
      <c r="AJ537" s="21">
        <v>61</v>
      </c>
      <c r="AK537" s="22">
        <v>84</v>
      </c>
      <c r="AL537" s="23">
        <f t="shared" si="0"/>
        <v>479</v>
      </c>
      <c r="AM537" s="24" t="s">
        <v>66</v>
      </c>
      <c r="AN537" s="25" t="s">
        <v>160</v>
      </c>
      <c r="AO537" s="24" t="s">
        <v>240</v>
      </c>
      <c r="AP537" s="26" t="s">
        <v>409</v>
      </c>
      <c r="AQ537" s="27" t="s">
        <v>142</v>
      </c>
      <c r="AR537" s="28" t="s">
        <v>76</v>
      </c>
      <c r="AS537" s="29">
        <v>1</v>
      </c>
      <c r="AT537" s="29">
        <v>83.8</v>
      </c>
      <c r="AU537" s="30">
        <v>38</v>
      </c>
      <c r="AV537" s="31">
        <v>2</v>
      </c>
      <c r="AW537" s="26"/>
      <c r="AX537" s="26"/>
      <c r="AY537" s="26"/>
      <c r="AZ537" s="26"/>
      <c r="BA537" s="25"/>
      <c r="BB537" s="24">
        <v>168</v>
      </c>
      <c r="BC537" s="26">
        <v>60</v>
      </c>
      <c r="BD537" s="32" t="s">
        <v>119</v>
      </c>
      <c r="BE537" s="32">
        <v>50</v>
      </c>
      <c r="BF537" s="35" t="s">
        <v>155</v>
      </c>
      <c r="BG537" s="26" t="s">
        <v>120</v>
      </c>
      <c r="BH537" s="29">
        <v>20</v>
      </c>
      <c r="BI537" s="26" t="s">
        <v>156</v>
      </c>
      <c r="BJ537" s="37"/>
      <c r="BK537" s="36"/>
      <c r="BL537" s="204" t="str">
        <f t="shared" si="9"/>
        <v>insert into Pokemon values ( 536, Skuntank, level, 103,  93,  67, 71,  61,  84, trainer,  0)</v>
      </c>
    </row>
    <row r="538" spans="1:64" ht="12.75" customHeight="1">
      <c r="A538" s="12">
        <v>436</v>
      </c>
      <c r="B538" s="60" t="s">
        <v>963</v>
      </c>
      <c r="C538" s="60"/>
      <c r="D538" s="61"/>
      <c r="E538" s="62"/>
      <c r="F538" s="62"/>
      <c r="G538" s="62"/>
      <c r="H538" s="62"/>
      <c r="I538" s="62"/>
      <c r="J538" s="62">
        <v>88</v>
      </c>
      <c r="K538" s="62">
        <v>88</v>
      </c>
      <c r="L538" s="62"/>
      <c r="M538" s="62">
        <v>250</v>
      </c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>
        <v>118</v>
      </c>
      <c r="AB538" s="62"/>
      <c r="AC538" s="62">
        <v>87</v>
      </c>
      <c r="AD538" s="62">
        <v>180</v>
      </c>
      <c r="AE538" s="63">
        <v>153</v>
      </c>
      <c r="AF538" s="17">
        <v>57</v>
      </c>
      <c r="AG538" s="18">
        <v>24</v>
      </c>
      <c r="AH538" s="19">
        <v>86</v>
      </c>
      <c r="AI538" s="20">
        <v>24</v>
      </c>
      <c r="AJ538" s="21">
        <v>86</v>
      </c>
      <c r="AK538" s="22">
        <v>23</v>
      </c>
      <c r="AL538" s="23">
        <f t="shared" si="0"/>
        <v>300</v>
      </c>
      <c r="AM538" s="24" t="s">
        <v>192</v>
      </c>
      <c r="AN538" s="25" t="s">
        <v>184</v>
      </c>
      <c r="AO538" s="24" t="s">
        <v>390</v>
      </c>
      <c r="AP538" s="26" t="s">
        <v>964</v>
      </c>
      <c r="AQ538" s="27" t="s">
        <v>765</v>
      </c>
      <c r="AR538" s="28" t="s">
        <v>106</v>
      </c>
      <c r="AS538" s="29">
        <v>0.5</v>
      </c>
      <c r="AT538" s="29">
        <v>133.4</v>
      </c>
      <c r="AU538" s="30">
        <v>60.5</v>
      </c>
      <c r="AV538" s="31"/>
      <c r="AW538" s="26"/>
      <c r="AX538" s="26">
        <v>1</v>
      </c>
      <c r="AY538" s="26"/>
      <c r="AZ538" s="26"/>
      <c r="BA538" s="25"/>
      <c r="BB538" s="24">
        <v>60</v>
      </c>
      <c r="BC538" s="26">
        <v>255</v>
      </c>
      <c r="BD538" s="32" t="s">
        <v>119</v>
      </c>
      <c r="BE538" s="32">
        <v>50</v>
      </c>
      <c r="BF538" s="35" t="s">
        <v>71</v>
      </c>
      <c r="BG538" s="26" t="s">
        <v>359</v>
      </c>
      <c r="BH538" s="29">
        <v>20</v>
      </c>
      <c r="BI538" s="45" t="s">
        <v>329</v>
      </c>
      <c r="BJ538" s="37"/>
      <c r="BK538" s="36" t="s">
        <v>277</v>
      </c>
      <c r="BL538" s="204" t="str">
        <f t="shared" si="9"/>
        <v>insert into Pokemon values ( 537, Bronzor, level, 57,  24,  86, 24,  86,  23, trainer,  Lv. 33)</v>
      </c>
    </row>
    <row r="539" spans="1:64" ht="12.75" customHeight="1">
      <c r="A539" s="12">
        <v>437</v>
      </c>
      <c r="B539" s="60" t="s">
        <v>965</v>
      </c>
      <c r="C539" s="60"/>
      <c r="D539" s="61"/>
      <c r="E539" s="62"/>
      <c r="F539" s="62"/>
      <c r="G539" s="62"/>
      <c r="H539" s="62"/>
      <c r="I539" s="62"/>
      <c r="J539" s="62">
        <v>89</v>
      </c>
      <c r="K539" s="62">
        <v>89</v>
      </c>
      <c r="L539" s="62"/>
      <c r="M539" s="62">
        <v>251</v>
      </c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>
        <v>119</v>
      </c>
      <c r="AB539" s="62"/>
      <c r="AC539" s="62">
        <v>88</v>
      </c>
      <c r="AD539" s="62">
        <v>181</v>
      </c>
      <c r="AE539" s="63">
        <v>154</v>
      </c>
      <c r="AF539" s="17">
        <v>67</v>
      </c>
      <c r="AG539" s="18">
        <v>89</v>
      </c>
      <c r="AH539" s="19">
        <v>116</v>
      </c>
      <c r="AI539" s="20">
        <v>79</v>
      </c>
      <c r="AJ539" s="21">
        <v>116</v>
      </c>
      <c r="AK539" s="22">
        <v>33</v>
      </c>
      <c r="AL539" s="23">
        <f t="shared" si="0"/>
        <v>500</v>
      </c>
      <c r="AM539" s="24" t="s">
        <v>192</v>
      </c>
      <c r="AN539" s="25" t="s">
        <v>184</v>
      </c>
      <c r="AO539" s="24" t="s">
        <v>390</v>
      </c>
      <c r="AP539" s="26" t="s">
        <v>964</v>
      </c>
      <c r="AQ539" s="27" t="s">
        <v>765</v>
      </c>
      <c r="AR539" s="28" t="s">
        <v>207</v>
      </c>
      <c r="AS539" s="29">
        <v>1.3</v>
      </c>
      <c r="AT539" s="29">
        <v>412.3</v>
      </c>
      <c r="AU539" s="30">
        <v>187</v>
      </c>
      <c r="AV539" s="31"/>
      <c r="AW539" s="26"/>
      <c r="AX539" s="26">
        <v>1</v>
      </c>
      <c r="AY539" s="26"/>
      <c r="AZ539" s="26">
        <v>1</v>
      </c>
      <c r="BA539" s="25"/>
      <c r="BB539" s="24">
        <v>175</v>
      </c>
      <c r="BC539" s="26">
        <v>90</v>
      </c>
      <c r="BD539" s="32" t="s">
        <v>119</v>
      </c>
      <c r="BE539" s="32">
        <v>50</v>
      </c>
      <c r="BF539" s="35" t="s">
        <v>71</v>
      </c>
      <c r="BG539" s="26" t="s">
        <v>359</v>
      </c>
      <c r="BH539" s="29">
        <v>20</v>
      </c>
      <c r="BI539" s="45" t="s">
        <v>329</v>
      </c>
      <c r="BJ539" s="37"/>
      <c r="BK539" s="36"/>
      <c r="BL539" s="204" t="str">
        <f t="shared" si="9"/>
        <v>insert into Pokemon values ( 538, Bronzong, level, 67,  89,  116, 79,  116,  33, trainer,  0)</v>
      </c>
    </row>
    <row r="540" spans="1:64" ht="12.75" customHeight="1">
      <c r="A540" s="12">
        <v>438</v>
      </c>
      <c r="B540" s="60" t="s">
        <v>966</v>
      </c>
      <c r="C540" s="60" t="s">
        <v>564</v>
      </c>
      <c r="D540" s="61"/>
      <c r="E540" s="62"/>
      <c r="F540" s="62"/>
      <c r="G540" s="62"/>
      <c r="H540" s="62"/>
      <c r="I540" s="62"/>
      <c r="J540" s="62">
        <v>92</v>
      </c>
      <c r="K540" s="62">
        <v>92</v>
      </c>
      <c r="L540" s="62"/>
      <c r="M540" s="62"/>
      <c r="N540" s="62"/>
      <c r="O540" s="62"/>
      <c r="P540" s="62">
        <v>129</v>
      </c>
      <c r="Q540" s="62">
        <v>30</v>
      </c>
      <c r="R540" s="62">
        <v>30</v>
      </c>
      <c r="S540" s="62">
        <v>14</v>
      </c>
      <c r="T540" s="62"/>
      <c r="U540" s="62"/>
      <c r="V540" s="62">
        <v>37</v>
      </c>
      <c r="W540" s="62">
        <v>37</v>
      </c>
      <c r="X540" s="62">
        <v>14</v>
      </c>
      <c r="Y540" s="62"/>
      <c r="Z540" s="62"/>
      <c r="AA540" s="62">
        <v>252</v>
      </c>
      <c r="AB540" s="62"/>
      <c r="AC540" s="62"/>
      <c r="AD540" s="62">
        <v>123</v>
      </c>
      <c r="AE540" s="63">
        <v>87</v>
      </c>
      <c r="AF540" s="17">
        <v>50</v>
      </c>
      <c r="AG540" s="18">
        <v>80</v>
      </c>
      <c r="AH540" s="19">
        <v>95</v>
      </c>
      <c r="AI540" s="20">
        <v>10</v>
      </c>
      <c r="AJ540" s="21">
        <v>45</v>
      </c>
      <c r="AK540" s="22">
        <v>10</v>
      </c>
      <c r="AL540" s="23">
        <f t="shared" si="0"/>
        <v>290</v>
      </c>
      <c r="AM540" s="24" t="s">
        <v>292</v>
      </c>
      <c r="AN540" s="37"/>
      <c r="AO540" s="24" t="s">
        <v>328</v>
      </c>
      <c r="AP540" s="26" t="s">
        <v>293</v>
      </c>
      <c r="AQ540" s="27" t="s">
        <v>267</v>
      </c>
      <c r="AR540" s="28" t="s">
        <v>106</v>
      </c>
      <c r="AS540" s="29">
        <v>0.5</v>
      </c>
      <c r="AT540" s="29">
        <v>33.1</v>
      </c>
      <c r="AU540" s="30">
        <v>15</v>
      </c>
      <c r="AV540" s="31"/>
      <c r="AW540" s="26"/>
      <c r="AX540" s="26">
        <v>1</v>
      </c>
      <c r="AY540" s="26"/>
      <c r="AZ540" s="26"/>
      <c r="BA540" s="25"/>
      <c r="BB540" s="24">
        <v>58</v>
      </c>
      <c r="BC540" s="26">
        <v>255</v>
      </c>
      <c r="BD540" s="32" t="s">
        <v>119</v>
      </c>
      <c r="BE540" s="32">
        <v>50</v>
      </c>
      <c r="BF540" s="35" t="s">
        <v>130</v>
      </c>
      <c r="BG540" s="26" t="s">
        <v>120</v>
      </c>
      <c r="BH540" s="29">
        <v>20</v>
      </c>
      <c r="BI540" s="26" t="s">
        <v>203</v>
      </c>
      <c r="BJ540" s="37"/>
      <c r="BK540" s="36" t="s">
        <v>967</v>
      </c>
      <c r="BL540" s="204" t="str">
        <f t="shared" si="9"/>
        <v>insert into Pokemon values ( 539, Bonsly, level, 50,  80,  95, 10,  45,  10, trainer,  Level Up (Knowing Mimic))</v>
      </c>
    </row>
    <row r="541" spans="1:64" ht="12.75" customHeight="1">
      <c r="A541" s="12">
        <v>439</v>
      </c>
      <c r="B541" s="66" t="s">
        <v>968</v>
      </c>
      <c r="C541" s="66" t="s">
        <v>564</v>
      </c>
      <c r="D541" s="67"/>
      <c r="E541" s="68"/>
      <c r="F541" s="68"/>
      <c r="G541" s="68"/>
      <c r="H541" s="68"/>
      <c r="I541" s="68"/>
      <c r="J541" s="68">
        <v>94</v>
      </c>
      <c r="K541" s="68">
        <v>94</v>
      </c>
      <c r="L541" s="68"/>
      <c r="M541" s="68"/>
      <c r="N541" s="68"/>
      <c r="O541" s="68">
        <v>113</v>
      </c>
      <c r="P541" s="68"/>
      <c r="Q541" s="68"/>
      <c r="R541" s="68"/>
      <c r="S541" s="68"/>
      <c r="T541" s="68"/>
      <c r="U541" s="68"/>
      <c r="V541" s="68">
        <v>59</v>
      </c>
      <c r="W541" s="68">
        <v>59</v>
      </c>
      <c r="X541" s="68"/>
      <c r="Y541" s="68"/>
      <c r="Z541" s="68"/>
      <c r="AA541" s="68">
        <v>364</v>
      </c>
      <c r="AB541" s="68"/>
      <c r="AC541" s="68">
        <v>10</v>
      </c>
      <c r="AD541" s="68">
        <v>76</v>
      </c>
      <c r="AE541" s="69"/>
      <c r="AF541" s="46">
        <v>20</v>
      </c>
      <c r="AG541" s="47">
        <v>25</v>
      </c>
      <c r="AH541" s="19">
        <v>45</v>
      </c>
      <c r="AI541" s="20">
        <v>70</v>
      </c>
      <c r="AJ541" s="21">
        <v>90</v>
      </c>
      <c r="AK541" s="22">
        <v>60</v>
      </c>
      <c r="AL541" s="23">
        <f t="shared" si="0"/>
        <v>310</v>
      </c>
      <c r="AM541" s="24" t="s">
        <v>184</v>
      </c>
      <c r="AN541" s="25" t="s">
        <v>179</v>
      </c>
      <c r="AO541" s="24" t="s">
        <v>408</v>
      </c>
      <c r="AP541" s="26" t="s">
        <v>462</v>
      </c>
      <c r="AQ541" s="27" t="s">
        <v>264</v>
      </c>
      <c r="AR541" s="28" t="s">
        <v>88</v>
      </c>
      <c r="AS541" s="29">
        <v>0.6</v>
      </c>
      <c r="AT541" s="29">
        <v>28.7</v>
      </c>
      <c r="AU541" s="30">
        <v>13</v>
      </c>
      <c r="AV541" s="31"/>
      <c r="AW541" s="26"/>
      <c r="AX541" s="26"/>
      <c r="AY541" s="26"/>
      <c r="AZ541" s="26">
        <v>1</v>
      </c>
      <c r="BA541" s="25"/>
      <c r="BB541" s="24">
        <v>62</v>
      </c>
      <c r="BC541" s="26">
        <v>145</v>
      </c>
      <c r="BD541" s="32" t="s">
        <v>119</v>
      </c>
      <c r="BE541" s="32">
        <v>50</v>
      </c>
      <c r="BF541" s="35" t="s">
        <v>218</v>
      </c>
      <c r="BG541" s="26" t="s">
        <v>120</v>
      </c>
      <c r="BH541" s="29">
        <v>25</v>
      </c>
      <c r="BI541" s="26" t="s">
        <v>203</v>
      </c>
      <c r="BJ541" s="37"/>
      <c r="BK541" s="36" t="s">
        <v>967</v>
      </c>
      <c r="BL541" s="204" t="str">
        <f t="shared" si="9"/>
        <v>insert into Pokemon values ( 540, Mime Jr., level, 20,  25,  45, 70,  90,  60, trainer,  Level Up (Knowing Mimic))</v>
      </c>
    </row>
    <row r="542" spans="1:64" ht="12.75" customHeight="1">
      <c r="A542" s="12">
        <v>440</v>
      </c>
      <c r="B542" s="66" t="s">
        <v>969</v>
      </c>
      <c r="C542" s="66" t="s">
        <v>564</v>
      </c>
      <c r="D542" s="67"/>
      <c r="E542" s="68"/>
      <c r="F542" s="68"/>
      <c r="G542" s="68"/>
      <c r="H542" s="68"/>
      <c r="I542" s="68"/>
      <c r="J542" s="68">
        <v>96</v>
      </c>
      <c r="K542" s="68">
        <v>96</v>
      </c>
      <c r="L542" s="68"/>
      <c r="M542" s="68"/>
      <c r="N542" s="68"/>
      <c r="O542" s="68"/>
      <c r="P542" s="68"/>
      <c r="Q542" s="68">
        <v>32</v>
      </c>
      <c r="R542" s="68">
        <v>32</v>
      </c>
      <c r="S542" s="68">
        <v>16</v>
      </c>
      <c r="T542" s="68">
        <v>15</v>
      </c>
      <c r="U542" s="68">
        <v>8</v>
      </c>
      <c r="V542" s="68">
        <v>39</v>
      </c>
      <c r="W542" s="68">
        <v>39</v>
      </c>
      <c r="X542" s="68">
        <v>16</v>
      </c>
      <c r="Y542" s="68">
        <v>15</v>
      </c>
      <c r="Z542" s="68">
        <v>15</v>
      </c>
      <c r="AA542" s="68"/>
      <c r="AB542" s="68">
        <v>6</v>
      </c>
      <c r="AC542" s="68"/>
      <c r="AD542" s="68">
        <v>86</v>
      </c>
      <c r="AE542" s="69">
        <v>43</v>
      </c>
      <c r="AF542" s="46">
        <v>100</v>
      </c>
      <c r="AG542" s="47">
        <v>5</v>
      </c>
      <c r="AH542" s="19">
        <v>5</v>
      </c>
      <c r="AI542" s="20">
        <v>15</v>
      </c>
      <c r="AJ542" s="21">
        <v>65</v>
      </c>
      <c r="AK542" s="22">
        <v>30</v>
      </c>
      <c r="AL542" s="23">
        <f t="shared" si="0"/>
        <v>220</v>
      </c>
      <c r="AM542" s="24" t="s">
        <v>141</v>
      </c>
      <c r="AN542" s="37"/>
      <c r="AO542" s="24" t="s">
        <v>442</v>
      </c>
      <c r="AP542" s="26" t="s">
        <v>443</v>
      </c>
      <c r="AQ542" s="27" t="s">
        <v>216</v>
      </c>
      <c r="AR542" s="28" t="s">
        <v>88</v>
      </c>
      <c r="AS542" s="29">
        <v>0.6</v>
      </c>
      <c r="AT542" s="29">
        <v>53.8</v>
      </c>
      <c r="AU542" s="30">
        <v>24.4</v>
      </c>
      <c r="AV542" s="31">
        <v>1</v>
      </c>
      <c r="AW542" s="26"/>
      <c r="AX542" s="26"/>
      <c r="AY542" s="26"/>
      <c r="AZ542" s="26"/>
      <c r="BA542" s="25"/>
      <c r="BB542" s="24">
        <v>110</v>
      </c>
      <c r="BC542" s="26">
        <v>130</v>
      </c>
      <c r="BD542" s="32" t="s">
        <v>217</v>
      </c>
      <c r="BE542" s="32">
        <v>140</v>
      </c>
      <c r="BF542" s="35" t="s">
        <v>218</v>
      </c>
      <c r="BG542" s="26" t="s">
        <v>201</v>
      </c>
      <c r="BH542" s="29">
        <v>40</v>
      </c>
      <c r="BI542" s="26" t="s">
        <v>203</v>
      </c>
      <c r="BJ542" s="37"/>
      <c r="BK542" s="36" t="s">
        <v>970</v>
      </c>
      <c r="BL542" s="204" t="str">
        <f t="shared" si="9"/>
        <v>insert into Pokemon values ( 541, Happiny, level, 100,  5,  5, 15,  65,  30, trainer,  Level Up (Holding Oval Stone))</v>
      </c>
    </row>
    <row r="543" spans="1:64" ht="12.75" customHeight="1">
      <c r="A543" s="12">
        <v>441</v>
      </c>
      <c r="B543" s="60" t="s">
        <v>971</v>
      </c>
      <c r="C543" s="60"/>
      <c r="D543" s="61"/>
      <c r="E543" s="62"/>
      <c r="F543" s="62"/>
      <c r="G543" s="62"/>
      <c r="H543" s="62"/>
      <c r="I543" s="62"/>
      <c r="J543" s="62">
        <v>102</v>
      </c>
      <c r="K543" s="62">
        <v>102</v>
      </c>
      <c r="L543" s="62"/>
      <c r="M543" s="62"/>
      <c r="N543" s="62"/>
      <c r="O543" s="62">
        <v>138</v>
      </c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>
        <v>157</v>
      </c>
      <c r="AE543" s="63"/>
      <c r="AF543" s="17">
        <v>76</v>
      </c>
      <c r="AG543" s="18">
        <v>65</v>
      </c>
      <c r="AH543" s="19">
        <v>45</v>
      </c>
      <c r="AI543" s="20">
        <v>92</v>
      </c>
      <c r="AJ543" s="21">
        <v>42</v>
      </c>
      <c r="AK543" s="22">
        <v>91</v>
      </c>
      <c r="AL543" s="23">
        <f t="shared" si="0"/>
        <v>411</v>
      </c>
      <c r="AM543" s="24" t="s">
        <v>141</v>
      </c>
      <c r="AN543" s="25" t="s">
        <v>95</v>
      </c>
      <c r="AO543" s="24" t="s">
        <v>142</v>
      </c>
      <c r="AP543" s="26" t="s">
        <v>143</v>
      </c>
      <c r="AQ543" s="27" t="s">
        <v>144</v>
      </c>
      <c r="AR543" s="28" t="s">
        <v>106</v>
      </c>
      <c r="AS543" s="29">
        <v>0.5</v>
      </c>
      <c r="AT543" s="29">
        <v>4.2</v>
      </c>
      <c r="AU543" s="30">
        <v>1.9</v>
      </c>
      <c r="AV543" s="31"/>
      <c r="AW543" s="26">
        <v>1</v>
      </c>
      <c r="AX543" s="26"/>
      <c r="AY543" s="26"/>
      <c r="AZ543" s="26"/>
      <c r="BA543" s="25"/>
      <c r="BB543" s="24">
        <v>144</v>
      </c>
      <c r="BC543" s="26">
        <v>30</v>
      </c>
      <c r="BD543" s="32" t="s">
        <v>70</v>
      </c>
      <c r="BE543" s="32">
        <v>35</v>
      </c>
      <c r="BF543" s="35" t="s">
        <v>99</v>
      </c>
      <c r="BG543" s="26" t="s">
        <v>120</v>
      </c>
      <c r="BH543" s="29">
        <v>20</v>
      </c>
      <c r="BI543" s="26" t="s">
        <v>95</v>
      </c>
      <c r="BJ543" s="37"/>
      <c r="BK543" s="36"/>
      <c r="BL543" s="204" t="str">
        <f t="shared" si="9"/>
        <v>insert into Pokemon values ( 542, Chatot, level, 76,  65,  45, 92,  42,  91, trainer,  0)</v>
      </c>
    </row>
    <row r="544" spans="1:64" ht="12.75" customHeight="1">
      <c r="A544" s="12">
        <v>442</v>
      </c>
      <c r="B544" s="60" t="s">
        <v>972</v>
      </c>
      <c r="C544" s="60"/>
      <c r="D544" s="61"/>
      <c r="E544" s="62"/>
      <c r="F544" s="62"/>
      <c r="G544" s="62"/>
      <c r="H544" s="62"/>
      <c r="I544" s="62"/>
      <c r="J544" s="62">
        <v>108</v>
      </c>
      <c r="K544" s="62">
        <v>108</v>
      </c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>
        <v>47</v>
      </c>
      <c r="AD544" s="62">
        <v>139</v>
      </c>
      <c r="AE544" s="63">
        <v>302</v>
      </c>
      <c r="AF544" s="17">
        <v>50</v>
      </c>
      <c r="AG544" s="18">
        <v>92</v>
      </c>
      <c r="AH544" s="19">
        <v>108</v>
      </c>
      <c r="AI544" s="20">
        <v>92</v>
      </c>
      <c r="AJ544" s="21">
        <v>108</v>
      </c>
      <c r="AK544" s="22">
        <v>35</v>
      </c>
      <c r="AL544" s="23">
        <f t="shared" si="0"/>
        <v>485</v>
      </c>
      <c r="AM544" s="24" t="s">
        <v>389</v>
      </c>
      <c r="AN544" s="25" t="s">
        <v>160</v>
      </c>
      <c r="AO544" s="24" t="s">
        <v>508</v>
      </c>
      <c r="AP544" s="34"/>
      <c r="AQ544" s="27" t="s">
        <v>235</v>
      </c>
      <c r="AR544" s="28" t="s">
        <v>76</v>
      </c>
      <c r="AS544" s="29">
        <v>1</v>
      </c>
      <c r="AT544" s="29">
        <v>238.1</v>
      </c>
      <c r="AU544" s="30">
        <v>108</v>
      </c>
      <c r="AV544" s="31"/>
      <c r="AW544" s="26"/>
      <c r="AX544" s="26">
        <v>1</v>
      </c>
      <c r="AY544" s="26"/>
      <c r="AZ544" s="26">
        <v>1</v>
      </c>
      <c r="BA544" s="25"/>
      <c r="BB544" s="24">
        <v>170</v>
      </c>
      <c r="BC544" s="26">
        <v>100</v>
      </c>
      <c r="BD544" s="32" t="s">
        <v>119</v>
      </c>
      <c r="BE544" s="32">
        <v>50</v>
      </c>
      <c r="BF544" s="35" t="s">
        <v>155</v>
      </c>
      <c r="BG544" s="26" t="s">
        <v>120</v>
      </c>
      <c r="BH544" s="29">
        <v>30</v>
      </c>
      <c r="BI544" s="26" t="s">
        <v>377</v>
      </c>
      <c r="BJ544" s="37"/>
      <c r="BK544" s="36"/>
      <c r="BL544" s="204" t="str">
        <f t="shared" si="9"/>
        <v>insert into Pokemon values ( 543, Spiritomb, level, 50,  92,  108, 92,  108,  35, trainer,  0)</v>
      </c>
    </row>
    <row r="545" spans="1:64" ht="12.75" customHeight="1">
      <c r="A545" s="12">
        <v>443</v>
      </c>
      <c r="B545" s="60" t="s">
        <v>973</v>
      </c>
      <c r="C545" s="60" t="s">
        <v>523</v>
      </c>
      <c r="D545" s="61"/>
      <c r="E545" s="62"/>
      <c r="F545" s="62"/>
      <c r="G545" s="62"/>
      <c r="H545" s="62"/>
      <c r="I545" s="62"/>
      <c r="J545" s="62">
        <v>109</v>
      </c>
      <c r="K545" s="62">
        <v>109</v>
      </c>
      <c r="L545" s="62"/>
      <c r="M545" s="62"/>
      <c r="N545" s="62"/>
      <c r="O545" s="62"/>
      <c r="P545" s="62">
        <v>6</v>
      </c>
      <c r="Q545" s="62">
        <v>238</v>
      </c>
      <c r="R545" s="62"/>
      <c r="S545" s="62"/>
      <c r="T545" s="62">
        <v>110</v>
      </c>
      <c r="U545" s="62"/>
      <c r="V545" s="62">
        <v>307</v>
      </c>
      <c r="W545" s="62"/>
      <c r="X545" s="62"/>
      <c r="Y545" s="62">
        <v>128</v>
      </c>
      <c r="Z545" s="62"/>
      <c r="AA545" s="62"/>
      <c r="AB545" s="62"/>
      <c r="AC545" s="62">
        <v>116</v>
      </c>
      <c r="AD545" s="62">
        <v>187</v>
      </c>
      <c r="AE545" s="63">
        <v>126</v>
      </c>
      <c r="AF545" s="17">
        <v>58</v>
      </c>
      <c r="AG545" s="18">
        <v>70</v>
      </c>
      <c r="AH545" s="19">
        <v>45</v>
      </c>
      <c r="AI545" s="20">
        <v>40</v>
      </c>
      <c r="AJ545" s="21">
        <v>45</v>
      </c>
      <c r="AK545" s="22">
        <v>42</v>
      </c>
      <c r="AL545" s="23">
        <f t="shared" si="0"/>
        <v>300</v>
      </c>
      <c r="AM545" s="24" t="s">
        <v>90</v>
      </c>
      <c r="AN545" s="25" t="s">
        <v>187</v>
      </c>
      <c r="AO545" s="24" t="s">
        <v>188</v>
      </c>
      <c r="AP545" s="34"/>
      <c r="AQ545" s="27" t="s">
        <v>786</v>
      </c>
      <c r="AR545" s="28" t="s">
        <v>69</v>
      </c>
      <c r="AS545" s="29">
        <v>0.7</v>
      </c>
      <c r="AT545" s="29">
        <v>45.2</v>
      </c>
      <c r="AU545" s="30">
        <v>20.5</v>
      </c>
      <c r="AV545" s="31"/>
      <c r="AW545" s="26">
        <v>1</v>
      </c>
      <c r="AX545" s="26"/>
      <c r="AY545" s="26"/>
      <c r="AZ545" s="26"/>
      <c r="BA545" s="25"/>
      <c r="BB545" s="24">
        <v>60</v>
      </c>
      <c r="BC545" s="26">
        <v>45</v>
      </c>
      <c r="BD545" s="32" t="s">
        <v>288</v>
      </c>
      <c r="BE545" s="32">
        <v>50</v>
      </c>
      <c r="BF545" s="35" t="s">
        <v>107</v>
      </c>
      <c r="BG545" s="26" t="s">
        <v>120</v>
      </c>
      <c r="BH545" s="29">
        <v>40</v>
      </c>
      <c r="BI545" s="26" t="s">
        <v>73</v>
      </c>
      <c r="BJ545" s="25" t="s">
        <v>90</v>
      </c>
      <c r="BK545" s="36" t="s">
        <v>247</v>
      </c>
      <c r="BL545" s="204" t="str">
        <f t="shared" si="9"/>
        <v>insert into Pokemon values ( 544, Gible, level, 58,  70,  45, 40,  45,  42, trainer,  Lv. 24)</v>
      </c>
    </row>
    <row r="546" spans="1:64" ht="12.75" customHeight="1">
      <c r="A546" s="12">
        <v>444</v>
      </c>
      <c r="B546" s="60" t="s">
        <v>974</v>
      </c>
      <c r="C546" s="60" t="s">
        <v>523</v>
      </c>
      <c r="D546" s="61"/>
      <c r="E546" s="62"/>
      <c r="F546" s="62"/>
      <c r="G546" s="62"/>
      <c r="H546" s="62"/>
      <c r="I546" s="62"/>
      <c r="J546" s="62">
        <v>110</v>
      </c>
      <c r="K546" s="62">
        <v>110</v>
      </c>
      <c r="L546" s="62"/>
      <c r="M546" s="62"/>
      <c r="N546" s="62"/>
      <c r="O546" s="62"/>
      <c r="P546" s="62">
        <v>7</v>
      </c>
      <c r="Q546" s="62">
        <v>239</v>
      </c>
      <c r="R546" s="62"/>
      <c r="S546" s="62"/>
      <c r="T546" s="62">
        <v>111</v>
      </c>
      <c r="U546" s="62"/>
      <c r="V546" s="62">
        <v>308</v>
      </c>
      <c r="W546" s="62"/>
      <c r="X546" s="62"/>
      <c r="Y546" s="62">
        <v>129</v>
      </c>
      <c r="Z546" s="62"/>
      <c r="AA546" s="62"/>
      <c r="AB546" s="62"/>
      <c r="AC546" s="62">
        <v>117</v>
      </c>
      <c r="AD546" s="62">
        <v>188</v>
      </c>
      <c r="AE546" s="63">
        <v>127</v>
      </c>
      <c r="AF546" s="17">
        <v>68</v>
      </c>
      <c r="AG546" s="18">
        <v>90</v>
      </c>
      <c r="AH546" s="19">
        <v>65</v>
      </c>
      <c r="AI546" s="20">
        <v>50</v>
      </c>
      <c r="AJ546" s="21">
        <v>55</v>
      </c>
      <c r="AK546" s="22">
        <v>82</v>
      </c>
      <c r="AL546" s="23">
        <f t="shared" si="0"/>
        <v>410</v>
      </c>
      <c r="AM546" s="24" t="s">
        <v>90</v>
      </c>
      <c r="AN546" s="25" t="s">
        <v>187</v>
      </c>
      <c r="AO546" s="24" t="s">
        <v>188</v>
      </c>
      <c r="AP546" s="34"/>
      <c r="AQ546" s="27" t="s">
        <v>786</v>
      </c>
      <c r="AR546" s="28" t="s">
        <v>139</v>
      </c>
      <c r="AS546" s="29">
        <v>1.4</v>
      </c>
      <c r="AT546" s="29">
        <v>123.5</v>
      </c>
      <c r="AU546" s="30">
        <v>56</v>
      </c>
      <c r="AV546" s="31"/>
      <c r="AW546" s="26">
        <v>2</v>
      </c>
      <c r="AX546" s="26"/>
      <c r="AY546" s="26"/>
      <c r="AZ546" s="26"/>
      <c r="BA546" s="25"/>
      <c r="BB546" s="24">
        <v>144</v>
      </c>
      <c r="BC546" s="26">
        <v>45</v>
      </c>
      <c r="BD546" s="32" t="s">
        <v>288</v>
      </c>
      <c r="BE546" s="32">
        <v>50</v>
      </c>
      <c r="BF546" s="35" t="s">
        <v>107</v>
      </c>
      <c r="BG546" s="26" t="s">
        <v>120</v>
      </c>
      <c r="BH546" s="29">
        <v>40</v>
      </c>
      <c r="BI546" s="26" t="s">
        <v>73</v>
      </c>
      <c r="BJ546" s="25" t="s">
        <v>90</v>
      </c>
      <c r="BK546" s="36" t="s">
        <v>975</v>
      </c>
      <c r="BL546" s="204" t="str">
        <f t="shared" si="9"/>
        <v>insert into Pokemon values ( 545, Gabite, level, 68,  90,  65, 50,  55,  82, trainer,  Lv. 48)</v>
      </c>
    </row>
    <row r="547" spans="1:64" ht="12.75" customHeight="1">
      <c r="A547" s="12">
        <v>445</v>
      </c>
      <c r="B547" s="60" t="s">
        <v>976</v>
      </c>
      <c r="C547" s="60" t="s">
        <v>523</v>
      </c>
      <c r="D547" s="61"/>
      <c r="E547" s="62"/>
      <c r="F547" s="62"/>
      <c r="G547" s="62"/>
      <c r="H547" s="62"/>
      <c r="I547" s="62"/>
      <c r="J547" s="62">
        <v>111</v>
      </c>
      <c r="K547" s="62">
        <v>111</v>
      </c>
      <c r="L547" s="62"/>
      <c r="M547" s="62"/>
      <c r="N547" s="62"/>
      <c r="O547" s="62"/>
      <c r="P547" s="62">
        <v>8</v>
      </c>
      <c r="Q547" s="62">
        <v>240</v>
      </c>
      <c r="R547" s="62"/>
      <c r="S547" s="62"/>
      <c r="T547" s="62">
        <v>112</v>
      </c>
      <c r="U547" s="62"/>
      <c r="V547" s="62">
        <v>309</v>
      </c>
      <c r="W547" s="62"/>
      <c r="X547" s="62"/>
      <c r="Y547" s="62">
        <v>130</v>
      </c>
      <c r="Z547" s="62"/>
      <c r="AA547" s="62"/>
      <c r="AB547" s="62"/>
      <c r="AC547" s="62">
        <v>118</v>
      </c>
      <c r="AD547" s="62">
        <v>189</v>
      </c>
      <c r="AE547" s="63">
        <v>128</v>
      </c>
      <c r="AF547" s="17">
        <v>108</v>
      </c>
      <c r="AG547" s="18">
        <v>130</v>
      </c>
      <c r="AH547" s="19">
        <v>95</v>
      </c>
      <c r="AI547" s="20">
        <v>80</v>
      </c>
      <c r="AJ547" s="21">
        <v>85</v>
      </c>
      <c r="AK547" s="22">
        <v>102</v>
      </c>
      <c r="AL547" s="23">
        <f t="shared" si="0"/>
        <v>600</v>
      </c>
      <c r="AM547" s="24" t="s">
        <v>90</v>
      </c>
      <c r="AN547" s="25" t="s">
        <v>187</v>
      </c>
      <c r="AO547" s="24" t="s">
        <v>188</v>
      </c>
      <c r="AP547" s="34"/>
      <c r="AQ547" s="27" t="s">
        <v>786</v>
      </c>
      <c r="AR547" s="28" t="s">
        <v>295</v>
      </c>
      <c r="AS547" s="29">
        <v>1.9</v>
      </c>
      <c r="AT547" s="29">
        <v>209.4</v>
      </c>
      <c r="AU547" s="30">
        <v>95</v>
      </c>
      <c r="AV547" s="31"/>
      <c r="AW547" s="26">
        <v>3</v>
      </c>
      <c r="AX547" s="26"/>
      <c r="AY547" s="26"/>
      <c r="AZ547" s="26"/>
      <c r="BA547" s="25"/>
      <c r="BB547" s="24">
        <v>300</v>
      </c>
      <c r="BC547" s="26">
        <v>45</v>
      </c>
      <c r="BD547" s="32" t="s">
        <v>288</v>
      </c>
      <c r="BE547" s="32">
        <v>50</v>
      </c>
      <c r="BF547" s="35" t="s">
        <v>107</v>
      </c>
      <c r="BG547" s="26" t="s">
        <v>120</v>
      </c>
      <c r="BH547" s="29">
        <v>40</v>
      </c>
      <c r="BI547" s="26" t="s">
        <v>73</v>
      </c>
      <c r="BJ547" s="25" t="s">
        <v>90</v>
      </c>
      <c r="BK547" s="36"/>
      <c r="BL547" s="204" t="str">
        <f t="shared" si="9"/>
        <v>insert into Pokemon values ( 546, Garchomp, level, 108,  130,  95, 80,  85,  102, trainer,  0)</v>
      </c>
    </row>
    <row r="548" spans="1:64" ht="12.75" customHeight="1">
      <c r="A548" s="12">
        <v>445.1</v>
      </c>
      <c r="B548" s="60" t="s">
        <v>977</v>
      </c>
      <c r="C548" s="60" t="s">
        <v>687</v>
      </c>
      <c r="D548" s="61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>
        <v>8</v>
      </c>
      <c r="Q548" s="62">
        <v>240</v>
      </c>
      <c r="R548" s="62"/>
      <c r="S548" s="62"/>
      <c r="T548" s="62">
        <v>112</v>
      </c>
      <c r="U548" s="62"/>
      <c r="V548" s="62">
        <v>309</v>
      </c>
      <c r="W548" s="62"/>
      <c r="X548" s="62"/>
      <c r="Y548" s="62">
        <v>130</v>
      </c>
      <c r="Z548" s="62"/>
      <c r="AA548" s="62"/>
      <c r="AB548" s="62"/>
      <c r="AC548" s="62"/>
      <c r="AD548" s="62"/>
      <c r="AE548" s="63"/>
      <c r="AF548" s="17">
        <v>108</v>
      </c>
      <c r="AG548" s="18">
        <v>170</v>
      </c>
      <c r="AH548" s="19">
        <v>115</v>
      </c>
      <c r="AI548" s="20">
        <v>120</v>
      </c>
      <c r="AJ548" s="21">
        <v>95</v>
      </c>
      <c r="AK548" s="22">
        <v>92</v>
      </c>
      <c r="AL548" s="23">
        <f t="shared" si="0"/>
        <v>700</v>
      </c>
      <c r="AM548" s="24" t="s">
        <v>90</v>
      </c>
      <c r="AN548" s="25" t="s">
        <v>187</v>
      </c>
      <c r="AO548" s="24" t="s">
        <v>255</v>
      </c>
      <c r="AP548" s="34"/>
      <c r="AQ548" s="27"/>
      <c r="AR548" s="28" t="s">
        <v>295</v>
      </c>
      <c r="AS548" s="29">
        <v>1.9</v>
      </c>
      <c r="AT548" s="29">
        <v>209.4</v>
      </c>
      <c r="AU548" s="30">
        <v>95</v>
      </c>
      <c r="AV548" s="31"/>
      <c r="AW548" s="26">
        <v>3</v>
      </c>
      <c r="AX548" s="26"/>
      <c r="AY548" s="26"/>
      <c r="AZ548" s="26"/>
      <c r="BA548" s="25"/>
      <c r="BB548" s="24">
        <v>350</v>
      </c>
      <c r="BC548" s="26">
        <v>45</v>
      </c>
      <c r="BD548" s="32" t="s">
        <v>288</v>
      </c>
      <c r="BE548" s="32">
        <v>50</v>
      </c>
      <c r="BF548" s="35" t="s">
        <v>107</v>
      </c>
      <c r="BG548" s="26" t="s">
        <v>120</v>
      </c>
      <c r="BH548" s="29">
        <v>40</v>
      </c>
      <c r="BI548" s="26" t="s">
        <v>73</v>
      </c>
      <c r="BJ548" s="25" t="s">
        <v>90</v>
      </c>
      <c r="BK548" s="70"/>
      <c r="BL548" s="204" t="str">
        <f t="shared" si="9"/>
        <v>insert into Pokemon values ( 547, Garchomp (Mega), level, 108,  170,  115, 120,  95,  92, trainer,  0)</v>
      </c>
    </row>
    <row r="549" spans="1:64" ht="12.75" customHeight="1">
      <c r="A549" s="12">
        <v>446</v>
      </c>
      <c r="B549" s="66" t="s">
        <v>978</v>
      </c>
      <c r="C549" s="66" t="s">
        <v>564</v>
      </c>
      <c r="D549" s="67"/>
      <c r="E549" s="68"/>
      <c r="F549" s="68"/>
      <c r="G549" s="68"/>
      <c r="H549" s="68"/>
      <c r="I549" s="68"/>
      <c r="J549" s="68">
        <v>112</v>
      </c>
      <c r="K549" s="68">
        <v>112</v>
      </c>
      <c r="L549" s="68"/>
      <c r="M549" s="68"/>
      <c r="N549" s="68">
        <v>138</v>
      </c>
      <c r="O549" s="68"/>
      <c r="P549" s="68"/>
      <c r="Q549" s="68">
        <v>35</v>
      </c>
      <c r="R549" s="68">
        <v>35</v>
      </c>
      <c r="S549" s="68"/>
      <c r="T549" s="68"/>
      <c r="U549" s="68"/>
      <c r="V549" s="68">
        <v>42</v>
      </c>
      <c r="W549" s="68">
        <v>42</v>
      </c>
      <c r="X549" s="68"/>
      <c r="Y549" s="68"/>
      <c r="Z549" s="68"/>
      <c r="AA549" s="68">
        <v>260</v>
      </c>
      <c r="AB549" s="68"/>
      <c r="AC549" s="68">
        <v>172</v>
      </c>
      <c r="AD549" s="68">
        <v>51</v>
      </c>
      <c r="AE549" s="69"/>
      <c r="AF549" s="46">
        <v>135</v>
      </c>
      <c r="AG549" s="47">
        <v>85</v>
      </c>
      <c r="AH549" s="19">
        <v>40</v>
      </c>
      <c r="AI549" s="20">
        <v>40</v>
      </c>
      <c r="AJ549" s="21">
        <v>85</v>
      </c>
      <c r="AK549" s="22">
        <v>5</v>
      </c>
      <c r="AL549" s="23">
        <f t="shared" si="0"/>
        <v>390</v>
      </c>
      <c r="AM549" s="24" t="s">
        <v>141</v>
      </c>
      <c r="AN549" s="37"/>
      <c r="AO549" s="24" t="s">
        <v>263</v>
      </c>
      <c r="AP549" s="26" t="s">
        <v>82</v>
      </c>
      <c r="AQ549" s="27" t="s">
        <v>161</v>
      </c>
      <c r="AR549" s="28" t="s">
        <v>88</v>
      </c>
      <c r="AS549" s="29">
        <v>0.6</v>
      </c>
      <c r="AT549" s="29">
        <v>231.5</v>
      </c>
      <c r="AU549" s="30">
        <v>105</v>
      </c>
      <c r="AV549" s="31">
        <v>1</v>
      </c>
      <c r="AW549" s="26"/>
      <c r="AX549" s="26"/>
      <c r="AY549" s="26"/>
      <c r="AZ549" s="26"/>
      <c r="BA549" s="25"/>
      <c r="BB549" s="24">
        <v>78</v>
      </c>
      <c r="BC549" s="26">
        <v>50</v>
      </c>
      <c r="BD549" s="32" t="s">
        <v>288</v>
      </c>
      <c r="BE549" s="32">
        <v>50</v>
      </c>
      <c r="BF549" s="35" t="s">
        <v>99</v>
      </c>
      <c r="BG549" s="26" t="s">
        <v>72</v>
      </c>
      <c r="BH549" s="29">
        <v>40</v>
      </c>
      <c r="BI549" s="26" t="s">
        <v>203</v>
      </c>
      <c r="BJ549" s="37"/>
      <c r="BK549" s="36" t="s">
        <v>919</v>
      </c>
      <c r="BL549" s="204" t="str">
        <f t="shared" si="9"/>
        <v>insert into Pokemon values ( 548, Munchlax, level, 135,  85,  40, 40,  85,  5, trainer,  Friendship (Day))</v>
      </c>
    </row>
    <row r="550" spans="1:64" ht="12.75" customHeight="1">
      <c r="A550" s="12">
        <v>447</v>
      </c>
      <c r="B550" s="60" t="s">
        <v>979</v>
      </c>
      <c r="C550" s="60" t="s">
        <v>564</v>
      </c>
      <c r="D550" s="61"/>
      <c r="E550" s="62"/>
      <c r="F550" s="62"/>
      <c r="G550" s="62"/>
      <c r="H550" s="62"/>
      <c r="I550" s="62"/>
      <c r="J550" s="62">
        <v>115</v>
      </c>
      <c r="K550" s="62">
        <v>115</v>
      </c>
      <c r="L550" s="62"/>
      <c r="M550" s="62">
        <v>33</v>
      </c>
      <c r="N550" s="62">
        <v>62</v>
      </c>
      <c r="O550" s="62"/>
      <c r="P550" s="62"/>
      <c r="Q550" s="62">
        <v>279</v>
      </c>
      <c r="R550" s="62"/>
      <c r="S550" s="62"/>
      <c r="T550" s="62"/>
      <c r="U550" s="62">
        <v>94</v>
      </c>
      <c r="V550" s="62">
        <v>377</v>
      </c>
      <c r="W550" s="62"/>
      <c r="X550" s="62"/>
      <c r="Y550" s="62"/>
      <c r="Z550" s="62">
        <v>124</v>
      </c>
      <c r="AA550" s="62">
        <v>298</v>
      </c>
      <c r="AB550" s="62"/>
      <c r="AC550" s="62">
        <v>134</v>
      </c>
      <c r="AD550" s="62">
        <v>223</v>
      </c>
      <c r="AE550" s="63">
        <v>163</v>
      </c>
      <c r="AF550" s="17">
        <v>40</v>
      </c>
      <c r="AG550" s="18">
        <v>70</v>
      </c>
      <c r="AH550" s="19">
        <v>40</v>
      </c>
      <c r="AI550" s="20">
        <v>35</v>
      </c>
      <c r="AJ550" s="21">
        <v>40</v>
      </c>
      <c r="AK550" s="22">
        <v>60</v>
      </c>
      <c r="AL550" s="23">
        <f t="shared" si="0"/>
        <v>285</v>
      </c>
      <c r="AM550" s="24" t="s">
        <v>280</v>
      </c>
      <c r="AN550" s="37"/>
      <c r="AO550" s="24" t="s">
        <v>312</v>
      </c>
      <c r="AP550" s="26" t="s">
        <v>234</v>
      </c>
      <c r="AQ550" s="27" t="s">
        <v>603</v>
      </c>
      <c r="AR550" s="28" t="s">
        <v>69</v>
      </c>
      <c r="AS550" s="29">
        <v>0.7</v>
      </c>
      <c r="AT550" s="29">
        <v>44.5</v>
      </c>
      <c r="AU550" s="30">
        <v>20.2</v>
      </c>
      <c r="AV550" s="31"/>
      <c r="AW550" s="26">
        <v>1</v>
      </c>
      <c r="AX550" s="26"/>
      <c r="AY550" s="26"/>
      <c r="AZ550" s="26"/>
      <c r="BA550" s="25"/>
      <c r="BB550" s="24">
        <v>57</v>
      </c>
      <c r="BC550" s="26">
        <v>75</v>
      </c>
      <c r="BD550" s="32" t="s">
        <v>70</v>
      </c>
      <c r="BE550" s="32">
        <v>50</v>
      </c>
      <c r="BF550" s="35" t="s">
        <v>107</v>
      </c>
      <c r="BG550" s="26" t="s">
        <v>72</v>
      </c>
      <c r="BH550" s="29">
        <v>25</v>
      </c>
      <c r="BI550" s="26" t="s">
        <v>203</v>
      </c>
      <c r="BJ550" s="37"/>
      <c r="BK550" s="36" t="s">
        <v>919</v>
      </c>
      <c r="BL550" s="204" t="str">
        <f t="shared" si="9"/>
        <v>insert into Pokemon values ( 549, Riolu, level, 40,  70,  40, 35,  40,  60, trainer,  Friendship (Day))</v>
      </c>
    </row>
    <row r="551" spans="1:64" ht="12.75" customHeight="1">
      <c r="A551" s="12">
        <v>448</v>
      </c>
      <c r="B551" s="60" t="s">
        <v>980</v>
      </c>
      <c r="C551" s="60"/>
      <c r="D551" s="61"/>
      <c r="E551" s="62"/>
      <c r="F551" s="62"/>
      <c r="G551" s="62"/>
      <c r="H551" s="62"/>
      <c r="I551" s="62"/>
      <c r="J551" s="62">
        <v>116</v>
      </c>
      <c r="K551" s="62">
        <v>116</v>
      </c>
      <c r="L551" s="62"/>
      <c r="M551" s="62">
        <v>34</v>
      </c>
      <c r="N551" s="62">
        <v>63</v>
      </c>
      <c r="O551" s="62"/>
      <c r="P551" s="62"/>
      <c r="Q551" s="62">
        <v>280</v>
      </c>
      <c r="R551" s="62"/>
      <c r="S551" s="62"/>
      <c r="T551" s="62"/>
      <c r="U551" s="62">
        <v>95</v>
      </c>
      <c r="V551" s="62">
        <v>378</v>
      </c>
      <c r="W551" s="62"/>
      <c r="X551" s="62"/>
      <c r="Y551" s="62"/>
      <c r="Z551" s="62">
        <v>125</v>
      </c>
      <c r="AA551" s="62">
        <v>299</v>
      </c>
      <c r="AB551" s="62"/>
      <c r="AC551" s="62">
        <v>135</v>
      </c>
      <c r="AD551" s="62">
        <v>224</v>
      </c>
      <c r="AE551" s="63">
        <v>164</v>
      </c>
      <c r="AF551" s="17">
        <v>70</v>
      </c>
      <c r="AG551" s="18">
        <v>110</v>
      </c>
      <c r="AH551" s="19">
        <v>70</v>
      </c>
      <c r="AI551" s="20">
        <v>115</v>
      </c>
      <c r="AJ551" s="21">
        <v>70</v>
      </c>
      <c r="AK551" s="22">
        <v>90</v>
      </c>
      <c r="AL551" s="23">
        <f t="shared" si="0"/>
        <v>525</v>
      </c>
      <c r="AM551" s="24" t="s">
        <v>280</v>
      </c>
      <c r="AN551" s="25" t="s">
        <v>192</v>
      </c>
      <c r="AO551" s="24" t="s">
        <v>312</v>
      </c>
      <c r="AP551" s="26" t="s">
        <v>234</v>
      </c>
      <c r="AQ551" s="27" t="s">
        <v>287</v>
      </c>
      <c r="AR551" s="28" t="s">
        <v>167</v>
      </c>
      <c r="AS551" s="29">
        <v>1.2</v>
      </c>
      <c r="AT551" s="29">
        <v>119</v>
      </c>
      <c r="AU551" s="30">
        <v>54</v>
      </c>
      <c r="AV551" s="31"/>
      <c r="AW551" s="26">
        <v>1</v>
      </c>
      <c r="AX551" s="26"/>
      <c r="AY551" s="26">
        <v>1</v>
      </c>
      <c r="AZ551" s="26"/>
      <c r="BA551" s="25"/>
      <c r="BB551" s="24">
        <v>184</v>
      </c>
      <c r="BC551" s="26">
        <v>45</v>
      </c>
      <c r="BD551" s="32" t="s">
        <v>70</v>
      </c>
      <c r="BE551" s="32">
        <v>50</v>
      </c>
      <c r="BF551" s="35" t="s">
        <v>107</v>
      </c>
      <c r="BG551" s="26" t="s">
        <v>72</v>
      </c>
      <c r="BH551" s="29">
        <v>25</v>
      </c>
      <c r="BI551" s="26" t="s">
        <v>156</v>
      </c>
      <c r="BJ551" s="25" t="s">
        <v>305</v>
      </c>
      <c r="BK551" s="36"/>
      <c r="BL551" s="204" t="str">
        <f t="shared" si="9"/>
        <v>insert into Pokemon values ( 550, Lucario, level, 70,  110,  70, 115,  70,  90, trainer,  0)</v>
      </c>
    </row>
    <row r="552" spans="1:64" ht="12.75" customHeight="1">
      <c r="A552" s="12">
        <v>448.1</v>
      </c>
      <c r="B552" s="60" t="s">
        <v>981</v>
      </c>
      <c r="C552" s="60" t="s">
        <v>137</v>
      </c>
      <c r="D552" s="61"/>
      <c r="E552" s="62"/>
      <c r="F552" s="62"/>
      <c r="G552" s="62"/>
      <c r="H552" s="62"/>
      <c r="I552" s="62"/>
      <c r="J552" s="62"/>
      <c r="K552" s="62"/>
      <c r="L552" s="62"/>
      <c r="M552" s="62"/>
      <c r="N552" s="62">
        <v>63</v>
      </c>
      <c r="O552" s="62"/>
      <c r="P552" s="62"/>
      <c r="Q552" s="62">
        <v>280</v>
      </c>
      <c r="R552" s="62"/>
      <c r="S552" s="62"/>
      <c r="T552" s="62"/>
      <c r="U552" s="62">
        <v>95</v>
      </c>
      <c r="V552" s="62">
        <v>378</v>
      </c>
      <c r="W552" s="62"/>
      <c r="X552" s="62"/>
      <c r="Y552" s="62"/>
      <c r="Z552" s="62">
        <v>125</v>
      </c>
      <c r="AA552" s="62"/>
      <c r="AB552" s="62"/>
      <c r="AC552" s="62"/>
      <c r="AD552" s="62"/>
      <c r="AE552" s="63"/>
      <c r="AF552" s="17">
        <v>70</v>
      </c>
      <c r="AG552" s="18">
        <v>145</v>
      </c>
      <c r="AH552" s="19">
        <v>88</v>
      </c>
      <c r="AI552" s="20">
        <v>140</v>
      </c>
      <c r="AJ552" s="21">
        <v>70</v>
      </c>
      <c r="AK552" s="22">
        <v>112</v>
      </c>
      <c r="AL552" s="23">
        <f t="shared" si="0"/>
        <v>625</v>
      </c>
      <c r="AM552" s="24" t="s">
        <v>280</v>
      </c>
      <c r="AN552" s="25" t="s">
        <v>192</v>
      </c>
      <c r="AO552" s="24" t="s">
        <v>138</v>
      </c>
      <c r="AP552" s="26"/>
      <c r="AQ552" s="27"/>
      <c r="AR552" s="28" t="s">
        <v>207</v>
      </c>
      <c r="AS552" s="29">
        <v>1.3</v>
      </c>
      <c r="AT552" s="29">
        <v>126.8</v>
      </c>
      <c r="AU552" s="30">
        <v>57.5</v>
      </c>
      <c r="AV552" s="31"/>
      <c r="AW552" s="26">
        <v>1</v>
      </c>
      <c r="AX552" s="26"/>
      <c r="AY552" s="26">
        <v>1</v>
      </c>
      <c r="AZ552" s="26"/>
      <c r="BA552" s="25"/>
      <c r="BB552" s="24">
        <v>219</v>
      </c>
      <c r="BC552" s="26">
        <v>45</v>
      </c>
      <c r="BD552" s="32" t="s">
        <v>70</v>
      </c>
      <c r="BE552" s="32">
        <v>50</v>
      </c>
      <c r="BF552" s="35" t="s">
        <v>107</v>
      </c>
      <c r="BG552" s="26" t="s">
        <v>72</v>
      </c>
      <c r="BH552" s="29">
        <v>25</v>
      </c>
      <c r="BI552" s="26" t="s">
        <v>156</v>
      </c>
      <c r="BJ552" s="25" t="s">
        <v>305</v>
      </c>
      <c r="BK552" s="36"/>
      <c r="BL552" s="204" t="str">
        <f t="shared" si="9"/>
        <v>insert into Pokemon values ( 551, Lucario (Mega), level, 70,  145,  88, 140,  70,  112, trainer,  0)</v>
      </c>
    </row>
    <row r="553" spans="1:64" ht="12.75" customHeight="1">
      <c r="A553" s="12">
        <v>449</v>
      </c>
      <c r="B553" s="60" t="s">
        <v>982</v>
      </c>
      <c r="C553" s="60"/>
      <c r="D553" s="61"/>
      <c r="E553" s="62"/>
      <c r="F553" s="62"/>
      <c r="G553" s="62"/>
      <c r="H553" s="62"/>
      <c r="I553" s="62"/>
      <c r="J553" s="62">
        <v>122</v>
      </c>
      <c r="K553" s="62">
        <v>122</v>
      </c>
      <c r="L553" s="62"/>
      <c r="M553" s="62"/>
      <c r="N553" s="62"/>
      <c r="O553" s="62">
        <v>48</v>
      </c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>
        <v>314</v>
      </c>
      <c r="AB553" s="62"/>
      <c r="AC553" s="62"/>
      <c r="AD553" s="62">
        <v>107</v>
      </c>
      <c r="AE553" s="63">
        <v>265</v>
      </c>
      <c r="AF553" s="17">
        <v>68</v>
      </c>
      <c r="AG553" s="18">
        <v>72</v>
      </c>
      <c r="AH553" s="19">
        <v>78</v>
      </c>
      <c r="AI553" s="20">
        <v>38</v>
      </c>
      <c r="AJ553" s="21">
        <v>42</v>
      </c>
      <c r="AK553" s="22">
        <v>32</v>
      </c>
      <c r="AL553" s="23">
        <f t="shared" si="0"/>
        <v>330</v>
      </c>
      <c r="AM553" s="24" t="s">
        <v>187</v>
      </c>
      <c r="AN553" s="37"/>
      <c r="AO553" s="24" t="s">
        <v>685</v>
      </c>
      <c r="AP553" s="34"/>
      <c r="AQ553" s="27" t="s">
        <v>255</v>
      </c>
      <c r="AR553" s="28" t="s">
        <v>182</v>
      </c>
      <c r="AS553" s="29">
        <v>0.8</v>
      </c>
      <c r="AT553" s="29">
        <v>109.1</v>
      </c>
      <c r="AU553" s="30">
        <v>49.5</v>
      </c>
      <c r="AV553" s="31"/>
      <c r="AW553" s="26"/>
      <c r="AX553" s="26">
        <v>1</v>
      </c>
      <c r="AY553" s="26"/>
      <c r="AZ553" s="26"/>
      <c r="BA553" s="25"/>
      <c r="BB553" s="24">
        <v>66</v>
      </c>
      <c r="BC553" s="26">
        <v>140</v>
      </c>
      <c r="BD553" s="32" t="s">
        <v>288</v>
      </c>
      <c r="BE553" s="32">
        <v>50</v>
      </c>
      <c r="BF553" s="35" t="s">
        <v>130</v>
      </c>
      <c r="BG553" s="26" t="s">
        <v>120</v>
      </c>
      <c r="BH553" s="29">
        <v>30</v>
      </c>
      <c r="BI553" s="26" t="s">
        <v>156</v>
      </c>
      <c r="BJ553" s="37"/>
      <c r="BK553" s="36" t="s">
        <v>372</v>
      </c>
      <c r="BL553" s="204" t="str">
        <f t="shared" si="9"/>
        <v>insert into Pokemon values ( 552, Hippopotas, level, 68,  72,  78, 38,  42,  32, trainer,  Lv. 34)</v>
      </c>
    </row>
    <row r="554" spans="1:64" ht="12.75" customHeight="1">
      <c r="A554" s="12">
        <v>450</v>
      </c>
      <c r="B554" s="60" t="s">
        <v>983</v>
      </c>
      <c r="C554" s="60"/>
      <c r="D554" s="61"/>
      <c r="E554" s="62"/>
      <c r="F554" s="62"/>
      <c r="G554" s="62"/>
      <c r="H554" s="62"/>
      <c r="I554" s="62"/>
      <c r="J554" s="62">
        <v>123</v>
      </c>
      <c r="K554" s="62">
        <v>123</v>
      </c>
      <c r="L554" s="62"/>
      <c r="M554" s="62"/>
      <c r="N554" s="62"/>
      <c r="O554" s="62">
        <v>49</v>
      </c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>
        <v>315</v>
      </c>
      <c r="AB554" s="62"/>
      <c r="AC554" s="62"/>
      <c r="AD554" s="62">
        <v>108</v>
      </c>
      <c r="AE554" s="63">
        <v>266</v>
      </c>
      <c r="AF554" s="17">
        <v>108</v>
      </c>
      <c r="AG554" s="18">
        <v>112</v>
      </c>
      <c r="AH554" s="19">
        <v>118</v>
      </c>
      <c r="AI554" s="20">
        <v>68</v>
      </c>
      <c r="AJ554" s="21">
        <v>72</v>
      </c>
      <c r="AK554" s="22">
        <v>47</v>
      </c>
      <c r="AL554" s="23">
        <f t="shared" si="0"/>
        <v>525</v>
      </c>
      <c r="AM554" s="24" t="s">
        <v>187</v>
      </c>
      <c r="AN554" s="37"/>
      <c r="AO554" s="24" t="s">
        <v>685</v>
      </c>
      <c r="AP554" s="34"/>
      <c r="AQ554" s="27" t="s">
        <v>255</v>
      </c>
      <c r="AR554" s="28" t="s">
        <v>79</v>
      </c>
      <c r="AS554" s="29">
        <v>2</v>
      </c>
      <c r="AT554" s="29">
        <v>661.4</v>
      </c>
      <c r="AU554" s="30">
        <v>300</v>
      </c>
      <c r="AV554" s="31"/>
      <c r="AW554" s="26"/>
      <c r="AX554" s="26">
        <v>2</v>
      </c>
      <c r="AY554" s="26"/>
      <c r="AZ554" s="26"/>
      <c r="BA554" s="25"/>
      <c r="BB554" s="24">
        <v>184</v>
      </c>
      <c r="BC554" s="26">
        <v>60</v>
      </c>
      <c r="BD554" s="32" t="s">
        <v>288</v>
      </c>
      <c r="BE554" s="32">
        <v>50</v>
      </c>
      <c r="BF554" s="35" t="s">
        <v>130</v>
      </c>
      <c r="BG554" s="26" t="s">
        <v>120</v>
      </c>
      <c r="BH554" s="29">
        <v>30</v>
      </c>
      <c r="BI554" s="26" t="s">
        <v>156</v>
      </c>
      <c r="BJ554" s="37"/>
      <c r="BK554" s="36"/>
      <c r="BL554" s="204" t="str">
        <f t="shared" si="9"/>
        <v>insert into Pokemon values ( 553, Hippowdon, level, 108,  112,  118, 68,  72,  47, trainer,  0)</v>
      </c>
    </row>
    <row r="555" spans="1:64" ht="12.75" customHeight="1">
      <c r="A555" s="12">
        <v>451</v>
      </c>
      <c r="B555" s="60" t="s">
        <v>984</v>
      </c>
      <c r="C555" s="60"/>
      <c r="D555" s="61"/>
      <c r="E555" s="62"/>
      <c r="F555" s="62"/>
      <c r="G555" s="62"/>
      <c r="H555" s="62"/>
      <c r="I555" s="62"/>
      <c r="J555" s="62">
        <v>127</v>
      </c>
      <c r="K555" s="62">
        <v>127</v>
      </c>
      <c r="L555" s="62"/>
      <c r="M555" s="62">
        <v>201</v>
      </c>
      <c r="N555" s="62"/>
      <c r="O555" s="62"/>
      <c r="P555" s="62">
        <v>15</v>
      </c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>
        <v>285</v>
      </c>
      <c r="AB555" s="62">
        <v>50</v>
      </c>
      <c r="AC555" s="62"/>
      <c r="AD555" s="62">
        <v>148</v>
      </c>
      <c r="AE555" s="63"/>
      <c r="AF555" s="17">
        <v>40</v>
      </c>
      <c r="AG555" s="18">
        <v>50</v>
      </c>
      <c r="AH555" s="19">
        <v>90</v>
      </c>
      <c r="AI555" s="20">
        <v>30</v>
      </c>
      <c r="AJ555" s="21">
        <v>55</v>
      </c>
      <c r="AK555" s="22">
        <v>65</v>
      </c>
      <c r="AL555" s="23">
        <f t="shared" si="0"/>
        <v>330</v>
      </c>
      <c r="AM555" s="24" t="s">
        <v>66</v>
      </c>
      <c r="AN555" s="25" t="s">
        <v>115</v>
      </c>
      <c r="AO555" s="24" t="s">
        <v>419</v>
      </c>
      <c r="AP555" s="26" t="s">
        <v>135</v>
      </c>
      <c r="AQ555" s="27" t="s">
        <v>142</v>
      </c>
      <c r="AR555" s="28" t="s">
        <v>182</v>
      </c>
      <c r="AS555" s="29">
        <v>0.8</v>
      </c>
      <c r="AT555" s="29">
        <v>26.5</v>
      </c>
      <c r="AU555" s="30">
        <v>12</v>
      </c>
      <c r="AV555" s="31"/>
      <c r="AW555" s="26"/>
      <c r="AX555" s="26">
        <v>1</v>
      </c>
      <c r="AY555" s="26"/>
      <c r="AZ555" s="26"/>
      <c r="BA555" s="25"/>
      <c r="BB555" s="24">
        <v>66</v>
      </c>
      <c r="BC555" s="26">
        <v>120</v>
      </c>
      <c r="BD555" s="32" t="s">
        <v>288</v>
      </c>
      <c r="BE555" s="32">
        <v>50</v>
      </c>
      <c r="BF555" s="35" t="s">
        <v>155</v>
      </c>
      <c r="BG555" s="26" t="s">
        <v>120</v>
      </c>
      <c r="BH555" s="29">
        <v>20</v>
      </c>
      <c r="BI555" s="26" t="s">
        <v>115</v>
      </c>
      <c r="BJ555" s="25" t="s">
        <v>324</v>
      </c>
      <c r="BK555" s="36" t="s">
        <v>339</v>
      </c>
      <c r="BL555" s="204" t="str">
        <f t="shared" si="9"/>
        <v>insert into Pokemon values ( 554, Skorupi, level, 40,  50,  90, 30,  55,  65, trainer,  Lv. 40)</v>
      </c>
    </row>
    <row r="556" spans="1:64" ht="12.75" customHeight="1">
      <c r="A556" s="12">
        <v>452</v>
      </c>
      <c r="B556" s="60" t="s">
        <v>985</v>
      </c>
      <c r="C556" s="60"/>
      <c r="D556" s="61"/>
      <c r="E556" s="62"/>
      <c r="F556" s="62"/>
      <c r="G556" s="62"/>
      <c r="H556" s="62"/>
      <c r="I556" s="62"/>
      <c r="J556" s="62">
        <v>128</v>
      </c>
      <c r="K556" s="62">
        <v>128</v>
      </c>
      <c r="L556" s="62"/>
      <c r="M556" s="62">
        <v>202</v>
      </c>
      <c r="N556" s="62"/>
      <c r="O556" s="62"/>
      <c r="P556" s="62">
        <v>16</v>
      </c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>
        <v>286</v>
      </c>
      <c r="AB556" s="62">
        <v>51</v>
      </c>
      <c r="AC556" s="62"/>
      <c r="AD556" s="62">
        <v>149</v>
      </c>
      <c r="AE556" s="63"/>
      <c r="AF556" s="17">
        <v>70</v>
      </c>
      <c r="AG556" s="18">
        <v>90</v>
      </c>
      <c r="AH556" s="19">
        <v>110</v>
      </c>
      <c r="AI556" s="20">
        <v>60</v>
      </c>
      <c r="AJ556" s="21">
        <v>75</v>
      </c>
      <c r="AK556" s="22">
        <v>95</v>
      </c>
      <c r="AL556" s="23">
        <f t="shared" si="0"/>
        <v>500</v>
      </c>
      <c r="AM556" s="24" t="s">
        <v>66</v>
      </c>
      <c r="AN556" s="25" t="s">
        <v>160</v>
      </c>
      <c r="AO556" s="24" t="s">
        <v>419</v>
      </c>
      <c r="AP556" s="26" t="s">
        <v>135</v>
      </c>
      <c r="AQ556" s="27" t="s">
        <v>142</v>
      </c>
      <c r="AR556" s="28" t="s">
        <v>207</v>
      </c>
      <c r="AS556" s="29">
        <v>1.3</v>
      </c>
      <c r="AT556" s="29">
        <v>135.6</v>
      </c>
      <c r="AU556" s="30">
        <v>61.5</v>
      </c>
      <c r="AV556" s="31"/>
      <c r="AW556" s="26"/>
      <c r="AX556" s="26">
        <v>2</v>
      </c>
      <c r="AY556" s="26"/>
      <c r="AZ556" s="26"/>
      <c r="BA556" s="25"/>
      <c r="BB556" s="24">
        <v>175</v>
      </c>
      <c r="BC556" s="26">
        <v>45</v>
      </c>
      <c r="BD556" s="32" t="s">
        <v>288</v>
      </c>
      <c r="BE556" s="32">
        <v>50</v>
      </c>
      <c r="BF556" s="35" t="s">
        <v>155</v>
      </c>
      <c r="BG556" s="26" t="s">
        <v>120</v>
      </c>
      <c r="BH556" s="29">
        <v>20</v>
      </c>
      <c r="BI556" s="26" t="s">
        <v>115</v>
      </c>
      <c r="BJ556" s="25" t="s">
        <v>324</v>
      </c>
      <c r="BK556" s="36"/>
      <c r="BL556" s="204" t="str">
        <f t="shared" si="9"/>
        <v>insert into Pokemon values ( 555, Drapion, level, 70,  90,  110, 60,  75,  95, trainer,  0)</v>
      </c>
    </row>
    <row r="557" spans="1:64" ht="12.75" customHeight="1">
      <c r="A557" s="12">
        <v>453</v>
      </c>
      <c r="B557" s="60" t="s">
        <v>986</v>
      </c>
      <c r="C557" s="60"/>
      <c r="D557" s="61"/>
      <c r="E557" s="62"/>
      <c r="F557" s="62"/>
      <c r="G557" s="62"/>
      <c r="H557" s="62"/>
      <c r="I557" s="62"/>
      <c r="J557" s="62">
        <v>129</v>
      </c>
      <c r="K557" s="62">
        <v>129</v>
      </c>
      <c r="L557" s="62"/>
      <c r="M557" s="62">
        <v>290</v>
      </c>
      <c r="N557" s="62">
        <v>125</v>
      </c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>
        <v>222</v>
      </c>
      <c r="AB557" s="62">
        <v>82</v>
      </c>
      <c r="AC557" s="62"/>
      <c r="AD557" s="62">
        <v>99</v>
      </c>
      <c r="AE557" s="63">
        <v>175</v>
      </c>
      <c r="AF557" s="17">
        <v>48</v>
      </c>
      <c r="AG557" s="18">
        <v>61</v>
      </c>
      <c r="AH557" s="19">
        <v>40</v>
      </c>
      <c r="AI557" s="20">
        <v>61</v>
      </c>
      <c r="AJ557" s="21">
        <v>40</v>
      </c>
      <c r="AK557" s="22">
        <v>50</v>
      </c>
      <c r="AL557" s="23">
        <f t="shared" si="0"/>
        <v>300</v>
      </c>
      <c r="AM557" s="24" t="s">
        <v>66</v>
      </c>
      <c r="AN557" s="25" t="s">
        <v>280</v>
      </c>
      <c r="AO557" s="24" t="s">
        <v>342</v>
      </c>
      <c r="AP557" s="26" t="s">
        <v>245</v>
      </c>
      <c r="AQ557" s="27" t="s">
        <v>376</v>
      </c>
      <c r="AR557" s="28" t="s">
        <v>69</v>
      </c>
      <c r="AS557" s="29">
        <v>0.7</v>
      </c>
      <c r="AT557" s="29">
        <v>50.7</v>
      </c>
      <c r="AU557" s="30">
        <v>23</v>
      </c>
      <c r="AV557" s="31"/>
      <c r="AW557" s="26">
        <v>1</v>
      </c>
      <c r="AX557" s="26"/>
      <c r="AY557" s="26"/>
      <c r="AZ557" s="26"/>
      <c r="BA557" s="25"/>
      <c r="BB557" s="24">
        <v>60</v>
      </c>
      <c r="BC557" s="26">
        <v>140</v>
      </c>
      <c r="BD557" s="32" t="s">
        <v>119</v>
      </c>
      <c r="BE557" s="32">
        <v>100</v>
      </c>
      <c r="BF557" s="35" t="s">
        <v>107</v>
      </c>
      <c r="BG557" s="26" t="s">
        <v>120</v>
      </c>
      <c r="BH557" s="40">
        <v>10</v>
      </c>
      <c r="BI557" s="26" t="s">
        <v>305</v>
      </c>
      <c r="BJ557" s="37"/>
      <c r="BK557" s="36" t="s">
        <v>771</v>
      </c>
      <c r="BL557" s="204" t="str">
        <f t="shared" si="9"/>
        <v>insert into Pokemon values ( 556, Croagunk, level, 48,  61,  40, 61,  40,  50, trainer,  Lv. 37)</v>
      </c>
    </row>
    <row r="558" spans="1:64" ht="12.75" customHeight="1">
      <c r="A558" s="12">
        <v>454</v>
      </c>
      <c r="B558" s="60" t="s">
        <v>987</v>
      </c>
      <c r="C558" s="60"/>
      <c r="D558" s="61"/>
      <c r="E558" s="62"/>
      <c r="F558" s="62"/>
      <c r="G558" s="62"/>
      <c r="H558" s="62"/>
      <c r="I558" s="62"/>
      <c r="J558" s="62">
        <v>130</v>
      </c>
      <c r="K558" s="62">
        <v>130</v>
      </c>
      <c r="L558" s="62"/>
      <c r="M558" s="62">
        <v>291</v>
      </c>
      <c r="N558" s="62">
        <v>126</v>
      </c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>
        <v>223</v>
      </c>
      <c r="AB558" s="62">
        <v>83</v>
      </c>
      <c r="AC558" s="62"/>
      <c r="AD558" s="62">
        <v>100</v>
      </c>
      <c r="AE558" s="63">
        <v>176</v>
      </c>
      <c r="AF558" s="17">
        <v>83</v>
      </c>
      <c r="AG558" s="18">
        <v>106</v>
      </c>
      <c r="AH558" s="19">
        <v>65</v>
      </c>
      <c r="AI558" s="20">
        <v>86</v>
      </c>
      <c r="AJ558" s="21">
        <v>65</v>
      </c>
      <c r="AK558" s="22">
        <v>85</v>
      </c>
      <c r="AL558" s="23">
        <f t="shared" si="0"/>
        <v>490</v>
      </c>
      <c r="AM558" s="24" t="s">
        <v>66</v>
      </c>
      <c r="AN558" s="25" t="s">
        <v>280</v>
      </c>
      <c r="AO558" s="24" t="s">
        <v>342</v>
      </c>
      <c r="AP558" s="26" t="s">
        <v>245</v>
      </c>
      <c r="AQ558" s="27" t="s">
        <v>376</v>
      </c>
      <c r="AR558" s="28" t="s">
        <v>207</v>
      </c>
      <c r="AS558" s="29">
        <v>1.3</v>
      </c>
      <c r="AT558" s="29">
        <v>97.9</v>
      </c>
      <c r="AU558" s="30">
        <v>44.4</v>
      </c>
      <c r="AV558" s="31"/>
      <c r="AW558" s="26">
        <v>2</v>
      </c>
      <c r="AX558" s="26"/>
      <c r="AY558" s="26"/>
      <c r="AZ558" s="26"/>
      <c r="BA558" s="25"/>
      <c r="BB558" s="24">
        <v>172</v>
      </c>
      <c r="BC558" s="26">
        <v>75</v>
      </c>
      <c r="BD558" s="32" t="s">
        <v>119</v>
      </c>
      <c r="BE558" s="32">
        <v>50</v>
      </c>
      <c r="BF558" s="35" t="s">
        <v>107</v>
      </c>
      <c r="BG558" s="26" t="s">
        <v>120</v>
      </c>
      <c r="BH558" s="40">
        <v>10</v>
      </c>
      <c r="BI558" s="26" t="s">
        <v>305</v>
      </c>
      <c r="BJ558" s="37"/>
      <c r="BK558" s="36"/>
      <c r="BL558" s="204" t="str">
        <f t="shared" si="9"/>
        <v>insert into Pokemon values ( 557, Toxicroak, level, 83,  106,  65, 86,  65,  85, trainer,  0)</v>
      </c>
    </row>
    <row r="559" spans="1:64" ht="12.75" customHeight="1">
      <c r="A559" s="12">
        <v>455</v>
      </c>
      <c r="B559" s="60" t="s">
        <v>988</v>
      </c>
      <c r="C559" s="60"/>
      <c r="D559" s="61"/>
      <c r="E559" s="62"/>
      <c r="F559" s="62"/>
      <c r="G559" s="62"/>
      <c r="H559" s="62"/>
      <c r="I559" s="62"/>
      <c r="J559" s="62">
        <v>131</v>
      </c>
      <c r="K559" s="62">
        <v>131</v>
      </c>
      <c r="L559" s="62"/>
      <c r="M559" s="62">
        <v>289</v>
      </c>
      <c r="N559" s="62"/>
      <c r="O559" s="62"/>
      <c r="P559" s="62">
        <v>29</v>
      </c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>
        <v>92</v>
      </c>
      <c r="AE559" s="63"/>
      <c r="AF559" s="17">
        <v>74</v>
      </c>
      <c r="AG559" s="18">
        <v>100</v>
      </c>
      <c r="AH559" s="19">
        <v>72</v>
      </c>
      <c r="AI559" s="20">
        <v>90</v>
      </c>
      <c r="AJ559" s="21">
        <v>72</v>
      </c>
      <c r="AK559" s="22">
        <v>46</v>
      </c>
      <c r="AL559" s="23">
        <f t="shared" si="0"/>
        <v>454</v>
      </c>
      <c r="AM559" s="24" t="s">
        <v>65</v>
      </c>
      <c r="AN559" s="37"/>
      <c r="AO559" s="24" t="s">
        <v>390</v>
      </c>
      <c r="AP559" s="34"/>
      <c r="AQ559" s="38"/>
      <c r="AR559" s="39" t="s">
        <v>139</v>
      </c>
      <c r="AS559" s="40">
        <v>1.4</v>
      </c>
      <c r="AT559" s="40">
        <v>59.5</v>
      </c>
      <c r="AU559" s="41">
        <v>27</v>
      </c>
      <c r="AV559" s="31"/>
      <c r="AW559" s="26">
        <v>2</v>
      </c>
      <c r="AX559" s="26"/>
      <c r="AY559" s="26"/>
      <c r="AZ559" s="26"/>
      <c r="BA559" s="25"/>
      <c r="BB559" s="24">
        <v>159</v>
      </c>
      <c r="BC559" s="26">
        <v>200</v>
      </c>
      <c r="BD559" s="32" t="s">
        <v>288</v>
      </c>
      <c r="BE559" s="32">
        <v>50</v>
      </c>
      <c r="BF559" s="35" t="s">
        <v>71</v>
      </c>
      <c r="BG559" s="26" t="s">
        <v>120</v>
      </c>
      <c r="BH559" s="29">
        <v>25</v>
      </c>
      <c r="BI559" s="26" t="s">
        <v>65</v>
      </c>
      <c r="BJ559" s="37"/>
      <c r="BK559" s="36"/>
      <c r="BL559" s="204" t="str">
        <f t="shared" si="9"/>
        <v>insert into Pokemon values ( 558, Carnivine, level, 74,  100,  72, 90,  72,  46, trainer,  0)</v>
      </c>
    </row>
    <row r="560" spans="1:64" ht="12.75" customHeight="1">
      <c r="A560" s="12">
        <v>456</v>
      </c>
      <c r="B560" s="60" t="s">
        <v>989</v>
      </c>
      <c r="C560" s="60"/>
      <c r="D560" s="61"/>
      <c r="E560" s="62"/>
      <c r="F560" s="62"/>
      <c r="G560" s="62"/>
      <c r="H560" s="62"/>
      <c r="I560" s="62"/>
      <c r="J560" s="62">
        <v>134</v>
      </c>
      <c r="K560" s="62">
        <v>134</v>
      </c>
      <c r="L560" s="62"/>
      <c r="M560" s="62"/>
      <c r="N560" s="62"/>
      <c r="O560" s="62"/>
      <c r="P560" s="62"/>
      <c r="Q560" s="62">
        <v>108</v>
      </c>
      <c r="R560" s="62">
        <v>108</v>
      </c>
      <c r="S560" s="62">
        <v>40</v>
      </c>
      <c r="T560" s="62">
        <v>55</v>
      </c>
      <c r="U560" s="62">
        <v>57</v>
      </c>
      <c r="V560" s="62">
        <v>131</v>
      </c>
      <c r="W560" s="62">
        <v>131</v>
      </c>
      <c r="X560" s="62">
        <v>40</v>
      </c>
      <c r="Y560" s="62">
        <v>58</v>
      </c>
      <c r="Z560" s="62">
        <v>69</v>
      </c>
      <c r="AA560" s="62"/>
      <c r="AB560" s="62"/>
      <c r="AC560" s="62"/>
      <c r="AD560" s="62">
        <v>172</v>
      </c>
      <c r="AE560" s="63">
        <v>333</v>
      </c>
      <c r="AF560" s="17">
        <v>49</v>
      </c>
      <c r="AG560" s="18">
        <v>49</v>
      </c>
      <c r="AH560" s="19">
        <v>56</v>
      </c>
      <c r="AI560" s="20">
        <v>49</v>
      </c>
      <c r="AJ560" s="21">
        <v>61</v>
      </c>
      <c r="AK560" s="22">
        <v>66</v>
      </c>
      <c r="AL560" s="23">
        <f t="shared" si="0"/>
        <v>330</v>
      </c>
      <c r="AM560" s="24" t="s">
        <v>103</v>
      </c>
      <c r="AN560" s="37"/>
      <c r="AO560" s="24" t="s">
        <v>276</v>
      </c>
      <c r="AP560" s="26" t="s">
        <v>825</v>
      </c>
      <c r="AQ560" s="27" t="s">
        <v>455</v>
      </c>
      <c r="AR560" s="28" t="s">
        <v>178</v>
      </c>
      <c r="AS560" s="29">
        <v>0.4</v>
      </c>
      <c r="AT560" s="29">
        <v>15.4</v>
      </c>
      <c r="AU560" s="30">
        <v>7</v>
      </c>
      <c r="AV560" s="31"/>
      <c r="AW560" s="26"/>
      <c r="AX560" s="26"/>
      <c r="AY560" s="26"/>
      <c r="AZ560" s="26"/>
      <c r="BA560" s="25">
        <v>1</v>
      </c>
      <c r="BB560" s="24">
        <v>66</v>
      </c>
      <c r="BC560" s="26">
        <v>190</v>
      </c>
      <c r="BD560" s="32" t="s">
        <v>744</v>
      </c>
      <c r="BE560" s="32">
        <v>50</v>
      </c>
      <c r="BF560" s="35" t="s">
        <v>107</v>
      </c>
      <c r="BG560" s="26" t="s">
        <v>120</v>
      </c>
      <c r="BH560" s="29">
        <v>20</v>
      </c>
      <c r="BI560" s="26" t="s">
        <v>456</v>
      </c>
      <c r="BJ560" s="37"/>
      <c r="BK560" s="36" t="s">
        <v>250</v>
      </c>
      <c r="BL560" s="204" t="str">
        <f t="shared" si="9"/>
        <v>insert into Pokemon values ( 559, Finneon, level, 49,  49,  56, 49,  61,  66, trainer,  Lv. 31)</v>
      </c>
    </row>
    <row r="561" spans="1:64" ht="12.75" customHeight="1">
      <c r="A561" s="12">
        <v>457</v>
      </c>
      <c r="B561" s="60" t="s">
        <v>990</v>
      </c>
      <c r="C561" s="60"/>
      <c r="D561" s="61"/>
      <c r="E561" s="62"/>
      <c r="F561" s="62"/>
      <c r="G561" s="62"/>
      <c r="H561" s="62"/>
      <c r="I561" s="62"/>
      <c r="J561" s="62">
        <v>135</v>
      </c>
      <c r="K561" s="62">
        <v>135</v>
      </c>
      <c r="L561" s="62"/>
      <c r="M561" s="62"/>
      <c r="N561" s="62"/>
      <c r="O561" s="62"/>
      <c r="P561" s="62"/>
      <c r="Q561" s="62">
        <v>109</v>
      </c>
      <c r="R561" s="62">
        <v>109</v>
      </c>
      <c r="S561" s="62">
        <v>41</v>
      </c>
      <c r="T561" s="62">
        <v>56</v>
      </c>
      <c r="U561" s="62">
        <v>58</v>
      </c>
      <c r="V561" s="62">
        <v>132</v>
      </c>
      <c r="W561" s="62">
        <v>132</v>
      </c>
      <c r="X561" s="62">
        <v>41</v>
      </c>
      <c r="Y561" s="62">
        <v>59</v>
      </c>
      <c r="Z561" s="62">
        <v>70</v>
      </c>
      <c r="AA561" s="62"/>
      <c r="AB561" s="62"/>
      <c r="AC561" s="62"/>
      <c r="AD561" s="62">
        <v>173</v>
      </c>
      <c r="AE561" s="63">
        <v>334</v>
      </c>
      <c r="AF561" s="17">
        <v>69</v>
      </c>
      <c r="AG561" s="18">
        <v>69</v>
      </c>
      <c r="AH561" s="19">
        <v>76</v>
      </c>
      <c r="AI561" s="20">
        <v>69</v>
      </c>
      <c r="AJ561" s="21">
        <v>86</v>
      </c>
      <c r="AK561" s="22">
        <v>91</v>
      </c>
      <c r="AL561" s="23">
        <f t="shared" si="0"/>
        <v>460</v>
      </c>
      <c r="AM561" s="24" t="s">
        <v>103</v>
      </c>
      <c r="AN561" s="37"/>
      <c r="AO561" s="24" t="s">
        <v>276</v>
      </c>
      <c r="AP561" s="26" t="s">
        <v>825</v>
      </c>
      <c r="AQ561" s="27" t="s">
        <v>455</v>
      </c>
      <c r="AR561" s="28" t="s">
        <v>167</v>
      </c>
      <c r="AS561" s="29">
        <v>1.2</v>
      </c>
      <c r="AT561" s="29">
        <v>52.9</v>
      </c>
      <c r="AU561" s="30">
        <v>24</v>
      </c>
      <c r="AV561" s="31"/>
      <c r="AW561" s="26"/>
      <c r="AX561" s="26"/>
      <c r="AY561" s="26"/>
      <c r="AZ561" s="26"/>
      <c r="BA561" s="25">
        <v>2</v>
      </c>
      <c r="BB561" s="24">
        <v>161</v>
      </c>
      <c r="BC561" s="26">
        <v>75</v>
      </c>
      <c r="BD561" s="32" t="s">
        <v>744</v>
      </c>
      <c r="BE561" s="32">
        <v>50</v>
      </c>
      <c r="BF561" s="35" t="s">
        <v>107</v>
      </c>
      <c r="BG561" s="26" t="s">
        <v>120</v>
      </c>
      <c r="BH561" s="29">
        <v>20</v>
      </c>
      <c r="BI561" s="26" t="s">
        <v>456</v>
      </c>
      <c r="BJ561" s="37"/>
      <c r="BK561" s="36"/>
      <c r="BL561" s="204" t="str">
        <f t="shared" si="9"/>
        <v>insert into Pokemon values ( 560, Lumineon, level, 69,  69,  76, 69,  86,  91, trainer,  0)</v>
      </c>
    </row>
    <row r="562" spans="1:64" ht="12.75" customHeight="1">
      <c r="A562" s="12">
        <v>458</v>
      </c>
      <c r="B562" s="60" t="s">
        <v>991</v>
      </c>
      <c r="C562" s="60" t="s">
        <v>564</v>
      </c>
      <c r="D562" s="61"/>
      <c r="E562" s="62"/>
      <c r="F562" s="62"/>
      <c r="G562" s="62"/>
      <c r="H562" s="62"/>
      <c r="I562" s="62"/>
      <c r="J562" s="62">
        <v>140</v>
      </c>
      <c r="K562" s="62">
        <v>140</v>
      </c>
      <c r="L562" s="62"/>
      <c r="M562" s="62">
        <v>233</v>
      </c>
      <c r="N562" s="62"/>
      <c r="O562" s="62">
        <v>139</v>
      </c>
      <c r="P562" s="62"/>
      <c r="Q562" s="62"/>
      <c r="R562" s="62"/>
      <c r="S562" s="62"/>
      <c r="T562" s="62"/>
      <c r="U562" s="62"/>
      <c r="V562" s="62">
        <v>145</v>
      </c>
      <c r="W562" s="62">
        <v>145</v>
      </c>
      <c r="X562" s="62">
        <v>49</v>
      </c>
      <c r="Y562" s="62"/>
      <c r="Z562" s="62"/>
      <c r="AA562" s="62">
        <v>354</v>
      </c>
      <c r="AB562" s="62">
        <v>46</v>
      </c>
      <c r="AC562" s="62"/>
      <c r="AD562" s="62">
        <v>164</v>
      </c>
      <c r="AE562" s="63"/>
      <c r="AF562" s="17">
        <v>45</v>
      </c>
      <c r="AG562" s="18">
        <v>20</v>
      </c>
      <c r="AH562" s="19">
        <v>50</v>
      </c>
      <c r="AI562" s="20">
        <v>60</v>
      </c>
      <c r="AJ562" s="21">
        <v>120</v>
      </c>
      <c r="AK562" s="22">
        <v>50</v>
      </c>
      <c r="AL562" s="23">
        <f t="shared" si="0"/>
        <v>345</v>
      </c>
      <c r="AM562" s="24" t="s">
        <v>103</v>
      </c>
      <c r="AN562" s="25" t="s">
        <v>95</v>
      </c>
      <c r="AO562" s="24" t="s">
        <v>276</v>
      </c>
      <c r="AP562" s="26" t="s">
        <v>298</v>
      </c>
      <c r="AQ562" s="27"/>
      <c r="AR562" s="28" t="s">
        <v>76</v>
      </c>
      <c r="AS562" s="29">
        <v>1</v>
      </c>
      <c r="AT562" s="29">
        <v>143.30000000000001</v>
      </c>
      <c r="AU562" s="30">
        <v>65</v>
      </c>
      <c r="AV562" s="31"/>
      <c r="AW562" s="26"/>
      <c r="AX562" s="26"/>
      <c r="AY562" s="26"/>
      <c r="AZ562" s="26">
        <v>1</v>
      </c>
      <c r="BA562" s="25"/>
      <c r="BB562" s="24">
        <v>69</v>
      </c>
      <c r="BC562" s="26">
        <v>25</v>
      </c>
      <c r="BD562" s="32" t="s">
        <v>288</v>
      </c>
      <c r="BE562" s="32">
        <v>50</v>
      </c>
      <c r="BF562" s="35" t="s">
        <v>107</v>
      </c>
      <c r="BG562" s="26" t="s">
        <v>120</v>
      </c>
      <c r="BH562" s="29">
        <v>25</v>
      </c>
      <c r="BI562" s="26" t="s">
        <v>203</v>
      </c>
      <c r="BJ562" s="37"/>
      <c r="BK562" s="36" t="s">
        <v>992</v>
      </c>
      <c r="BL562" s="204" t="str">
        <f t="shared" si="9"/>
        <v>insert into Pokemon values ( 561, Mantyke, level, 45,  20,  50, 60,  120,  50, trainer,  Level Up (Remoraid in Party))</v>
      </c>
    </row>
    <row r="563" spans="1:64" ht="12.75" customHeight="1">
      <c r="A563" s="12">
        <v>459</v>
      </c>
      <c r="B563" s="60" t="s">
        <v>993</v>
      </c>
      <c r="C563" s="60"/>
      <c r="D563" s="61"/>
      <c r="E563" s="62"/>
      <c r="F563" s="62"/>
      <c r="G563" s="62"/>
      <c r="H563" s="62"/>
      <c r="I563" s="62"/>
      <c r="J563" s="62">
        <v>142</v>
      </c>
      <c r="K563" s="62">
        <v>142</v>
      </c>
      <c r="L563" s="62"/>
      <c r="M563" s="62"/>
      <c r="N563" s="62"/>
      <c r="O563" s="62"/>
      <c r="P563" s="62">
        <v>88</v>
      </c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>
        <v>96</v>
      </c>
      <c r="AB563" s="62"/>
      <c r="AC563" s="62">
        <v>31</v>
      </c>
      <c r="AD563" s="62">
        <v>217</v>
      </c>
      <c r="AE563" s="63">
        <v>352</v>
      </c>
      <c r="AF563" s="17">
        <v>60</v>
      </c>
      <c r="AG563" s="18">
        <v>62</v>
      </c>
      <c r="AH563" s="19">
        <v>50</v>
      </c>
      <c r="AI563" s="20">
        <v>62</v>
      </c>
      <c r="AJ563" s="21">
        <v>60</v>
      </c>
      <c r="AK563" s="22">
        <v>40</v>
      </c>
      <c r="AL563" s="23">
        <f t="shared" si="0"/>
        <v>334</v>
      </c>
      <c r="AM563" s="24" t="s">
        <v>65</v>
      </c>
      <c r="AN563" s="25" t="s">
        <v>191</v>
      </c>
      <c r="AO563" s="24" t="s">
        <v>226</v>
      </c>
      <c r="AP563" s="34"/>
      <c r="AQ563" s="27" t="s">
        <v>408</v>
      </c>
      <c r="AR563" s="28" t="s">
        <v>76</v>
      </c>
      <c r="AS563" s="29">
        <v>1</v>
      </c>
      <c r="AT563" s="29">
        <v>111.3</v>
      </c>
      <c r="AU563" s="30">
        <v>50.5</v>
      </c>
      <c r="AV563" s="31"/>
      <c r="AW563" s="26">
        <v>1</v>
      </c>
      <c r="AX563" s="26"/>
      <c r="AY563" s="26"/>
      <c r="AZ563" s="26"/>
      <c r="BA563" s="25"/>
      <c r="BB563" s="24">
        <v>67</v>
      </c>
      <c r="BC563" s="26">
        <v>120</v>
      </c>
      <c r="BD563" s="32" t="s">
        <v>288</v>
      </c>
      <c r="BE563" s="32">
        <v>50</v>
      </c>
      <c r="BF563" s="35" t="s">
        <v>128</v>
      </c>
      <c r="BG563" s="26" t="s">
        <v>120</v>
      </c>
      <c r="BH563" s="29">
        <v>20</v>
      </c>
      <c r="BI563" s="26" t="s">
        <v>73</v>
      </c>
      <c r="BJ563" s="25" t="s">
        <v>65</v>
      </c>
      <c r="BK563" s="36" t="s">
        <v>339</v>
      </c>
      <c r="BL563" s="204" t="str">
        <f t="shared" si="9"/>
        <v>insert into Pokemon values ( 562, Snover, level, 60,  62,  50, 62,  60,  40, trainer,  Lv. 40)</v>
      </c>
    </row>
    <row r="564" spans="1:64" ht="12.75" customHeight="1">
      <c r="A564" s="12">
        <v>460</v>
      </c>
      <c r="B564" s="60" t="s">
        <v>994</v>
      </c>
      <c r="C564" s="60"/>
      <c r="D564" s="61"/>
      <c r="E564" s="62"/>
      <c r="F564" s="62"/>
      <c r="G564" s="62"/>
      <c r="H564" s="62"/>
      <c r="I564" s="62"/>
      <c r="J564" s="62">
        <v>143</v>
      </c>
      <c r="K564" s="62">
        <v>143</v>
      </c>
      <c r="L564" s="62"/>
      <c r="M564" s="62"/>
      <c r="N564" s="62"/>
      <c r="O564" s="62"/>
      <c r="P564" s="62">
        <v>89</v>
      </c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>
        <v>97</v>
      </c>
      <c r="AB564" s="62"/>
      <c r="AC564" s="62">
        <v>32</v>
      </c>
      <c r="AD564" s="62">
        <v>218</v>
      </c>
      <c r="AE564" s="63">
        <v>353</v>
      </c>
      <c r="AF564" s="17">
        <v>90</v>
      </c>
      <c r="AG564" s="18">
        <v>92</v>
      </c>
      <c r="AH564" s="19">
        <v>75</v>
      </c>
      <c r="AI564" s="20">
        <v>92</v>
      </c>
      <c r="AJ564" s="21">
        <v>85</v>
      </c>
      <c r="AK564" s="22">
        <v>60</v>
      </c>
      <c r="AL564" s="23">
        <f t="shared" si="0"/>
        <v>494</v>
      </c>
      <c r="AM564" s="24" t="s">
        <v>65</v>
      </c>
      <c r="AN564" s="25" t="s">
        <v>191</v>
      </c>
      <c r="AO564" s="24" t="s">
        <v>226</v>
      </c>
      <c r="AP564" s="34"/>
      <c r="AQ564" s="27" t="s">
        <v>408</v>
      </c>
      <c r="AR564" s="28" t="s">
        <v>151</v>
      </c>
      <c r="AS564" s="29">
        <v>2.2000000000000002</v>
      </c>
      <c r="AT564" s="29">
        <v>298.7</v>
      </c>
      <c r="AU564" s="30">
        <v>135.5</v>
      </c>
      <c r="AV564" s="31"/>
      <c r="AW564" s="26">
        <v>1</v>
      </c>
      <c r="AX564" s="26"/>
      <c r="AY564" s="26">
        <v>1</v>
      </c>
      <c r="AZ564" s="26"/>
      <c r="BA564" s="25"/>
      <c r="BB564" s="24">
        <v>173</v>
      </c>
      <c r="BC564" s="26">
        <v>60</v>
      </c>
      <c r="BD564" s="32" t="s">
        <v>288</v>
      </c>
      <c r="BE564" s="32">
        <v>50</v>
      </c>
      <c r="BF564" s="35" t="s">
        <v>128</v>
      </c>
      <c r="BG564" s="26" t="s">
        <v>120</v>
      </c>
      <c r="BH564" s="29">
        <v>20</v>
      </c>
      <c r="BI564" s="26" t="s">
        <v>73</v>
      </c>
      <c r="BJ564" s="25" t="s">
        <v>65</v>
      </c>
      <c r="BK564" s="36"/>
      <c r="BL564" s="204" t="str">
        <f t="shared" si="9"/>
        <v>insert into Pokemon values ( 563, Abomasnow, level, 90,  92,  75, 92,  85,  60, trainer,  0)</v>
      </c>
    </row>
    <row r="565" spans="1:64" ht="12.75" customHeight="1">
      <c r="A565" s="12">
        <v>460.1</v>
      </c>
      <c r="B565" s="60" t="s">
        <v>995</v>
      </c>
      <c r="C565" s="60" t="s">
        <v>137</v>
      </c>
      <c r="D565" s="61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>
        <v>89</v>
      </c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3"/>
      <c r="AF565" s="17">
        <v>90</v>
      </c>
      <c r="AG565" s="18">
        <v>132</v>
      </c>
      <c r="AH565" s="19">
        <v>105</v>
      </c>
      <c r="AI565" s="20">
        <v>132</v>
      </c>
      <c r="AJ565" s="21">
        <v>105</v>
      </c>
      <c r="AK565" s="22">
        <v>30</v>
      </c>
      <c r="AL565" s="23">
        <f t="shared" si="0"/>
        <v>594</v>
      </c>
      <c r="AM565" s="24" t="s">
        <v>65</v>
      </c>
      <c r="AN565" s="25" t="s">
        <v>191</v>
      </c>
      <c r="AO565" s="24" t="s">
        <v>226</v>
      </c>
      <c r="AP565" s="34"/>
      <c r="AQ565" s="27"/>
      <c r="AR565" s="28" t="s">
        <v>815</v>
      </c>
      <c r="AS565" s="29">
        <v>2.7</v>
      </c>
      <c r="AT565" s="29">
        <v>407.9</v>
      </c>
      <c r="AU565" s="30">
        <v>185</v>
      </c>
      <c r="AV565" s="31"/>
      <c r="AW565" s="26">
        <v>1</v>
      </c>
      <c r="AX565" s="26"/>
      <c r="AY565" s="26">
        <v>1</v>
      </c>
      <c r="AZ565" s="26"/>
      <c r="BA565" s="25"/>
      <c r="BB565" s="24">
        <v>208</v>
      </c>
      <c r="BC565" s="26">
        <v>60</v>
      </c>
      <c r="BD565" s="32" t="s">
        <v>288</v>
      </c>
      <c r="BE565" s="32">
        <v>50</v>
      </c>
      <c r="BF565" s="35" t="s">
        <v>128</v>
      </c>
      <c r="BG565" s="26" t="s">
        <v>120</v>
      </c>
      <c r="BH565" s="29">
        <v>20</v>
      </c>
      <c r="BI565" s="26" t="s">
        <v>73</v>
      </c>
      <c r="BJ565" s="25" t="s">
        <v>65</v>
      </c>
      <c r="BK565" s="36"/>
      <c r="BL565" s="204" t="str">
        <f t="shared" si="9"/>
        <v>insert into Pokemon values ( 564, Abomasnow (Mega), level, 90,  132,  105, 132,  105,  30, trainer,  0)</v>
      </c>
    </row>
    <row r="566" spans="1:64" ht="12.75" customHeight="1">
      <c r="A566" s="12">
        <v>461</v>
      </c>
      <c r="B566" s="60" t="s">
        <v>996</v>
      </c>
      <c r="C566" s="60"/>
      <c r="D566" s="61"/>
      <c r="E566" s="62"/>
      <c r="F566" s="62"/>
      <c r="G566" s="62"/>
      <c r="H566" s="62"/>
      <c r="I566" s="62"/>
      <c r="J566" s="62">
        <v>145</v>
      </c>
      <c r="K566" s="62">
        <v>145</v>
      </c>
      <c r="L566" s="62"/>
      <c r="M566" s="62">
        <v>253</v>
      </c>
      <c r="N566" s="62"/>
      <c r="O566" s="62"/>
      <c r="P566" s="62">
        <v>92</v>
      </c>
      <c r="Q566" s="62">
        <v>250</v>
      </c>
      <c r="R566" s="62"/>
      <c r="S566" s="62"/>
      <c r="T566" s="62">
        <v>122</v>
      </c>
      <c r="U566" s="62"/>
      <c r="V566" s="62">
        <v>327</v>
      </c>
      <c r="W566" s="62"/>
      <c r="X566" s="62"/>
      <c r="Y566" s="62">
        <v>148</v>
      </c>
      <c r="Z566" s="62"/>
      <c r="AA566" s="62">
        <v>293</v>
      </c>
      <c r="AB566" s="62"/>
      <c r="AC566" s="62">
        <v>29</v>
      </c>
      <c r="AD566" s="62">
        <v>204</v>
      </c>
      <c r="AE566" s="63">
        <v>231</v>
      </c>
      <c r="AF566" s="17">
        <v>70</v>
      </c>
      <c r="AG566" s="18">
        <v>120</v>
      </c>
      <c r="AH566" s="19">
        <v>65</v>
      </c>
      <c r="AI566" s="20">
        <v>45</v>
      </c>
      <c r="AJ566" s="21">
        <v>85</v>
      </c>
      <c r="AK566" s="22">
        <v>125</v>
      </c>
      <c r="AL566" s="23">
        <f t="shared" si="0"/>
        <v>510</v>
      </c>
      <c r="AM566" s="24" t="s">
        <v>160</v>
      </c>
      <c r="AN566" s="25" t="s">
        <v>191</v>
      </c>
      <c r="AO566" s="24" t="s">
        <v>508</v>
      </c>
      <c r="AP566" s="34"/>
      <c r="AQ566" s="27" t="s">
        <v>638</v>
      </c>
      <c r="AR566" s="28" t="s">
        <v>92</v>
      </c>
      <c r="AS566" s="29">
        <v>1.1000000000000001</v>
      </c>
      <c r="AT566" s="29">
        <v>75</v>
      </c>
      <c r="AU566" s="30">
        <v>34</v>
      </c>
      <c r="AV566" s="31"/>
      <c r="AW566" s="26">
        <v>1</v>
      </c>
      <c r="AX566" s="26"/>
      <c r="AY566" s="26"/>
      <c r="AZ566" s="26"/>
      <c r="BA566" s="25">
        <v>1</v>
      </c>
      <c r="BB566" s="24">
        <v>179</v>
      </c>
      <c r="BC566" s="26">
        <v>45</v>
      </c>
      <c r="BD566" s="32" t="s">
        <v>70</v>
      </c>
      <c r="BE566" s="32">
        <v>35</v>
      </c>
      <c r="BF566" s="35" t="s">
        <v>99</v>
      </c>
      <c r="BG566" s="26" t="s">
        <v>120</v>
      </c>
      <c r="BH566" s="29">
        <v>20</v>
      </c>
      <c r="BI566" s="26" t="s">
        <v>156</v>
      </c>
      <c r="BJ566" s="37"/>
      <c r="BK566" s="36"/>
      <c r="BL566" s="204" t="str">
        <f t="shared" si="9"/>
        <v>insert into Pokemon values ( 565, Weavile, level, 70,  120,  65, 45,  85,  125, trainer,  0)</v>
      </c>
    </row>
    <row r="567" spans="1:64" ht="12.75" customHeight="1">
      <c r="A567" s="12">
        <v>462</v>
      </c>
      <c r="B567" s="66" t="s">
        <v>997</v>
      </c>
      <c r="C567" s="66"/>
      <c r="D567" s="67"/>
      <c r="E567" s="68"/>
      <c r="F567" s="68"/>
      <c r="G567" s="68"/>
      <c r="H567" s="68"/>
      <c r="I567" s="68">
        <v>86</v>
      </c>
      <c r="J567" s="68"/>
      <c r="K567" s="68">
        <v>180</v>
      </c>
      <c r="L567" s="68"/>
      <c r="M567" s="68">
        <v>50</v>
      </c>
      <c r="N567" s="68"/>
      <c r="O567" s="68"/>
      <c r="P567" s="68">
        <v>71</v>
      </c>
      <c r="Q567" s="68">
        <v>49</v>
      </c>
      <c r="R567" s="68">
        <v>49</v>
      </c>
      <c r="S567" s="68"/>
      <c r="T567" s="68">
        <v>27</v>
      </c>
      <c r="U567" s="68"/>
      <c r="V567" s="68">
        <v>56</v>
      </c>
      <c r="W567" s="68">
        <v>56</v>
      </c>
      <c r="X567" s="68"/>
      <c r="Y567" s="68">
        <v>27</v>
      </c>
      <c r="Z567" s="68"/>
      <c r="AA567" s="68"/>
      <c r="AB567" s="68">
        <v>107</v>
      </c>
      <c r="AC567" s="68"/>
      <c r="AD567" s="68">
        <v>179</v>
      </c>
      <c r="AE567" s="69">
        <v>211</v>
      </c>
      <c r="AF567" s="46">
        <v>70</v>
      </c>
      <c r="AG567" s="47">
        <v>70</v>
      </c>
      <c r="AH567" s="19">
        <v>115</v>
      </c>
      <c r="AI567" s="20">
        <v>130</v>
      </c>
      <c r="AJ567" s="21">
        <v>90</v>
      </c>
      <c r="AK567" s="22">
        <v>60</v>
      </c>
      <c r="AL567" s="23">
        <f t="shared" si="0"/>
        <v>535</v>
      </c>
      <c r="AM567" s="24" t="s">
        <v>175</v>
      </c>
      <c r="AN567" s="25" t="s">
        <v>192</v>
      </c>
      <c r="AO567" s="24" t="s">
        <v>331</v>
      </c>
      <c r="AP567" s="26" t="s">
        <v>328</v>
      </c>
      <c r="AQ567" s="27" t="s">
        <v>358</v>
      </c>
      <c r="AR567" s="28" t="s">
        <v>167</v>
      </c>
      <c r="AS567" s="29">
        <v>1.2</v>
      </c>
      <c r="AT567" s="29">
        <v>396.8</v>
      </c>
      <c r="AU567" s="30">
        <v>180</v>
      </c>
      <c r="AV567" s="31"/>
      <c r="AW567" s="26"/>
      <c r="AX567" s="26"/>
      <c r="AY567" s="26">
        <v>3</v>
      </c>
      <c r="AZ567" s="26"/>
      <c r="BA567" s="25"/>
      <c r="BB567" s="24">
        <v>268</v>
      </c>
      <c r="BC567" s="26">
        <v>30</v>
      </c>
      <c r="BD567" s="32" t="s">
        <v>119</v>
      </c>
      <c r="BE567" s="32">
        <v>50</v>
      </c>
      <c r="BF567" s="35" t="s">
        <v>313</v>
      </c>
      <c r="BG567" s="26" t="s">
        <v>359</v>
      </c>
      <c r="BH567" s="29">
        <v>20</v>
      </c>
      <c r="BI567" s="45" t="s">
        <v>329</v>
      </c>
      <c r="BJ567" s="37"/>
      <c r="BK567" s="36"/>
      <c r="BL567" s="204" t="str">
        <f t="shared" si="9"/>
        <v>insert into Pokemon values ( 566, Magnezone, level, 70,  70,  115, 130,  90,  60, trainer,  0)</v>
      </c>
    </row>
    <row r="568" spans="1:64" ht="12.75" customHeight="1">
      <c r="A568" s="12">
        <v>463</v>
      </c>
      <c r="B568" s="66" t="s">
        <v>998</v>
      </c>
      <c r="C568" s="66"/>
      <c r="D568" s="67"/>
      <c r="E568" s="68"/>
      <c r="F568" s="68"/>
      <c r="G568" s="68">
        <v>181</v>
      </c>
      <c r="H568" s="68"/>
      <c r="I568" s="68"/>
      <c r="J568" s="68"/>
      <c r="K568" s="68">
        <v>162</v>
      </c>
      <c r="L568" s="68"/>
      <c r="M568" s="68">
        <v>285</v>
      </c>
      <c r="N568" s="68"/>
      <c r="O568" s="68"/>
      <c r="P568" s="68">
        <v>135</v>
      </c>
      <c r="Q568" s="68"/>
      <c r="R568" s="68"/>
      <c r="S568" s="68"/>
      <c r="T568" s="68"/>
      <c r="U568" s="68"/>
      <c r="V568" s="68">
        <v>376</v>
      </c>
      <c r="W568" s="68"/>
      <c r="X568" s="68"/>
      <c r="Y568" s="68"/>
      <c r="Z568" s="68">
        <v>123</v>
      </c>
      <c r="AA568" s="68"/>
      <c r="AB568" s="68">
        <v>55</v>
      </c>
      <c r="AC568" s="68"/>
      <c r="AD568" s="68">
        <v>126</v>
      </c>
      <c r="AE568" s="69"/>
      <c r="AF568" s="46">
        <v>110</v>
      </c>
      <c r="AG568" s="47">
        <v>85</v>
      </c>
      <c r="AH568" s="19">
        <v>95</v>
      </c>
      <c r="AI568" s="20">
        <v>80</v>
      </c>
      <c r="AJ568" s="21">
        <v>95</v>
      </c>
      <c r="AK568" s="22">
        <v>50</v>
      </c>
      <c r="AL568" s="23">
        <f t="shared" si="0"/>
        <v>515</v>
      </c>
      <c r="AM568" s="24" t="s">
        <v>141</v>
      </c>
      <c r="AN568" s="37"/>
      <c r="AO568" s="24" t="s">
        <v>347</v>
      </c>
      <c r="AP568" s="26" t="s">
        <v>346</v>
      </c>
      <c r="AQ568" s="27" t="s">
        <v>275</v>
      </c>
      <c r="AR568" s="28" t="s">
        <v>96</v>
      </c>
      <c r="AS568" s="29">
        <v>1.7</v>
      </c>
      <c r="AT568" s="29">
        <v>308.60000000000002</v>
      </c>
      <c r="AU568" s="30">
        <v>140</v>
      </c>
      <c r="AV568" s="31">
        <v>3</v>
      </c>
      <c r="AW568" s="26"/>
      <c r="AX568" s="26"/>
      <c r="AY568" s="26"/>
      <c r="AZ568" s="26"/>
      <c r="BA568" s="25"/>
      <c r="BB568" s="24">
        <v>180</v>
      </c>
      <c r="BC568" s="26">
        <v>30</v>
      </c>
      <c r="BD568" s="32" t="s">
        <v>119</v>
      </c>
      <c r="BE568" s="32">
        <v>50</v>
      </c>
      <c r="BF568" s="35" t="s">
        <v>218</v>
      </c>
      <c r="BG568" s="26" t="s">
        <v>120</v>
      </c>
      <c r="BH568" s="29">
        <v>20</v>
      </c>
      <c r="BI568" s="26" t="s">
        <v>73</v>
      </c>
      <c r="BJ568" s="37"/>
      <c r="BK568" s="36"/>
      <c r="BL568" s="204" t="str">
        <f t="shared" si="9"/>
        <v>insert into Pokemon values ( 567, Lickilicky, level, 110,  85,  95, 80,  95,  50, trainer,  0)</v>
      </c>
    </row>
    <row r="569" spans="1:64" ht="12.75" customHeight="1">
      <c r="A569" s="12">
        <v>464</v>
      </c>
      <c r="B569" s="66" t="s">
        <v>999</v>
      </c>
      <c r="C569" s="66"/>
      <c r="D569" s="67"/>
      <c r="E569" s="68"/>
      <c r="F569" s="68"/>
      <c r="G569" s="68"/>
      <c r="H569" s="68"/>
      <c r="I569" s="68">
        <v>178</v>
      </c>
      <c r="J569" s="68"/>
      <c r="K569" s="68">
        <v>188</v>
      </c>
      <c r="L569" s="68"/>
      <c r="M569" s="68"/>
      <c r="N569" s="68"/>
      <c r="O569" s="68">
        <v>52</v>
      </c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>
        <v>266</v>
      </c>
      <c r="AB569" s="68">
        <v>185</v>
      </c>
      <c r="AC569" s="68"/>
      <c r="AD569" s="68">
        <v>122</v>
      </c>
      <c r="AE569" s="69"/>
      <c r="AF569" s="46">
        <v>115</v>
      </c>
      <c r="AG569" s="47">
        <v>140</v>
      </c>
      <c r="AH569" s="19">
        <v>130</v>
      </c>
      <c r="AI569" s="20">
        <v>55</v>
      </c>
      <c r="AJ569" s="21">
        <v>55</v>
      </c>
      <c r="AK569" s="22">
        <v>40</v>
      </c>
      <c r="AL569" s="23">
        <f t="shared" si="0"/>
        <v>535</v>
      </c>
      <c r="AM569" s="24" t="s">
        <v>187</v>
      </c>
      <c r="AN569" s="25" t="s">
        <v>292</v>
      </c>
      <c r="AO569" s="24" t="s">
        <v>177</v>
      </c>
      <c r="AP569" s="26" t="s">
        <v>796</v>
      </c>
      <c r="AQ569" s="27" t="s">
        <v>424</v>
      </c>
      <c r="AR569" s="28" t="s">
        <v>83</v>
      </c>
      <c r="AS569" s="29">
        <v>2.4</v>
      </c>
      <c r="AT569" s="29">
        <v>623.5</v>
      </c>
      <c r="AU569" s="30">
        <v>282.8</v>
      </c>
      <c r="AV569" s="31"/>
      <c r="AW569" s="26">
        <v>3</v>
      </c>
      <c r="AX569" s="26"/>
      <c r="AY569" s="26"/>
      <c r="AZ569" s="26"/>
      <c r="BA569" s="25"/>
      <c r="BB569" s="24">
        <v>268</v>
      </c>
      <c r="BC569" s="26">
        <v>30</v>
      </c>
      <c r="BD569" s="32" t="s">
        <v>288</v>
      </c>
      <c r="BE569" s="32">
        <v>50</v>
      </c>
      <c r="BF569" s="35" t="s">
        <v>313</v>
      </c>
      <c r="BG569" s="26" t="s">
        <v>120</v>
      </c>
      <c r="BH569" s="29">
        <v>20</v>
      </c>
      <c r="BI569" s="26" t="s">
        <v>73</v>
      </c>
      <c r="BJ569" s="25" t="s">
        <v>156</v>
      </c>
      <c r="BK569" s="36"/>
      <c r="BL569" s="204" t="str">
        <f t="shared" si="9"/>
        <v>insert into Pokemon values ( 568, Rhyperior, level, 115,  140,  130, 55,  55,  40, trainer,  0)</v>
      </c>
    </row>
    <row r="570" spans="1:64" ht="12.75" customHeight="1">
      <c r="A570" s="12">
        <v>465</v>
      </c>
      <c r="B570" s="66" t="s">
        <v>1000</v>
      </c>
      <c r="C570" s="66"/>
      <c r="D570" s="67"/>
      <c r="E570" s="68"/>
      <c r="F570" s="68"/>
      <c r="G570" s="68">
        <v>183</v>
      </c>
      <c r="H570" s="68"/>
      <c r="I570" s="68"/>
      <c r="J570" s="68"/>
      <c r="K570" s="68">
        <v>182</v>
      </c>
      <c r="L570" s="68"/>
      <c r="M570" s="68">
        <v>218</v>
      </c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>
        <v>81</v>
      </c>
      <c r="AC570" s="68"/>
      <c r="AD570" s="68">
        <v>96</v>
      </c>
      <c r="AE570" s="69"/>
      <c r="AF570" s="46">
        <v>100</v>
      </c>
      <c r="AG570" s="47">
        <v>100</v>
      </c>
      <c r="AH570" s="19">
        <v>125</v>
      </c>
      <c r="AI570" s="20">
        <v>110</v>
      </c>
      <c r="AJ570" s="21">
        <v>50</v>
      </c>
      <c r="AK570" s="22">
        <v>50</v>
      </c>
      <c r="AL570" s="23">
        <f t="shared" si="0"/>
        <v>535</v>
      </c>
      <c r="AM570" s="24" t="s">
        <v>65</v>
      </c>
      <c r="AN570" s="37"/>
      <c r="AO570" s="24" t="s">
        <v>68</v>
      </c>
      <c r="AP570" s="26" t="s">
        <v>446</v>
      </c>
      <c r="AQ570" s="27" t="s">
        <v>348</v>
      </c>
      <c r="AR570" s="28" t="s">
        <v>79</v>
      </c>
      <c r="AS570" s="29">
        <v>2</v>
      </c>
      <c r="AT570" s="29">
        <v>283.5</v>
      </c>
      <c r="AU570" s="30">
        <v>128.6</v>
      </c>
      <c r="AV570" s="31"/>
      <c r="AW570" s="26"/>
      <c r="AX570" s="26">
        <v>2</v>
      </c>
      <c r="AY570" s="26"/>
      <c r="AZ570" s="26"/>
      <c r="BA570" s="25"/>
      <c r="BB570" s="24">
        <v>187</v>
      </c>
      <c r="BC570" s="26">
        <v>30</v>
      </c>
      <c r="BD570" s="32" t="s">
        <v>119</v>
      </c>
      <c r="BE570" s="32">
        <v>50</v>
      </c>
      <c r="BF570" s="35" t="s">
        <v>107</v>
      </c>
      <c r="BG570" s="26" t="s">
        <v>120</v>
      </c>
      <c r="BH570" s="29">
        <v>20</v>
      </c>
      <c r="BI570" s="26" t="s">
        <v>65</v>
      </c>
      <c r="BJ570" s="37"/>
      <c r="BK570" s="36"/>
      <c r="BL570" s="204" t="str">
        <f t="shared" si="9"/>
        <v>insert into Pokemon values ( 569, Tangrowth, level, 100,  100,  125, 110,  50,  50, trainer,  0)</v>
      </c>
    </row>
    <row r="571" spans="1:64" ht="12.75" customHeight="1">
      <c r="A571" s="12">
        <v>466</v>
      </c>
      <c r="B571" s="66" t="s">
        <v>1001</v>
      </c>
      <c r="C571" s="66"/>
      <c r="D571" s="67"/>
      <c r="E571" s="68"/>
      <c r="F571" s="68"/>
      <c r="G571" s="68"/>
      <c r="H571" s="68"/>
      <c r="I571" s="68"/>
      <c r="J571" s="68"/>
      <c r="K571" s="68">
        <v>199</v>
      </c>
      <c r="L571" s="68"/>
      <c r="M571" s="68">
        <v>58</v>
      </c>
      <c r="N571" s="68"/>
      <c r="O571" s="68"/>
      <c r="P571" s="68"/>
      <c r="Q571" s="68">
        <v>228</v>
      </c>
      <c r="R571" s="68"/>
      <c r="S571" s="68"/>
      <c r="T571" s="68">
        <v>100</v>
      </c>
      <c r="U571" s="68"/>
      <c r="V571" s="68">
        <v>297</v>
      </c>
      <c r="W571" s="68"/>
      <c r="X571" s="68"/>
      <c r="Y571" s="68">
        <v>118</v>
      </c>
      <c r="Z571" s="68"/>
      <c r="AA571" s="68"/>
      <c r="AB571" s="68"/>
      <c r="AC571" s="68">
        <v>17</v>
      </c>
      <c r="AD571" s="68">
        <v>184</v>
      </c>
      <c r="AE571" s="69"/>
      <c r="AF571" s="46">
        <v>75</v>
      </c>
      <c r="AG571" s="47">
        <v>123</v>
      </c>
      <c r="AH571" s="19">
        <v>67</v>
      </c>
      <c r="AI571" s="20">
        <v>95</v>
      </c>
      <c r="AJ571" s="21">
        <v>85</v>
      </c>
      <c r="AK571" s="22">
        <v>95</v>
      </c>
      <c r="AL571" s="23">
        <f t="shared" si="0"/>
        <v>540</v>
      </c>
      <c r="AM571" s="24" t="s">
        <v>175</v>
      </c>
      <c r="AN571" s="37"/>
      <c r="AO571" s="24" t="s">
        <v>1002</v>
      </c>
      <c r="AP571" s="34"/>
      <c r="AQ571" s="27" t="s">
        <v>281</v>
      </c>
      <c r="AR571" s="28" t="s">
        <v>368</v>
      </c>
      <c r="AS571" s="29">
        <v>1.8</v>
      </c>
      <c r="AT571" s="29">
        <v>305.60000000000002</v>
      </c>
      <c r="AU571" s="30">
        <v>138.6</v>
      </c>
      <c r="AV571" s="31"/>
      <c r="AW571" s="26">
        <v>3</v>
      </c>
      <c r="AX571" s="26"/>
      <c r="AY571" s="26"/>
      <c r="AZ571" s="26"/>
      <c r="BA571" s="25"/>
      <c r="BB571" s="24">
        <v>270</v>
      </c>
      <c r="BC571" s="26">
        <v>30</v>
      </c>
      <c r="BD571" s="32" t="s">
        <v>119</v>
      </c>
      <c r="BE571" s="32">
        <v>50</v>
      </c>
      <c r="BF571" s="35" t="s">
        <v>132</v>
      </c>
      <c r="BG571" s="26" t="s">
        <v>289</v>
      </c>
      <c r="BH571" s="29">
        <v>25</v>
      </c>
      <c r="BI571" s="26" t="s">
        <v>305</v>
      </c>
      <c r="BJ571" s="37"/>
      <c r="BK571" s="36"/>
      <c r="BL571" s="204" t="str">
        <f t="shared" si="9"/>
        <v>insert into Pokemon values ( 570, Electivire, level, 75,  123,  67, 95,  85,  95, trainer,  0)</v>
      </c>
    </row>
    <row r="572" spans="1:64" ht="12.75" customHeight="1">
      <c r="A572" s="12">
        <v>467</v>
      </c>
      <c r="B572" s="66" t="s">
        <v>1003</v>
      </c>
      <c r="C572" s="66"/>
      <c r="D572" s="67"/>
      <c r="E572" s="68"/>
      <c r="F572" s="68"/>
      <c r="G572" s="68"/>
      <c r="H572" s="68"/>
      <c r="I572" s="68"/>
      <c r="J572" s="68"/>
      <c r="K572" s="68">
        <v>202</v>
      </c>
      <c r="L572" s="68"/>
      <c r="M572" s="68">
        <v>55</v>
      </c>
      <c r="N572" s="68"/>
      <c r="O572" s="68"/>
      <c r="P572" s="68"/>
      <c r="Q572" s="68">
        <v>168</v>
      </c>
      <c r="R572" s="68"/>
      <c r="S572" s="68">
        <v>95</v>
      </c>
      <c r="T572" s="68"/>
      <c r="U572" s="68"/>
      <c r="V572" s="68">
        <v>202</v>
      </c>
      <c r="W572" s="68"/>
      <c r="X572" s="68">
        <v>103</v>
      </c>
      <c r="Y572" s="68"/>
      <c r="Z572" s="68"/>
      <c r="AA572" s="68"/>
      <c r="AB572" s="68"/>
      <c r="AC572" s="68">
        <v>20</v>
      </c>
      <c r="AD572" s="68">
        <v>176</v>
      </c>
      <c r="AE572" s="69"/>
      <c r="AF572" s="46">
        <v>75</v>
      </c>
      <c r="AG572" s="47">
        <v>95</v>
      </c>
      <c r="AH572" s="19">
        <v>67</v>
      </c>
      <c r="AI572" s="20">
        <v>125</v>
      </c>
      <c r="AJ572" s="21">
        <v>95</v>
      </c>
      <c r="AK572" s="22">
        <v>83</v>
      </c>
      <c r="AL572" s="23">
        <f t="shared" si="0"/>
        <v>540</v>
      </c>
      <c r="AM572" s="24" t="s">
        <v>85</v>
      </c>
      <c r="AN572" s="37"/>
      <c r="AO572" s="24" t="s">
        <v>338</v>
      </c>
      <c r="AP572" s="34"/>
      <c r="AQ572" s="27" t="s">
        <v>281</v>
      </c>
      <c r="AR572" s="28" t="s">
        <v>111</v>
      </c>
      <c r="AS572" s="29">
        <v>1.6</v>
      </c>
      <c r="AT572" s="29">
        <v>149.9</v>
      </c>
      <c r="AU572" s="30">
        <v>68</v>
      </c>
      <c r="AV572" s="31"/>
      <c r="AW572" s="26"/>
      <c r="AX572" s="26"/>
      <c r="AY572" s="26">
        <v>3</v>
      </c>
      <c r="AZ572" s="26"/>
      <c r="BA572" s="25"/>
      <c r="BB572" s="24">
        <v>270</v>
      </c>
      <c r="BC572" s="26">
        <v>30</v>
      </c>
      <c r="BD572" s="32" t="s">
        <v>119</v>
      </c>
      <c r="BE572" s="32">
        <v>50</v>
      </c>
      <c r="BF572" s="35" t="s">
        <v>89</v>
      </c>
      <c r="BG572" s="26" t="s">
        <v>289</v>
      </c>
      <c r="BH572" s="29">
        <v>25</v>
      </c>
      <c r="BI572" s="26" t="s">
        <v>305</v>
      </c>
      <c r="BJ572" s="37"/>
      <c r="BK572" s="36"/>
      <c r="BL572" s="204" t="str">
        <f t="shared" si="9"/>
        <v>insert into Pokemon values ( 571, Magmortar, level, 75,  95,  67, 125,  95,  83, trainer,  0)</v>
      </c>
    </row>
    <row r="573" spans="1:64" ht="12.75" customHeight="1">
      <c r="A573" s="12">
        <v>468</v>
      </c>
      <c r="B573" s="60" t="s">
        <v>1004</v>
      </c>
      <c r="C573" s="60"/>
      <c r="D573" s="61"/>
      <c r="E573" s="62"/>
      <c r="F573" s="62"/>
      <c r="G573" s="62"/>
      <c r="H573" s="62"/>
      <c r="I573" s="62"/>
      <c r="J573" s="62"/>
      <c r="K573" s="62">
        <v>175</v>
      </c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>
        <v>259</v>
      </c>
      <c r="AB573" s="62"/>
      <c r="AC573" s="62"/>
      <c r="AD573" s="62">
        <v>129</v>
      </c>
      <c r="AE573" s="63"/>
      <c r="AF573" s="17">
        <v>85</v>
      </c>
      <c r="AG573" s="18">
        <v>50</v>
      </c>
      <c r="AH573" s="19">
        <v>95</v>
      </c>
      <c r="AI573" s="20">
        <v>120</v>
      </c>
      <c r="AJ573" s="21">
        <v>115</v>
      </c>
      <c r="AK573" s="22">
        <v>80</v>
      </c>
      <c r="AL573" s="23">
        <f t="shared" si="0"/>
        <v>545</v>
      </c>
      <c r="AM573" s="24" t="s">
        <v>179</v>
      </c>
      <c r="AN573" s="25" t="s">
        <v>95</v>
      </c>
      <c r="AO573" s="24" t="s">
        <v>154</v>
      </c>
      <c r="AP573" s="26" t="s">
        <v>443</v>
      </c>
      <c r="AQ573" s="27" t="s">
        <v>568</v>
      </c>
      <c r="AR573" s="28" t="s">
        <v>148</v>
      </c>
      <c r="AS573" s="29">
        <v>1.5</v>
      </c>
      <c r="AT573" s="29">
        <v>83.8</v>
      </c>
      <c r="AU573" s="30">
        <v>38</v>
      </c>
      <c r="AV573" s="31"/>
      <c r="AW573" s="26"/>
      <c r="AX573" s="26"/>
      <c r="AY573" s="26">
        <v>2</v>
      </c>
      <c r="AZ573" s="26">
        <v>1</v>
      </c>
      <c r="BA573" s="25"/>
      <c r="BB573" s="24">
        <v>273</v>
      </c>
      <c r="BC573" s="26">
        <v>30</v>
      </c>
      <c r="BD573" s="32" t="s">
        <v>217</v>
      </c>
      <c r="BE573" s="32">
        <v>50</v>
      </c>
      <c r="BF573" s="35" t="s">
        <v>128</v>
      </c>
      <c r="BG573" s="26" t="s">
        <v>72</v>
      </c>
      <c r="BH573" s="40">
        <v>10</v>
      </c>
      <c r="BI573" s="26" t="s">
        <v>95</v>
      </c>
      <c r="BJ573" s="25" t="s">
        <v>179</v>
      </c>
      <c r="BK573" s="36"/>
      <c r="BL573" s="204" t="str">
        <f t="shared" si="9"/>
        <v>insert into Pokemon values ( 572, Togekiss, level, 85,  50,  95, 120,  115,  80, trainer,  0)</v>
      </c>
    </row>
    <row r="574" spans="1:64" ht="12.75" customHeight="1">
      <c r="A574" s="12">
        <v>469</v>
      </c>
      <c r="B574" s="60" t="s">
        <v>1005</v>
      </c>
      <c r="C574" s="60"/>
      <c r="D574" s="61"/>
      <c r="E574" s="62"/>
      <c r="F574" s="62"/>
      <c r="G574" s="62">
        <v>102</v>
      </c>
      <c r="H574" s="62"/>
      <c r="I574" s="62"/>
      <c r="J574" s="62"/>
      <c r="K574" s="62">
        <v>184</v>
      </c>
      <c r="L574" s="62"/>
      <c r="M574" s="62">
        <v>287</v>
      </c>
      <c r="N574" s="62"/>
      <c r="O574" s="62">
        <v>88</v>
      </c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>
        <v>106</v>
      </c>
      <c r="AE574" s="63"/>
      <c r="AF574" s="17">
        <v>86</v>
      </c>
      <c r="AG574" s="18">
        <v>76</v>
      </c>
      <c r="AH574" s="19">
        <v>86</v>
      </c>
      <c r="AI574" s="20">
        <v>116</v>
      </c>
      <c r="AJ574" s="21">
        <v>56</v>
      </c>
      <c r="AK574" s="22">
        <v>95</v>
      </c>
      <c r="AL574" s="23">
        <f t="shared" si="0"/>
        <v>515</v>
      </c>
      <c r="AM574" s="24" t="s">
        <v>115</v>
      </c>
      <c r="AN574" s="25" t="s">
        <v>95</v>
      </c>
      <c r="AO574" s="24" t="s">
        <v>596</v>
      </c>
      <c r="AP574" s="26" t="s">
        <v>127</v>
      </c>
      <c r="AQ574" s="27" t="s">
        <v>232</v>
      </c>
      <c r="AR574" s="28" t="s">
        <v>295</v>
      </c>
      <c r="AS574" s="29">
        <v>1.9</v>
      </c>
      <c r="AT574" s="29">
        <v>113.5</v>
      </c>
      <c r="AU574" s="30">
        <v>51.5</v>
      </c>
      <c r="AV574" s="31"/>
      <c r="AW574" s="26">
        <v>2</v>
      </c>
      <c r="AX574" s="26"/>
      <c r="AY574" s="26"/>
      <c r="AZ574" s="26"/>
      <c r="BA574" s="25"/>
      <c r="BB574" s="24">
        <v>180</v>
      </c>
      <c r="BC574" s="26">
        <v>30</v>
      </c>
      <c r="BD574" s="32" t="s">
        <v>119</v>
      </c>
      <c r="BE574" s="32">
        <v>50</v>
      </c>
      <c r="BF574" s="35" t="s">
        <v>71</v>
      </c>
      <c r="BG574" s="26" t="s">
        <v>120</v>
      </c>
      <c r="BH574" s="29">
        <v>20</v>
      </c>
      <c r="BI574" s="26" t="s">
        <v>115</v>
      </c>
      <c r="BJ574" s="37"/>
      <c r="BK574" s="36"/>
      <c r="BL574" s="204" t="str">
        <f t="shared" si="9"/>
        <v>insert into Pokemon values ( 573, Yanmega, level, 86,  76,  86, 116,  56,  95, trainer,  0)</v>
      </c>
    </row>
    <row r="575" spans="1:64" ht="12.75" customHeight="1">
      <c r="A575" s="12">
        <v>470</v>
      </c>
      <c r="B575" s="66" t="s">
        <v>1006</v>
      </c>
      <c r="C575" s="66" t="s">
        <v>494</v>
      </c>
      <c r="D575" s="67"/>
      <c r="E575" s="68"/>
      <c r="F575" s="68"/>
      <c r="G575" s="68"/>
      <c r="H575" s="68"/>
      <c r="I575" s="68"/>
      <c r="J575" s="68"/>
      <c r="K575" s="68">
        <v>169</v>
      </c>
      <c r="L575" s="68"/>
      <c r="M575" s="68">
        <v>97</v>
      </c>
      <c r="N575" s="68"/>
      <c r="O575" s="68">
        <v>83</v>
      </c>
      <c r="P575" s="68"/>
      <c r="Q575" s="68">
        <v>129</v>
      </c>
      <c r="R575" s="68"/>
      <c r="S575" s="68">
        <v>56</v>
      </c>
      <c r="T575" s="68"/>
      <c r="U575" s="68"/>
      <c r="V575" s="68">
        <v>159</v>
      </c>
      <c r="W575" s="68"/>
      <c r="X575" s="68">
        <v>60</v>
      </c>
      <c r="Y575" s="68"/>
      <c r="Z575" s="68"/>
      <c r="AA575" s="68">
        <v>202</v>
      </c>
      <c r="AB575" s="68"/>
      <c r="AC575" s="68">
        <v>81</v>
      </c>
      <c r="AD575" s="68">
        <v>31</v>
      </c>
      <c r="AE575" s="69">
        <v>185</v>
      </c>
      <c r="AF575" s="46">
        <v>65</v>
      </c>
      <c r="AG575" s="47">
        <v>110</v>
      </c>
      <c r="AH575" s="19">
        <v>130</v>
      </c>
      <c r="AI575" s="20">
        <v>60</v>
      </c>
      <c r="AJ575" s="21">
        <v>65</v>
      </c>
      <c r="AK575" s="22">
        <v>95</v>
      </c>
      <c r="AL575" s="23">
        <f t="shared" si="0"/>
        <v>525</v>
      </c>
      <c r="AM575" s="24" t="s">
        <v>65</v>
      </c>
      <c r="AN575" s="37"/>
      <c r="AO575" s="24" t="s">
        <v>446</v>
      </c>
      <c r="AP575" s="34"/>
      <c r="AQ575" s="27" t="s">
        <v>68</v>
      </c>
      <c r="AR575" s="28" t="s">
        <v>76</v>
      </c>
      <c r="AS575" s="29">
        <v>1</v>
      </c>
      <c r="AT575" s="29">
        <v>56.2</v>
      </c>
      <c r="AU575" s="30">
        <v>25.5</v>
      </c>
      <c r="AV575" s="31"/>
      <c r="AW575" s="26"/>
      <c r="AX575" s="26">
        <v>2</v>
      </c>
      <c r="AY575" s="26"/>
      <c r="AZ575" s="26"/>
      <c r="BA575" s="25"/>
      <c r="BB575" s="24">
        <v>184</v>
      </c>
      <c r="BC575" s="26">
        <v>45</v>
      </c>
      <c r="BD575" s="32" t="s">
        <v>119</v>
      </c>
      <c r="BE575" s="32">
        <v>35</v>
      </c>
      <c r="BF575" s="35" t="s">
        <v>71</v>
      </c>
      <c r="BG575" s="26" t="s">
        <v>72</v>
      </c>
      <c r="BH575" s="29">
        <v>35</v>
      </c>
      <c r="BI575" s="26" t="s">
        <v>156</v>
      </c>
      <c r="BJ575" s="37"/>
      <c r="BK575" s="36"/>
      <c r="BL575" s="204" t="str">
        <f t="shared" si="9"/>
        <v>insert into Pokemon values ( 574, Leafeon, level, 65,  110,  130, 60,  65,  95, trainer,  0)</v>
      </c>
    </row>
    <row r="576" spans="1:64" ht="12.75" customHeight="1">
      <c r="A576" s="12">
        <v>471</v>
      </c>
      <c r="B576" s="66" t="s">
        <v>1007</v>
      </c>
      <c r="C576" s="66" t="s">
        <v>494</v>
      </c>
      <c r="D576" s="67"/>
      <c r="E576" s="68"/>
      <c r="F576" s="68"/>
      <c r="G576" s="68"/>
      <c r="H576" s="68"/>
      <c r="I576" s="68"/>
      <c r="J576" s="68"/>
      <c r="K576" s="68">
        <v>170</v>
      </c>
      <c r="L576" s="68"/>
      <c r="M576" s="68">
        <v>98</v>
      </c>
      <c r="N576" s="68"/>
      <c r="O576" s="68">
        <v>84</v>
      </c>
      <c r="P576" s="68"/>
      <c r="Q576" s="68">
        <v>130</v>
      </c>
      <c r="R576" s="68"/>
      <c r="S576" s="68">
        <v>57</v>
      </c>
      <c r="T576" s="68"/>
      <c r="U576" s="68"/>
      <c r="V576" s="68">
        <v>160</v>
      </c>
      <c r="W576" s="68"/>
      <c r="X576" s="68">
        <v>61</v>
      </c>
      <c r="Y576" s="68"/>
      <c r="Z576" s="68"/>
      <c r="AA576" s="68">
        <v>203</v>
      </c>
      <c r="AB576" s="68"/>
      <c r="AC576" s="68">
        <v>80</v>
      </c>
      <c r="AD576" s="68">
        <v>32</v>
      </c>
      <c r="AE576" s="69">
        <v>186</v>
      </c>
      <c r="AF576" s="46">
        <v>65</v>
      </c>
      <c r="AG576" s="47">
        <v>60</v>
      </c>
      <c r="AH576" s="19">
        <v>110</v>
      </c>
      <c r="AI576" s="20">
        <v>130</v>
      </c>
      <c r="AJ576" s="21">
        <v>95</v>
      </c>
      <c r="AK576" s="22">
        <v>65</v>
      </c>
      <c r="AL576" s="23">
        <f t="shared" si="0"/>
        <v>525</v>
      </c>
      <c r="AM576" s="24" t="s">
        <v>191</v>
      </c>
      <c r="AN576" s="37"/>
      <c r="AO576" s="24" t="s">
        <v>193</v>
      </c>
      <c r="AP576" s="34"/>
      <c r="AQ576" s="27" t="s">
        <v>371</v>
      </c>
      <c r="AR576" s="28" t="s">
        <v>182</v>
      </c>
      <c r="AS576" s="29">
        <v>0.8</v>
      </c>
      <c r="AT576" s="29">
        <v>57.1</v>
      </c>
      <c r="AU576" s="30">
        <v>25.9</v>
      </c>
      <c r="AV576" s="31"/>
      <c r="AW576" s="26"/>
      <c r="AX576" s="26"/>
      <c r="AY576" s="26">
        <v>2</v>
      </c>
      <c r="AZ576" s="26"/>
      <c r="BA576" s="25"/>
      <c r="BB576" s="24">
        <v>184</v>
      </c>
      <c r="BC576" s="26">
        <v>45</v>
      </c>
      <c r="BD576" s="32" t="s">
        <v>119</v>
      </c>
      <c r="BE576" s="32">
        <v>35</v>
      </c>
      <c r="BF576" s="35" t="s">
        <v>107</v>
      </c>
      <c r="BG576" s="26" t="s">
        <v>72</v>
      </c>
      <c r="BH576" s="29">
        <v>35</v>
      </c>
      <c r="BI576" s="26" t="s">
        <v>156</v>
      </c>
      <c r="BJ576" s="37"/>
      <c r="BK576" s="36"/>
      <c r="BL576" s="204" t="str">
        <f t="shared" si="9"/>
        <v>insert into Pokemon values ( 575, Glaceon, level, 65,  60,  110, 130,  95,  65, trainer,  0)</v>
      </c>
    </row>
    <row r="577" spans="1:64" ht="12.75" customHeight="1">
      <c r="A577" s="12">
        <v>472</v>
      </c>
      <c r="B577" s="60" t="s">
        <v>1008</v>
      </c>
      <c r="C577" s="60"/>
      <c r="D577" s="61"/>
      <c r="E577" s="62"/>
      <c r="F577" s="62"/>
      <c r="G577" s="62"/>
      <c r="H577" s="62"/>
      <c r="I577" s="62"/>
      <c r="J577" s="62"/>
      <c r="K577" s="62">
        <v>154</v>
      </c>
      <c r="L577" s="62"/>
      <c r="M577" s="62">
        <v>222</v>
      </c>
      <c r="N577" s="62"/>
      <c r="O577" s="62"/>
      <c r="P577" s="62">
        <v>116</v>
      </c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>
        <v>186</v>
      </c>
      <c r="AE577" s="63"/>
      <c r="AF577" s="17">
        <v>75</v>
      </c>
      <c r="AG577" s="18">
        <v>95</v>
      </c>
      <c r="AH577" s="19">
        <v>125</v>
      </c>
      <c r="AI577" s="20">
        <v>45</v>
      </c>
      <c r="AJ577" s="21">
        <v>75</v>
      </c>
      <c r="AK577" s="22">
        <v>95</v>
      </c>
      <c r="AL577" s="23">
        <f t="shared" si="0"/>
        <v>510</v>
      </c>
      <c r="AM577" s="24" t="s">
        <v>187</v>
      </c>
      <c r="AN577" s="25" t="s">
        <v>95</v>
      </c>
      <c r="AO577" s="24" t="s">
        <v>405</v>
      </c>
      <c r="AP577" s="26" t="s">
        <v>188</v>
      </c>
      <c r="AQ577" s="27" t="s">
        <v>736</v>
      </c>
      <c r="AR577" s="28" t="s">
        <v>79</v>
      </c>
      <c r="AS577" s="29">
        <v>2</v>
      </c>
      <c r="AT577" s="29">
        <v>93.7</v>
      </c>
      <c r="AU577" s="30">
        <v>42.5</v>
      </c>
      <c r="AV577" s="31"/>
      <c r="AW577" s="26"/>
      <c r="AX577" s="26">
        <v>2</v>
      </c>
      <c r="AY577" s="26"/>
      <c r="AZ577" s="26"/>
      <c r="BA577" s="25"/>
      <c r="BB577" s="24">
        <v>179</v>
      </c>
      <c r="BC577" s="26">
        <v>30</v>
      </c>
      <c r="BD577" s="32" t="s">
        <v>70</v>
      </c>
      <c r="BE577" s="32">
        <v>50</v>
      </c>
      <c r="BF577" s="35" t="s">
        <v>155</v>
      </c>
      <c r="BG577" s="26" t="s">
        <v>120</v>
      </c>
      <c r="BH577" s="29">
        <v>20</v>
      </c>
      <c r="BI577" s="26" t="s">
        <v>115</v>
      </c>
      <c r="BJ577" s="37"/>
      <c r="BK577" s="36"/>
      <c r="BL577" s="204" t="str">
        <f t="shared" si="9"/>
        <v>insert into Pokemon values ( 576, Gliscor, level, 75,  95,  125, 45,  75,  95, trainer,  0)</v>
      </c>
    </row>
    <row r="578" spans="1:64" ht="12.75" customHeight="1">
      <c r="A578" s="12">
        <v>473</v>
      </c>
      <c r="B578" s="60" t="s">
        <v>1009</v>
      </c>
      <c r="C578" s="60"/>
      <c r="D578" s="61"/>
      <c r="E578" s="62"/>
      <c r="F578" s="62"/>
      <c r="G578" s="62">
        <v>197</v>
      </c>
      <c r="H578" s="62"/>
      <c r="I578" s="62"/>
      <c r="J578" s="62"/>
      <c r="K578" s="62">
        <v>205</v>
      </c>
      <c r="L578" s="62"/>
      <c r="M578" s="62">
        <v>260</v>
      </c>
      <c r="N578" s="62"/>
      <c r="O578" s="62"/>
      <c r="P578" s="62">
        <v>78</v>
      </c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>
        <v>77</v>
      </c>
      <c r="AB578" s="62"/>
      <c r="AC578" s="62">
        <v>9</v>
      </c>
      <c r="AD578" s="62">
        <v>214</v>
      </c>
      <c r="AE578" s="63"/>
      <c r="AF578" s="17">
        <v>110</v>
      </c>
      <c r="AG578" s="18">
        <v>130</v>
      </c>
      <c r="AH578" s="19">
        <v>80</v>
      </c>
      <c r="AI578" s="20">
        <v>70</v>
      </c>
      <c r="AJ578" s="21">
        <v>60</v>
      </c>
      <c r="AK578" s="22">
        <v>80</v>
      </c>
      <c r="AL578" s="23">
        <f t="shared" si="0"/>
        <v>530</v>
      </c>
      <c r="AM578" s="24" t="s">
        <v>191</v>
      </c>
      <c r="AN578" s="25" t="s">
        <v>187</v>
      </c>
      <c r="AO578" s="24" t="s">
        <v>346</v>
      </c>
      <c r="AP578" s="26" t="s">
        <v>193</v>
      </c>
      <c r="AQ578" s="27" t="s">
        <v>82</v>
      </c>
      <c r="AR578" s="28" t="s">
        <v>488</v>
      </c>
      <c r="AS578" s="29">
        <v>2.5</v>
      </c>
      <c r="AT578" s="29">
        <v>641.5</v>
      </c>
      <c r="AU578" s="30">
        <v>291</v>
      </c>
      <c r="AV578" s="31"/>
      <c r="AW578" s="26">
        <v>3</v>
      </c>
      <c r="AX578" s="26"/>
      <c r="AY578" s="26"/>
      <c r="AZ578" s="26"/>
      <c r="BA578" s="25"/>
      <c r="BB578" s="24">
        <v>265</v>
      </c>
      <c r="BC578" s="26">
        <v>50</v>
      </c>
      <c r="BD578" s="32" t="s">
        <v>288</v>
      </c>
      <c r="BE578" s="32">
        <v>50</v>
      </c>
      <c r="BF578" s="35" t="s">
        <v>130</v>
      </c>
      <c r="BG578" s="26" t="s">
        <v>120</v>
      </c>
      <c r="BH578" s="29">
        <v>20</v>
      </c>
      <c r="BI578" s="26" t="s">
        <v>156</v>
      </c>
      <c r="BJ578" s="37"/>
      <c r="BK578" s="36"/>
      <c r="BL578" s="204" t="str">
        <f t="shared" si="9"/>
        <v>insert into Pokemon values ( 577, Mamoswine, level, 110,  130,  80, 70,  60,  80, trainer,  0)</v>
      </c>
    </row>
    <row r="579" spans="1:64" ht="12.75" customHeight="1">
      <c r="A579" s="12">
        <v>474</v>
      </c>
      <c r="B579" s="66" t="s">
        <v>1010</v>
      </c>
      <c r="C579" s="66"/>
      <c r="D579" s="67"/>
      <c r="E579" s="68"/>
      <c r="F579" s="68"/>
      <c r="G579" s="68"/>
      <c r="H579" s="68"/>
      <c r="I579" s="68"/>
      <c r="J579" s="68"/>
      <c r="K579" s="68">
        <v>194</v>
      </c>
      <c r="L579" s="68"/>
      <c r="M579" s="68"/>
      <c r="N579" s="68"/>
      <c r="O579" s="68"/>
      <c r="P579" s="68"/>
      <c r="Q579" s="68">
        <v>219</v>
      </c>
      <c r="R579" s="68"/>
      <c r="S579" s="68"/>
      <c r="T579" s="68">
        <v>91</v>
      </c>
      <c r="U579" s="68"/>
      <c r="V579" s="68">
        <v>283</v>
      </c>
      <c r="W579" s="68"/>
      <c r="X579" s="68"/>
      <c r="Y579" s="68">
        <v>104</v>
      </c>
      <c r="Z579" s="68"/>
      <c r="AA579" s="68"/>
      <c r="AB579" s="68">
        <v>210</v>
      </c>
      <c r="AC579" s="68"/>
      <c r="AD579" s="68">
        <v>135</v>
      </c>
      <c r="AE579" s="69"/>
      <c r="AF579" s="46">
        <v>85</v>
      </c>
      <c r="AG579" s="47">
        <v>80</v>
      </c>
      <c r="AH579" s="19">
        <v>70</v>
      </c>
      <c r="AI579" s="20">
        <v>135</v>
      </c>
      <c r="AJ579" s="21">
        <v>75</v>
      </c>
      <c r="AK579" s="22">
        <v>90</v>
      </c>
      <c r="AL579" s="23">
        <f t="shared" si="0"/>
        <v>535</v>
      </c>
      <c r="AM579" s="24" t="s">
        <v>141</v>
      </c>
      <c r="AN579" s="37"/>
      <c r="AO579" s="24" t="s">
        <v>138</v>
      </c>
      <c r="AP579" s="26" t="s">
        <v>500</v>
      </c>
      <c r="AQ579" s="27" t="s">
        <v>358</v>
      </c>
      <c r="AR579" s="28" t="s">
        <v>211</v>
      </c>
      <c r="AS579" s="29">
        <v>0.9</v>
      </c>
      <c r="AT579" s="29">
        <v>75</v>
      </c>
      <c r="AU579" s="30">
        <v>34</v>
      </c>
      <c r="AV579" s="31"/>
      <c r="AW579" s="26"/>
      <c r="AX579" s="26"/>
      <c r="AY579" s="26">
        <v>3</v>
      </c>
      <c r="AZ579" s="26"/>
      <c r="BA579" s="25"/>
      <c r="BB579" s="24">
        <v>268</v>
      </c>
      <c r="BC579" s="26">
        <v>30</v>
      </c>
      <c r="BD579" s="32" t="s">
        <v>119</v>
      </c>
      <c r="BE579" s="32">
        <v>50</v>
      </c>
      <c r="BF579" s="35" t="s">
        <v>89</v>
      </c>
      <c r="BG579" s="26" t="s">
        <v>359</v>
      </c>
      <c r="BH579" s="29">
        <v>20</v>
      </c>
      <c r="BI579" s="45" t="s">
        <v>329</v>
      </c>
      <c r="BJ579" s="37"/>
      <c r="BK579" s="36"/>
      <c r="BL579" s="204" t="str">
        <f t="shared" ref="BL579:BL642" si="10">"insert into Pokemon values ( "&amp;ROW()-1&amp;", "&amp;B579&amp;", level, "&amp;AF579&amp;",  "&amp;AG579&amp;",  "&amp;AH579&amp;", "&amp;AI579&amp;",  "&amp;AJ579&amp;",  "&amp;AK579&amp;", trainer,  "&amp;IF(BK579="","0",BK579)&amp;")"</f>
        <v>insert into Pokemon values ( 578, Porygon-Z, level, 85,  80,  70, 135,  75,  90, trainer,  0)</v>
      </c>
    </row>
    <row r="580" spans="1:64" ht="12.75" customHeight="1">
      <c r="A580" s="12">
        <v>475</v>
      </c>
      <c r="B580" s="60" t="s">
        <v>1011</v>
      </c>
      <c r="C580" s="60"/>
      <c r="D580" s="61"/>
      <c r="E580" s="62"/>
      <c r="F580" s="62"/>
      <c r="G580" s="62"/>
      <c r="H580" s="62"/>
      <c r="I580" s="62">
        <v>32</v>
      </c>
      <c r="J580" s="62"/>
      <c r="K580" s="62">
        <v>160</v>
      </c>
      <c r="L580" s="62"/>
      <c r="M580" s="62"/>
      <c r="N580" s="62">
        <v>67</v>
      </c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>
        <v>123</v>
      </c>
      <c r="AB580" s="62">
        <v>37</v>
      </c>
      <c r="AC580" s="62"/>
      <c r="AD580" s="62">
        <v>104</v>
      </c>
      <c r="AE580" s="63">
        <v>65</v>
      </c>
      <c r="AF580" s="17">
        <v>68</v>
      </c>
      <c r="AG580" s="18">
        <v>125</v>
      </c>
      <c r="AH580" s="19">
        <v>65</v>
      </c>
      <c r="AI580" s="20">
        <v>65</v>
      </c>
      <c r="AJ580" s="21">
        <v>115</v>
      </c>
      <c r="AK580" s="22">
        <v>80</v>
      </c>
      <c r="AL580" s="23">
        <f t="shared" si="0"/>
        <v>518</v>
      </c>
      <c r="AM580" s="24" t="s">
        <v>184</v>
      </c>
      <c r="AN580" s="25" t="s">
        <v>280</v>
      </c>
      <c r="AO580" s="24" t="s">
        <v>312</v>
      </c>
      <c r="AP580" s="34" t="s">
        <v>1012</v>
      </c>
      <c r="AQ580" s="27" t="s">
        <v>287</v>
      </c>
      <c r="AR580" s="28" t="s">
        <v>111</v>
      </c>
      <c r="AS580" s="29">
        <v>1.6</v>
      </c>
      <c r="AT580" s="29">
        <v>114.6</v>
      </c>
      <c r="AU580" s="30">
        <v>52</v>
      </c>
      <c r="AV580" s="31"/>
      <c r="AW580" s="26">
        <v>3</v>
      </c>
      <c r="AX580" s="26"/>
      <c r="AY580" s="26"/>
      <c r="AZ580" s="26"/>
      <c r="BA580" s="25"/>
      <c r="BB580" s="24">
        <v>259</v>
      </c>
      <c r="BC580" s="26">
        <v>45</v>
      </c>
      <c r="BD580" s="32" t="s">
        <v>288</v>
      </c>
      <c r="BE580" s="32">
        <v>35</v>
      </c>
      <c r="BF580" s="35" t="s">
        <v>128</v>
      </c>
      <c r="BG580" s="26" t="s">
        <v>209</v>
      </c>
      <c r="BH580" s="29">
        <v>20</v>
      </c>
      <c r="BI580" s="26" t="s">
        <v>377</v>
      </c>
      <c r="BJ580" s="37"/>
      <c r="BK580" s="36"/>
      <c r="BL580" s="204" t="str">
        <f t="shared" si="10"/>
        <v>insert into Pokemon values ( 579, Gallade, level, 68,  125,  65, 65,  115,  80, trainer,  0)</v>
      </c>
    </row>
    <row r="581" spans="1:64" ht="12.75" customHeight="1">
      <c r="A581" s="12">
        <v>475.1</v>
      </c>
      <c r="B581" s="60" t="s">
        <v>1013</v>
      </c>
      <c r="C581" s="60" t="s">
        <v>137</v>
      </c>
      <c r="D581" s="61"/>
      <c r="E581" s="62"/>
      <c r="F581" s="62"/>
      <c r="G581" s="62"/>
      <c r="H581" s="62"/>
      <c r="I581" s="62">
        <v>32</v>
      </c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3"/>
      <c r="AF581" s="17">
        <v>68</v>
      </c>
      <c r="AG581" s="18">
        <v>165</v>
      </c>
      <c r="AH581" s="19">
        <v>95</v>
      </c>
      <c r="AI581" s="20">
        <v>65</v>
      </c>
      <c r="AJ581" s="21">
        <v>115</v>
      </c>
      <c r="AK581" s="22">
        <v>110</v>
      </c>
      <c r="AL581" s="23">
        <f t="shared" si="0"/>
        <v>618</v>
      </c>
      <c r="AM581" s="24" t="s">
        <v>184</v>
      </c>
      <c r="AN581" s="25" t="s">
        <v>280</v>
      </c>
      <c r="AO581" s="24" t="s">
        <v>234</v>
      </c>
      <c r="AP581" s="34"/>
      <c r="AQ581" s="27"/>
      <c r="AR581" s="28" t="s">
        <v>111</v>
      </c>
      <c r="AS581" s="29">
        <v>1.6</v>
      </c>
      <c r="AT581" s="29">
        <v>124.3</v>
      </c>
      <c r="AU581" s="30">
        <v>56.4</v>
      </c>
      <c r="AV581" s="31"/>
      <c r="AW581" s="26">
        <v>3</v>
      </c>
      <c r="AX581" s="26"/>
      <c r="AY581" s="26"/>
      <c r="AZ581" s="26"/>
      <c r="BA581" s="25"/>
      <c r="BB581" s="24">
        <v>309</v>
      </c>
      <c r="BC581" s="26">
        <v>45</v>
      </c>
      <c r="BD581" s="32" t="s">
        <v>288</v>
      </c>
      <c r="BE581" s="32">
        <v>35</v>
      </c>
      <c r="BF581" s="35" t="s">
        <v>128</v>
      </c>
      <c r="BG581" s="26" t="s">
        <v>209</v>
      </c>
      <c r="BH581" s="29">
        <v>20</v>
      </c>
      <c r="BI581" s="26" t="s">
        <v>377</v>
      </c>
      <c r="BJ581" s="25"/>
      <c r="BK581" s="36"/>
      <c r="BL581" s="204" t="str">
        <f t="shared" si="10"/>
        <v>insert into Pokemon values ( 580, Gallade (Mega), level, 68,  165,  95, 65,  115,  110, trainer,  0)</v>
      </c>
    </row>
    <row r="582" spans="1:64" ht="12.75" customHeight="1">
      <c r="A582" s="12">
        <v>476</v>
      </c>
      <c r="B582" s="60" t="s">
        <v>1014</v>
      </c>
      <c r="C582" s="60"/>
      <c r="D582" s="61"/>
      <c r="E582" s="62"/>
      <c r="F582" s="62"/>
      <c r="G582" s="62"/>
      <c r="H582" s="62"/>
      <c r="I582" s="62">
        <v>62</v>
      </c>
      <c r="J582" s="62"/>
      <c r="K582" s="62">
        <v>156</v>
      </c>
      <c r="L582" s="62"/>
      <c r="M582" s="62">
        <v>165</v>
      </c>
      <c r="N582" s="62"/>
      <c r="O582" s="62">
        <v>94</v>
      </c>
      <c r="P582" s="62"/>
      <c r="Q582" s="62">
        <v>199</v>
      </c>
      <c r="R582" s="62"/>
      <c r="S582" s="62">
        <v>126</v>
      </c>
      <c r="T582" s="62"/>
      <c r="U582" s="62"/>
      <c r="V582" s="62">
        <v>255</v>
      </c>
      <c r="W582" s="62"/>
      <c r="X582" s="62">
        <v>156</v>
      </c>
      <c r="Y582" s="62"/>
      <c r="Z582" s="62"/>
      <c r="AA582" s="62"/>
      <c r="AB582" s="62"/>
      <c r="AC582" s="62"/>
      <c r="AD582" s="62">
        <v>191</v>
      </c>
      <c r="AE582" s="63"/>
      <c r="AF582" s="17">
        <v>60</v>
      </c>
      <c r="AG582" s="18">
        <v>55</v>
      </c>
      <c r="AH582" s="19">
        <v>145</v>
      </c>
      <c r="AI582" s="20">
        <v>75</v>
      </c>
      <c r="AJ582" s="21">
        <v>150</v>
      </c>
      <c r="AK582" s="22">
        <v>40</v>
      </c>
      <c r="AL582" s="23">
        <f t="shared" si="0"/>
        <v>525</v>
      </c>
      <c r="AM582" s="24" t="s">
        <v>292</v>
      </c>
      <c r="AN582" s="25" t="s">
        <v>192</v>
      </c>
      <c r="AO582" s="24" t="s">
        <v>328</v>
      </c>
      <c r="AP582" s="26" t="s">
        <v>331</v>
      </c>
      <c r="AQ582" s="27" t="s">
        <v>255</v>
      </c>
      <c r="AR582" s="28" t="s">
        <v>139</v>
      </c>
      <c r="AS582" s="29">
        <v>1.4</v>
      </c>
      <c r="AT582" s="29">
        <v>749.6</v>
      </c>
      <c r="AU582" s="30">
        <v>340</v>
      </c>
      <c r="AV582" s="31"/>
      <c r="AW582" s="26"/>
      <c r="AX582" s="26">
        <v>1</v>
      </c>
      <c r="AY582" s="26"/>
      <c r="AZ582" s="26">
        <v>2</v>
      </c>
      <c r="BA582" s="25"/>
      <c r="BB582" s="24">
        <v>184</v>
      </c>
      <c r="BC582" s="26">
        <v>60</v>
      </c>
      <c r="BD582" s="32" t="s">
        <v>119</v>
      </c>
      <c r="BE582" s="32">
        <v>50</v>
      </c>
      <c r="BF582" s="35" t="s">
        <v>313</v>
      </c>
      <c r="BG582" s="26" t="s">
        <v>120</v>
      </c>
      <c r="BH582" s="29">
        <v>20</v>
      </c>
      <c r="BI582" s="26" t="s">
        <v>329</v>
      </c>
      <c r="BJ582" s="37"/>
      <c r="BK582" s="36"/>
      <c r="BL582" s="204" t="str">
        <f t="shared" si="10"/>
        <v>insert into Pokemon values ( 581, Probopass, level, 60,  55,  145, 75,  150,  40, trainer,  0)</v>
      </c>
    </row>
    <row r="583" spans="1:64" ht="12.75" customHeight="1">
      <c r="A583" s="12">
        <v>477</v>
      </c>
      <c r="B583" s="60" t="s">
        <v>1015</v>
      </c>
      <c r="C583" s="60"/>
      <c r="D583" s="61"/>
      <c r="E583" s="62"/>
      <c r="F583" s="62"/>
      <c r="G583" s="62"/>
      <c r="H583" s="62"/>
      <c r="I583" s="62">
        <v>155</v>
      </c>
      <c r="J583" s="62"/>
      <c r="K583" s="62">
        <v>191</v>
      </c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>
        <v>137</v>
      </c>
      <c r="AB583" s="62"/>
      <c r="AC583" s="62"/>
      <c r="AD583" s="62">
        <v>160</v>
      </c>
      <c r="AE583" s="63"/>
      <c r="AF583" s="17">
        <v>45</v>
      </c>
      <c r="AG583" s="18">
        <v>100</v>
      </c>
      <c r="AH583" s="19">
        <v>135</v>
      </c>
      <c r="AI583" s="20">
        <v>65</v>
      </c>
      <c r="AJ583" s="21">
        <v>135</v>
      </c>
      <c r="AK583" s="22">
        <v>45</v>
      </c>
      <c r="AL583" s="23">
        <f t="shared" si="0"/>
        <v>525</v>
      </c>
      <c r="AM583" s="24" t="s">
        <v>389</v>
      </c>
      <c r="AN583" s="37"/>
      <c r="AO583" s="24" t="s">
        <v>508</v>
      </c>
      <c r="AP583" s="34"/>
      <c r="AQ583" s="38"/>
      <c r="AR583" s="39" t="s">
        <v>151</v>
      </c>
      <c r="AS583" s="40">
        <v>2.2000000000000002</v>
      </c>
      <c r="AT583" s="40">
        <v>235</v>
      </c>
      <c r="AU583" s="41">
        <v>106.6</v>
      </c>
      <c r="AV583" s="31"/>
      <c r="AW583" s="26"/>
      <c r="AX583" s="26">
        <v>1</v>
      </c>
      <c r="AY583" s="26"/>
      <c r="AZ583" s="26">
        <v>2</v>
      </c>
      <c r="BA583" s="25"/>
      <c r="BB583" s="24">
        <v>263</v>
      </c>
      <c r="BC583" s="26">
        <v>45</v>
      </c>
      <c r="BD583" s="32" t="s">
        <v>217</v>
      </c>
      <c r="BE583" s="32">
        <v>35</v>
      </c>
      <c r="BF583" s="35" t="s">
        <v>99</v>
      </c>
      <c r="BG583" s="26" t="s">
        <v>120</v>
      </c>
      <c r="BH583" s="29">
        <v>25</v>
      </c>
      <c r="BI583" s="26" t="s">
        <v>377</v>
      </c>
      <c r="BJ583" s="37"/>
      <c r="BK583" s="36"/>
      <c r="BL583" s="204" t="str">
        <f t="shared" si="10"/>
        <v>insert into Pokemon values ( 582, Dusknoir, level, 45,  100,  135, 65,  135,  45, trainer,  0)</v>
      </c>
    </row>
    <row r="584" spans="1:64" ht="12.75" customHeight="1">
      <c r="A584" s="12">
        <v>478</v>
      </c>
      <c r="B584" s="60" t="s">
        <v>1016</v>
      </c>
      <c r="C584" s="60"/>
      <c r="D584" s="61"/>
      <c r="E584" s="62"/>
      <c r="F584" s="62"/>
      <c r="G584" s="62"/>
      <c r="H584" s="62"/>
      <c r="I584" s="62">
        <v>181</v>
      </c>
      <c r="J584" s="62"/>
      <c r="K584" s="62">
        <v>208</v>
      </c>
      <c r="L584" s="62"/>
      <c r="M584" s="62"/>
      <c r="N584" s="62"/>
      <c r="O584" s="62"/>
      <c r="P584" s="62"/>
      <c r="Q584" s="62">
        <v>248</v>
      </c>
      <c r="R584" s="62"/>
      <c r="S584" s="62"/>
      <c r="T584" s="62">
        <v>120</v>
      </c>
      <c r="U584" s="62"/>
      <c r="V584" s="62">
        <v>325</v>
      </c>
      <c r="W584" s="62"/>
      <c r="X584" s="62"/>
      <c r="Y584" s="62">
        <v>146</v>
      </c>
      <c r="Z584" s="62"/>
      <c r="AA584" s="62">
        <v>81</v>
      </c>
      <c r="AB584" s="62"/>
      <c r="AC584" s="62">
        <v>27</v>
      </c>
      <c r="AD584" s="62">
        <v>207</v>
      </c>
      <c r="AE584" s="63">
        <v>359</v>
      </c>
      <c r="AF584" s="17">
        <v>70</v>
      </c>
      <c r="AG584" s="18">
        <v>80</v>
      </c>
      <c r="AH584" s="19">
        <v>70</v>
      </c>
      <c r="AI584" s="20">
        <v>80</v>
      </c>
      <c r="AJ584" s="21">
        <v>70</v>
      </c>
      <c r="AK584" s="22">
        <v>110</v>
      </c>
      <c r="AL584" s="23">
        <f t="shared" si="0"/>
        <v>480</v>
      </c>
      <c r="AM584" s="24" t="s">
        <v>191</v>
      </c>
      <c r="AN584" s="25" t="s">
        <v>389</v>
      </c>
      <c r="AO584" s="24" t="s">
        <v>193</v>
      </c>
      <c r="AP584" s="34"/>
      <c r="AQ584" s="27" t="s">
        <v>393</v>
      </c>
      <c r="AR584" s="28" t="s">
        <v>207</v>
      </c>
      <c r="AS584" s="29">
        <v>1.3</v>
      </c>
      <c r="AT584" s="29">
        <v>58.6</v>
      </c>
      <c r="AU584" s="30">
        <v>26.6</v>
      </c>
      <c r="AV584" s="31"/>
      <c r="AW584" s="26"/>
      <c r="AX584" s="26"/>
      <c r="AY584" s="26"/>
      <c r="AZ584" s="26"/>
      <c r="BA584" s="25">
        <v>2</v>
      </c>
      <c r="BB584" s="24">
        <v>168</v>
      </c>
      <c r="BC584" s="26">
        <v>75</v>
      </c>
      <c r="BD584" s="32" t="s">
        <v>119</v>
      </c>
      <c r="BE584" s="32">
        <v>50</v>
      </c>
      <c r="BF584" s="35" t="s">
        <v>128</v>
      </c>
      <c r="BG584" s="26" t="s">
        <v>201</v>
      </c>
      <c r="BH584" s="29">
        <v>20</v>
      </c>
      <c r="BI584" s="26" t="s">
        <v>179</v>
      </c>
      <c r="BJ584" s="25" t="s">
        <v>329</v>
      </c>
      <c r="BK584" s="36"/>
      <c r="BL584" s="204" t="str">
        <f t="shared" si="10"/>
        <v>insert into Pokemon values ( 583, Froslass, level, 70,  80,  70, 80,  70,  110, trainer,  0)</v>
      </c>
    </row>
    <row r="585" spans="1:64" ht="12.75" customHeight="1">
      <c r="A585" s="12">
        <v>479</v>
      </c>
      <c r="B585" s="60" t="s">
        <v>1017</v>
      </c>
      <c r="C585" s="60"/>
      <c r="D585" s="61"/>
      <c r="E585" s="62"/>
      <c r="F585" s="62"/>
      <c r="G585" s="62"/>
      <c r="H585" s="62"/>
      <c r="I585" s="62"/>
      <c r="J585" s="62"/>
      <c r="K585" s="62">
        <v>152</v>
      </c>
      <c r="L585" s="62"/>
      <c r="M585" s="62"/>
      <c r="N585" s="62"/>
      <c r="O585" s="62"/>
      <c r="P585" s="62">
        <v>68</v>
      </c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>
        <v>372</v>
      </c>
      <c r="AB585" s="62"/>
      <c r="AC585" s="62"/>
      <c r="AD585" s="62">
        <v>194</v>
      </c>
      <c r="AE585" s="63">
        <v>310</v>
      </c>
      <c r="AF585" s="17">
        <v>50</v>
      </c>
      <c r="AG585" s="18">
        <v>50</v>
      </c>
      <c r="AH585" s="19">
        <v>77</v>
      </c>
      <c r="AI585" s="20">
        <v>95</v>
      </c>
      <c r="AJ585" s="21">
        <v>77</v>
      </c>
      <c r="AK585" s="22">
        <v>91</v>
      </c>
      <c r="AL585" s="23">
        <f t="shared" si="0"/>
        <v>440</v>
      </c>
      <c r="AM585" s="24" t="s">
        <v>175</v>
      </c>
      <c r="AN585" s="25" t="s">
        <v>389</v>
      </c>
      <c r="AO585" s="24" t="s">
        <v>390</v>
      </c>
      <c r="AP585" s="34"/>
      <c r="AQ585" s="38"/>
      <c r="AR585" s="39" t="s">
        <v>118</v>
      </c>
      <c r="AS585" s="40">
        <v>0.3</v>
      </c>
      <c r="AT585" s="40">
        <v>0.7</v>
      </c>
      <c r="AU585" s="41">
        <v>0.3</v>
      </c>
      <c r="AV585" s="31"/>
      <c r="AW585" s="26"/>
      <c r="AX585" s="26"/>
      <c r="AY585" s="26">
        <v>1</v>
      </c>
      <c r="AZ585" s="26"/>
      <c r="BA585" s="25">
        <v>1</v>
      </c>
      <c r="BB585" s="24">
        <v>154</v>
      </c>
      <c r="BC585" s="26">
        <v>45</v>
      </c>
      <c r="BD585" s="32" t="s">
        <v>119</v>
      </c>
      <c r="BE585" s="32">
        <v>50</v>
      </c>
      <c r="BF585" s="35" t="s">
        <v>89</v>
      </c>
      <c r="BG585" s="26" t="s">
        <v>359</v>
      </c>
      <c r="BH585" s="29">
        <v>20</v>
      </c>
      <c r="BI585" s="26" t="s">
        <v>377</v>
      </c>
      <c r="BJ585" s="37"/>
      <c r="BK585" s="36"/>
      <c r="BL585" s="204" t="str">
        <f t="shared" si="10"/>
        <v>insert into Pokemon values ( 584, Rotom, level, 50,  50,  77, 95,  77,  91, trainer,  0)</v>
      </c>
    </row>
    <row r="586" spans="1:64" ht="12.75" customHeight="1">
      <c r="A586" s="12">
        <v>479.1</v>
      </c>
      <c r="B586" s="60" t="s">
        <v>1018</v>
      </c>
      <c r="C586" s="60"/>
      <c r="D586" s="61"/>
      <c r="E586" s="62"/>
      <c r="F586" s="62"/>
      <c r="G586" s="62"/>
      <c r="H586" s="62"/>
      <c r="I586" s="62"/>
      <c r="J586" s="62"/>
      <c r="K586" s="62">
        <v>152</v>
      </c>
      <c r="L586" s="62"/>
      <c r="M586" s="62"/>
      <c r="N586" s="62"/>
      <c r="O586" s="62"/>
      <c r="P586" s="62">
        <v>68</v>
      </c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>
        <v>372</v>
      </c>
      <c r="AB586" s="62"/>
      <c r="AC586" s="62"/>
      <c r="AD586" s="62">
        <v>194</v>
      </c>
      <c r="AE586" s="63">
        <v>310</v>
      </c>
      <c r="AF586" s="17">
        <v>50</v>
      </c>
      <c r="AG586" s="18">
        <v>65</v>
      </c>
      <c r="AH586" s="19">
        <v>107</v>
      </c>
      <c r="AI586" s="20">
        <v>105</v>
      </c>
      <c r="AJ586" s="21">
        <v>107</v>
      </c>
      <c r="AK586" s="22">
        <v>86</v>
      </c>
      <c r="AL586" s="23">
        <f t="shared" si="0"/>
        <v>520</v>
      </c>
      <c r="AM586" s="24" t="s">
        <v>175</v>
      </c>
      <c r="AN586" s="25" t="s">
        <v>85</v>
      </c>
      <c r="AO586" s="24" t="s">
        <v>390</v>
      </c>
      <c r="AP586" s="34"/>
      <c r="AQ586" s="38"/>
      <c r="AR586" s="39" t="s">
        <v>118</v>
      </c>
      <c r="AS586" s="40">
        <v>0.3</v>
      </c>
      <c r="AT586" s="40">
        <v>0.7</v>
      </c>
      <c r="AU586" s="41">
        <v>0.3</v>
      </c>
      <c r="AV586" s="31"/>
      <c r="AW586" s="26"/>
      <c r="AX586" s="26"/>
      <c r="AY586" s="26">
        <v>1</v>
      </c>
      <c r="AZ586" s="26"/>
      <c r="BA586" s="25">
        <v>1</v>
      </c>
      <c r="BB586" s="24">
        <v>182</v>
      </c>
      <c r="BC586" s="26">
        <v>45</v>
      </c>
      <c r="BD586" s="32" t="s">
        <v>119</v>
      </c>
      <c r="BE586" s="32">
        <v>50</v>
      </c>
      <c r="BF586" s="35" t="s">
        <v>89</v>
      </c>
      <c r="BG586" s="26" t="s">
        <v>359</v>
      </c>
      <c r="BH586" s="29">
        <v>20</v>
      </c>
      <c r="BI586" s="26" t="s">
        <v>377</v>
      </c>
      <c r="BJ586" s="37"/>
      <c r="BK586" s="36"/>
      <c r="BL586" s="204" t="str">
        <f t="shared" si="10"/>
        <v>insert into Pokemon values ( 585, Rotom (Heat), level, 50,  65,  107, 105,  107,  86, trainer,  0)</v>
      </c>
    </row>
    <row r="587" spans="1:64" ht="12.75" customHeight="1">
      <c r="A587" s="12">
        <v>479.2</v>
      </c>
      <c r="B587" s="60" t="s">
        <v>1019</v>
      </c>
      <c r="C587" s="60"/>
      <c r="D587" s="61"/>
      <c r="E587" s="62"/>
      <c r="F587" s="62"/>
      <c r="G587" s="62"/>
      <c r="H587" s="62"/>
      <c r="I587" s="62"/>
      <c r="J587" s="62"/>
      <c r="K587" s="62">
        <v>152</v>
      </c>
      <c r="L587" s="62"/>
      <c r="M587" s="62"/>
      <c r="N587" s="62"/>
      <c r="O587" s="62"/>
      <c r="P587" s="62">
        <v>68</v>
      </c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>
        <v>372</v>
      </c>
      <c r="AB587" s="62"/>
      <c r="AC587" s="62"/>
      <c r="AD587" s="62">
        <v>194</v>
      </c>
      <c r="AE587" s="63">
        <v>310</v>
      </c>
      <c r="AF587" s="17">
        <v>50</v>
      </c>
      <c r="AG587" s="18">
        <v>65</v>
      </c>
      <c r="AH587" s="19">
        <v>107</v>
      </c>
      <c r="AI587" s="20">
        <v>105</v>
      </c>
      <c r="AJ587" s="21">
        <v>107</v>
      </c>
      <c r="AK587" s="22">
        <v>86</v>
      </c>
      <c r="AL587" s="23">
        <f t="shared" si="0"/>
        <v>520</v>
      </c>
      <c r="AM587" s="24" t="s">
        <v>175</v>
      </c>
      <c r="AN587" s="25" t="s">
        <v>103</v>
      </c>
      <c r="AO587" s="24" t="s">
        <v>390</v>
      </c>
      <c r="AP587" s="34"/>
      <c r="AQ587" s="38"/>
      <c r="AR587" s="39" t="s">
        <v>118</v>
      </c>
      <c r="AS587" s="40">
        <v>0.3</v>
      </c>
      <c r="AT587" s="40">
        <v>0.7</v>
      </c>
      <c r="AU587" s="41">
        <v>0.3</v>
      </c>
      <c r="AV587" s="31"/>
      <c r="AW587" s="26"/>
      <c r="AX587" s="26"/>
      <c r="AY587" s="26">
        <v>1</v>
      </c>
      <c r="AZ587" s="26"/>
      <c r="BA587" s="25">
        <v>1</v>
      </c>
      <c r="BB587" s="24">
        <v>182</v>
      </c>
      <c r="BC587" s="26">
        <v>45</v>
      </c>
      <c r="BD587" s="32" t="s">
        <v>119</v>
      </c>
      <c r="BE587" s="32">
        <v>50</v>
      </c>
      <c r="BF587" s="35" t="s">
        <v>89</v>
      </c>
      <c r="BG587" s="26" t="s">
        <v>359</v>
      </c>
      <c r="BH587" s="29">
        <v>20</v>
      </c>
      <c r="BI587" s="26" t="s">
        <v>377</v>
      </c>
      <c r="BJ587" s="37"/>
      <c r="BK587" s="36"/>
      <c r="BL587" s="204" t="str">
        <f t="shared" si="10"/>
        <v>insert into Pokemon values ( 586, Rotom (Wash), level, 50,  65,  107, 105,  107,  86, trainer,  0)</v>
      </c>
    </row>
    <row r="588" spans="1:64" ht="12.75" customHeight="1">
      <c r="A588" s="12">
        <v>479.3</v>
      </c>
      <c r="B588" s="60" t="s">
        <v>1020</v>
      </c>
      <c r="C588" s="60"/>
      <c r="D588" s="61"/>
      <c r="E588" s="62"/>
      <c r="F588" s="62"/>
      <c r="G588" s="62"/>
      <c r="H588" s="62"/>
      <c r="I588" s="62"/>
      <c r="J588" s="62"/>
      <c r="K588" s="62">
        <v>152</v>
      </c>
      <c r="L588" s="62"/>
      <c r="M588" s="62"/>
      <c r="N588" s="62"/>
      <c r="O588" s="62"/>
      <c r="P588" s="62">
        <v>68</v>
      </c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>
        <v>372</v>
      </c>
      <c r="AB588" s="62"/>
      <c r="AC588" s="62"/>
      <c r="AD588" s="62">
        <v>194</v>
      </c>
      <c r="AE588" s="63">
        <v>310</v>
      </c>
      <c r="AF588" s="17">
        <v>50</v>
      </c>
      <c r="AG588" s="18">
        <v>65</v>
      </c>
      <c r="AH588" s="19">
        <v>107</v>
      </c>
      <c r="AI588" s="20">
        <v>105</v>
      </c>
      <c r="AJ588" s="21">
        <v>107</v>
      </c>
      <c r="AK588" s="22">
        <v>86</v>
      </c>
      <c r="AL588" s="23">
        <f t="shared" si="0"/>
        <v>520</v>
      </c>
      <c r="AM588" s="24" t="s">
        <v>175</v>
      </c>
      <c r="AN588" s="25" t="s">
        <v>191</v>
      </c>
      <c r="AO588" s="24" t="s">
        <v>390</v>
      </c>
      <c r="AP588" s="34"/>
      <c r="AQ588" s="38"/>
      <c r="AR588" s="39" t="s">
        <v>118</v>
      </c>
      <c r="AS588" s="40">
        <v>0.3</v>
      </c>
      <c r="AT588" s="40">
        <v>0.7</v>
      </c>
      <c r="AU588" s="41">
        <v>0.3</v>
      </c>
      <c r="AV588" s="31"/>
      <c r="AW588" s="26"/>
      <c r="AX588" s="26"/>
      <c r="AY588" s="26">
        <v>1</v>
      </c>
      <c r="AZ588" s="26"/>
      <c r="BA588" s="25">
        <v>1</v>
      </c>
      <c r="BB588" s="24">
        <v>182</v>
      </c>
      <c r="BC588" s="26">
        <v>45</v>
      </c>
      <c r="BD588" s="32" t="s">
        <v>119</v>
      </c>
      <c r="BE588" s="32">
        <v>50</v>
      </c>
      <c r="BF588" s="35" t="s">
        <v>89</v>
      </c>
      <c r="BG588" s="26" t="s">
        <v>359</v>
      </c>
      <c r="BH588" s="29">
        <v>20</v>
      </c>
      <c r="BI588" s="26" t="s">
        <v>377</v>
      </c>
      <c r="BJ588" s="37"/>
      <c r="BK588" s="36"/>
      <c r="BL588" s="204" t="str">
        <f t="shared" si="10"/>
        <v>insert into Pokemon values ( 587, Rotom (Frost), level, 50,  65,  107, 105,  107,  86, trainer,  0)</v>
      </c>
    </row>
    <row r="589" spans="1:64" ht="12.75" customHeight="1">
      <c r="A589" s="12">
        <v>479.4</v>
      </c>
      <c r="B589" s="60" t="s">
        <v>1021</v>
      </c>
      <c r="C589" s="60"/>
      <c r="D589" s="61"/>
      <c r="E589" s="62"/>
      <c r="F589" s="62"/>
      <c r="G589" s="62"/>
      <c r="H589" s="62"/>
      <c r="I589" s="62"/>
      <c r="J589" s="62"/>
      <c r="K589" s="62">
        <v>152</v>
      </c>
      <c r="L589" s="62"/>
      <c r="M589" s="62"/>
      <c r="N589" s="62"/>
      <c r="O589" s="62"/>
      <c r="P589" s="62">
        <v>68</v>
      </c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>
        <v>372</v>
      </c>
      <c r="AB589" s="62"/>
      <c r="AC589" s="62"/>
      <c r="AD589" s="62">
        <v>194</v>
      </c>
      <c r="AE589" s="63">
        <v>310</v>
      </c>
      <c r="AF589" s="17">
        <v>50</v>
      </c>
      <c r="AG589" s="18">
        <v>65</v>
      </c>
      <c r="AH589" s="19">
        <v>107</v>
      </c>
      <c r="AI589" s="20">
        <v>105</v>
      </c>
      <c r="AJ589" s="21">
        <v>107</v>
      </c>
      <c r="AK589" s="22">
        <v>86</v>
      </c>
      <c r="AL589" s="23">
        <f t="shared" si="0"/>
        <v>520</v>
      </c>
      <c r="AM589" s="24" t="s">
        <v>175</v>
      </c>
      <c r="AN589" s="25" t="s">
        <v>95</v>
      </c>
      <c r="AO589" s="24" t="s">
        <v>390</v>
      </c>
      <c r="AP589" s="34"/>
      <c r="AQ589" s="38"/>
      <c r="AR589" s="39" t="s">
        <v>118</v>
      </c>
      <c r="AS589" s="40">
        <v>0.3</v>
      </c>
      <c r="AT589" s="40">
        <v>0.7</v>
      </c>
      <c r="AU589" s="41">
        <v>0.3</v>
      </c>
      <c r="AV589" s="31"/>
      <c r="AW589" s="26"/>
      <c r="AX589" s="26"/>
      <c r="AY589" s="26">
        <v>1</v>
      </c>
      <c r="AZ589" s="26"/>
      <c r="BA589" s="25">
        <v>1</v>
      </c>
      <c r="BB589" s="24">
        <v>182</v>
      </c>
      <c r="BC589" s="26">
        <v>45</v>
      </c>
      <c r="BD589" s="32" t="s">
        <v>119</v>
      </c>
      <c r="BE589" s="32">
        <v>50</v>
      </c>
      <c r="BF589" s="35" t="s">
        <v>89</v>
      </c>
      <c r="BG589" s="26" t="s">
        <v>359</v>
      </c>
      <c r="BH589" s="29">
        <v>20</v>
      </c>
      <c r="BI589" s="26" t="s">
        <v>377</v>
      </c>
      <c r="BJ589" s="37"/>
      <c r="BK589" s="36"/>
      <c r="BL589" s="204" t="str">
        <f t="shared" si="10"/>
        <v>insert into Pokemon values ( 588, Rotom (Fan), level, 50,  65,  107, 105,  107,  86, trainer,  0)</v>
      </c>
    </row>
    <row r="590" spans="1:64" ht="12.75" customHeight="1">
      <c r="A590" s="12">
        <v>479.5</v>
      </c>
      <c r="B590" s="60" t="s">
        <v>1022</v>
      </c>
      <c r="C590" s="60"/>
      <c r="D590" s="61"/>
      <c r="E590" s="62"/>
      <c r="F590" s="62"/>
      <c r="G590" s="62"/>
      <c r="H590" s="62"/>
      <c r="I590" s="62"/>
      <c r="J590" s="62"/>
      <c r="K590" s="62">
        <v>152</v>
      </c>
      <c r="L590" s="62"/>
      <c r="M590" s="62"/>
      <c r="N590" s="62"/>
      <c r="O590" s="62"/>
      <c r="P590" s="62">
        <v>68</v>
      </c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>
        <v>372</v>
      </c>
      <c r="AB590" s="62"/>
      <c r="AC590" s="62"/>
      <c r="AD590" s="62">
        <v>194</v>
      </c>
      <c r="AE590" s="63">
        <v>310</v>
      </c>
      <c r="AF590" s="17">
        <v>50</v>
      </c>
      <c r="AG590" s="18">
        <v>65</v>
      </c>
      <c r="AH590" s="19">
        <v>107</v>
      </c>
      <c r="AI590" s="20">
        <v>105</v>
      </c>
      <c r="AJ590" s="21">
        <v>107</v>
      </c>
      <c r="AK590" s="22">
        <v>86</v>
      </c>
      <c r="AL590" s="23">
        <f t="shared" si="0"/>
        <v>520</v>
      </c>
      <c r="AM590" s="24" t="s">
        <v>175</v>
      </c>
      <c r="AN590" s="25" t="s">
        <v>65</v>
      </c>
      <c r="AO590" s="24" t="s">
        <v>390</v>
      </c>
      <c r="AP590" s="34"/>
      <c r="AQ590" s="38"/>
      <c r="AR590" s="39" t="s">
        <v>118</v>
      </c>
      <c r="AS590" s="40">
        <v>0.3</v>
      </c>
      <c r="AT590" s="40">
        <v>0.7</v>
      </c>
      <c r="AU590" s="41">
        <v>0.3</v>
      </c>
      <c r="AV590" s="31"/>
      <c r="AW590" s="26"/>
      <c r="AX590" s="26"/>
      <c r="AY590" s="26">
        <v>1</v>
      </c>
      <c r="AZ590" s="26"/>
      <c r="BA590" s="25">
        <v>1</v>
      </c>
      <c r="BB590" s="24">
        <v>182</v>
      </c>
      <c r="BC590" s="26">
        <v>45</v>
      </c>
      <c r="BD590" s="32" t="s">
        <v>119</v>
      </c>
      <c r="BE590" s="32">
        <v>50</v>
      </c>
      <c r="BF590" s="35" t="s">
        <v>89</v>
      </c>
      <c r="BG590" s="26" t="s">
        <v>359</v>
      </c>
      <c r="BH590" s="29">
        <v>20</v>
      </c>
      <c r="BI590" s="26" t="s">
        <v>377</v>
      </c>
      <c r="BJ590" s="37"/>
      <c r="BK590" s="36"/>
      <c r="BL590" s="204" t="str">
        <f t="shared" si="10"/>
        <v>insert into Pokemon values ( 589, Rotom (Mow), level, 50,  65,  107, 105,  107,  86, trainer,  0)</v>
      </c>
    </row>
    <row r="591" spans="1:64" ht="12.75" customHeight="1">
      <c r="A591" s="12">
        <v>480</v>
      </c>
      <c r="B591" s="60" t="s">
        <v>1023</v>
      </c>
      <c r="C591" s="60" t="s">
        <v>514</v>
      </c>
      <c r="D591" s="61"/>
      <c r="E591" s="62"/>
      <c r="F591" s="62"/>
      <c r="G591" s="62"/>
      <c r="H591" s="62"/>
      <c r="I591" s="62"/>
      <c r="J591" s="62">
        <v>146</v>
      </c>
      <c r="K591" s="62">
        <v>146</v>
      </c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>
        <v>225</v>
      </c>
      <c r="AE591" s="63"/>
      <c r="AF591" s="17">
        <v>75</v>
      </c>
      <c r="AG591" s="18">
        <v>75</v>
      </c>
      <c r="AH591" s="19">
        <v>130</v>
      </c>
      <c r="AI591" s="20">
        <v>75</v>
      </c>
      <c r="AJ591" s="21">
        <v>130</v>
      </c>
      <c r="AK591" s="22">
        <v>95</v>
      </c>
      <c r="AL591" s="23">
        <f t="shared" si="0"/>
        <v>580</v>
      </c>
      <c r="AM591" s="24" t="s">
        <v>184</v>
      </c>
      <c r="AN591" s="37"/>
      <c r="AO591" s="24" t="s">
        <v>390</v>
      </c>
      <c r="AP591" s="34"/>
      <c r="AQ591" s="38"/>
      <c r="AR591" s="39" t="s">
        <v>118</v>
      </c>
      <c r="AS591" s="40">
        <v>0.3</v>
      </c>
      <c r="AT591" s="40">
        <v>0.7</v>
      </c>
      <c r="AU591" s="41">
        <v>0.3</v>
      </c>
      <c r="AV591" s="31"/>
      <c r="AW591" s="26"/>
      <c r="AX591" s="26">
        <v>2</v>
      </c>
      <c r="AY591" s="26"/>
      <c r="AZ591" s="26">
        <v>1</v>
      </c>
      <c r="BA591" s="25"/>
      <c r="BB591" s="24">
        <v>290</v>
      </c>
      <c r="BC591" s="26">
        <v>3</v>
      </c>
      <c r="BD591" s="32" t="s">
        <v>288</v>
      </c>
      <c r="BE591" s="32">
        <v>140</v>
      </c>
      <c r="BF591" s="35" t="s">
        <v>132</v>
      </c>
      <c r="BG591" s="26" t="s">
        <v>359</v>
      </c>
      <c r="BH591" s="29">
        <v>80</v>
      </c>
      <c r="BI591" s="26" t="s">
        <v>203</v>
      </c>
      <c r="BJ591" s="37"/>
      <c r="BK591" s="36"/>
      <c r="BL591" s="204" t="str">
        <f t="shared" si="10"/>
        <v>insert into Pokemon values ( 590, Uxie, level, 75,  75,  130, 75,  130,  95, trainer,  0)</v>
      </c>
    </row>
    <row r="592" spans="1:64" ht="12.75" customHeight="1">
      <c r="A592" s="12">
        <v>481</v>
      </c>
      <c r="B592" s="60" t="s">
        <v>1024</v>
      </c>
      <c r="C592" s="60" t="s">
        <v>514</v>
      </c>
      <c r="D592" s="61"/>
      <c r="E592" s="62"/>
      <c r="F592" s="62"/>
      <c r="G592" s="62"/>
      <c r="H592" s="62"/>
      <c r="I592" s="62"/>
      <c r="J592" s="62">
        <v>147</v>
      </c>
      <c r="K592" s="62">
        <v>147</v>
      </c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>
        <v>226</v>
      </c>
      <c r="AE592" s="63"/>
      <c r="AF592" s="17">
        <v>80</v>
      </c>
      <c r="AG592" s="18">
        <v>105</v>
      </c>
      <c r="AH592" s="19">
        <v>105</v>
      </c>
      <c r="AI592" s="20">
        <v>105</v>
      </c>
      <c r="AJ592" s="21">
        <v>105</v>
      </c>
      <c r="AK592" s="22">
        <v>80</v>
      </c>
      <c r="AL592" s="23">
        <f t="shared" si="0"/>
        <v>580</v>
      </c>
      <c r="AM592" s="24" t="s">
        <v>184</v>
      </c>
      <c r="AN592" s="37"/>
      <c r="AO592" s="24" t="s">
        <v>390</v>
      </c>
      <c r="AP592" s="34"/>
      <c r="AQ592" s="38"/>
      <c r="AR592" s="39" t="s">
        <v>118</v>
      </c>
      <c r="AS592" s="40">
        <v>0.3</v>
      </c>
      <c r="AT592" s="40">
        <v>0.7</v>
      </c>
      <c r="AU592" s="41">
        <v>0.3</v>
      </c>
      <c r="AV592" s="31"/>
      <c r="AW592" s="26">
        <v>1</v>
      </c>
      <c r="AX592" s="26"/>
      <c r="AY592" s="26">
        <v>1</v>
      </c>
      <c r="AZ592" s="26">
        <v>1</v>
      </c>
      <c r="BA592" s="25"/>
      <c r="BB592" s="24">
        <v>290</v>
      </c>
      <c r="BC592" s="26">
        <v>3</v>
      </c>
      <c r="BD592" s="32" t="s">
        <v>288</v>
      </c>
      <c r="BE592" s="32">
        <v>140</v>
      </c>
      <c r="BF592" s="35" t="s">
        <v>218</v>
      </c>
      <c r="BG592" s="26" t="s">
        <v>359</v>
      </c>
      <c r="BH592" s="29">
        <v>80</v>
      </c>
      <c r="BI592" s="26" t="s">
        <v>203</v>
      </c>
      <c r="BJ592" s="37"/>
      <c r="BK592" s="36"/>
      <c r="BL592" s="204" t="str">
        <f t="shared" si="10"/>
        <v>insert into Pokemon values ( 591, Mesprit, level, 80,  105,  105, 105,  105,  80, trainer,  0)</v>
      </c>
    </row>
    <row r="593" spans="1:64" ht="12.75" customHeight="1">
      <c r="A593" s="12">
        <v>482</v>
      </c>
      <c r="B593" s="60" t="s">
        <v>1025</v>
      </c>
      <c r="C593" s="60" t="s">
        <v>514</v>
      </c>
      <c r="D593" s="61"/>
      <c r="E593" s="62"/>
      <c r="F593" s="62"/>
      <c r="G593" s="62"/>
      <c r="H593" s="62"/>
      <c r="I593" s="62"/>
      <c r="J593" s="62">
        <v>148</v>
      </c>
      <c r="K593" s="62">
        <v>148</v>
      </c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>
        <v>227</v>
      </c>
      <c r="AE593" s="63"/>
      <c r="AF593" s="17">
        <v>75</v>
      </c>
      <c r="AG593" s="18">
        <v>125</v>
      </c>
      <c r="AH593" s="19">
        <v>70</v>
      </c>
      <c r="AI593" s="20">
        <v>125</v>
      </c>
      <c r="AJ593" s="21">
        <v>70</v>
      </c>
      <c r="AK593" s="22">
        <v>115</v>
      </c>
      <c r="AL593" s="23">
        <f t="shared" si="0"/>
        <v>580</v>
      </c>
      <c r="AM593" s="24" t="s">
        <v>184</v>
      </c>
      <c r="AN593" s="37"/>
      <c r="AO593" s="24" t="s">
        <v>390</v>
      </c>
      <c r="AP593" s="34"/>
      <c r="AQ593" s="38"/>
      <c r="AR593" s="39" t="s">
        <v>118</v>
      </c>
      <c r="AS593" s="40">
        <v>0.3</v>
      </c>
      <c r="AT593" s="40">
        <v>0.7</v>
      </c>
      <c r="AU593" s="41">
        <v>0.3</v>
      </c>
      <c r="AV593" s="31"/>
      <c r="AW593" s="26">
        <v>2</v>
      </c>
      <c r="AX593" s="26"/>
      <c r="AY593" s="26">
        <v>1</v>
      </c>
      <c r="AZ593" s="26"/>
      <c r="BA593" s="25"/>
      <c r="BB593" s="24">
        <v>290</v>
      </c>
      <c r="BC593" s="26">
        <v>3</v>
      </c>
      <c r="BD593" s="32" t="s">
        <v>288</v>
      </c>
      <c r="BE593" s="32">
        <v>50</v>
      </c>
      <c r="BF593" s="35" t="s">
        <v>107</v>
      </c>
      <c r="BG593" s="26" t="s">
        <v>359</v>
      </c>
      <c r="BH593" s="29">
        <v>80</v>
      </c>
      <c r="BI593" s="26" t="s">
        <v>203</v>
      </c>
      <c r="BJ593" s="37"/>
      <c r="BK593" s="36"/>
      <c r="BL593" s="204" t="str">
        <f t="shared" si="10"/>
        <v>insert into Pokemon values ( 592, Azelf, level, 75,  125,  70, 125,  70,  115, trainer,  0)</v>
      </c>
    </row>
    <row r="594" spans="1:64" ht="12.75" customHeight="1">
      <c r="A594" s="12">
        <v>483</v>
      </c>
      <c r="B594" s="60" t="s">
        <v>1026</v>
      </c>
      <c r="C594" s="60" t="s">
        <v>531</v>
      </c>
      <c r="D594" s="61"/>
      <c r="E594" s="62"/>
      <c r="F594" s="62"/>
      <c r="G594" s="62"/>
      <c r="H594" s="62"/>
      <c r="I594" s="62"/>
      <c r="J594" s="62">
        <v>149</v>
      </c>
      <c r="K594" s="62">
        <v>149</v>
      </c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>
        <v>235</v>
      </c>
      <c r="AE594" s="63"/>
      <c r="AF594" s="17">
        <v>100</v>
      </c>
      <c r="AG594" s="18">
        <v>120</v>
      </c>
      <c r="AH594" s="19">
        <v>120</v>
      </c>
      <c r="AI594" s="20">
        <v>150</v>
      </c>
      <c r="AJ594" s="21">
        <v>100</v>
      </c>
      <c r="AK594" s="22">
        <v>90</v>
      </c>
      <c r="AL594" s="23">
        <f t="shared" si="0"/>
        <v>680</v>
      </c>
      <c r="AM594" s="24" t="s">
        <v>192</v>
      </c>
      <c r="AN594" s="25" t="s">
        <v>90</v>
      </c>
      <c r="AO594" s="24" t="s">
        <v>508</v>
      </c>
      <c r="AP594" s="34"/>
      <c r="AQ594" s="27" t="s">
        <v>611</v>
      </c>
      <c r="AR594" s="28" t="s">
        <v>1027</v>
      </c>
      <c r="AS594" s="29">
        <v>5.4</v>
      </c>
      <c r="AT594" s="29">
        <v>1505.8</v>
      </c>
      <c r="AU594" s="30">
        <v>683</v>
      </c>
      <c r="AV594" s="31"/>
      <c r="AW594" s="26"/>
      <c r="AX594" s="26"/>
      <c r="AY594" s="26">
        <v>3</v>
      </c>
      <c r="AZ594" s="26"/>
      <c r="BA594" s="25"/>
      <c r="BB594" s="24">
        <v>340</v>
      </c>
      <c r="BC594" s="26">
        <v>30</v>
      </c>
      <c r="BD594" s="32" t="s">
        <v>288</v>
      </c>
      <c r="BE594" s="32">
        <v>0</v>
      </c>
      <c r="BF594" s="35" t="s">
        <v>128</v>
      </c>
      <c r="BG594" s="26" t="s">
        <v>359</v>
      </c>
      <c r="BH594" s="29">
        <v>120</v>
      </c>
      <c r="BI594" s="26" t="s">
        <v>203</v>
      </c>
      <c r="BJ594" s="37"/>
      <c r="BK594" s="36"/>
      <c r="BL594" s="204" t="str">
        <f t="shared" si="10"/>
        <v>insert into Pokemon values ( 593, Dialga (Altered), level, 100,  120,  120, 150,  100,  90, trainer,  0)</v>
      </c>
    </row>
    <row r="595" spans="1:64" ht="12.75" customHeight="1">
      <c r="A595" s="12">
        <v>483.1</v>
      </c>
      <c r="B595" s="60" t="s">
        <v>1028</v>
      </c>
      <c r="C595" s="60" t="s">
        <v>531</v>
      </c>
      <c r="D595" s="61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>
        <v>235</v>
      </c>
      <c r="AE595" s="63"/>
      <c r="AF595" s="17">
        <v>100</v>
      </c>
      <c r="AG595" s="18">
        <v>100</v>
      </c>
      <c r="AH595" s="19">
        <v>120</v>
      </c>
      <c r="AI595" s="20">
        <v>150</v>
      </c>
      <c r="AJ595" s="21">
        <v>120</v>
      </c>
      <c r="AK595" s="22">
        <v>90</v>
      </c>
      <c r="AL595" s="23">
        <f t="shared" si="0"/>
        <v>680</v>
      </c>
      <c r="AM595" s="24" t="s">
        <v>192</v>
      </c>
      <c r="AN595" s="25" t="s">
        <v>90</v>
      </c>
      <c r="AO595" s="24" t="s">
        <v>508</v>
      </c>
      <c r="AP595" s="34"/>
      <c r="AQ595" s="27" t="s">
        <v>611</v>
      </c>
      <c r="AR595" s="28" t="s">
        <v>892</v>
      </c>
      <c r="AS595" s="29">
        <v>7</v>
      </c>
      <c r="AT595" s="29">
        <v>1873.9</v>
      </c>
      <c r="AU595" s="30">
        <v>850</v>
      </c>
      <c r="AV595" s="31"/>
      <c r="AW595" s="26"/>
      <c r="AX595" s="26"/>
      <c r="AY595" s="26">
        <v>3</v>
      </c>
      <c r="AZ595" s="26"/>
      <c r="BA595" s="25"/>
      <c r="BB595" s="24">
        <v>340</v>
      </c>
      <c r="BC595" s="26">
        <v>30</v>
      </c>
      <c r="BD595" s="32" t="s">
        <v>288</v>
      </c>
      <c r="BE595" s="32">
        <v>0</v>
      </c>
      <c r="BF595" s="35" t="s">
        <v>128</v>
      </c>
      <c r="BG595" s="26" t="s">
        <v>359</v>
      </c>
      <c r="BH595" s="29">
        <v>120</v>
      </c>
      <c r="BI595" s="26" t="s">
        <v>203</v>
      </c>
      <c r="BJ595" s="37"/>
      <c r="BK595" s="36"/>
      <c r="BL595" s="204" t="str">
        <f t="shared" si="10"/>
        <v>insert into Pokemon values ( 594, Dialga (Origin), level, 100,  100,  120, 150,  120,  90, trainer,  0)</v>
      </c>
    </row>
    <row r="596" spans="1:64" ht="12.75" customHeight="1">
      <c r="A596" s="12">
        <v>484</v>
      </c>
      <c r="B596" s="60" t="s">
        <v>1029</v>
      </c>
      <c r="C596" s="60" t="s">
        <v>531</v>
      </c>
      <c r="D596" s="61"/>
      <c r="E596" s="62"/>
      <c r="F596" s="62"/>
      <c r="G596" s="62"/>
      <c r="H596" s="62"/>
      <c r="I596" s="62"/>
      <c r="J596" s="62">
        <v>150</v>
      </c>
      <c r="K596" s="62">
        <v>150</v>
      </c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>
        <v>236</v>
      </c>
      <c r="AE596" s="63"/>
      <c r="AF596" s="17">
        <v>90</v>
      </c>
      <c r="AG596" s="18">
        <v>120</v>
      </c>
      <c r="AH596" s="19">
        <v>100</v>
      </c>
      <c r="AI596" s="20">
        <v>150</v>
      </c>
      <c r="AJ596" s="21">
        <v>120</v>
      </c>
      <c r="AK596" s="22">
        <v>100</v>
      </c>
      <c r="AL596" s="23">
        <f t="shared" si="0"/>
        <v>680</v>
      </c>
      <c r="AM596" s="24" t="s">
        <v>103</v>
      </c>
      <c r="AN596" s="25" t="s">
        <v>90</v>
      </c>
      <c r="AO596" s="24" t="s">
        <v>508</v>
      </c>
      <c r="AP596" s="34"/>
      <c r="AQ596" s="27" t="s">
        <v>611</v>
      </c>
      <c r="AR596" s="28" t="s">
        <v>1030</v>
      </c>
      <c r="AS596" s="29">
        <v>4.2</v>
      </c>
      <c r="AT596" s="29">
        <v>740.8</v>
      </c>
      <c r="AU596" s="30">
        <v>336</v>
      </c>
      <c r="AV596" s="31"/>
      <c r="AW596" s="26"/>
      <c r="AX596" s="26"/>
      <c r="AY596" s="26">
        <v>3</v>
      </c>
      <c r="AZ596" s="26"/>
      <c r="BA596" s="25"/>
      <c r="BB596" s="24">
        <v>340</v>
      </c>
      <c r="BC596" s="26">
        <v>30</v>
      </c>
      <c r="BD596" s="32" t="s">
        <v>288</v>
      </c>
      <c r="BE596" s="32">
        <v>0</v>
      </c>
      <c r="BF596" s="35" t="s">
        <v>155</v>
      </c>
      <c r="BG596" s="26" t="s">
        <v>359</v>
      </c>
      <c r="BH596" s="29">
        <v>120</v>
      </c>
      <c r="BI596" s="26" t="s">
        <v>203</v>
      </c>
      <c r="BJ596" s="37"/>
      <c r="BK596" s="36"/>
      <c r="BL596" s="204" t="str">
        <f t="shared" si="10"/>
        <v>insert into Pokemon values ( 595, Palkia (Altered), level, 90,  120,  100, 150,  120,  100, trainer,  0)</v>
      </c>
    </row>
    <row r="597" spans="1:64" ht="12.75" customHeight="1">
      <c r="A597" s="12">
        <v>484.1</v>
      </c>
      <c r="B597" s="60" t="s">
        <v>1031</v>
      </c>
      <c r="C597" s="60" t="s">
        <v>531</v>
      </c>
      <c r="D597" s="61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>
        <v>236</v>
      </c>
      <c r="AE597" s="63"/>
      <c r="AF597" s="17">
        <v>90</v>
      </c>
      <c r="AG597" s="18">
        <v>100</v>
      </c>
      <c r="AH597" s="19">
        <v>100</v>
      </c>
      <c r="AI597" s="20">
        <v>150</v>
      </c>
      <c r="AJ597" s="21">
        <v>120</v>
      </c>
      <c r="AK597" s="22">
        <v>120</v>
      </c>
      <c r="AL597" s="23">
        <f t="shared" si="0"/>
        <v>680</v>
      </c>
      <c r="AM597" s="24" t="s">
        <v>103</v>
      </c>
      <c r="AN597" s="25" t="s">
        <v>90</v>
      </c>
      <c r="AO597" s="24" t="s">
        <v>508</v>
      </c>
      <c r="AP597" s="34"/>
      <c r="AQ597" s="27" t="s">
        <v>611</v>
      </c>
      <c r="AR597" s="28" t="s">
        <v>1032</v>
      </c>
      <c r="AS597" s="29">
        <v>6.3</v>
      </c>
      <c r="AT597" s="29">
        <v>1455</v>
      </c>
      <c r="AU597" s="30">
        <v>660</v>
      </c>
      <c r="AV597" s="31"/>
      <c r="AW597" s="26"/>
      <c r="AX597" s="26"/>
      <c r="AY597" s="26">
        <v>3</v>
      </c>
      <c r="AZ597" s="26"/>
      <c r="BA597" s="25"/>
      <c r="BB597" s="24">
        <v>340</v>
      </c>
      <c r="BC597" s="26">
        <v>30</v>
      </c>
      <c r="BD597" s="32" t="s">
        <v>288</v>
      </c>
      <c r="BE597" s="32">
        <v>0</v>
      </c>
      <c r="BF597" s="35" t="s">
        <v>155</v>
      </c>
      <c r="BG597" s="26" t="s">
        <v>359</v>
      </c>
      <c r="BH597" s="29">
        <v>120</v>
      </c>
      <c r="BI597" s="26" t="s">
        <v>203</v>
      </c>
      <c r="BJ597" s="37"/>
      <c r="BK597" s="36"/>
      <c r="BL597" s="204" t="str">
        <f t="shared" si="10"/>
        <v>insert into Pokemon values ( 596, Palkia (Origin), level, 90,  100,  100, 150,  120,  120, trainer,  0)</v>
      </c>
    </row>
    <row r="598" spans="1:64" ht="12.75" customHeight="1">
      <c r="A598" s="12">
        <v>485</v>
      </c>
      <c r="B598" s="60" t="s">
        <v>1033</v>
      </c>
      <c r="C598" s="60" t="s">
        <v>514</v>
      </c>
      <c r="D598" s="61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>
        <v>228</v>
      </c>
      <c r="AE598" s="63"/>
      <c r="AF598" s="17">
        <v>91</v>
      </c>
      <c r="AG598" s="18">
        <v>90</v>
      </c>
      <c r="AH598" s="19">
        <v>106</v>
      </c>
      <c r="AI598" s="20">
        <v>130</v>
      </c>
      <c r="AJ598" s="21">
        <v>106</v>
      </c>
      <c r="AK598" s="22">
        <v>77</v>
      </c>
      <c r="AL598" s="23">
        <f t="shared" si="0"/>
        <v>600</v>
      </c>
      <c r="AM598" s="24" t="s">
        <v>85</v>
      </c>
      <c r="AN598" s="25" t="s">
        <v>192</v>
      </c>
      <c r="AO598" s="24" t="s">
        <v>223</v>
      </c>
      <c r="AP598" s="34"/>
      <c r="AQ598" s="27" t="s">
        <v>338</v>
      </c>
      <c r="AR598" s="28" t="s">
        <v>96</v>
      </c>
      <c r="AS598" s="29">
        <v>1.7</v>
      </c>
      <c r="AT598" s="29">
        <v>948</v>
      </c>
      <c r="AU598" s="30">
        <v>430</v>
      </c>
      <c r="AV598" s="65"/>
      <c r="AW598" s="40"/>
      <c r="AX598" s="40"/>
      <c r="AY598" s="40">
        <v>3</v>
      </c>
      <c r="AZ598" s="40"/>
      <c r="BA598" s="41"/>
      <c r="BB598" s="24">
        <v>300</v>
      </c>
      <c r="BC598" s="26">
        <v>3</v>
      </c>
      <c r="BD598" s="32" t="s">
        <v>288</v>
      </c>
      <c r="BE598" s="32">
        <v>100</v>
      </c>
      <c r="BF598" s="35" t="s">
        <v>130</v>
      </c>
      <c r="BG598" s="26" t="s">
        <v>120</v>
      </c>
      <c r="BH598" s="29">
        <v>10</v>
      </c>
      <c r="BI598" s="26" t="s">
        <v>203</v>
      </c>
      <c r="BJ598" s="37"/>
      <c r="BK598" s="36"/>
      <c r="BL598" s="204" t="str">
        <f t="shared" si="10"/>
        <v>insert into Pokemon values ( 597, Heatran, level, 91,  90,  106, 130,  106,  77, trainer,  0)</v>
      </c>
    </row>
    <row r="599" spans="1:64" ht="12.75" customHeight="1">
      <c r="A599" s="12">
        <v>486</v>
      </c>
      <c r="B599" s="60" t="s">
        <v>1034</v>
      </c>
      <c r="C599" s="60" t="s">
        <v>514</v>
      </c>
      <c r="D599" s="61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>
        <v>229</v>
      </c>
      <c r="AE599" s="63"/>
      <c r="AF599" s="17">
        <v>110</v>
      </c>
      <c r="AG599" s="18">
        <v>160</v>
      </c>
      <c r="AH599" s="19">
        <v>110</v>
      </c>
      <c r="AI599" s="20">
        <v>80</v>
      </c>
      <c r="AJ599" s="21">
        <v>110</v>
      </c>
      <c r="AK599" s="22">
        <v>100</v>
      </c>
      <c r="AL599" s="23">
        <f t="shared" si="0"/>
        <v>670</v>
      </c>
      <c r="AM599" s="24" t="s">
        <v>141</v>
      </c>
      <c r="AN599" s="37"/>
      <c r="AO599" s="24" t="s">
        <v>1035</v>
      </c>
      <c r="AP599" s="34"/>
      <c r="AQ599" s="38"/>
      <c r="AR599" s="39" t="s">
        <v>1036</v>
      </c>
      <c r="AS599" s="40">
        <v>3.7</v>
      </c>
      <c r="AT599" s="40">
        <v>925.9</v>
      </c>
      <c r="AU599" s="41">
        <v>420</v>
      </c>
      <c r="AV599" s="65"/>
      <c r="AW599" s="40">
        <v>3</v>
      </c>
      <c r="AX599" s="40"/>
      <c r="AY599" s="40"/>
      <c r="AZ599" s="40"/>
      <c r="BA599" s="41"/>
      <c r="BB599" s="24">
        <v>335</v>
      </c>
      <c r="BC599" s="26">
        <v>3</v>
      </c>
      <c r="BD599" s="32" t="s">
        <v>288</v>
      </c>
      <c r="BE599" s="32">
        <v>0</v>
      </c>
      <c r="BF599" s="35" t="s">
        <v>128</v>
      </c>
      <c r="BG599" s="26" t="s">
        <v>359</v>
      </c>
      <c r="BH599" s="29">
        <v>120</v>
      </c>
      <c r="BI599" s="26" t="s">
        <v>203</v>
      </c>
      <c r="BJ599" s="37"/>
      <c r="BK599" s="36"/>
      <c r="BL599" s="204" t="str">
        <f t="shared" si="10"/>
        <v>insert into Pokemon values ( 598, Regigigas, level, 110,  160,  110, 80,  110,  100, trainer,  0)</v>
      </c>
    </row>
    <row r="600" spans="1:64" ht="12.75" customHeight="1">
      <c r="A600" s="12">
        <v>487</v>
      </c>
      <c r="B600" s="60" t="s">
        <v>1037</v>
      </c>
      <c r="C600" s="60" t="s">
        <v>531</v>
      </c>
      <c r="D600" s="61"/>
      <c r="E600" s="62"/>
      <c r="F600" s="62"/>
      <c r="G600" s="62"/>
      <c r="H600" s="62"/>
      <c r="I600" s="62"/>
      <c r="J600" s="62"/>
      <c r="K600" s="62">
        <v>210</v>
      </c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>
        <v>237</v>
      </c>
      <c r="AE600" s="63"/>
      <c r="AF600" s="17">
        <v>150</v>
      </c>
      <c r="AG600" s="18">
        <v>100</v>
      </c>
      <c r="AH600" s="19">
        <v>120</v>
      </c>
      <c r="AI600" s="20">
        <v>100</v>
      </c>
      <c r="AJ600" s="21">
        <v>120</v>
      </c>
      <c r="AK600" s="22">
        <v>90</v>
      </c>
      <c r="AL600" s="23">
        <f t="shared" si="0"/>
        <v>680</v>
      </c>
      <c r="AM600" s="24" t="s">
        <v>389</v>
      </c>
      <c r="AN600" s="25" t="s">
        <v>90</v>
      </c>
      <c r="AO600" s="24" t="s">
        <v>508</v>
      </c>
      <c r="AP600" s="34"/>
      <c r="AQ600" s="27" t="s">
        <v>611</v>
      </c>
      <c r="AR600" s="28" t="s">
        <v>881</v>
      </c>
      <c r="AS600" s="29">
        <v>4.5</v>
      </c>
      <c r="AT600" s="29">
        <v>1653.5</v>
      </c>
      <c r="AU600" s="30">
        <v>750</v>
      </c>
      <c r="AV600" s="65">
        <v>3</v>
      </c>
      <c r="AW600" s="40"/>
      <c r="AX600" s="40"/>
      <c r="AY600" s="40"/>
      <c r="AZ600" s="40"/>
      <c r="BA600" s="41"/>
      <c r="BB600" s="24">
        <v>340</v>
      </c>
      <c r="BC600" s="26">
        <v>3</v>
      </c>
      <c r="BD600" s="32" t="s">
        <v>288</v>
      </c>
      <c r="BE600" s="32">
        <v>0</v>
      </c>
      <c r="BF600" s="35" t="s">
        <v>99</v>
      </c>
      <c r="BG600" s="26" t="s">
        <v>359</v>
      </c>
      <c r="BH600" s="29">
        <v>120</v>
      </c>
      <c r="BI600" s="26" t="s">
        <v>203</v>
      </c>
      <c r="BJ600" s="37"/>
      <c r="BK600" s="36"/>
      <c r="BL600" s="204" t="str">
        <f t="shared" si="10"/>
        <v>insert into Pokemon values ( 599, Giratina (Altered), level, 150,  100,  120, 100,  120,  90, trainer,  0)</v>
      </c>
    </row>
    <row r="601" spans="1:64" ht="12.75" customHeight="1">
      <c r="A601" s="12">
        <v>487.1</v>
      </c>
      <c r="B601" s="60" t="s">
        <v>1038</v>
      </c>
      <c r="C601" s="60" t="s">
        <v>531</v>
      </c>
      <c r="D601" s="61"/>
      <c r="E601" s="62"/>
      <c r="F601" s="62"/>
      <c r="G601" s="62"/>
      <c r="H601" s="62"/>
      <c r="I601" s="62"/>
      <c r="J601" s="62"/>
      <c r="K601" s="62">
        <v>210</v>
      </c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>
        <v>237</v>
      </c>
      <c r="AE601" s="63"/>
      <c r="AF601" s="17">
        <v>150</v>
      </c>
      <c r="AG601" s="18">
        <v>120</v>
      </c>
      <c r="AH601" s="19">
        <v>100</v>
      </c>
      <c r="AI601" s="20">
        <v>120</v>
      </c>
      <c r="AJ601" s="21">
        <v>100</v>
      </c>
      <c r="AK601" s="22">
        <v>90</v>
      </c>
      <c r="AL601" s="23">
        <f t="shared" si="0"/>
        <v>680</v>
      </c>
      <c r="AM601" s="24" t="s">
        <v>389</v>
      </c>
      <c r="AN601" s="25" t="s">
        <v>90</v>
      </c>
      <c r="AO601" s="24" t="s">
        <v>390</v>
      </c>
      <c r="AP601" s="34"/>
      <c r="AQ601" s="38"/>
      <c r="AR601" s="39" t="s">
        <v>1039</v>
      </c>
      <c r="AS601" s="40">
        <v>6.9</v>
      </c>
      <c r="AT601" s="40">
        <v>1433</v>
      </c>
      <c r="AU601" s="41">
        <v>650</v>
      </c>
      <c r="AV601" s="65">
        <v>3</v>
      </c>
      <c r="AW601" s="40"/>
      <c r="AX601" s="40"/>
      <c r="AY601" s="40"/>
      <c r="AZ601" s="40"/>
      <c r="BA601" s="41"/>
      <c r="BB601" s="24">
        <v>340</v>
      </c>
      <c r="BC601" s="26">
        <v>3</v>
      </c>
      <c r="BD601" s="32" t="s">
        <v>288</v>
      </c>
      <c r="BE601" s="32">
        <v>0</v>
      </c>
      <c r="BF601" s="35" t="s">
        <v>99</v>
      </c>
      <c r="BG601" s="26" t="s">
        <v>359</v>
      </c>
      <c r="BH601" s="29">
        <v>120</v>
      </c>
      <c r="BI601" s="26" t="s">
        <v>203</v>
      </c>
      <c r="BJ601" s="37"/>
      <c r="BK601" s="36"/>
      <c r="BL601" s="204" t="str">
        <f t="shared" si="10"/>
        <v>insert into Pokemon values ( 600, Giratina (Origin), level, 150,  120,  100, 120,  100,  90, trainer,  0)</v>
      </c>
    </row>
    <row r="602" spans="1:64" ht="12.75" customHeight="1">
      <c r="A602" s="12">
        <v>488</v>
      </c>
      <c r="B602" s="60" t="s">
        <v>1040</v>
      </c>
      <c r="C602" s="60" t="s">
        <v>514</v>
      </c>
      <c r="D602" s="61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>
        <v>230</v>
      </c>
      <c r="AE602" s="63"/>
      <c r="AF602" s="17">
        <v>120</v>
      </c>
      <c r="AG602" s="18">
        <v>70</v>
      </c>
      <c r="AH602" s="19">
        <v>110</v>
      </c>
      <c r="AI602" s="20">
        <v>75</v>
      </c>
      <c r="AJ602" s="21">
        <v>120</v>
      </c>
      <c r="AK602" s="22">
        <v>85</v>
      </c>
      <c r="AL602" s="23">
        <f t="shared" si="0"/>
        <v>580</v>
      </c>
      <c r="AM602" s="24" t="s">
        <v>184</v>
      </c>
      <c r="AN602" s="37"/>
      <c r="AO602" s="24" t="s">
        <v>390</v>
      </c>
      <c r="AP602" s="34"/>
      <c r="AQ602" s="38"/>
      <c r="AR602" s="39" t="s">
        <v>148</v>
      </c>
      <c r="AS602" s="40">
        <v>1.5</v>
      </c>
      <c r="AT602" s="40">
        <v>188.7</v>
      </c>
      <c r="AU602" s="41">
        <v>85.6</v>
      </c>
      <c r="AV602" s="65"/>
      <c r="AW602" s="40"/>
      <c r="AX602" s="40"/>
      <c r="AY602" s="40"/>
      <c r="AZ602" s="40">
        <v>3</v>
      </c>
      <c r="BA602" s="41"/>
      <c r="BB602" s="24">
        <v>300</v>
      </c>
      <c r="BC602" s="26">
        <v>3</v>
      </c>
      <c r="BD602" s="32" t="s">
        <v>288</v>
      </c>
      <c r="BE602" s="32">
        <v>100</v>
      </c>
      <c r="BF602" s="35" t="s">
        <v>132</v>
      </c>
      <c r="BG602" s="26" t="s">
        <v>201</v>
      </c>
      <c r="BH602" s="29">
        <v>120</v>
      </c>
      <c r="BI602" s="26" t="s">
        <v>203</v>
      </c>
      <c r="BJ602" s="37"/>
      <c r="BK602" s="36"/>
      <c r="BL602" s="204" t="str">
        <f t="shared" si="10"/>
        <v>insert into Pokemon values ( 601, Cresselia, level, 120,  70,  110, 75,  120,  85, trainer,  0)</v>
      </c>
    </row>
    <row r="603" spans="1:64" ht="12.75" customHeight="1">
      <c r="A603" s="12">
        <v>489</v>
      </c>
      <c r="B603" s="60" t="s">
        <v>1041</v>
      </c>
      <c r="C603" s="60" t="s">
        <v>537</v>
      </c>
      <c r="D603" s="61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>
        <v>239</v>
      </c>
      <c r="AE603" s="63"/>
      <c r="AF603" s="17">
        <v>80</v>
      </c>
      <c r="AG603" s="18">
        <v>80</v>
      </c>
      <c r="AH603" s="19">
        <v>80</v>
      </c>
      <c r="AI603" s="20">
        <v>80</v>
      </c>
      <c r="AJ603" s="21">
        <v>80</v>
      </c>
      <c r="AK603" s="22">
        <v>80</v>
      </c>
      <c r="AL603" s="23">
        <f t="shared" si="0"/>
        <v>480</v>
      </c>
      <c r="AM603" s="24" t="s">
        <v>103</v>
      </c>
      <c r="AN603" s="37"/>
      <c r="AO603" s="24" t="s">
        <v>370</v>
      </c>
      <c r="AP603" s="34"/>
      <c r="AQ603" s="38"/>
      <c r="AR603" s="39" t="s">
        <v>178</v>
      </c>
      <c r="AS603" s="40">
        <v>0.4</v>
      </c>
      <c r="AT603" s="40">
        <v>6.8</v>
      </c>
      <c r="AU603" s="41">
        <v>3.1</v>
      </c>
      <c r="AV603" s="65">
        <v>1</v>
      </c>
      <c r="AW603" s="40"/>
      <c r="AX603" s="40"/>
      <c r="AY603" s="40"/>
      <c r="AZ603" s="40"/>
      <c r="BA603" s="41"/>
      <c r="BB603" s="24">
        <v>240</v>
      </c>
      <c r="BC603" s="26">
        <v>30</v>
      </c>
      <c r="BD603" s="32" t="s">
        <v>288</v>
      </c>
      <c r="BE603" s="32">
        <v>50</v>
      </c>
      <c r="BF603" s="35" t="s">
        <v>107</v>
      </c>
      <c r="BG603" s="26" t="s">
        <v>359</v>
      </c>
      <c r="BH603" s="29">
        <v>40</v>
      </c>
      <c r="BI603" s="26" t="s">
        <v>108</v>
      </c>
      <c r="BJ603" s="41" t="s">
        <v>179</v>
      </c>
      <c r="BK603" s="36"/>
      <c r="BL603" s="204" t="str">
        <f t="shared" si="10"/>
        <v>insert into Pokemon values ( 602, Phione, level, 80,  80,  80, 80,  80,  80, trainer,  0)</v>
      </c>
    </row>
    <row r="604" spans="1:64" ht="12.75" customHeight="1">
      <c r="A604" s="12">
        <v>490</v>
      </c>
      <c r="B604" s="60" t="s">
        <v>1042</v>
      </c>
      <c r="C604" s="60" t="s">
        <v>537</v>
      </c>
      <c r="D604" s="61"/>
      <c r="E604" s="62"/>
      <c r="F604" s="62"/>
      <c r="G604" s="62"/>
      <c r="H604" s="62"/>
      <c r="I604" s="62"/>
      <c r="J604" s="62">
        <v>151</v>
      </c>
      <c r="K604" s="62">
        <v>151</v>
      </c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>
        <v>240</v>
      </c>
      <c r="AE604" s="63"/>
      <c r="AF604" s="17">
        <v>100</v>
      </c>
      <c r="AG604" s="18">
        <v>100</v>
      </c>
      <c r="AH604" s="19">
        <v>100</v>
      </c>
      <c r="AI604" s="20">
        <v>100</v>
      </c>
      <c r="AJ604" s="21">
        <v>100</v>
      </c>
      <c r="AK604" s="22">
        <v>100</v>
      </c>
      <c r="AL604" s="23">
        <f t="shared" si="0"/>
        <v>600</v>
      </c>
      <c r="AM604" s="24" t="s">
        <v>103</v>
      </c>
      <c r="AN604" s="37"/>
      <c r="AO604" s="24" t="s">
        <v>370</v>
      </c>
      <c r="AP604" s="34"/>
      <c r="AQ604" s="38"/>
      <c r="AR604" s="39" t="s">
        <v>118</v>
      </c>
      <c r="AS604" s="40">
        <v>0.3</v>
      </c>
      <c r="AT604" s="40">
        <v>3.1</v>
      </c>
      <c r="AU604" s="41">
        <v>1.4</v>
      </c>
      <c r="AV604" s="31">
        <v>3</v>
      </c>
      <c r="AW604" s="26"/>
      <c r="AX604" s="26"/>
      <c r="AY604" s="26"/>
      <c r="AZ604" s="26"/>
      <c r="BA604" s="25"/>
      <c r="BB604" s="24">
        <v>300</v>
      </c>
      <c r="BC604" s="26">
        <v>3</v>
      </c>
      <c r="BD604" s="32" t="s">
        <v>288</v>
      </c>
      <c r="BE604" s="32">
        <v>50</v>
      </c>
      <c r="BF604" s="35" t="s">
        <v>107</v>
      </c>
      <c r="BG604" s="26" t="s">
        <v>359</v>
      </c>
      <c r="BH604" s="40">
        <v>10</v>
      </c>
      <c r="BI604" s="26" t="s">
        <v>108</v>
      </c>
      <c r="BJ604" s="41" t="s">
        <v>179</v>
      </c>
      <c r="BK604" s="36"/>
      <c r="BL604" s="204" t="str">
        <f t="shared" si="10"/>
        <v>insert into Pokemon values ( 603, Manaphy, level, 100,  100,  100, 100,  100,  100, trainer,  0)</v>
      </c>
    </row>
    <row r="605" spans="1:64" ht="12.75" customHeight="1">
      <c r="A605" s="12">
        <v>491</v>
      </c>
      <c r="B605" s="60" t="s">
        <v>1043</v>
      </c>
      <c r="C605" s="60" t="s">
        <v>537</v>
      </c>
      <c r="D605" s="61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>
        <v>242</v>
      </c>
      <c r="AE605" s="63"/>
      <c r="AF605" s="17">
        <v>70</v>
      </c>
      <c r="AG605" s="18">
        <v>90</v>
      </c>
      <c r="AH605" s="19">
        <v>90</v>
      </c>
      <c r="AI605" s="20">
        <v>135</v>
      </c>
      <c r="AJ605" s="21">
        <v>90</v>
      </c>
      <c r="AK605" s="22">
        <v>125</v>
      </c>
      <c r="AL605" s="23">
        <f t="shared" si="0"/>
        <v>600</v>
      </c>
      <c r="AM605" s="24" t="s">
        <v>160</v>
      </c>
      <c r="AN605" s="37"/>
      <c r="AO605" s="24" t="s">
        <v>1044</v>
      </c>
      <c r="AP605" s="34"/>
      <c r="AQ605" s="38"/>
      <c r="AR605" s="39" t="s">
        <v>148</v>
      </c>
      <c r="AS605" s="40">
        <v>1.5</v>
      </c>
      <c r="AT605" s="40">
        <v>111.3</v>
      </c>
      <c r="AU605" s="41">
        <v>50.5</v>
      </c>
      <c r="AV605" s="31"/>
      <c r="AW605" s="26"/>
      <c r="AX605" s="26"/>
      <c r="AY605" s="26">
        <v>2</v>
      </c>
      <c r="AZ605" s="26"/>
      <c r="BA605" s="25">
        <v>1</v>
      </c>
      <c r="BB605" s="24">
        <v>300</v>
      </c>
      <c r="BC605" s="26">
        <v>3</v>
      </c>
      <c r="BD605" s="32" t="s">
        <v>288</v>
      </c>
      <c r="BE605" s="32">
        <v>0</v>
      </c>
      <c r="BF605" s="35" t="s">
        <v>99</v>
      </c>
      <c r="BG605" s="26" t="s">
        <v>359</v>
      </c>
      <c r="BH605" s="29">
        <v>120</v>
      </c>
      <c r="BI605" s="26" t="s">
        <v>203</v>
      </c>
      <c r="BJ605" s="37"/>
      <c r="BK605" s="36"/>
      <c r="BL605" s="204" t="str">
        <f t="shared" si="10"/>
        <v>insert into Pokemon values ( 604, Darkrai, level, 70,  90,  90, 135,  90,  125, trainer,  0)</v>
      </c>
    </row>
    <row r="606" spans="1:64" ht="12.75" customHeight="1">
      <c r="A606" s="12">
        <v>492</v>
      </c>
      <c r="B606" s="60" t="s">
        <v>1045</v>
      </c>
      <c r="C606" s="60" t="s">
        <v>537</v>
      </c>
      <c r="D606" s="61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>
        <v>241</v>
      </c>
      <c r="AE606" s="63"/>
      <c r="AF606" s="17">
        <v>100</v>
      </c>
      <c r="AG606" s="18">
        <v>100</v>
      </c>
      <c r="AH606" s="19">
        <v>100</v>
      </c>
      <c r="AI606" s="20">
        <v>100</v>
      </c>
      <c r="AJ606" s="21">
        <v>100</v>
      </c>
      <c r="AK606" s="22">
        <v>100</v>
      </c>
      <c r="AL606" s="23">
        <f t="shared" si="0"/>
        <v>600</v>
      </c>
      <c r="AM606" s="24" t="s">
        <v>65</v>
      </c>
      <c r="AN606" s="37"/>
      <c r="AO606" s="24" t="s">
        <v>442</v>
      </c>
      <c r="AP606" s="34"/>
      <c r="AQ606" s="38"/>
      <c r="AR606" s="39" t="s">
        <v>256</v>
      </c>
      <c r="AS606" s="40">
        <v>0.2</v>
      </c>
      <c r="AT606" s="40">
        <v>4.5999999999999996</v>
      </c>
      <c r="AU606" s="41">
        <v>2.1</v>
      </c>
      <c r="AV606" s="31">
        <v>3</v>
      </c>
      <c r="AW606" s="26"/>
      <c r="AX606" s="26"/>
      <c r="AY606" s="26"/>
      <c r="AZ606" s="26"/>
      <c r="BA606" s="25"/>
      <c r="BB606" s="24">
        <v>300</v>
      </c>
      <c r="BC606" s="26">
        <v>45</v>
      </c>
      <c r="BD606" s="32" t="s">
        <v>70</v>
      </c>
      <c r="BE606" s="32">
        <v>100</v>
      </c>
      <c r="BF606" s="35" t="s">
        <v>71</v>
      </c>
      <c r="BG606" s="26" t="s">
        <v>359</v>
      </c>
      <c r="BH606" s="29">
        <v>120</v>
      </c>
      <c r="BI606" s="26" t="s">
        <v>203</v>
      </c>
      <c r="BJ606" s="37"/>
      <c r="BK606" s="36"/>
      <c r="BL606" s="204" t="str">
        <f t="shared" si="10"/>
        <v>insert into Pokemon values ( 605, Shaymin (Land), level, 100,  100,  100, 100,  100,  100, trainer,  0)</v>
      </c>
    </row>
    <row r="607" spans="1:64" ht="12.75" customHeight="1">
      <c r="A607" s="12">
        <v>492.1</v>
      </c>
      <c r="B607" s="60" t="s">
        <v>1046</v>
      </c>
      <c r="C607" s="60" t="s">
        <v>537</v>
      </c>
      <c r="D607" s="61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>
        <v>241</v>
      </c>
      <c r="AE607" s="63"/>
      <c r="AF607" s="17">
        <v>100</v>
      </c>
      <c r="AG607" s="18">
        <v>103</v>
      </c>
      <c r="AH607" s="19">
        <v>75</v>
      </c>
      <c r="AI607" s="20">
        <v>120</v>
      </c>
      <c r="AJ607" s="21">
        <v>75</v>
      </c>
      <c r="AK607" s="22">
        <v>127</v>
      </c>
      <c r="AL607" s="23">
        <f t="shared" si="0"/>
        <v>600</v>
      </c>
      <c r="AM607" s="24" t="s">
        <v>65</v>
      </c>
      <c r="AN607" s="25" t="s">
        <v>95</v>
      </c>
      <c r="AO607" s="24" t="s">
        <v>443</v>
      </c>
      <c r="AP607" s="34"/>
      <c r="AQ607" s="38"/>
      <c r="AR607" s="39" t="s">
        <v>178</v>
      </c>
      <c r="AS607" s="40">
        <v>0.4</v>
      </c>
      <c r="AT607" s="40">
        <v>11.5</v>
      </c>
      <c r="AU607" s="41">
        <v>5.2</v>
      </c>
      <c r="AV607" s="31"/>
      <c r="AW607" s="26"/>
      <c r="AX607" s="26"/>
      <c r="AY607" s="26"/>
      <c r="AZ607" s="26"/>
      <c r="BA607" s="25">
        <v>3</v>
      </c>
      <c r="BB607" s="24">
        <v>300</v>
      </c>
      <c r="BC607" s="26">
        <v>45</v>
      </c>
      <c r="BD607" s="32" t="s">
        <v>70</v>
      </c>
      <c r="BE607" s="32">
        <v>100</v>
      </c>
      <c r="BF607" s="35" t="s">
        <v>71</v>
      </c>
      <c r="BG607" s="26" t="s">
        <v>359</v>
      </c>
      <c r="BH607" s="29">
        <v>120</v>
      </c>
      <c r="BI607" s="26" t="s">
        <v>203</v>
      </c>
      <c r="BJ607" s="37"/>
      <c r="BK607" s="36"/>
      <c r="BL607" s="204" t="str">
        <f t="shared" si="10"/>
        <v>insert into Pokemon values ( 606, Shaymin (Sky), level, 100,  103,  75, 120,  75,  127, trainer,  0)</v>
      </c>
    </row>
    <row r="608" spans="1:64" ht="12.75" customHeight="1">
      <c r="A608" s="12">
        <v>493</v>
      </c>
      <c r="B608" s="60" t="s">
        <v>1047</v>
      </c>
      <c r="C608" s="60" t="s">
        <v>537</v>
      </c>
      <c r="D608" s="61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>
        <v>238</v>
      </c>
      <c r="AE608" s="63"/>
      <c r="AF608" s="17">
        <v>120</v>
      </c>
      <c r="AG608" s="18">
        <v>120</v>
      </c>
      <c r="AH608" s="19">
        <v>120</v>
      </c>
      <c r="AI608" s="20">
        <v>120</v>
      </c>
      <c r="AJ608" s="21">
        <v>120</v>
      </c>
      <c r="AK608" s="22">
        <v>120</v>
      </c>
      <c r="AL608" s="23">
        <f t="shared" si="0"/>
        <v>720</v>
      </c>
      <c r="AM608" s="24" t="s">
        <v>141</v>
      </c>
      <c r="AN608" s="37"/>
      <c r="AO608" s="24" t="s">
        <v>1048</v>
      </c>
      <c r="AP608" s="34"/>
      <c r="AQ608" s="27"/>
      <c r="AR608" s="28" t="s">
        <v>1049</v>
      </c>
      <c r="AS608" s="29">
        <v>3.2</v>
      </c>
      <c r="AT608" s="29">
        <v>705.5</v>
      </c>
      <c r="AU608" s="30">
        <v>320</v>
      </c>
      <c r="AV608" s="31">
        <v>3</v>
      </c>
      <c r="AW608" s="26"/>
      <c r="AX608" s="26"/>
      <c r="AY608" s="26"/>
      <c r="AZ608" s="26"/>
      <c r="BA608" s="25"/>
      <c r="BB608" s="24">
        <v>360</v>
      </c>
      <c r="BC608" s="26">
        <v>3</v>
      </c>
      <c r="BD608" s="32" t="s">
        <v>288</v>
      </c>
      <c r="BE608" s="32">
        <v>0</v>
      </c>
      <c r="BF608" s="35" t="s">
        <v>128</v>
      </c>
      <c r="BG608" s="26" t="s">
        <v>359</v>
      </c>
      <c r="BH608" s="29">
        <v>120</v>
      </c>
      <c r="BI608" s="26" t="s">
        <v>203</v>
      </c>
      <c r="BJ608" s="37"/>
      <c r="BK608" s="36"/>
      <c r="BL608" s="204" t="str">
        <f t="shared" si="10"/>
        <v>insert into Pokemon values ( 607, Arceus, level, 120,  120,  120, 120,  120,  120, trainer,  0)</v>
      </c>
    </row>
    <row r="609" spans="1:64" ht="12.75" customHeight="1">
      <c r="A609" s="12">
        <v>494</v>
      </c>
      <c r="B609" s="71" t="s">
        <v>1050</v>
      </c>
      <c r="C609" s="71" t="s">
        <v>537</v>
      </c>
      <c r="D609" s="72"/>
      <c r="E609" s="73"/>
      <c r="F609" s="73"/>
      <c r="G609" s="73"/>
      <c r="H609" s="73"/>
      <c r="I609" s="73"/>
      <c r="J609" s="73"/>
      <c r="K609" s="73"/>
      <c r="L609" s="73">
        <v>0</v>
      </c>
      <c r="M609" s="73">
        <v>0</v>
      </c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4"/>
      <c r="AF609" s="17">
        <v>100</v>
      </c>
      <c r="AG609" s="18">
        <v>100</v>
      </c>
      <c r="AH609" s="19">
        <v>100</v>
      </c>
      <c r="AI609" s="20">
        <v>100</v>
      </c>
      <c r="AJ609" s="21">
        <v>100</v>
      </c>
      <c r="AK609" s="22">
        <v>100</v>
      </c>
      <c r="AL609" s="23">
        <f t="shared" si="0"/>
        <v>600</v>
      </c>
      <c r="AM609" s="24" t="s">
        <v>184</v>
      </c>
      <c r="AN609" s="25" t="s">
        <v>85</v>
      </c>
      <c r="AO609" s="24" t="s">
        <v>1051</v>
      </c>
      <c r="AP609" s="34"/>
      <c r="AQ609" s="38"/>
      <c r="AR609" s="39" t="s">
        <v>178</v>
      </c>
      <c r="AS609" s="40">
        <v>0.4</v>
      </c>
      <c r="AT609" s="40">
        <v>8.8000000000000007</v>
      </c>
      <c r="AU609" s="41">
        <v>4</v>
      </c>
      <c r="AV609" s="31">
        <v>3</v>
      </c>
      <c r="AW609" s="26"/>
      <c r="AX609" s="26"/>
      <c r="AY609" s="26"/>
      <c r="AZ609" s="26"/>
      <c r="BA609" s="25"/>
      <c r="BB609" s="24">
        <v>300</v>
      </c>
      <c r="BC609" s="26">
        <v>3</v>
      </c>
      <c r="BD609" s="32" t="s">
        <v>288</v>
      </c>
      <c r="BE609" s="32">
        <v>100</v>
      </c>
      <c r="BF609" s="35" t="s">
        <v>132</v>
      </c>
      <c r="BG609" s="26" t="s">
        <v>359</v>
      </c>
      <c r="BH609" s="29">
        <v>120</v>
      </c>
      <c r="BI609" s="26" t="s">
        <v>203</v>
      </c>
      <c r="BJ609" s="37"/>
      <c r="BK609" s="36"/>
      <c r="BL609" s="204" t="str">
        <f t="shared" si="10"/>
        <v>insert into Pokemon values ( 608, Victini, level, 100,  100,  100, 100,  100,  100, trainer,  0)</v>
      </c>
    </row>
    <row r="610" spans="1:64" ht="12.75" customHeight="1">
      <c r="A610" s="12">
        <v>495</v>
      </c>
      <c r="B610" s="71" t="s">
        <v>1052</v>
      </c>
      <c r="C610" s="71" t="s">
        <v>64</v>
      </c>
      <c r="D610" s="72"/>
      <c r="E610" s="73"/>
      <c r="F610" s="73"/>
      <c r="G610" s="73"/>
      <c r="H610" s="73"/>
      <c r="I610" s="73"/>
      <c r="J610" s="73"/>
      <c r="K610" s="73"/>
      <c r="L610" s="73">
        <v>1</v>
      </c>
      <c r="M610" s="73">
        <v>1</v>
      </c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4"/>
      <c r="AF610" s="17">
        <v>45</v>
      </c>
      <c r="AG610" s="18">
        <v>45</v>
      </c>
      <c r="AH610" s="19">
        <v>55</v>
      </c>
      <c r="AI610" s="20">
        <v>45</v>
      </c>
      <c r="AJ610" s="21">
        <v>55</v>
      </c>
      <c r="AK610" s="22">
        <v>63</v>
      </c>
      <c r="AL610" s="23">
        <f t="shared" si="0"/>
        <v>308</v>
      </c>
      <c r="AM610" s="24" t="s">
        <v>65</v>
      </c>
      <c r="AN610" s="25"/>
      <c r="AO610" s="24" t="s">
        <v>67</v>
      </c>
      <c r="AP610" s="26"/>
      <c r="AQ610" s="27" t="s">
        <v>634</v>
      </c>
      <c r="AR610" s="28" t="s">
        <v>88</v>
      </c>
      <c r="AS610" s="29">
        <v>0.6</v>
      </c>
      <c r="AT610" s="29">
        <v>17.899999999999999</v>
      </c>
      <c r="AU610" s="30">
        <v>8.1</v>
      </c>
      <c r="AV610" s="31"/>
      <c r="AW610" s="26"/>
      <c r="AX610" s="26"/>
      <c r="AY610" s="26"/>
      <c r="AZ610" s="26"/>
      <c r="BA610" s="25">
        <v>1</v>
      </c>
      <c r="BB610" s="24">
        <v>62</v>
      </c>
      <c r="BC610" s="26">
        <v>45</v>
      </c>
      <c r="BD610" s="32" t="s">
        <v>70</v>
      </c>
      <c r="BE610" s="32">
        <v>50</v>
      </c>
      <c r="BF610" s="33" t="s">
        <v>71</v>
      </c>
      <c r="BG610" s="26" t="s">
        <v>72</v>
      </c>
      <c r="BH610" s="29">
        <v>20</v>
      </c>
      <c r="BI610" s="26" t="s">
        <v>156</v>
      </c>
      <c r="BJ610" s="25" t="s">
        <v>65</v>
      </c>
      <c r="BK610" s="12" t="s">
        <v>1053</v>
      </c>
      <c r="BL610" s="204" t="str">
        <f t="shared" si="10"/>
        <v>insert into Pokemon values ( 609, Snivy, level, 45,  45,  55, 45,  55,  63, trainer,  Lv. 17)</v>
      </c>
    </row>
    <row r="611" spans="1:64" ht="12.75" customHeight="1">
      <c r="A611" s="12">
        <v>496</v>
      </c>
      <c r="B611" s="71" t="s">
        <v>1054</v>
      </c>
      <c r="C611" s="71" t="s">
        <v>64</v>
      </c>
      <c r="D611" s="72"/>
      <c r="E611" s="73"/>
      <c r="F611" s="73"/>
      <c r="G611" s="73"/>
      <c r="H611" s="73"/>
      <c r="I611" s="73"/>
      <c r="J611" s="73"/>
      <c r="K611" s="73"/>
      <c r="L611" s="73">
        <v>2</v>
      </c>
      <c r="M611" s="73">
        <v>2</v>
      </c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4"/>
      <c r="AF611" s="17">
        <v>60</v>
      </c>
      <c r="AG611" s="18">
        <v>60</v>
      </c>
      <c r="AH611" s="19">
        <v>75</v>
      </c>
      <c r="AI611" s="20">
        <v>60</v>
      </c>
      <c r="AJ611" s="21">
        <v>75</v>
      </c>
      <c r="AK611" s="22">
        <v>83</v>
      </c>
      <c r="AL611" s="23">
        <f t="shared" si="0"/>
        <v>413</v>
      </c>
      <c r="AM611" s="24" t="s">
        <v>65</v>
      </c>
      <c r="AN611" s="25"/>
      <c r="AO611" s="24" t="s">
        <v>67</v>
      </c>
      <c r="AP611" s="26"/>
      <c r="AQ611" s="27" t="s">
        <v>634</v>
      </c>
      <c r="AR611" s="28" t="s">
        <v>182</v>
      </c>
      <c r="AS611" s="29">
        <v>0.8</v>
      </c>
      <c r="AT611" s="29">
        <v>35.299999999999997</v>
      </c>
      <c r="AU611" s="30">
        <v>16</v>
      </c>
      <c r="AV611" s="31"/>
      <c r="AW611" s="26"/>
      <c r="AX611" s="26"/>
      <c r="AY611" s="26"/>
      <c r="AZ611" s="26"/>
      <c r="BA611" s="25">
        <v>2</v>
      </c>
      <c r="BB611" s="24">
        <v>145</v>
      </c>
      <c r="BC611" s="26">
        <v>45</v>
      </c>
      <c r="BD611" s="32" t="s">
        <v>70</v>
      </c>
      <c r="BE611" s="32">
        <v>50</v>
      </c>
      <c r="BF611" s="33" t="s">
        <v>71</v>
      </c>
      <c r="BG611" s="26" t="s">
        <v>72</v>
      </c>
      <c r="BH611" s="29">
        <v>20</v>
      </c>
      <c r="BI611" s="26" t="s">
        <v>156</v>
      </c>
      <c r="BJ611" s="25" t="s">
        <v>65</v>
      </c>
      <c r="BK611" s="12" t="s">
        <v>93</v>
      </c>
      <c r="BL611" s="204" t="str">
        <f t="shared" si="10"/>
        <v>insert into Pokemon values ( 610, Servine, level, 60,  60,  75, 60,  75,  83, trainer,  Lv. 36)</v>
      </c>
    </row>
    <row r="612" spans="1:64" ht="12.75" customHeight="1">
      <c r="A612" s="12">
        <v>497</v>
      </c>
      <c r="B612" s="71" t="s">
        <v>1055</v>
      </c>
      <c r="C612" s="71" t="s">
        <v>64</v>
      </c>
      <c r="D612" s="72"/>
      <c r="E612" s="73"/>
      <c r="F612" s="73"/>
      <c r="G612" s="73"/>
      <c r="H612" s="73"/>
      <c r="I612" s="73"/>
      <c r="J612" s="73"/>
      <c r="K612" s="73"/>
      <c r="L612" s="73">
        <v>3</v>
      </c>
      <c r="M612" s="73">
        <v>3</v>
      </c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4"/>
      <c r="AF612" s="17">
        <v>75</v>
      </c>
      <c r="AG612" s="18">
        <v>75</v>
      </c>
      <c r="AH612" s="19">
        <v>95</v>
      </c>
      <c r="AI612" s="20">
        <v>75</v>
      </c>
      <c r="AJ612" s="21">
        <v>95</v>
      </c>
      <c r="AK612" s="22">
        <v>113</v>
      </c>
      <c r="AL612" s="23">
        <f t="shared" si="0"/>
        <v>528</v>
      </c>
      <c r="AM612" s="24" t="s">
        <v>65</v>
      </c>
      <c r="AN612" s="25"/>
      <c r="AO612" s="24" t="s">
        <v>67</v>
      </c>
      <c r="AP612" s="26"/>
      <c r="AQ612" s="27" t="s">
        <v>634</v>
      </c>
      <c r="AR612" s="28" t="s">
        <v>1056</v>
      </c>
      <c r="AS612" s="29">
        <v>3.3</v>
      </c>
      <c r="AT612" s="29">
        <v>138.9</v>
      </c>
      <c r="AU612" s="30">
        <v>63</v>
      </c>
      <c r="AV612" s="31"/>
      <c r="AW612" s="26"/>
      <c r="AX612" s="26"/>
      <c r="AY612" s="26"/>
      <c r="AZ612" s="26"/>
      <c r="BA612" s="25">
        <v>3</v>
      </c>
      <c r="BB612" s="24">
        <v>264</v>
      </c>
      <c r="BC612" s="26">
        <v>45</v>
      </c>
      <c r="BD612" s="32" t="s">
        <v>70</v>
      </c>
      <c r="BE612" s="32">
        <v>50</v>
      </c>
      <c r="BF612" s="33" t="s">
        <v>71</v>
      </c>
      <c r="BG612" s="26" t="s">
        <v>72</v>
      </c>
      <c r="BH612" s="29">
        <v>20</v>
      </c>
      <c r="BI612" s="26" t="s">
        <v>156</v>
      </c>
      <c r="BJ612" s="25" t="s">
        <v>65</v>
      </c>
      <c r="BK612" s="12"/>
      <c r="BL612" s="204" t="str">
        <f t="shared" si="10"/>
        <v>insert into Pokemon values ( 611, Serperior, level, 75,  75,  95, 75,  95,  113, trainer,  0)</v>
      </c>
    </row>
    <row r="613" spans="1:64" ht="12.75" customHeight="1">
      <c r="A613" s="12">
        <v>498</v>
      </c>
      <c r="B613" s="71" t="s">
        <v>1057</v>
      </c>
      <c r="C613" s="71" t="s">
        <v>64</v>
      </c>
      <c r="D613" s="72"/>
      <c r="E613" s="73"/>
      <c r="F613" s="73"/>
      <c r="G613" s="73"/>
      <c r="H613" s="73"/>
      <c r="I613" s="73"/>
      <c r="J613" s="73"/>
      <c r="K613" s="73"/>
      <c r="L613" s="73">
        <v>4</v>
      </c>
      <c r="M613" s="73">
        <v>4</v>
      </c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4"/>
      <c r="AF613" s="17">
        <v>65</v>
      </c>
      <c r="AG613" s="18">
        <v>63</v>
      </c>
      <c r="AH613" s="19">
        <v>45</v>
      </c>
      <c r="AI613" s="20">
        <v>45</v>
      </c>
      <c r="AJ613" s="21">
        <v>45</v>
      </c>
      <c r="AK613" s="22">
        <v>45</v>
      </c>
      <c r="AL613" s="23">
        <f t="shared" si="0"/>
        <v>308</v>
      </c>
      <c r="AM613" s="24" t="s">
        <v>85</v>
      </c>
      <c r="AN613" s="25"/>
      <c r="AO613" s="24" t="s">
        <v>86</v>
      </c>
      <c r="AP613" s="26"/>
      <c r="AQ613" s="27" t="s">
        <v>82</v>
      </c>
      <c r="AR613" s="28" t="s">
        <v>106</v>
      </c>
      <c r="AS613" s="29">
        <v>0.5</v>
      </c>
      <c r="AT613" s="29">
        <v>21.8</v>
      </c>
      <c r="AU613" s="30">
        <v>9.9</v>
      </c>
      <c r="AV613" s="64">
        <v>1</v>
      </c>
      <c r="AW613" s="29"/>
      <c r="AX613" s="29"/>
      <c r="AY613" s="29"/>
      <c r="AZ613" s="29"/>
      <c r="BA613" s="30"/>
      <c r="BB613" s="24">
        <v>62</v>
      </c>
      <c r="BC613" s="26">
        <v>45</v>
      </c>
      <c r="BD613" s="32" t="s">
        <v>70</v>
      </c>
      <c r="BE613" s="32">
        <v>50</v>
      </c>
      <c r="BF613" s="33" t="s">
        <v>89</v>
      </c>
      <c r="BG613" s="26" t="s">
        <v>72</v>
      </c>
      <c r="BH613" s="29">
        <v>20</v>
      </c>
      <c r="BI613" s="26" t="s">
        <v>156</v>
      </c>
      <c r="BJ613" s="25"/>
      <c r="BK613" s="12" t="s">
        <v>1053</v>
      </c>
      <c r="BL613" s="204" t="str">
        <f t="shared" si="10"/>
        <v>insert into Pokemon values ( 612, Tepig, level, 65,  63,  45, 45,  45,  45, trainer,  Lv. 17)</v>
      </c>
    </row>
    <row r="614" spans="1:64" ht="12.75" customHeight="1">
      <c r="A614" s="12">
        <v>499</v>
      </c>
      <c r="B614" s="71" t="s">
        <v>1058</v>
      </c>
      <c r="C614" s="71" t="s">
        <v>64</v>
      </c>
      <c r="D614" s="72"/>
      <c r="E614" s="73"/>
      <c r="F614" s="73"/>
      <c r="G614" s="73"/>
      <c r="H614" s="73"/>
      <c r="I614" s="73"/>
      <c r="J614" s="73"/>
      <c r="K614" s="73"/>
      <c r="L614" s="73">
        <v>5</v>
      </c>
      <c r="M614" s="73">
        <v>5</v>
      </c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4"/>
      <c r="AF614" s="17">
        <v>90</v>
      </c>
      <c r="AG614" s="18">
        <v>93</v>
      </c>
      <c r="AH614" s="19">
        <v>55</v>
      </c>
      <c r="AI614" s="20">
        <v>70</v>
      </c>
      <c r="AJ614" s="21">
        <v>55</v>
      </c>
      <c r="AK614" s="22">
        <v>55</v>
      </c>
      <c r="AL614" s="23">
        <f t="shared" si="0"/>
        <v>418</v>
      </c>
      <c r="AM614" s="24" t="s">
        <v>85</v>
      </c>
      <c r="AN614" s="25" t="s">
        <v>280</v>
      </c>
      <c r="AO614" s="24" t="s">
        <v>86</v>
      </c>
      <c r="AP614" s="26"/>
      <c r="AQ614" s="27" t="s">
        <v>82</v>
      </c>
      <c r="AR614" s="28" t="s">
        <v>76</v>
      </c>
      <c r="AS614" s="29">
        <v>1</v>
      </c>
      <c r="AT614" s="29">
        <v>122.4</v>
      </c>
      <c r="AU614" s="30">
        <v>55.5</v>
      </c>
      <c r="AV614" s="31"/>
      <c r="AW614" s="26">
        <v>2</v>
      </c>
      <c r="AX614" s="26"/>
      <c r="AY614" s="26"/>
      <c r="AZ614" s="26"/>
      <c r="BA614" s="25"/>
      <c r="BB614" s="24">
        <v>146</v>
      </c>
      <c r="BC614" s="26">
        <v>45</v>
      </c>
      <c r="BD614" s="32" t="s">
        <v>70</v>
      </c>
      <c r="BE614" s="32">
        <v>50</v>
      </c>
      <c r="BF614" s="33" t="s">
        <v>89</v>
      </c>
      <c r="BG614" s="26" t="s">
        <v>72</v>
      </c>
      <c r="BH614" s="29">
        <v>20</v>
      </c>
      <c r="BI614" s="26" t="s">
        <v>156</v>
      </c>
      <c r="BJ614" s="25"/>
      <c r="BK614" s="12" t="s">
        <v>93</v>
      </c>
      <c r="BL614" s="204" t="str">
        <f t="shared" si="10"/>
        <v>insert into Pokemon values ( 613, Pignite, level, 90,  93,  55, 70,  55,  55, trainer,  Lv. 36)</v>
      </c>
    </row>
    <row r="615" spans="1:64" ht="12.75" customHeight="1">
      <c r="A615" s="12">
        <v>500</v>
      </c>
      <c r="B615" s="71" t="s">
        <v>1059</v>
      </c>
      <c r="C615" s="71" t="s">
        <v>64</v>
      </c>
      <c r="D615" s="72"/>
      <c r="E615" s="73"/>
      <c r="F615" s="73"/>
      <c r="G615" s="73"/>
      <c r="H615" s="73"/>
      <c r="I615" s="73"/>
      <c r="J615" s="73"/>
      <c r="K615" s="73"/>
      <c r="L615" s="73">
        <v>6</v>
      </c>
      <c r="M615" s="73">
        <v>6</v>
      </c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4"/>
      <c r="AF615" s="17">
        <v>110</v>
      </c>
      <c r="AG615" s="18">
        <v>123</v>
      </c>
      <c r="AH615" s="19">
        <v>65</v>
      </c>
      <c r="AI615" s="20">
        <v>100</v>
      </c>
      <c r="AJ615" s="21">
        <v>65</v>
      </c>
      <c r="AK615" s="22">
        <v>65</v>
      </c>
      <c r="AL615" s="23">
        <f t="shared" si="0"/>
        <v>528</v>
      </c>
      <c r="AM615" s="24" t="s">
        <v>85</v>
      </c>
      <c r="AN615" s="25" t="s">
        <v>280</v>
      </c>
      <c r="AO615" s="24" t="s">
        <v>86</v>
      </c>
      <c r="AP615" s="26"/>
      <c r="AQ615" s="27" t="s">
        <v>424</v>
      </c>
      <c r="AR615" s="28" t="s">
        <v>111</v>
      </c>
      <c r="AS615" s="29">
        <v>1.6</v>
      </c>
      <c r="AT615" s="29">
        <v>330.7</v>
      </c>
      <c r="AU615" s="30">
        <v>150</v>
      </c>
      <c r="AV615" s="31"/>
      <c r="AW615" s="26">
        <v>3</v>
      </c>
      <c r="AX615" s="26"/>
      <c r="AY615" s="26"/>
      <c r="AZ615" s="26"/>
      <c r="BA615" s="25"/>
      <c r="BB615" s="24">
        <v>264</v>
      </c>
      <c r="BC615" s="26">
        <v>45</v>
      </c>
      <c r="BD615" s="32" t="s">
        <v>70</v>
      </c>
      <c r="BE615" s="32">
        <v>50</v>
      </c>
      <c r="BF615" s="33" t="s">
        <v>89</v>
      </c>
      <c r="BG615" s="26" t="s">
        <v>72</v>
      </c>
      <c r="BH615" s="29">
        <v>20</v>
      </c>
      <c r="BI615" s="26" t="s">
        <v>156</v>
      </c>
      <c r="BJ615" s="25"/>
      <c r="BK615" s="12"/>
      <c r="BL615" s="204" t="str">
        <f t="shared" si="10"/>
        <v>insert into Pokemon values ( 614, Emboar, level, 110,  123,  65, 100,  65,  65, trainer,  0)</v>
      </c>
    </row>
    <row r="616" spans="1:64" ht="12.75" customHeight="1">
      <c r="A616" s="12">
        <v>501</v>
      </c>
      <c r="B616" s="71" t="s">
        <v>1060</v>
      </c>
      <c r="C616" s="71" t="s">
        <v>64</v>
      </c>
      <c r="D616" s="72"/>
      <c r="E616" s="73"/>
      <c r="F616" s="73"/>
      <c r="G616" s="73"/>
      <c r="H616" s="73"/>
      <c r="I616" s="73"/>
      <c r="J616" s="73"/>
      <c r="K616" s="73"/>
      <c r="L616" s="73">
        <v>7</v>
      </c>
      <c r="M616" s="73">
        <v>7</v>
      </c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>
        <v>7</v>
      </c>
      <c r="AE616" s="74"/>
      <c r="AF616" s="17">
        <v>55</v>
      </c>
      <c r="AG616" s="18">
        <v>55</v>
      </c>
      <c r="AH616" s="19">
        <v>45</v>
      </c>
      <c r="AI616" s="20">
        <v>63</v>
      </c>
      <c r="AJ616" s="21">
        <v>45</v>
      </c>
      <c r="AK616" s="22">
        <v>45</v>
      </c>
      <c r="AL616" s="23">
        <f t="shared" si="0"/>
        <v>308</v>
      </c>
      <c r="AM616" s="24" t="s">
        <v>103</v>
      </c>
      <c r="AN616" s="25"/>
      <c r="AO616" s="24" t="s">
        <v>104</v>
      </c>
      <c r="AP616" s="26"/>
      <c r="AQ616" s="27" t="s">
        <v>354</v>
      </c>
      <c r="AR616" s="28" t="s">
        <v>106</v>
      </c>
      <c r="AS616" s="29">
        <v>0.5</v>
      </c>
      <c r="AT616" s="29">
        <v>13</v>
      </c>
      <c r="AU616" s="30">
        <v>5.9</v>
      </c>
      <c r="AV616" s="31"/>
      <c r="AW616" s="26"/>
      <c r="AX616" s="26"/>
      <c r="AY616" s="26">
        <v>1</v>
      </c>
      <c r="AZ616" s="26"/>
      <c r="BA616" s="25"/>
      <c r="BB616" s="24">
        <v>62</v>
      </c>
      <c r="BC616" s="26">
        <v>45</v>
      </c>
      <c r="BD616" s="32" t="s">
        <v>70</v>
      </c>
      <c r="BE616" s="32">
        <v>50</v>
      </c>
      <c r="BF616" s="33" t="s">
        <v>107</v>
      </c>
      <c r="BG616" s="26" t="s">
        <v>72</v>
      </c>
      <c r="BH616" s="29">
        <v>20</v>
      </c>
      <c r="BI616" s="26" t="s">
        <v>156</v>
      </c>
      <c r="BJ616" s="25"/>
      <c r="BK616" s="12" t="s">
        <v>1053</v>
      </c>
      <c r="BL616" s="204" t="str">
        <f t="shared" si="10"/>
        <v>insert into Pokemon values ( 615, Oshawott, level, 55,  55,  45, 63,  45,  45, trainer,  Lv. 17)</v>
      </c>
    </row>
    <row r="617" spans="1:64" ht="12.75" customHeight="1">
      <c r="A617" s="12">
        <v>502</v>
      </c>
      <c r="B617" s="71" t="s">
        <v>1061</v>
      </c>
      <c r="C617" s="71" t="s">
        <v>64</v>
      </c>
      <c r="D617" s="72"/>
      <c r="E617" s="73"/>
      <c r="F617" s="73"/>
      <c r="G617" s="73"/>
      <c r="H617" s="73"/>
      <c r="I617" s="73"/>
      <c r="J617" s="73"/>
      <c r="K617" s="73"/>
      <c r="L617" s="73">
        <v>8</v>
      </c>
      <c r="M617" s="73">
        <v>8</v>
      </c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>
        <v>8</v>
      </c>
      <c r="AE617" s="74"/>
      <c r="AF617" s="17">
        <v>75</v>
      </c>
      <c r="AG617" s="18">
        <v>75</v>
      </c>
      <c r="AH617" s="19">
        <v>60</v>
      </c>
      <c r="AI617" s="20">
        <v>83</v>
      </c>
      <c r="AJ617" s="21">
        <v>60</v>
      </c>
      <c r="AK617" s="22">
        <v>60</v>
      </c>
      <c r="AL617" s="23">
        <f t="shared" si="0"/>
        <v>413</v>
      </c>
      <c r="AM617" s="24" t="s">
        <v>103</v>
      </c>
      <c r="AN617" s="25"/>
      <c r="AO617" s="24" t="s">
        <v>104</v>
      </c>
      <c r="AP617" s="26"/>
      <c r="AQ617" s="27" t="s">
        <v>354</v>
      </c>
      <c r="AR617" s="28" t="s">
        <v>182</v>
      </c>
      <c r="AS617" s="29">
        <v>0.8</v>
      </c>
      <c r="AT617" s="29">
        <v>54</v>
      </c>
      <c r="AU617" s="30">
        <v>24.5</v>
      </c>
      <c r="AV617" s="31"/>
      <c r="AW617" s="26"/>
      <c r="AX617" s="26"/>
      <c r="AY617" s="26">
        <v>2</v>
      </c>
      <c r="AZ617" s="26"/>
      <c r="BA617" s="25"/>
      <c r="BB617" s="24">
        <v>145</v>
      </c>
      <c r="BC617" s="26">
        <v>45</v>
      </c>
      <c r="BD617" s="32" t="s">
        <v>70</v>
      </c>
      <c r="BE617" s="32">
        <v>50</v>
      </c>
      <c r="BF617" s="33" t="s">
        <v>107</v>
      </c>
      <c r="BG617" s="26" t="s">
        <v>72</v>
      </c>
      <c r="BH617" s="29">
        <v>20</v>
      </c>
      <c r="BI617" s="26" t="s">
        <v>156</v>
      </c>
      <c r="BJ617" s="25"/>
      <c r="BK617" s="12" t="s">
        <v>93</v>
      </c>
      <c r="BL617" s="204" t="str">
        <f t="shared" si="10"/>
        <v>insert into Pokemon values ( 616, Dewott, level, 75,  75,  60, 83,  60,  60, trainer,  Lv. 36)</v>
      </c>
    </row>
    <row r="618" spans="1:64" ht="12.75" customHeight="1">
      <c r="A618" s="12">
        <v>503</v>
      </c>
      <c r="B618" s="71" t="s">
        <v>1062</v>
      </c>
      <c r="C618" s="71" t="s">
        <v>64</v>
      </c>
      <c r="D618" s="72"/>
      <c r="E618" s="73"/>
      <c r="F618" s="73"/>
      <c r="G618" s="73"/>
      <c r="H618" s="73"/>
      <c r="I618" s="73"/>
      <c r="J618" s="73"/>
      <c r="K618" s="73"/>
      <c r="L618" s="73">
        <v>9</v>
      </c>
      <c r="M618" s="73">
        <v>9</v>
      </c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4"/>
      <c r="AF618" s="17">
        <v>95</v>
      </c>
      <c r="AG618" s="18">
        <v>100</v>
      </c>
      <c r="AH618" s="19">
        <v>85</v>
      </c>
      <c r="AI618" s="20">
        <v>108</v>
      </c>
      <c r="AJ618" s="21">
        <v>70</v>
      </c>
      <c r="AK618" s="22">
        <v>70</v>
      </c>
      <c r="AL618" s="23">
        <f t="shared" si="0"/>
        <v>528</v>
      </c>
      <c r="AM618" s="24" t="s">
        <v>103</v>
      </c>
      <c r="AN618" s="25"/>
      <c r="AO618" s="24" t="s">
        <v>104</v>
      </c>
      <c r="AP618" s="26"/>
      <c r="AQ618" s="27" t="s">
        <v>354</v>
      </c>
      <c r="AR618" s="28" t="s">
        <v>148</v>
      </c>
      <c r="AS618" s="29">
        <v>1.5</v>
      </c>
      <c r="AT618" s="29">
        <v>208.6</v>
      </c>
      <c r="AU618" s="30">
        <v>94.6</v>
      </c>
      <c r="AV618" s="31"/>
      <c r="AW618" s="26"/>
      <c r="AX618" s="26"/>
      <c r="AY618" s="26">
        <v>3</v>
      </c>
      <c r="AZ618" s="26"/>
      <c r="BA618" s="25"/>
      <c r="BB618" s="24">
        <v>264</v>
      </c>
      <c r="BC618" s="26">
        <v>45</v>
      </c>
      <c r="BD618" s="32" t="s">
        <v>70</v>
      </c>
      <c r="BE618" s="32">
        <v>50</v>
      </c>
      <c r="BF618" s="33" t="s">
        <v>107</v>
      </c>
      <c r="BG618" s="26" t="s">
        <v>72</v>
      </c>
      <c r="BH618" s="29">
        <v>20</v>
      </c>
      <c r="BI618" s="26" t="s">
        <v>156</v>
      </c>
      <c r="BJ618" s="25"/>
      <c r="BK618" s="12"/>
      <c r="BL618" s="204" t="str">
        <f t="shared" si="10"/>
        <v>insert into Pokemon values ( 617, Samurott, level, 95,  100,  85, 108,  70,  70, trainer,  0)</v>
      </c>
    </row>
    <row r="619" spans="1:64" ht="12.75" customHeight="1">
      <c r="A619" s="12">
        <v>503.1</v>
      </c>
      <c r="B619" s="71" t="s">
        <v>1063</v>
      </c>
      <c r="C619" s="71" t="s">
        <v>546</v>
      </c>
      <c r="D619" s="72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>
        <v>9</v>
      </c>
      <c r="AE619" s="74"/>
      <c r="AF619" s="17">
        <v>90</v>
      </c>
      <c r="AG619" s="18">
        <v>108</v>
      </c>
      <c r="AH619" s="19">
        <v>80</v>
      </c>
      <c r="AI619" s="20">
        <v>100</v>
      </c>
      <c r="AJ619" s="21">
        <v>65</v>
      </c>
      <c r="AK619" s="22">
        <v>85</v>
      </c>
      <c r="AL619" s="23">
        <f t="shared" si="0"/>
        <v>528</v>
      </c>
      <c r="AM619" s="24" t="s">
        <v>103</v>
      </c>
      <c r="AN619" s="25" t="s">
        <v>160</v>
      </c>
      <c r="AO619" s="24" t="s">
        <v>104</v>
      </c>
      <c r="AP619" s="26"/>
      <c r="AQ619" s="27" t="s">
        <v>1012</v>
      </c>
      <c r="AR619" s="28" t="s">
        <v>148</v>
      </c>
      <c r="AS619" s="29">
        <v>1.5</v>
      </c>
      <c r="AT619" s="29">
        <v>128.30000000000001</v>
      </c>
      <c r="AU619" s="30">
        <v>58.2</v>
      </c>
      <c r="AV619" s="31"/>
      <c r="AW619" s="26"/>
      <c r="AX619" s="26"/>
      <c r="AY619" s="26">
        <v>3</v>
      </c>
      <c r="AZ619" s="26"/>
      <c r="BA619" s="25"/>
      <c r="BB619" s="24">
        <v>264</v>
      </c>
      <c r="BC619" s="26">
        <v>45</v>
      </c>
      <c r="BD619" s="32" t="s">
        <v>70</v>
      </c>
      <c r="BE619" s="32">
        <v>50</v>
      </c>
      <c r="BF619" s="33" t="s">
        <v>107</v>
      </c>
      <c r="BG619" s="26" t="s">
        <v>72</v>
      </c>
      <c r="BH619" s="29">
        <v>20</v>
      </c>
      <c r="BI619" s="26" t="s">
        <v>156</v>
      </c>
      <c r="BJ619" s="25"/>
      <c r="BK619" s="12"/>
      <c r="BL619" s="204" t="str">
        <f t="shared" si="10"/>
        <v>insert into Pokemon values ( 618, Samurott (Hisuian), level, 90,  108,  80, 100,  65,  85, trainer,  0)</v>
      </c>
    </row>
    <row r="620" spans="1:64" ht="12.75" customHeight="1">
      <c r="A620" s="12">
        <v>504</v>
      </c>
      <c r="B620" s="71" t="s">
        <v>1064</v>
      </c>
      <c r="C620" s="71"/>
      <c r="D620" s="72"/>
      <c r="E620" s="73"/>
      <c r="F620" s="73"/>
      <c r="G620" s="73"/>
      <c r="H620" s="73"/>
      <c r="I620" s="73"/>
      <c r="J620" s="73"/>
      <c r="K620" s="73"/>
      <c r="L620" s="73">
        <v>10</v>
      </c>
      <c r="M620" s="73">
        <v>10</v>
      </c>
      <c r="N620" s="73"/>
      <c r="O620" s="73"/>
      <c r="P620" s="73">
        <v>46</v>
      </c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4"/>
      <c r="AF620" s="17">
        <v>45</v>
      </c>
      <c r="AG620" s="18">
        <v>55</v>
      </c>
      <c r="AH620" s="19">
        <v>39</v>
      </c>
      <c r="AI620" s="20">
        <v>35</v>
      </c>
      <c r="AJ620" s="21">
        <v>39</v>
      </c>
      <c r="AK620" s="22">
        <v>42</v>
      </c>
      <c r="AL620" s="23">
        <f t="shared" si="0"/>
        <v>255</v>
      </c>
      <c r="AM620" s="24" t="s">
        <v>141</v>
      </c>
      <c r="AN620" s="37"/>
      <c r="AO620" s="24" t="s">
        <v>117</v>
      </c>
      <c r="AP620" s="26" t="s">
        <v>142</v>
      </c>
      <c r="AQ620" s="27" t="s">
        <v>358</v>
      </c>
      <c r="AR620" s="28" t="s">
        <v>106</v>
      </c>
      <c r="AS620" s="29">
        <v>0.5</v>
      </c>
      <c r="AT620" s="29">
        <v>25.6</v>
      </c>
      <c r="AU620" s="30">
        <v>11.6</v>
      </c>
      <c r="AV620" s="65"/>
      <c r="AW620" s="40">
        <v>1</v>
      </c>
      <c r="AX620" s="40"/>
      <c r="AY620" s="40"/>
      <c r="AZ620" s="40"/>
      <c r="BA620" s="41"/>
      <c r="BB620" s="24">
        <v>51</v>
      </c>
      <c r="BC620" s="26">
        <v>255</v>
      </c>
      <c r="BD620" s="32" t="s">
        <v>119</v>
      </c>
      <c r="BE620" s="32">
        <v>50</v>
      </c>
      <c r="BF620" s="35" t="s">
        <v>130</v>
      </c>
      <c r="BG620" s="26" t="s">
        <v>120</v>
      </c>
      <c r="BH620" s="29">
        <v>15</v>
      </c>
      <c r="BI620" s="26" t="s">
        <v>156</v>
      </c>
      <c r="BJ620" s="37"/>
      <c r="BK620" s="36" t="s">
        <v>157</v>
      </c>
      <c r="BL620" s="204" t="str">
        <f t="shared" si="10"/>
        <v>insert into Pokemon values ( 619, Patrat, level, 45,  55,  39, 35,  39,  42, trainer,  Lv. 20)</v>
      </c>
    </row>
    <row r="621" spans="1:64" ht="12.75" customHeight="1">
      <c r="A621" s="12">
        <v>505</v>
      </c>
      <c r="B621" s="71" t="s">
        <v>1065</v>
      </c>
      <c r="C621" s="71"/>
      <c r="D621" s="72"/>
      <c r="E621" s="73"/>
      <c r="F621" s="73"/>
      <c r="G621" s="73"/>
      <c r="H621" s="73"/>
      <c r="I621" s="73"/>
      <c r="J621" s="73"/>
      <c r="K621" s="73"/>
      <c r="L621" s="73">
        <v>11</v>
      </c>
      <c r="M621" s="73">
        <v>11</v>
      </c>
      <c r="N621" s="73"/>
      <c r="O621" s="73"/>
      <c r="P621" s="73">
        <v>47</v>
      </c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4"/>
      <c r="AF621" s="17">
        <v>60</v>
      </c>
      <c r="AG621" s="18">
        <v>85</v>
      </c>
      <c r="AH621" s="19">
        <v>69</v>
      </c>
      <c r="AI621" s="20">
        <v>60</v>
      </c>
      <c r="AJ621" s="21">
        <v>69</v>
      </c>
      <c r="AK621" s="22">
        <v>77</v>
      </c>
      <c r="AL621" s="23">
        <f t="shared" si="0"/>
        <v>420</v>
      </c>
      <c r="AM621" s="24" t="s">
        <v>141</v>
      </c>
      <c r="AN621" s="37"/>
      <c r="AO621" s="24" t="s">
        <v>459</v>
      </c>
      <c r="AP621" s="26" t="s">
        <v>142</v>
      </c>
      <c r="AQ621" s="27" t="s">
        <v>358</v>
      </c>
      <c r="AR621" s="28" t="s">
        <v>92</v>
      </c>
      <c r="AS621" s="29">
        <v>1.1000000000000001</v>
      </c>
      <c r="AT621" s="29">
        <v>59.5</v>
      </c>
      <c r="AU621" s="30">
        <v>27</v>
      </c>
      <c r="AV621" s="31"/>
      <c r="AW621" s="26">
        <v>2</v>
      </c>
      <c r="AX621" s="26"/>
      <c r="AY621" s="26"/>
      <c r="AZ621" s="26"/>
      <c r="BA621" s="25"/>
      <c r="BB621" s="24">
        <v>147</v>
      </c>
      <c r="BC621" s="26">
        <v>255</v>
      </c>
      <c r="BD621" s="32" t="s">
        <v>119</v>
      </c>
      <c r="BE621" s="32">
        <v>50</v>
      </c>
      <c r="BF621" s="35" t="s">
        <v>130</v>
      </c>
      <c r="BG621" s="26" t="s">
        <v>120</v>
      </c>
      <c r="BH621" s="29">
        <v>15</v>
      </c>
      <c r="BI621" s="26" t="s">
        <v>156</v>
      </c>
      <c r="BJ621" s="37"/>
      <c r="BK621" s="36"/>
      <c r="BL621" s="204" t="str">
        <f t="shared" si="10"/>
        <v>insert into Pokemon values ( 620, Watchog, level, 60,  85,  69, 60,  69,  77, trainer,  0)</v>
      </c>
    </row>
    <row r="622" spans="1:64" ht="12.75" customHeight="1">
      <c r="A622" s="12">
        <v>506</v>
      </c>
      <c r="B622" s="71" t="s">
        <v>1066</v>
      </c>
      <c r="C622" s="71"/>
      <c r="D622" s="72"/>
      <c r="E622" s="73"/>
      <c r="F622" s="73"/>
      <c r="G622" s="73"/>
      <c r="H622" s="73"/>
      <c r="I622" s="73"/>
      <c r="J622" s="73"/>
      <c r="K622" s="73"/>
      <c r="L622" s="73">
        <v>12</v>
      </c>
      <c r="M622" s="73">
        <v>22</v>
      </c>
      <c r="N622" s="73"/>
      <c r="O622" s="73"/>
      <c r="P622" s="73"/>
      <c r="Q622" s="73">
        <v>120</v>
      </c>
      <c r="R622" s="73"/>
      <c r="S622" s="73">
        <v>47</v>
      </c>
      <c r="T622" s="73"/>
      <c r="U622" s="73"/>
      <c r="V622" s="73">
        <v>150</v>
      </c>
      <c r="W622" s="73"/>
      <c r="X622" s="73">
        <v>51</v>
      </c>
      <c r="Y622" s="73"/>
      <c r="Z622" s="73"/>
      <c r="AA622" s="73"/>
      <c r="AB622" s="73">
        <v>113</v>
      </c>
      <c r="AC622" s="73"/>
      <c r="AD622" s="73"/>
      <c r="AE622" s="74"/>
      <c r="AF622" s="17">
        <v>45</v>
      </c>
      <c r="AG622" s="18">
        <v>60</v>
      </c>
      <c r="AH622" s="19">
        <v>45</v>
      </c>
      <c r="AI622" s="20">
        <v>25</v>
      </c>
      <c r="AJ622" s="21">
        <v>45</v>
      </c>
      <c r="AK622" s="22">
        <v>55</v>
      </c>
      <c r="AL622" s="23">
        <f t="shared" si="0"/>
        <v>275</v>
      </c>
      <c r="AM622" s="24" t="s">
        <v>141</v>
      </c>
      <c r="AN622" s="37"/>
      <c r="AO622" s="24" t="s">
        <v>281</v>
      </c>
      <c r="AP622" s="26" t="s">
        <v>263</v>
      </c>
      <c r="AQ622" s="27" t="s">
        <v>117</v>
      </c>
      <c r="AR622" s="28" t="s">
        <v>178</v>
      </c>
      <c r="AS622" s="29">
        <v>0.4</v>
      </c>
      <c r="AT622" s="29">
        <v>9</v>
      </c>
      <c r="AU622" s="30">
        <v>4.0999999999999996</v>
      </c>
      <c r="AV622" s="31"/>
      <c r="AW622" s="26">
        <v>1</v>
      </c>
      <c r="AX622" s="26"/>
      <c r="AY622" s="26"/>
      <c r="AZ622" s="26"/>
      <c r="BA622" s="25"/>
      <c r="BB622" s="24">
        <v>55</v>
      </c>
      <c r="BC622" s="26">
        <v>255</v>
      </c>
      <c r="BD622" s="32" t="s">
        <v>70</v>
      </c>
      <c r="BE622" s="32">
        <v>50</v>
      </c>
      <c r="BF622" s="35" t="s">
        <v>130</v>
      </c>
      <c r="BG622" s="26" t="s">
        <v>120</v>
      </c>
      <c r="BH622" s="29">
        <v>15</v>
      </c>
      <c r="BI622" s="26" t="s">
        <v>156</v>
      </c>
      <c r="BJ622" s="37"/>
      <c r="BK622" s="36" t="s">
        <v>74</v>
      </c>
      <c r="BL622" s="204" t="str">
        <f t="shared" si="10"/>
        <v>insert into Pokemon values ( 621, Lillipup, level, 45,  60,  45, 25,  45,  55, trainer,  Lv. 16)</v>
      </c>
    </row>
    <row r="623" spans="1:64" ht="12.75" customHeight="1">
      <c r="A623" s="12">
        <v>507</v>
      </c>
      <c r="B623" s="71" t="s">
        <v>1067</v>
      </c>
      <c r="C623" s="71"/>
      <c r="D623" s="72"/>
      <c r="E623" s="73"/>
      <c r="F623" s="73"/>
      <c r="G623" s="73"/>
      <c r="H623" s="73"/>
      <c r="I623" s="73"/>
      <c r="J623" s="73"/>
      <c r="K623" s="73"/>
      <c r="L623" s="73">
        <v>13</v>
      </c>
      <c r="M623" s="73">
        <v>23</v>
      </c>
      <c r="N623" s="73"/>
      <c r="O623" s="73"/>
      <c r="P623" s="73"/>
      <c r="Q623" s="73">
        <v>121</v>
      </c>
      <c r="R623" s="73"/>
      <c r="S623" s="73">
        <v>48</v>
      </c>
      <c r="T623" s="73"/>
      <c r="U623" s="73"/>
      <c r="V623" s="73">
        <v>151</v>
      </c>
      <c r="W623" s="73"/>
      <c r="X623" s="73">
        <v>52</v>
      </c>
      <c r="Y623" s="73"/>
      <c r="Z623" s="73"/>
      <c r="AA623" s="73"/>
      <c r="AB623" s="73">
        <v>114</v>
      </c>
      <c r="AC623" s="73"/>
      <c r="AD623" s="73"/>
      <c r="AE623" s="74"/>
      <c r="AF623" s="17">
        <v>65</v>
      </c>
      <c r="AG623" s="18">
        <v>80</v>
      </c>
      <c r="AH623" s="19">
        <v>65</v>
      </c>
      <c r="AI623" s="20">
        <v>35</v>
      </c>
      <c r="AJ623" s="21">
        <v>65</v>
      </c>
      <c r="AK623" s="22">
        <v>60</v>
      </c>
      <c r="AL623" s="23">
        <f t="shared" si="0"/>
        <v>370</v>
      </c>
      <c r="AM623" s="24" t="s">
        <v>141</v>
      </c>
      <c r="AN623" s="37"/>
      <c r="AO623" s="24" t="s">
        <v>169</v>
      </c>
      <c r="AP623" s="26" t="s">
        <v>189</v>
      </c>
      <c r="AQ623" s="27" t="s">
        <v>363</v>
      </c>
      <c r="AR623" s="28" t="s">
        <v>211</v>
      </c>
      <c r="AS623" s="29">
        <v>0.9</v>
      </c>
      <c r="AT623" s="29">
        <v>32.4</v>
      </c>
      <c r="AU623" s="30">
        <v>14.7</v>
      </c>
      <c r="AV623" s="31"/>
      <c r="AW623" s="26">
        <v>2</v>
      </c>
      <c r="AX623" s="26"/>
      <c r="AY623" s="26"/>
      <c r="AZ623" s="26"/>
      <c r="BA623" s="25"/>
      <c r="BB623" s="24">
        <v>130</v>
      </c>
      <c r="BC623" s="26">
        <v>120</v>
      </c>
      <c r="BD623" s="32" t="s">
        <v>70</v>
      </c>
      <c r="BE623" s="32">
        <v>50</v>
      </c>
      <c r="BF623" s="35" t="s">
        <v>313</v>
      </c>
      <c r="BG623" s="26" t="s">
        <v>120</v>
      </c>
      <c r="BH623" s="29">
        <v>15</v>
      </c>
      <c r="BI623" s="26" t="s">
        <v>156</v>
      </c>
      <c r="BJ623" s="37"/>
      <c r="BK623" s="36" t="s">
        <v>77</v>
      </c>
      <c r="BL623" s="204" t="str">
        <f t="shared" si="10"/>
        <v>insert into Pokemon values ( 622, Herdier, level, 65,  80,  65, 35,  65,  60, trainer,  Lv. 32)</v>
      </c>
    </row>
    <row r="624" spans="1:64" ht="12.75" customHeight="1">
      <c r="A624" s="12">
        <v>508</v>
      </c>
      <c r="B624" s="71" t="s">
        <v>1068</v>
      </c>
      <c r="C624" s="71"/>
      <c r="D624" s="72"/>
      <c r="E624" s="73"/>
      <c r="F624" s="73"/>
      <c r="G624" s="73"/>
      <c r="H624" s="73"/>
      <c r="I624" s="73"/>
      <c r="J624" s="73"/>
      <c r="K624" s="73"/>
      <c r="L624" s="73">
        <v>14</v>
      </c>
      <c r="M624" s="73">
        <v>24</v>
      </c>
      <c r="N624" s="73"/>
      <c r="O624" s="73"/>
      <c r="P624" s="73"/>
      <c r="Q624" s="73">
        <v>122</v>
      </c>
      <c r="R624" s="73"/>
      <c r="S624" s="73">
        <v>49</v>
      </c>
      <c r="T624" s="73"/>
      <c r="U624" s="73"/>
      <c r="V624" s="73">
        <v>152</v>
      </c>
      <c r="W624" s="73"/>
      <c r="X624" s="73">
        <v>53</v>
      </c>
      <c r="Y624" s="73"/>
      <c r="Z624" s="73"/>
      <c r="AA624" s="73"/>
      <c r="AB624" s="73">
        <v>115</v>
      </c>
      <c r="AC624" s="73"/>
      <c r="AD624" s="73"/>
      <c r="AE624" s="74"/>
      <c r="AF624" s="17">
        <v>85</v>
      </c>
      <c r="AG624" s="18">
        <v>110</v>
      </c>
      <c r="AH624" s="19">
        <v>90</v>
      </c>
      <c r="AI624" s="20">
        <v>45</v>
      </c>
      <c r="AJ624" s="21">
        <v>90</v>
      </c>
      <c r="AK624" s="22">
        <v>80</v>
      </c>
      <c r="AL624" s="23">
        <f t="shared" si="0"/>
        <v>500</v>
      </c>
      <c r="AM624" s="24" t="s">
        <v>141</v>
      </c>
      <c r="AN624" s="37"/>
      <c r="AO624" s="24" t="s">
        <v>169</v>
      </c>
      <c r="AP624" s="26" t="s">
        <v>189</v>
      </c>
      <c r="AQ624" s="27" t="s">
        <v>363</v>
      </c>
      <c r="AR624" s="28" t="s">
        <v>167</v>
      </c>
      <c r="AS624" s="29">
        <v>1.2</v>
      </c>
      <c r="AT624" s="29">
        <v>134.5</v>
      </c>
      <c r="AU624" s="30">
        <v>61</v>
      </c>
      <c r="AV624" s="31"/>
      <c r="AW624" s="26">
        <v>3</v>
      </c>
      <c r="AX624" s="26"/>
      <c r="AY624" s="26"/>
      <c r="AZ624" s="26"/>
      <c r="BA624" s="25"/>
      <c r="BB624" s="24">
        <v>250</v>
      </c>
      <c r="BC624" s="26">
        <v>45</v>
      </c>
      <c r="BD624" s="32" t="s">
        <v>70</v>
      </c>
      <c r="BE624" s="32">
        <v>50</v>
      </c>
      <c r="BF624" s="35" t="s">
        <v>313</v>
      </c>
      <c r="BG624" s="26" t="s">
        <v>120</v>
      </c>
      <c r="BH624" s="29">
        <v>15</v>
      </c>
      <c r="BI624" s="26" t="s">
        <v>156</v>
      </c>
      <c r="BJ624" s="37"/>
      <c r="BK624" s="36"/>
      <c r="BL624" s="204" t="str">
        <f t="shared" si="10"/>
        <v>insert into Pokemon values ( 623, Stoutland, level, 85,  110,  90, 45,  90,  80, trainer,  0)</v>
      </c>
    </row>
    <row r="625" spans="1:64" ht="12.75" customHeight="1">
      <c r="A625" s="12">
        <v>509</v>
      </c>
      <c r="B625" s="71" t="s">
        <v>1069</v>
      </c>
      <c r="C625" s="71"/>
      <c r="D625" s="72"/>
      <c r="E625" s="73"/>
      <c r="F625" s="73"/>
      <c r="G625" s="73"/>
      <c r="H625" s="73"/>
      <c r="I625" s="73"/>
      <c r="J625" s="73"/>
      <c r="K625" s="73"/>
      <c r="L625" s="73">
        <v>15</v>
      </c>
      <c r="M625" s="73">
        <v>12</v>
      </c>
      <c r="N625" s="73"/>
      <c r="O625" s="73"/>
      <c r="P625" s="73">
        <v>42</v>
      </c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>
        <v>44</v>
      </c>
      <c r="AB625" s="73"/>
      <c r="AC625" s="73"/>
      <c r="AD625" s="73"/>
      <c r="AE625" s="74"/>
      <c r="AF625" s="17">
        <v>41</v>
      </c>
      <c r="AG625" s="18">
        <v>50</v>
      </c>
      <c r="AH625" s="19">
        <v>37</v>
      </c>
      <c r="AI625" s="20">
        <v>50</v>
      </c>
      <c r="AJ625" s="21">
        <v>37</v>
      </c>
      <c r="AK625" s="22">
        <v>66</v>
      </c>
      <c r="AL625" s="23">
        <f t="shared" si="0"/>
        <v>281</v>
      </c>
      <c r="AM625" s="24" t="s">
        <v>160</v>
      </c>
      <c r="AN625" s="37"/>
      <c r="AO625" s="24" t="s">
        <v>271</v>
      </c>
      <c r="AP625" s="26" t="s">
        <v>425</v>
      </c>
      <c r="AQ625" s="27" t="s">
        <v>603</v>
      </c>
      <c r="AR625" s="28" t="s">
        <v>178</v>
      </c>
      <c r="AS625" s="29">
        <v>0.4</v>
      </c>
      <c r="AT625" s="29">
        <v>22.3</v>
      </c>
      <c r="AU625" s="30">
        <v>10.1</v>
      </c>
      <c r="AV625" s="31"/>
      <c r="AW625" s="26"/>
      <c r="AX625" s="26"/>
      <c r="AY625" s="26"/>
      <c r="AZ625" s="26"/>
      <c r="BA625" s="25">
        <v>1</v>
      </c>
      <c r="BB625" s="24">
        <v>56</v>
      </c>
      <c r="BC625" s="26">
        <v>255</v>
      </c>
      <c r="BD625" s="32" t="s">
        <v>119</v>
      </c>
      <c r="BE625" s="32">
        <v>50</v>
      </c>
      <c r="BF625" s="35" t="s">
        <v>155</v>
      </c>
      <c r="BG625" s="26" t="s">
        <v>120</v>
      </c>
      <c r="BH625" s="29">
        <v>20</v>
      </c>
      <c r="BI625" s="26" t="s">
        <v>156</v>
      </c>
      <c r="BJ625" s="37"/>
      <c r="BK625" s="36" t="s">
        <v>157</v>
      </c>
      <c r="BL625" s="204" t="str">
        <f t="shared" si="10"/>
        <v>insert into Pokemon values ( 624, Purrloin, level, 41,  50,  37, 50,  37,  66, trainer,  Lv. 20)</v>
      </c>
    </row>
    <row r="626" spans="1:64" ht="12.75" customHeight="1">
      <c r="A626" s="12">
        <v>510</v>
      </c>
      <c r="B626" s="71" t="s">
        <v>1070</v>
      </c>
      <c r="C626" s="71"/>
      <c r="D626" s="72"/>
      <c r="E626" s="73"/>
      <c r="F626" s="73"/>
      <c r="G626" s="73"/>
      <c r="H626" s="73"/>
      <c r="I626" s="73"/>
      <c r="J626" s="73"/>
      <c r="K626" s="73"/>
      <c r="L626" s="73">
        <v>16</v>
      </c>
      <c r="M626" s="73">
        <v>13</v>
      </c>
      <c r="N626" s="73"/>
      <c r="O626" s="73"/>
      <c r="P626" s="73">
        <v>43</v>
      </c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>
        <v>45</v>
      </c>
      <c r="AB626" s="73"/>
      <c r="AC626" s="73"/>
      <c r="AD626" s="73"/>
      <c r="AE626" s="74"/>
      <c r="AF626" s="17">
        <v>64</v>
      </c>
      <c r="AG626" s="18">
        <v>88</v>
      </c>
      <c r="AH626" s="19">
        <v>50</v>
      </c>
      <c r="AI626" s="20">
        <v>88</v>
      </c>
      <c r="AJ626" s="21">
        <v>50</v>
      </c>
      <c r="AK626" s="22">
        <v>106</v>
      </c>
      <c r="AL626" s="23">
        <f t="shared" si="0"/>
        <v>446</v>
      </c>
      <c r="AM626" s="24" t="s">
        <v>160</v>
      </c>
      <c r="AN626" s="37"/>
      <c r="AO626" s="24" t="s">
        <v>271</v>
      </c>
      <c r="AP626" s="26" t="s">
        <v>425</v>
      </c>
      <c r="AQ626" s="27" t="s">
        <v>603</v>
      </c>
      <c r="AR626" s="28" t="s">
        <v>92</v>
      </c>
      <c r="AS626" s="29">
        <v>1.1000000000000001</v>
      </c>
      <c r="AT626" s="29">
        <v>82.7</v>
      </c>
      <c r="AU626" s="30">
        <v>37.5</v>
      </c>
      <c r="AV626" s="31"/>
      <c r="AW626" s="26"/>
      <c r="AX626" s="26"/>
      <c r="AY626" s="26"/>
      <c r="AZ626" s="26"/>
      <c r="BA626" s="25">
        <v>2</v>
      </c>
      <c r="BB626" s="24">
        <v>156</v>
      </c>
      <c r="BC626" s="26">
        <v>90</v>
      </c>
      <c r="BD626" s="32" t="s">
        <v>119</v>
      </c>
      <c r="BE626" s="32">
        <v>50</v>
      </c>
      <c r="BF626" s="35" t="s">
        <v>155</v>
      </c>
      <c r="BG626" s="26" t="s">
        <v>120</v>
      </c>
      <c r="BH626" s="29">
        <v>20</v>
      </c>
      <c r="BI626" s="26" t="s">
        <v>156</v>
      </c>
      <c r="BJ626" s="37"/>
      <c r="BK626" s="36"/>
      <c r="BL626" s="204" t="str">
        <f t="shared" si="10"/>
        <v>insert into Pokemon values ( 625, Liepard, level, 64,  88,  50, 88,  50,  106, trainer,  0)</v>
      </c>
    </row>
    <row r="627" spans="1:64" ht="12.75" customHeight="1">
      <c r="A627" s="12">
        <v>511</v>
      </c>
      <c r="B627" s="71" t="s">
        <v>1071</v>
      </c>
      <c r="C627" s="71"/>
      <c r="D627" s="72"/>
      <c r="E627" s="73"/>
      <c r="F627" s="73"/>
      <c r="G627" s="73"/>
      <c r="H627" s="73"/>
      <c r="I627" s="73"/>
      <c r="J627" s="73"/>
      <c r="K627" s="73"/>
      <c r="L627" s="73">
        <v>17</v>
      </c>
      <c r="M627" s="73">
        <v>37</v>
      </c>
      <c r="N627" s="73">
        <v>29</v>
      </c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4"/>
      <c r="AF627" s="17">
        <v>50</v>
      </c>
      <c r="AG627" s="18">
        <v>53</v>
      </c>
      <c r="AH627" s="19">
        <v>48</v>
      </c>
      <c r="AI627" s="20">
        <v>53</v>
      </c>
      <c r="AJ627" s="21">
        <v>48</v>
      </c>
      <c r="AK627" s="22">
        <v>64</v>
      </c>
      <c r="AL627" s="23">
        <f t="shared" si="0"/>
        <v>316</v>
      </c>
      <c r="AM627" s="24" t="s">
        <v>65</v>
      </c>
      <c r="AN627" s="37"/>
      <c r="AO627" s="24" t="s">
        <v>161</v>
      </c>
      <c r="AP627" s="34"/>
      <c r="AQ627" s="27" t="s">
        <v>67</v>
      </c>
      <c r="AR627" s="28" t="s">
        <v>88</v>
      </c>
      <c r="AS627" s="29">
        <v>0.6</v>
      </c>
      <c r="AT627" s="29">
        <v>23.1</v>
      </c>
      <c r="AU627" s="30">
        <v>10.5</v>
      </c>
      <c r="AV627" s="31"/>
      <c r="AW627" s="26"/>
      <c r="AX627" s="26"/>
      <c r="AY627" s="26"/>
      <c r="AZ627" s="26"/>
      <c r="BA627" s="25">
        <v>1</v>
      </c>
      <c r="BB627" s="24">
        <v>63</v>
      </c>
      <c r="BC627" s="26">
        <v>190</v>
      </c>
      <c r="BD627" s="32" t="s">
        <v>119</v>
      </c>
      <c r="BE627" s="32">
        <v>50</v>
      </c>
      <c r="BF627" s="35" t="s">
        <v>71</v>
      </c>
      <c r="BG627" s="26" t="s">
        <v>72</v>
      </c>
      <c r="BH627" s="29">
        <v>20</v>
      </c>
      <c r="BI627" s="26" t="s">
        <v>156</v>
      </c>
      <c r="BJ627" s="37"/>
      <c r="BK627" s="36" t="s">
        <v>319</v>
      </c>
      <c r="BL627" s="204" t="str">
        <f t="shared" si="10"/>
        <v>insert into Pokemon values ( 626, Pansage, level, 50,  53,  48, 53,  48,  64, trainer,  Leaf Stone)</v>
      </c>
    </row>
    <row r="628" spans="1:64" ht="12.75" customHeight="1">
      <c r="A628" s="12">
        <v>512</v>
      </c>
      <c r="B628" s="71" t="s">
        <v>1072</v>
      </c>
      <c r="C628" s="71"/>
      <c r="D628" s="72"/>
      <c r="E628" s="73"/>
      <c r="F628" s="73"/>
      <c r="G628" s="73"/>
      <c r="H628" s="73"/>
      <c r="I628" s="73"/>
      <c r="J628" s="73"/>
      <c r="K628" s="73"/>
      <c r="L628" s="73">
        <v>18</v>
      </c>
      <c r="M628" s="73">
        <v>38</v>
      </c>
      <c r="N628" s="73">
        <v>30</v>
      </c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4"/>
      <c r="AF628" s="17">
        <v>75</v>
      </c>
      <c r="AG628" s="18">
        <v>98</v>
      </c>
      <c r="AH628" s="19">
        <v>63</v>
      </c>
      <c r="AI628" s="20">
        <v>98</v>
      </c>
      <c r="AJ628" s="21">
        <v>63</v>
      </c>
      <c r="AK628" s="22">
        <v>101</v>
      </c>
      <c r="AL628" s="23">
        <f t="shared" si="0"/>
        <v>498</v>
      </c>
      <c r="AM628" s="24" t="s">
        <v>65</v>
      </c>
      <c r="AN628" s="37"/>
      <c r="AO628" s="24" t="s">
        <v>161</v>
      </c>
      <c r="AP628" s="34"/>
      <c r="AQ628" s="27" t="s">
        <v>67</v>
      </c>
      <c r="AR628" s="28" t="s">
        <v>92</v>
      </c>
      <c r="AS628" s="29">
        <v>1.1000000000000001</v>
      </c>
      <c r="AT628" s="29">
        <v>67.2</v>
      </c>
      <c r="AU628" s="30">
        <v>30.5</v>
      </c>
      <c r="AV628" s="31"/>
      <c r="AW628" s="26"/>
      <c r="AX628" s="26"/>
      <c r="AY628" s="26"/>
      <c r="AZ628" s="26"/>
      <c r="BA628" s="25">
        <v>2</v>
      </c>
      <c r="BB628" s="24">
        <v>174</v>
      </c>
      <c r="BC628" s="26">
        <v>75</v>
      </c>
      <c r="BD628" s="32" t="s">
        <v>119</v>
      </c>
      <c r="BE628" s="32">
        <v>50</v>
      </c>
      <c r="BF628" s="35" t="s">
        <v>71</v>
      </c>
      <c r="BG628" s="26" t="s">
        <v>72</v>
      </c>
      <c r="BH628" s="29">
        <v>20</v>
      </c>
      <c r="BI628" s="26" t="s">
        <v>156</v>
      </c>
      <c r="BJ628" s="37"/>
      <c r="BK628" s="36"/>
      <c r="BL628" s="204" t="str">
        <f t="shared" si="10"/>
        <v>insert into Pokemon values ( 627, Simisage, level, 75,  98,  63, 98,  63,  101, trainer,  0)</v>
      </c>
    </row>
    <row r="629" spans="1:64" ht="12.75" customHeight="1">
      <c r="A629" s="12">
        <v>513</v>
      </c>
      <c r="B629" s="71" t="s">
        <v>1073</v>
      </c>
      <c r="C629" s="71"/>
      <c r="D629" s="72"/>
      <c r="E629" s="73"/>
      <c r="F629" s="73"/>
      <c r="G629" s="73"/>
      <c r="H629" s="73"/>
      <c r="I629" s="73"/>
      <c r="J629" s="73"/>
      <c r="K629" s="73"/>
      <c r="L629" s="73">
        <v>19</v>
      </c>
      <c r="M629" s="73">
        <v>39</v>
      </c>
      <c r="N629" s="73">
        <v>31</v>
      </c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4"/>
      <c r="AF629" s="17">
        <v>50</v>
      </c>
      <c r="AG629" s="18">
        <v>53</v>
      </c>
      <c r="AH629" s="19">
        <v>48</v>
      </c>
      <c r="AI629" s="20">
        <v>53</v>
      </c>
      <c r="AJ629" s="21">
        <v>48</v>
      </c>
      <c r="AK629" s="22">
        <v>64</v>
      </c>
      <c r="AL629" s="23">
        <f t="shared" si="0"/>
        <v>316</v>
      </c>
      <c r="AM629" s="24" t="s">
        <v>85</v>
      </c>
      <c r="AN629" s="37"/>
      <c r="AO629" s="24" t="s">
        <v>161</v>
      </c>
      <c r="AP629" s="34"/>
      <c r="AQ629" s="27" t="s">
        <v>86</v>
      </c>
      <c r="AR629" s="28" t="s">
        <v>88</v>
      </c>
      <c r="AS629" s="29">
        <v>0.6</v>
      </c>
      <c r="AT629" s="29">
        <v>24.3</v>
      </c>
      <c r="AU629" s="30">
        <v>11</v>
      </c>
      <c r="AV629" s="31"/>
      <c r="AW629" s="26"/>
      <c r="AX629" s="26"/>
      <c r="AY629" s="26"/>
      <c r="AZ629" s="26"/>
      <c r="BA629" s="25">
        <v>1</v>
      </c>
      <c r="BB629" s="24">
        <v>63</v>
      </c>
      <c r="BC629" s="26">
        <v>190</v>
      </c>
      <c r="BD629" s="32" t="s">
        <v>119</v>
      </c>
      <c r="BE629" s="32">
        <v>50</v>
      </c>
      <c r="BF629" s="35" t="s">
        <v>89</v>
      </c>
      <c r="BG629" s="26" t="s">
        <v>72</v>
      </c>
      <c r="BH629" s="29">
        <v>20</v>
      </c>
      <c r="BI629" s="26" t="s">
        <v>156</v>
      </c>
      <c r="BJ629" s="37"/>
      <c r="BK629" s="36" t="s">
        <v>224</v>
      </c>
      <c r="BL629" s="204" t="str">
        <f t="shared" si="10"/>
        <v>insert into Pokemon values ( 628, Pansear, level, 50,  53,  48, 53,  48,  64, trainer,  Fire Stone)</v>
      </c>
    </row>
    <row r="630" spans="1:64" ht="12.75" customHeight="1">
      <c r="A630" s="12">
        <v>514</v>
      </c>
      <c r="B630" s="71" t="s">
        <v>1074</v>
      </c>
      <c r="C630" s="71"/>
      <c r="D630" s="72"/>
      <c r="E630" s="73"/>
      <c r="F630" s="73"/>
      <c r="G630" s="73"/>
      <c r="H630" s="73"/>
      <c r="I630" s="73"/>
      <c r="J630" s="73"/>
      <c r="K630" s="73"/>
      <c r="L630" s="73">
        <v>20</v>
      </c>
      <c r="M630" s="73">
        <v>40</v>
      </c>
      <c r="N630" s="73">
        <v>32</v>
      </c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4"/>
      <c r="AF630" s="17">
        <v>75</v>
      </c>
      <c r="AG630" s="18">
        <v>98</v>
      </c>
      <c r="AH630" s="19">
        <v>63</v>
      </c>
      <c r="AI630" s="20">
        <v>98</v>
      </c>
      <c r="AJ630" s="21">
        <v>63</v>
      </c>
      <c r="AK630" s="22">
        <v>101</v>
      </c>
      <c r="AL630" s="23">
        <f t="shared" si="0"/>
        <v>498</v>
      </c>
      <c r="AM630" s="24" t="s">
        <v>85</v>
      </c>
      <c r="AN630" s="37"/>
      <c r="AO630" s="24" t="s">
        <v>161</v>
      </c>
      <c r="AP630" s="34"/>
      <c r="AQ630" s="27" t="s">
        <v>86</v>
      </c>
      <c r="AR630" s="28" t="s">
        <v>76</v>
      </c>
      <c r="AS630" s="29">
        <v>1</v>
      </c>
      <c r="AT630" s="29">
        <v>61.7</v>
      </c>
      <c r="AU630" s="30">
        <v>28</v>
      </c>
      <c r="AV630" s="31"/>
      <c r="AW630" s="26"/>
      <c r="AX630" s="26"/>
      <c r="AY630" s="26"/>
      <c r="AZ630" s="26"/>
      <c r="BA630" s="25">
        <v>2</v>
      </c>
      <c r="BB630" s="24">
        <v>174</v>
      </c>
      <c r="BC630" s="26">
        <v>75</v>
      </c>
      <c r="BD630" s="32" t="s">
        <v>119</v>
      </c>
      <c r="BE630" s="32">
        <v>50</v>
      </c>
      <c r="BF630" s="35" t="s">
        <v>89</v>
      </c>
      <c r="BG630" s="26" t="s">
        <v>72</v>
      </c>
      <c r="BH630" s="29">
        <v>20</v>
      </c>
      <c r="BI630" s="26" t="s">
        <v>156</v>
      </c>
      <c r="BJ630" s="37"/>
      <c r="BK630" s="36"/>
      <c r="BL630" s="204" t="str">
        <f t="shared" si="10"/>
        <v>insert into Pokemon values ( 629, Simisear, level, 75,  98,  63, 98,  63,  101, trainer,  0)</v>
      </c>
    </row>
    <row r="631" spans="1:64" ht="12.75" customHeight="1">
      <c r="A631" s="12">
        <v>515</v>
      </c>
      <c r="B631" s="71" t="s">
        <v>1075</v>
      </c>
      <c r="C631" s="71"/>
      <c r="D631" s="72"/>
      <c r="E631" s="73"/>
      <c r="F631" s="73"/>
      <c r="G631" s="73"/>
      <c r="H631" s="73"/>
      <c r="I631" s="73"/>
      <c r="J631" s="73"/>
      <c r="K631" s="73"/>
      <c r="L631" s="73">
        <v>21</v>
      </c>
      <c r="M631" s="73">
        <v>41</v>
      </c>
      <c r="N631" s="73">
        <v>33</v>
      </c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  <c r="AE631" s="74"/>
      <c r="AF631" s="17">
        <v>50</v>
      </c>
      <c r="AG631" s="18">
        <v>53</v>
      </c>
      <c r="AH631" s="19">
        <v>48</v>
      </c>
      <c r="AI631" s="20">
        <v>53</v>
      </c>
      <c r="AJ631" s="21">
        <v>48</v>
      </c>
      <c r="AK631" s="22">
        <v>64</v>
      </c>
      <c r="AL631" s="23">
        <f t="shared" si="0"/>
        <v>316</v>
      </c>
      <c r="AM631" s="24" t="s">
        <v>103</v>
      </c>
      <c r="AN631" s="37"/>
      <c r="AO631" s="24" t="s">
        <v>161</v>
      </c>
      <c r="AP631" s="34"/>
      <c r="AQ631" s="27" t="s">
        <v>104</v>
      </c>
      <c r="AR631" s="28" t="s">
        <v>88</v>
      </c>
      <c r="AS631" s="29">
        <v>0.6</v>
      </c>
      <c r="AT631" s="29">
        <v>29.8</v>
      </c>
      <c r="AU631" s="30">
        <v>13.5</v>
      </c>
      <c r="AV631" s="31"/>
      <c r="AW631" s="26"/>
      <c r="AX631" s="26"/>
      <c r="AY631" s="26"/>
      <c r="AZ631" s="26"/>
      <c r="BA631" s="25">
        <v>1</v>
      </c>
      <c r="BB631" s="24">
        <v>63</v>
      </c>
      <c r="BC631" s="26">
        <v>190</v>
      </c>
      <c r="BD631" s="32" t="s">
        <v>119</v>
      </c>
      <c r="BE631" s="32">
        <v>50</v>
      </c>
      <c r="BF631" s="35" t="s">
        <v>107</v>
      </c>
      <c r="BG631" s="26" t="s">
        <v>72</v>
      </c>
      <c r="BH631" s="29">
        <v>20</v>
      </c>
      <c r="BI631" s="26" t="s">
        <v>156</v>
      </c>
      <c r="BJ631" s="37"/>
      <c r="BK631" s="36" t="s">
        <v>386</v>
      </c>
      <c r="BL631" s="204" t="str">
        <f t="shared" si="10"/>
        <v>insert into Pokemon values ( 630, Panpour, level, 50,  53,  48, 53,  48,  64, trainer,  Water Stone)</v>
      </c>
    </row>
    <row r="632" spans="1:64" ht="12.75" customHeight="1">
      <c r="A632" s="12">
        <v>516</v>
      </c>
      <c r="B632" s="71" t="s">
        <v>1076</v>
      </c>
      <c r="C632" s="71"/>
      <c r="D632" s="72"/>
      <c r="E632" s="73"/>
      <c r="F632" s="73"/>
      <c r="G632" s="73"/>
      <c r="H632" s="73"/>
      <c r="I632" s="73"/>
      <c r="J632" s="73"/>
      <c r="K632" s="73"/>
      <c r="L632" s="73">
        <v>22</v>
      </c>
      <c r="M632" s="73">
        <v>42</v>
      </c>
      <c r="N632" s="73">
        <v>34</v>
      </c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  <c r="AE632" s="74"/>
      <c r="AF632" s="17">
        <v>75</v>
      </c>
      <c r="AG632" s="18">
        <v>98</v>
      </c>
      <c r="AH632" s="19">
        <v>63</v>
      </c>
      <c r="AI632" s="20">
        <v>98</v>
      </c>
      <c r="AJ632" s="21">
        <v>63</v>
      </c>
      <c r="AK632" s="22">
        <v>101</v>
      </c>
      <c r="AL632" s="23">
        <f t="shared" si="0"/>
        <v>498</v>
      </c>
      <c r="AM632" s="24" t="s">
        <v>103</v>
      </c>
      <c r="AN632" s="37"/>
      <c r="AO632" s="24" t="s">
        <v>161</v>
      </c>
      <c r="AP632" s="34"/>
      <c r="AQ632" s="27" t="s">
        <v>104</v>
      </c>
      <c r="AR632" s="28" t="s">
        <v>76</v>
      </c>
      <c r="AS632" s="29">
        <v>1</v>
      </c>
      <c r="AT632" s="29">
        <v>63.9</v>
      </c>
      <c r="AU632" s="30">
        <v>29</v>
      </c>
      <c r="AV632" s="31"/>
      <c r="AW632" s="26"/>
      <c r="AX632" s="26"/>
      <c r="AY632" s="26"/>
      <c r="AZ632" s="26"/>
      <c r="BA632" s="25">
        <v>2</v>
      </c>
      <c r="BB632" s="24">
        <v>174</v>
      </c>
      <c r="BC632" s="26">
        <v>75</v>
      </c>
      <c r="BD632" s="32" t="s">
        <v>119</v>
      </c>
      <c r="BE632" s="32">
        <v>50</v>
      </c>
      <c r="BF632" s="35" t="s">
        <v>107</v>
      </c>
      <c r="BG632" s="26" t="s">
        <v>72</v>
      </c>
      <c r="BH632" s="29">
        <v>20</v>
      </c>
      <c r="BI632" s="26" t="s">
        <v>156</v>
      </c>
      <c r="BJ632" s="37"/>
      <c r="BK632" s="36"/>
      <c r="BL632" s="204" t="str">
        <f t="shared" si="10"/>
        <v>insert into Pokemon values ( 631, Simipour, level, 75,  98,  63, 98,  63,  101, trainer,  0)</v>
      </c>
    </row>
    <row r="633" spans="1:64" ht="12.75" customHeight="1">
      <c r="A633" s="12">
        <v>517</v>
      </c>
      <c r="B633" s="71" t="s">
        <v>1077</v>
      </c>
      <c r="C633" s="71"/>
      <c r="D633" s="72"/>
      <c r="E633" s="73"/>
      <c r="F633" s="73"/>
      <c r="G633" s="73"/>
      <c r="H633" s="73"/>
      <c r="I633" s="73"/>
      <c r="J633" s="73"/>
      <c r="K633" s="73"/>
      <c r="L633" s="73">
        <v>23</v>
      </c>
      <c r="M633" s="73">
        <v>86</v>
      </c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>
        <v>90</v>
      </c>
      <c r="AB633" s="73"/>
      <c r="AC633" s="73"/>
      <c r="AD633" s="73"/>
      <c r="AE633" s="74"/>
      <c r="AF633" s="17">
        <v>76</v>
      </c>
      <c r="AG633" s="18">
        <v>25</v>
      </c>
      <c r="AH633" s="19">
        <v>45</v>
      </c>
      <c r="AI633" s="20">
        <v>67</v>
      </c>
      <c r="AJ633" s="21">
        <v>55</v>
      </c>
      <c r="AK633" s="22">
        <v>24</v>
      </c>
      <c r="AL633" s="23">
        <f t="shared" si="0"/>
        <v>292</v>
      </c>
      <c r="AM633" s="24" t="s">
        <v>184</v>
      </c>
      <c r="AN633" s="37"/>
      <c r="AO633" s="24" t="s">
        <v>402</v>
      </c>
      <c r="AP633" s="26" t="s">
        <v>304</v>
      </c>
      <c r="AQ633" s="27" t="s">
        <v>611</v>
      </c>
      <c r="AR633" s="28" t="s">
        <v>88</v>
      </c>
      <c r="AS633" s="29">
        <v>0.6</v>
      </c>
      <c r="AT633" s="29">
        <v>51.4</v>
      </c>
      <c r="AU633" s="30">
        <v>23.3</v>
      </c>
      <c r="AV633" s="31">
        <v>1</v>
      </c>
      <c r="AW633" s="26"/>
      <c r="AX633" s="26"/>
      <c r="AY633" s="26"/>
      <c r="AZ633" s="26"/>
      <c r="BA633" s="25"/>
      <c r="BB633" s="24">
        <v>58</v>
      </c>
      <c r="BC633" s="26">
        <v>190</v>
      </c>
      <c r="BD633" s="32" t="s">
        <v>217</v>
      </c>
      <c r="BE633" s="32">
        <v>50</v>
      </c>
      <c r="BF633" s="35" t="s">
        <v>218</v>
      </c>
      <c r="BG633" s="26" t="s">
        <v>120</v>
      </c>
      <c r="BH633" s="40">
        <v>10</v>
      </c>
      <c r="BI633" s="26" t="s">
        <v>156</v>
      </c>
      <c r="BJ633" s="37"/>
      <c r="BK633" s="36" t="s">
        <v>204</v>
      </c>
      <c r="BL633" s="204" t="str">
        <f t="shared" si="10"/>
        <v>insert into Pokemon values ( 632, Munna, level, 76,  25,  45, 67,  55,  24, trainer,  Moon Stone)</v>
      </c>
    </row>
    <row r="634" spans="1:64" ht="12.75" customHeight="1">
      <c r="A634" s="12">
        <v>518</v>
      </c>
      <c r="B634" s="71" t="s">
        <v>1078</v>
      </c>
      <c r="C634" s="71"/>
      <c r="D634" s="72"/>
      <c r="E634" s="73"/>
      <c r="F634" s="73"/>
      <c r="G634" s="73"/>
      <c r="H634" s="73"/>
      <c r="I634" s="73"/>
      <c r="J634" s="73"/>
      <c r="K634" s="73"/>
      <c r="L634" s="73">
        <v>24</v>
      </c>
      <c r="M634" s="73">
        <v>87</v>
      </c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>
        <v>91</v>
      </c>
      <c r="AB634" s="73"/>
      <c r="AC634" s="73"/>
      <c r="AD634" s="73"/>
      <c r="AE634" s="74"/>
      <c r="AF634" s="17">
        <v>116</v>
      </c>
      <c r="AG634" s="18">
        <v>55</v>
      </c>
      <c r="AH634" s="19">
        <v>85</v>
      </c>
      <c r="AI634" s="20">
        <v>107</v>
      </c>
      <c r="AJ634" s="21">
        <v>95</v>
      </c>
      <c r="AK634" s="22">
        <v>29</v>
      </c>
      <c r="AL634" s="23">
        <f t="shared" si="0"/>
        <v>487</v>
      </c>
      <c r="AM634" s="24" t="s">
        <v>184</v>
      </c>
      <c r="AN634" s="37"/>
      <c r="AO634" s="24" t="s">
        <v>402</v>
      </c>
      <c r="AP634" s="26" t="s">
        <v>304</v>
      </c>
      <c r="AQ634" s="27" t="s">
        <v>611</v>
      </c>
      <c r="AR634" s="28" t="s">
        <v>92</v>
      </c>
      <c r="AS634" s="29">
        <v>1.1000000000000001</v>
      </c>
      <c r="AT634" s="29">
        <v>133.4</v>
      </c>
      <c r="AU634" s="30">
        <v>60.5</v>
      </c>
      <c r="AV634" s="31">
        <v>2</v>
      </c>
      <c r="AW634" s="26"/>
      <c r="AX634" s="26"/>
      <c r="AY634" s="26"/>
      <c r="AZ634" s="26"/>
      <c r="BA634" s="25"/>
      <c r="BB634" s="24">
        <v>170</v>
      </c>
      <c r="BC634" s="26">
        <v>75</v>
      </c>
      <c r="BD634" s="32" t="s">
        <v>217</v>
      </c>
      <c r="BE634" s="32">
        <v>50</v>
      </c>
      <c r="BF634" s="35" t="s">
        <v>218</v>
      </c>
      <c r="BG634" s="26" t="s">
        <v>120</v>
      </c>
      <c r="BH634" s="40">
        <v>10</v>
      </c>
      <c r="BI634" s="26" t="s">
        <v>156</v>
      </c>
      <c r="BJ634" s="37"/>
      <c r="BK634" s="36"/>
      <c r="BL634" s="204" t="str">
        <f t="shared" si="10"/>
        <v>insert into Pokemon values ( 633, Musharna, level, 116,  55,  85, 107,  95,  29, trainer,  0)</v>
      </c>
    </row>
    <row r="635" spans="1:64" ht="12.75" customHeight="1">
      <c r="A635" s="12">
        <v>519</v>
      </c>
      <c r="B635" s="71" t="s">
        <v>1079</v>
      </c>
      <c r="C635" s="71"/>
      <c r="D635" s="72"/>
      <c r="E635" s="73"/>
      <c r="F635" s="73"/>
      <c r="G635" s="73"/>
      <c r="H635" s="73"/>
      <c r="I635" s="73"/>
      <c r="J635" s="73"/>
      <c r="K635" s="73"/>
      <c r="L635" s="73">
        <v>25</v>
      </c>
      <c r="M635" s="73">
        <v>14</v>
      </c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>
        <v>26</v>
      </c>
      <c r="AB635" s="73"/>
      <c r="AC635" s="73"/>
      <c r="AD635" s="73"/>
      <c r="AE635" s="74"/>
      <c r="AF635" s="17">
        <v>50</v>
      </c>
      <c r="AG635" s="18">
        <v>55</v>
      </c>
      <c r="AH635" s="19">
        <v>50</v>
      </c>
      <c r="AI635" s="20">
        <v>36</v>
      </c>
      <c r="AJ635" s="21">
        <v>30</v>
      </c>
      <c r="AK635" s="22">
        <v>43</v>
      </c>
      <c r="AL635" s="23">
        <f t="shared" si="0"/>
        <v>264</v>
      </c>
      <c r="AM635" s="24" t="s">
        <v>141</v>
      </c>
      <c r="AN635" s="25" t="s">
        <v>95</v>
      </c>
      <c r="AO635" s="24" t="s">
        <v>144</v>
      </c>
      <c r="AP635" s="26" t="s">
        <v>568</v>
      </c>
      <c r="AQ635" s="27" t="s">
        <v>200</v>
      </c>
      <c r="AR635" s="28" t="s">
        <v>118</v>
      </c>
      <c r="AS635" s="29">
        <v>0.3</v>
      </c>
      <c r="AT635" s="29">
        <v>4.5999999999999996</v>
      </c>
      <c r="AU635" s="30">
        <v>2.1</v>
      </c>
      <c r="AV635" s="31"/>
      <c r="AW635" s="26">
        <v>1</v>
      </c>
      <c r="AX635" s="26"/>
      <c r="AY635" s="26"/>
      <c r="AZ635" s="26"/>
      <c r="BA635" s="25"/>
      <c r="BB635" s="24">
        <v>53</v>
      </c>
      <c r="BC635" s="26">
        <v>255</v>
      </c>
      <c r="BD635" s="32" t="s">
        <v>70</v>
      </c>
      <c r="BE635" s="32">
        <v>50</v>
      </c>
      <c r="BF635" s="35" t="s">
        <v>313</v>
      </c>
      <c r="BG635" s="26" t="s">
        <v>120</v>
      </c>
      <c r="BH635" s="29">
        <v>15</v>
      </c>
      <c r="BI635" s="26" t="s">
        <v>95</v>
      </c>
      <c r="BJ635" s="37"/>
      <c r="BK635" s="36" t="s">
        <v>317</v>
      </c>
      <c r="BL635" s="204" t="str">
        <f t="shared" si="10"/>
        <v>insert into Pokemon values ( 634, Pidove, level, 50,  55,  50, 36,  30,  43, trainer,  Lv. 21)</v>
      </c>
    </row>
    <row r="636" spans="1:64" ht="12.75" customHeight="1">
      <c r="A636" s="12">
        <v>520</v>
      </c>
      <c r="B636" s="71" t="s">
        <v>1080</v>
      </c>
      <c r="C636" s="71"/>
      <c r="D636" s="72"/>
      <c r="E636" s="73"/>
      <c r="F636" s="73"/>
      <c r="G636" s="73"/>
      <c r="H636" s="73"/>
      <c r="I636" s="73"/>
      <c r="J636" s="73"/>
      <c r="K636" s="73"/>
      <c r="L636" s="73">
        <v>26</v>
      </c>
      <c r="M636" s="73">
        <v>15</v>
      </c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>
        <v>27</v>
      </c>
      <c r="AB636" s="73"/>
      <c r="AC636" s="73"/>
      <c r="AD636" s="73"/>
      <c r="AE636" s="74"/>
      <c r="AF636" s="17">
        <v>62</v>
      </c>
      <c r="AG636" s="18">
        <v>77</v>
      </c>
      <c r="AH636" s="19">
        <v>62</v>
      </c>
      <c r="AI636" s="20">
        <v>50</v>
      </c>
      <c r="AJ636" s="21">
        <v>42</v>
      </c>
      <c r="AK636" s="22">
        <v>65</v>
      </c>
      <c r="AL636" s="23">
        <f t="shared" si="0"/>
        <v>358</v>
      </c>
      <c r="AM636" s="24" t="s">
        <v>141</v>
      </c>
      <c r="AN636" s="25" t="s">
        <v>95</v>
      </c>
      <c r="AO636" s="24" t="s">
        <v>144</v>
      </c>
      <c r="AP636" s="26" t="s">
        <v>568</v>
      </c>
      <c r="AQ636" s="27" t="s">
        <v>200</v>
      </c>
      <c r="AR636" s="28" t="s">
        <v>88</v>
      </c>
      <c r="AS636" s="29">
        <v>0.6</v>
      </c>
      <c r="AT636" s="29">
        <v>33.1</v>
      </c>
      <c r="AU636" s="30">
        <v>15</v>
      </c>
      <c r="AV636" s="31"/>
      <c r="AW636" s="26">
        <v>2</v>
      </c>
      <c r="AX636" s="26"/>
      <c r="AY636" s="26"/>
      <c r="AZ636" s="26"/>
      <c r="BA636" s="25"/>
      <c r="BB636" s="24">
        <v>125</v>
      </c>
      <c r="BC636" s="26">
        <v>120</v>
      </c>
      <c r="BD636" s="32" t="s">
        <v>70</v>
      </c>
      <c r="BE636" s="32">
        <v>50</v>
      </c>
      <c r="BF636" s="35" t="s">
        <v>313</v>
      </c>
      <c r="BG636" s="26" t="s">
        <v>120</v>
      </c>
      <c r="BH636" s="29">
        <v>15</v>
      </c>
      <c r="BI636" s="26" t="s">
        <v>95</v>
      </c>
      <c r="BJ636" s="37"/>
      <c r="BK636" s="36" t="s">
        <v>77</v>
      </c>
      <c r="BL636" s="204" t="str">
        <f t="shared" si="10"/>
        <v>insert into Pokemon values ( 635, Tranquill, level, 62,  77,  62, 50,  42,  65, trainer,  Lv. 32)</v>
      </c>
    </row>
    <row r="637" spans="1:64" ht="12.75" customHeight="1">
      <c r="A637" s="12">
        <v>521</v>
      </c>
      <c r="B637" s="71" t="s">
        <v>1081</v>
      </c>
      <c r="C637" s="71"/>
      <c r="D637" s="72"/>
      <c r="E637" s="73"/>
      <c r="F637" s="73"/>
      <c r="G637" s="73"/>
      <c r="H637" s="73"/>
      <c r="I637" s="73"/>
      <c r="J637" s="73"/>
      <c r="K637" s="73"/>
      <c r="L637" s="73">
        <v>27</v>
      </c>
      <c r="M637" s="73">
        <v>16</v>
      </c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>
        <v>28</v>
      </c>
      <c r="AB637" s="73"/>
      <c r="AC637" s="73"/>
      <c r="AD637" s="73"/>
      <c r="AE637" s="74"/>
      <c r="AF637" s="17">
        <v>80</v>
      </c>
      <c r="AG637" s="18">
        <v>115</v>
      </c>
      <c r="AH637" s="19">
        <v>80</v>
      </c>
      <c r="AI637" s="20">
        <v>65</v>
      </c>
      <c r="AJ637" s="21">
        <v>55</v>
      </c>
      <c r="AK637" s="22">
        <v>93</v>
      </c>
      <c r="AL637" s="23">
        <f t="shared" si="0"/>
        <v>488</v>
      </c>
      <c r="AM637" s="24" t="s">
        <v>141</v>
      </c>
      <c r="AN637" s="25" t="s">
        <v>95</v>
      </c>
      <c r="AO637" s="24" t="s">
        <v>144</v>
      </c>
      <c r="AP637" s="26" t="s">
        <v>568</v>
      </c>
      <c r="AQ637" s="27" t="s">
        <v>200</v>
      </c>
      <c r="AR637" s="28" t="s">
        <v>167</v>
      </c>
      <c r="AS637" s="29">
        <v>1.2</v>
      </c>
      <c r="AT637" s="29">
        <v>63.9</v>
      </c>
      <c r="AU637" s="30">
        <v>29</v>
      </c>
      <c r="AV637" s="31"/>
      <c r="AW637" s="26">
        <v>3</v>
      </c>
      <c r="AX637" s="26"/>
      <c r="AY637" s="26"/>
      <c r="AZ637" s="26"/>
      <c r="BA637" s="25"/>
      <c r="BB637" s="24">
        <v>244</v>
      </c>
      <c r="BC637" s="26">
        <v>45</v>
      </c>
      <c r="BD637" s="32" t="s">
        <v>70</v>
      </c>
      <c r="BE637" s="32">
        <v>50</v>
      </c>
      <c r="BF637" s="35" t="s">
        <v>313</v>
      </c>
      <c r="BG637" s="26" t="s">
        <v>120</v>
      </c>
      <c r="BH637" s="29">
        <v>15</v>
      </c>
      <c r="BI637" s="26" t="s">
        <v>95</v>
      </c>
      <c r="BJ637" s="37"/>
      <c r="BK637" s="36"/>
      <c r="BL637" s="204" t="str">
        <f t="shared" si="10"/>
        <v>insert into Pokemon values ( 636, Unfezant, level, 80,  115,  80, 65,  55,  93, trainer,  0)</v>
      </c>
    </row>
    <row r="638" spans="1:64" ht="12.75" customHeight="1">
      <c r="A638" s="12">
        <v>522</v>
      </c>
      <c r="B638" s="71" t="s">
        <v>1082</v>
      </c>
      <c r="C638" s="71"/>
      <c r="D638" s="72"/>
      <c r="E638" s="73"/>
      <c r="F638" s="73"/>
      <c r="G638" s="73"/>
      <c r="H638" s="73"/>
      <c r="I638" s="73"/>
      <c r="J638" s="73"/>
      <c r="K638" s="73"/>
      <c r="L638" s="73">
        <v>28</v>
      </c>
      <c r="M638" s="73">
        <v>147</v>
      </c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  <c r="AE638" s="74"/>
      <c r="AF638" s="17">
        <v>45</v>
      </c>
      <c r="AG638" s="18">
        <v>60</v>
      </c>
      <c r="AH638" s="19">
        <v>32</v>
      </c>
      <c r="AI638" s="20">
        <v>50</v>
      </c>
      <c r="AJ638" s="21">
        <v>32</v>
      </c>
      <c r="AK638" s="22">
        <v>76</v>
      </c>
      <c r="AL638" s="23">
        <f t="shared" si="0"/>
        <v>295</v>
      </c>
      <c r="AM638" s="24" t="s">
        <v>175</v>
      </c>
      <c r="AN638" s="37"/>
      <c r="AO638" s="24" t="s">
        <v>177</v>
      </c>
      <c r="AP638" s="26" t="s">
        <v>1002</v>
      </c>
      <c r="AQ638" s="27" t="s">
        <v>582</v>
      </c>
      <c r="AR638" s="28" t="s">
        <v>182</v>
      </c>
      <c r="AS638" s="29">
        <v>0.8</v>
      </c>
      <c r="AT638" s="29">
        <v>65.7</v>
      </c>
      <c r="AU638" s="30">
        <v>29.8</v>
      </c>
      <c r="AV638" s="31"/>
      <c r="AW638" s="26"/>
      <c r="AX638" s="26"/>
      <c r="AY638" s="26"/>
      <c r="AZ638" s="26"/>
      <c r="BA638" s="25">
        <v>1</v>
      </c>
      <c r="BB638" s="24">
        <v>59</v>
      </c>
      <c r="BC638" s="26">
        <v>190</v>
      </c>
      <c r="BD638" s="32" t="s">
        <v>119</v>
      </c>
      <c r="BE638" s="32">
        <v>50</v>
      </c>
      <c r="BF638" s="35" t="s">
        <v>99</v>
      </c>
      <c r="BG638" s="26" t="s">
        <v>120</v>
      </c>
      <c r="BH638" s="29">
        <v>20</v>
      </c>
      <c r="BI638" s="26" t="s">
        <v>156</v>
      </c>
      <c r="BJ638" s="37"/>
      <c r="BK638" s="36" t="s">
        <v>561</v>
      </c>
      <c r="BL638" s="204" t="str">
        <f t="shared" si="10"/>
        <v>insert into Pokemon values ( 637, Blitzle, level, 45,  60,  32, 50,  32,  76, trainer,  Lv. 27)</v>
      </c>
    </row>
    <row r="639" spans="1:64" ht="12.75" customHeight="1">
      <c r="A639" s="12">
        <v>523</v>
      </c>
      <c r="B639" s="71" t="s">
        <v>1083</v>
      </c>
      <c r="C639" s="71"/>
      <c r="D639" s="72"/>
      <c r="E639" s="73"/>
      <c r="F639" s="73"/>
      <c r="G639" s="73"/>
      <c r="H639" s="73"/>
      <c r="I639" s="73"/>
      <c r="J639" s="73"/>
      <c r="K639" s="73"/>
      <c r="L639" s="73">
        <v>29</v>
      </c>
      <c r="M639" s="73">
        <v>148</v>
      </c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  <c r="AE639" s="74"/>
      <c r="AF639" s="17">
        <v>75</v>
      </c>
      <c r="AG639" s="18">
        <v>100</v>
      </c>
      <c r="AH639" s="19">
        <v>63</v>
      </c>
      <c r="AI639" s="20">
        <v>80</v>
      </c>
      <c r="AJ639" s="21">
        <v>63</v>
      </c>
      <c r="AK639" s="22">
        <v>116</v>
      </c>
      <c r="AL639" s="23">
        <f t="shared" si="0"/>
        <v>497</v>
      </c>
      <c r="AM639" s="24" t="s">
        <v>175</v>
      </c>
      <c r="AN639" s="37"/>
      <c r="AO639" s="24" t="s">
        <v>177</v>
      </c>
      <c r="AP639" s="26" t="s">
        <v>1002</v>
      </c>
      <c r="AQ639" s="27" t="s">
        <v>582</v>
      </c>
      <c r="AR639" s="28" t="s">
        <v>111</v>
      </c>
      <c r="AS639" s="29">
        <v>1.6</v>
      </c>
      <c r="AT639" s="29">
        <v>175.3</v>
      </c>
      <c r="AU639" s="30">
        <v>79.5</v>
      </c>
      <c r="AV639" s="31"/>
      <c r="AW639" s="26"/>
      <c r="AX639" s="26"/>
      <c r="AY639" s="26"/>
      <c r="AZ639" s="26"/>
      <c r="BA639" s="25">
        <v>2</v>
      </c>
      <c r="BB639" s="24">
        <v>174</v>
      </c>
      <c r="BC639" s="26">
        <v>75</v>
      </c>
      <c r="BD639" s="32" t="s">
        <v>119</v>
      </c>
      <c r="BE639" s="32">
        <v>50</v>
      </c>
      <c r="BF639" s="35" t="s">
        <v>99</v>
      </c>
      <c r="BG639" s="26" t="s">
        <v>120</v>
      </c>
      <c r="BH639" s="29">
        <v>20</v>
      </c>
      <c r="BI639" s="26" t="s">
        <v>156</v>
      </c>
      <c r="BJ639" s="37"/>
      <c r="BK639" s="36"/>
      <c r="BL639" s="204" t="str">
        <f t="shared" si="10"/>
        <v>insert into Pokemon values ( 638, Zebstrika, level, 75,  100,  63, 80,  63,  116, trainer,  0)</v>
      </c>
    </row>
    <row r="640" spans="1:64" ht="12.75" customHeight="1">
      <c r="A640" s="12">
        <v>524</v>
      </c>
      <c r="B640" s="71" t="s">
        <v>1084</v>
      </c>
      <c r="C640" s="71"/>
      <c r="D640" s="72"/>
      <c r="E640" s="73"/>
      <c r="F640" s="73"/>
      <c r="G640" s="73"/>
      <c r="H640" s="73"/>
      <c r="I640" s="73"/>
      <c r="J640" s="73"/>
      <c r="K640" s="73"/>
      <c r="L640" s="73">
        <v>30</v>
      </c>
      <c r="M640" s="73">
        <v>68</v>
      </c>
      <c r="N640" s="73"/>
      <c r="O640" s="73">
        <v>120</v>
      </c>
      <c r="P640" s="73"/>
      <c r="Q640" s="73">
        <v>98</v>
      </c>
      <c r="R640" s="73">
        <v>98</v>
      </c>
      <c r="S640" s="73"/>
      <c r="T640" s="73"/>
      <c r="U640" s="73">
        <v>48</v>
      </c>
      <c r="V640" s="73">
        <v>120</v>
      </c>
      <c r="W640" s="73">
        <v>120</v>
      </c>
      <c r="X640" s="73"/>
      <c r="Y640" s="73"/>
      <c r="Z640" s="73">
        <v>60</v>
      </c>
      <c r="AA640" s="73">
        <v>168</v>
      </c>
      <c r="AB640" s="73">
        <v>154</v>
      </c>
      <c r="AC640" s="73"/>
      <c r="AD640" s="73"/>
      <c r="AE640" s="74"/>
      <c r="AF640" s="17">
        <v>55</v>
      </c>
      <c r="AG640" s="18">
        <v>75</v>
      </c>
      <c r="AH640" s="19">
        <v>85</v>
      </c>
      <c r="AI640" s="20">
        <v>25</v>
      </c>
      <c r="AJ640" s="21">
        <v>25</v>
      </c>
      <c r="AK640" s="22">
        <v>15</v>
      </c>
      <c r="AL640" s="23">
        <f t="shared" si="0"/>
        <v>280</v>
      </c>
      <c r="AM640" s="24" t="s">
        <v>292</v>
      </c>
      <c r="AN640" s="37"/>
      <c r="AO640" s="24" t="s">
        <v>328</v>
      </c>
      <c r="AP640" s="34" t="s">
        <v>397</v>
      </c>
      <c r="AQ640" s="27" t="s">
        <v>255</v>
      </c>
      <c r="AR640" s="28" t="s">
        <v>178</v>
      </c>
      <c r="AS640" s="29">
        <v>0.4</v>
      </c>
      <c r="AT640" s="29">
        <v>39.700000000000003</v>
      </c>
      <c r="AU640" s="30">
        <v>18</v>
      </c>
      <c r="AV640" s="31"/>
      <c r="AW640" s="26"/>
      <c r="AX640" s="26">
        <v>1</v>
      </c>
      <c r="AY640" s="26"/>
      <c r="AZ640" s="26"/>
      <c r="BA640" s="25"/>
      <c r="BB640" s="24">
        <v>56</v>
      </c>
      <c r="BC640" s="26">
        <v>255</v>
      </c>
      <c r="BD640" s="32" t="s">
        <v>70</v>
      </c>
      <c r="BE640" s="32">
        <v>50</v>
      </c>
      <c r="BF640" s="35" t="s">
        <v>107</v>
      </c>
      <c r="BG640" s="26" t="s">
        <v>120</v>
      </c>
      <c r="BH640" s="29">
        <v>15</v>
      </c>
      <c r="BI640" s="26" t="s">
        <v>329</v>
      </c>
      <c r="BJ640" s="37"/>
      <c r="BK640" s="36" t="s">
        <v>299</v>
      </c>
      <c r="BL640" s="204" t="str">
        <f t="shared" si="10"/>
        <v>insert into Pokemon values ( 639, Roggenrola, level, 55,  75,  85, 25,  25,  15, trainer,  Lv. 25)</v>
      </c>
    </row>
    <row r="641" spans="1:64" ht="12.75" customHeight="1">
      <c r="A641" s="12">
        <v>525</v>
      </c>
      <c r="B641" s="71" t="s">
        <v>1085</v>
      </c>
      <c r="C641" s="71"/>
      <c r="D641" s="72"/>
      <c r="E641" s="73"/>
      <c r="F641" s="73"/>
      <c r="G641" s="73"/>
      <c r="H641" s="73"/>
      <c r="I641" s="73"/>
      <c r="J641" s="73"/>
      <c r="K641" s="73"/>
      <c r="L641" s="73">
        <v>31</v>
      </c>
      <c r="M641" s="73">
        <v>69</v>
      </c>
      <c r="N641" s="73"/>
      <c r="O641" s="73">
        <v>121</v>
      </c>
      <c r="P641" s="73"/>
      <c r="Q641" s="73">
        <v>99</v>
      </c>
      <c r="R641" s="73">
        <v>99</v>
      </c>
      <c r="S641" s="73"/>
      <c r="T641" s="73"/>
      <c r="U641" s="73">
        <v>49</v>
      </c>
      <c r="V641" s="73">
        <v>121</v>
      </c>
      <c r="W641" s="73">
        <v>121</v>
      </c>
      <c r="X641" s="73"/>
      <c r="Y641" s="73"/>
      <c r="Z641" s="73">
        <v>61</v>
      </c>
      <c r="AA641" s="73">
        <v>169</v>
      </c>
      <c r="AB641" s="73">
        <v>155</v>
      </c>
      <c r="AC641" s="73"/>
      <c r="AD641" s="73"/>
      <c r="AE641" s="74"/>
      <c r="AF641" s="17">
        <v>70</v>
      </c>
      <c r="AG641" s="18">
        <v>105</v>
      </c>
      <c r="AH641" s="19">
        <v>105</v>
      </c>
      <c r="AI641" s="20">
        <v>50</v>
      </c>
      <c r="AJ641" s="21">
        <v>40</v>
      </c>
      <c r="AK641" s="22">
        <v>20</v>
      </c>
      <c r="AL641" s="23">
        <f t="shared" si="0"/>
        <v>390</v>
      </c>
      <c r="AM641" s="24" t="s">
        <v>292</v>
      </c>
      <c r="AN641" s="37"/>
      <c r="AO641" s="24" t="s">
        <v>328</v>
      </c>
      <c r="AP641" s="34" t="s">
        <v>397</v>
      </c>
      <c r="AQ641" s="27" t="s">
        <v>255</v>
      </c>
      <c r="AR641" s="28" t="s">
        <v>211</v>
      </c>
      <c r="AS641" s="29">
        <v>0.9</v>
      </c>
      <c r="AT641" s="29">
        <v>224.9</v>
      </c>
      <c r="AU641" s="30">
        <v>102</v>
      </c>
      <c r="AV641" s="31"/>
      <c r="AW641" s="26">
        <v>1</v>
      </c>
      <c r="AX641" s="26">
        <v>1</v>
      </c>
      <c r="AY641" s="26"/>
      <c r="AZ641" s="26"/>
      <c r="BA641" s="25"/>
      <c r="BB641" s="24">
        <v>137</v>
      </c>
      <c r="BC641" s="26">
        <v>120</v>
      </c>
      <c r="BD641" s="32" t="s">
        <v>70</v>
      </c>
      <c r="BE641" s="32">
        <v>50</v>
      </c>
      <c r="BF641" s="35" t="s">
        <v>107</v>
      </c>
      <c r="BG641" s="26" t="s">
        <v>120</v>
      </c>
      <c r="BH641" s="29">
        <v>15</v>
      </c>
      <c r="BI641" s="26" t="s">
        <v>329</v>
      </c>
      <c r="BJ641" s="37"/>
      <c r="BK641" s="36" t="s">
        <v>307</v>
      </c>
      <c r="BL641" s="204" t="str">
        <f t="shared" si="10"/>
        <v>insert into Pokemon values ( 640, Boldore, level, 70,  105,  105, 50,  40,  20, trainer,  Trade)</v>
      </c>
    </row>
    <row r="642" spans="1:64" ht="12.75" customHeight="1">
      <c r="A642" s="12">
        <v>526</v>
      </c>
      <c r="B642" s="71" t="s">
        <v>1086</v>
      </c>
      <c r="C642" s="71"/>
      <c r="D642" s="72"/>
      <c r="E642" s="73"/>
      <c r="F642" s="73"/>
      <c r="G642" s="73"/>
      <c r="H642" s="73"/>
      <c r="I642" s="73"/>
      <c r="J642" s="73"/>
      <c r="K642" s="73"/>
      <c r="L642" s="73">
        <v>32</v>
      </c>
      <c r="M642" s="73">
        <v>70</v>
      </c>
      <c r="N642" s="73"/>
      <c r="O642" s="73">
        <v>122</v>
      </c>
      <c r="P642" s="73"/>
      <c r="Q642" s="73">
        <v>100</v>
      </c>
      <c r="R642" s="73">
        <v>100</v>
      </c>
      <c r="S642" s="73"/>
      <c r="T642" s="73"/>
      <c r="U642" s="73">
        <v>50</v>
      </c>
      <c r="V642" s="73">
        <v>122</v>
      </c>
      <c r="W642" s="73">
        <v>122</v>
      </c>
      <c r="X642" s="73"/>
      <c r="Y642" s="73"/>
      <c r="Z642" s="73">
        <v>62</v>
      </c>
      <c r="AA642" s="73">
        <v>170</v>
      </c>
      <c r="AB642" s="73">
        <v>156</v>
      </c>
      <c r="AC642" s="73"/>
      <c r="AD642" s="73"/>
      <c r="AE642" s="74"/>
      <c r="AF642" s="17">
        <v>85</v>
      </c>
      <c r="AG642" s="18">
        <v>135</v>
      </c>
      <c r="AH642" s="19">
        <v>130</v>
      </c>
      <c r="AI642" s="20">
        <v>60</v>
      </c>
      <c r="AJ642" s="21">
        <v>80</v>
      </c>
      <c r="AK642" s="22">
        <v>25</v>
      </c>
      <c r="AL642" s="23">
        <f t="shared" si="0"/>
        <v>515</v>
      </c>
      <c r="AM642" s="24" t="s">
        <v>292</v>
      </c>
      <c r="AN642" s="37"/>
      <c r="AO642" s="24" t="s">
        <v>328</v>
      </c>
      <c r="AP642" s="34" t="s">
        <v>685</v>
      </c>
      <c r="AQ642" s="27" t="s">
        <v>255</v>
      </c>
      <c r="AR642" s="28" t="s">
        <v>96</v>
      </c>
      <c r="AS642" s="29">
        <v>1.7</v>
      </c>
      <c r="AT642" s="29">
        <v>573.20000000000005</v>
      </c>
      <c r="AU642" s="30">
        <v>260</v>
      </c>
      <c r="AV642" s="31"/>
      <c r="AW642" s="26">
        <v>3</v>
      </c>
      <c r="AX642" s="26"/>
      <c r="AY642" s="26"/>
      <c r="AZ642" s="26"/>
      <c r="BA642" s="25"/>
      <c r="BB642" s="24">
        <v>258</v>
      </c>
      <c r="BC642" s="26">
        <v>45</v>
      </c>
      <c r="BD642" s="32" t="s">
        <v>70</v>
      </c>
      <c r="BE642" s="32">
        <v>50</v>
      </c>
      <c r="BF642" s="35" t="s">
        <v>107</v>
      </c>
      <c r="BG642" s="26" t="s">
        <v>120</v>
      </c>
      <c r="BH642" s="29">
        <v>15</v>
      </c>
      <c r="BI642" s="26" t="s">
        <v>329</v>
      </c>
      <c r="BJ642" s="37"/>
      <c r="BK642" s="36"/>
      <c r="BL642" s="204" t="str">
        <f t="shared" si="10"/>
        <v>insert into Pokemon values ( 641, Gigalith, level, 85,  135,  130, 60,  80,  25, trainer,  0)</v>
      </c>
    </row>
    <row r="643" spans="1:64" ht="12.75" customHeight="1">
      <c r="A643" s="12">
        <v>527</v>
      </c>
      <c r="B643" s="71" t="s">
        <v>1087</v>
      </c>
      <c r="C643" s="71"/>
      <c r="D643" s="72"/>
      <c r="E643" s="73"/>
      <c r="F643" s="73"/>
      <c r="G643" s="73"/>
      <c r="H643" s="73"/>
      <c r="I643" s="73"/>
      <c r="J643" s="73"/>
      <c r="K643" s="73"/>
      <c r="L643" s="73">
        <v>33</v>
      </c>
      <c r="M643" s="73">
        <v>66</v>
      </c>
      <c r="N643" s="73"/>
      <c r="O643" s="73">
        <v>55</v>
      </c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>
        <v>174</v>
      </c>
      <c r="AB643" s="73">
        <v>151</v>
      </c>
      <c r="AC643" s="73"/>
      <c r="AD643" s="73"/>
      <c r="AE643" s="74"/>
      <c r="AF643" s="17">
        <v>65</v>
      </c>
      <c r="AG643" s="18">
        <v>45</v>
      </c>
      <c r="AH643" s="19">
        <v>43</v>
      </c>
      <c r="AI643" s="20">
        <v>55</v>
      </c>
      <c r="AJ643" s="21">
        <v>43</v>
      </c>
      <c r="AK643" s="22">
        <v>72</v>
      </c>
      <c r="AL643" s="23">
        <f t="shared" si="0"/>
        <v>323</v>
      </c>
      <c r="AM643" s="24" t="s">
        <v>184</v>
      </c>
      <c r="AN643" s="25" t="s">
        <v>95</v>
      </c>
      <c r="AO643" s="24" t="s">
        <v>221</v>
      </c>
      <c r="AP643" s="26" t="s">
        <v>952</v>
      </c>
      <c r="AQ643" s="27" t="s">
        <v>794</v>
      </c>
      <c r="AR643" s="28" t="s">
        <v>178</v>
      </c>
      <c r="AS643" s="29">
        <v>0.4</v>
      </c>
      <c r="AT643" s="29">
        <v>4.5999999999999996</v>
      </c>
      <c r="AU643" s="30">
        <v>2.1</v>
      </c>
      <c r="AV643" s="31"/>
      <c r="AW643" s="26"/>
      <c r="AX643" s="26"/>
      <c r="AY643" s="26"/>
      <c r="AZ643" s="26"/>
      <c r="BA643" s="25">
        <v>1</v>
      </c>
      <c r="BB643" s="24">
        <v>65</v>
      </c>
      <c r="BC643" s="26">
        <v>190</v>
      </c>
      <c r="BD643" s="32" t="s">
        <v>119</v>
      </c>
      <c r="BE643" s="32">
        <v>50</v>
      </c>
      <c r="BF643" s="35" t="s">
        <v>107</v>
      </c>
      <c r="BG643" s="26" t="s">
        <v>120</v>
      </c>
      <c r="BH643" s="29">
        <v>15</v>
      </c>
      <c r="BI643" s="26" t="s">
        <v>156</v>
      </c>
      <c r="BJ643" s="25" t="s">
        <v>95</v>
      </c>
      <c r="BK643" s="36" t="s">
        <v>237</v>
      </c>
      <c r="BL643" s="204" t="str">
        <f t="shared" ref="BL643:BL706" si="11">"insert into Pokemon values ( "&amp;ROW()-1&amp;", "&amp;B643&amp;", level, "&amp;AF643&amp;",  "&amp;AG643&amp;",  "&amp;AH643&amp;", "&amp;AI643&amp;",  "&amp;AJ643&amp;",  "&amp;AK643&amp;", trainer,  "&amp;IF(BK643="","0",BK643)&amp;")"</f>
        <v>insert into Pokemon values ( 642, Woobat, level, 65,  45,  43, 55,  43,  72, trainer,  Friendship)</v>
      </c>
    </row>
    <row r="644" spans="1:64" ht="12.75" customHeight="1">
      <c r="A644" s="12">
        <v>528</v>
      </c>
      <c r="B644" s="71" t="s">
        <v>1088</v>
      </c>
      <c r="C644" s="71"/>
      <c r="D644" s="72"/>
      <c r="E644" s="73"/>
      <c r="F644" s="73"/>
      <c r="G644" s="73"/>
      <c r="H644" s="73"/>
      <c r="I644" s="73"/>
      <c r="J644" s="73"/>
      <c r="K644" s="73"/>
      <c r="L644" s="73">
        <v>34</v>
      </c>
      <c r="M644" s="73">
        <v>67</v>
      </c>
      <c r="N644" s="73"/>
      <c r="O644" s="73">
        <v>56</v>
      </c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>
        <v>175</v>
      </c>
      <c r="AB644" s="73">
        <v>152</v>
      </c>
      <c r="AC644" s="73"/>
      <c r="AD644" s="73"/>
      <c r="AE644" s="74"/>
      <c r="AF644" s="17">
        <v>67</v>
      </c>
      <c r="AG644" s="18">
        <v>57</v>
      </c>
      <c r="AH644" s="19">
        <v>55</v>
      </c>
      <c r="AI644" s="20">
        <v>77</v>
      </c>
      <c r="AJ644" s="21">
        <v>55</v>
      </c>
      <c r="AK644" s="22">
        <v>114</v>
      </c>
      <c r="AL644" s="23">
        <f t="shared" si="0"/>
        <v>425</v>
      </c>
      <c r="AM644" s="24" t="s">
        <v>184</v>
      </c>
      <c r="AN644" s="25" t="s">
        <v>95</v>
      </c>
      <c r="AO644" s="24" t="s">
        <v>221</v>
      </c>
      <c r="AP644" s="26" t="s">
        <v>952</v>
      </c>
      <c r="AQ644" s="27" t="s">
        <v>794</v>
      </c>
      <c r="AR644" s="28" t="s">
        <v>211</v>
      </c>
      <c r="AS644" s="29">
        <v>0.9</v>
      </c>
      <c r="AT644" s="29">
        <v>23.1</v>
      </c>
      <c r="AU644" s="30">
        <v>10.5</v>
      </c>
      <c r="AV644" s="31"/>
      <c r="AW644" s="26"/>
      <c r="AX644" s="26"/>
      <c r="AY644" s="26"/>
      <c r="AZ644" s="26"/>
      <c r="BA644" s="25">
        <v>2</v>
      </c>
      <c r="BB644" s="24">
        <v>149</v>
      </c>
      <c r="BC644" s="26">
        <v>45</v>
      </c>
      <c r="BD644" s="32" t="s">
        <v>119</v>
      </c>
      <c r="BE644" s="32">
        <v>50</v>
      </c>
      <c r="BF644" s="35" t="s">
        <v>107</v>
      </c>
      <c r="BG644" s="26" t="s">
        <v>120</v>
      </c>
      <c r="BH644" s="29">
        <v>15</v>
      </c>
      <c r="BI644" s="26" t="s">
        <v>156</v>
      </c>
      <c r="BJ644" s="25" t="s">
        <v>95</v>
      </c>
      <c r="BK644" s="36"/>
      <c r="BL644" s="204" t="str">
        <f t="shared" si="11"/>
        <v>insert into Pokemon values ( 643, Swoobat, level, 67,  57,  55, 77,  55,  114, trainer,  0)</v>
      </c>
    </row>
    <row r="645" spans="1:64" ht="12.75" customHeight="1">
      <c r="A645" s="12">
        <v>529</v>
      </c>
      <c r="B645" s="71" t="s">
        <v>1089</v>
      </c>
      <c r="C645" s="71"/>
      <c r="D645" s="72"/>
      <c r="E645" s="73"/>
      <c r="F645" s="73"/>
      <c r="G645" s="73"/>
      <c r="H645" s="73"/>
      <c r="I645" s="73"/>
      <c r="J645" s="73"/>
      <c r="K645" s="73"/>
      <c r="L645" s="73">
        <v>35</v>
      </c>
      <c r="M645" s="73">
        <v>76</v>
      </c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>
        <v>166</v>
      </c>
      <c r="AB645" s="73"/>
      <c r="AC645" s="73"/>
      <c r="AD645" s="73"/>
      <c r="AE645" s="74"/>
      <c r="AF645" s="17">
        <v>60</v>
      </c>
      <c r="AG645" s="18">
        <v>85</v>
      </c>
      <c r="AH645" s="19">
        <v>40</v>
      </c>
      <c r="AI645" s="20">
        <v>30</v>
      </c>
      <c r="AJ645" s="21">
        <v>45</v>
      </c>
      <c r="AK645" s="22">
        <v>68</v>
      </c>
      <c r="AL645" s="23">
        <f t="shared" si="0"/>
        <v>328</v>
      </c>
      <c r="AM645" s="24" t="s">
        <v>187</v>
      </c>
      <c r="AN645" s="37"/>
      <c r="AO645" s="24" t="s">
        <v>189</v>
      </c>
      <c r="AP645" s="26" t="s">
        <v>255</v>
      </c>
      <c r="AQ645" s="27" t="s">
        <v>473</v>
      </c>
      <c r="AR645" s="28" t="s">
        <v>118</v>
      </c>
      <c r="AS645" s="29">
        <v>0.3</v>
      </c>
      <c r="AT645" s="29">
        <v>18.7</v>
      </c>
      <c r="AU645" s="30">
        <v>8.5</v>
      </c>
      <c r="AV645" s="31"/>
      <c r="AW645" s="26">
        <v>1</v>
      </c>
      <c r="AX645" s="26"/>
      <c r="AY645" s="26"/>
      <c r="AZ645" s="26"/>
      <c r="BA645" s="25"/>
      <c r="BB645" s="24">
        <v>66</v>
      </c>
      <c r="BC645" s="26">
        <v>120</v>
      </c>
      <c r="BD645" s="32" t="s">
        <v>119</v>
      </c>
      <c r="BE645" s="32">
        <v>50</v>
      </c>
      <c r="BF645" s="35" t="s">
        <v>313</v>
      </c>
      <c r="BG645" s="26" t="s">
        <v>120</v>
      </c>
      <c r="BH645" s="29">
        <v>20</v>
      </c>
      <c r="BI645" s="26" t="s">
        <v>156</v>
      </c>
      <c r="BJ645" s="37"/>
      <c r="BK645" s="36" t="s">
        <v>250</v>
      </c>
      <c r="BL645" s="204" t="str">
        <f t="shared" si="11"/>
        <v>insert into Pokemon values ( 644, Drilbur, level, 60,  85,  40, 30,  45,  68, trainer,  Lv. 31)</v>
      </c>
    </row>
    <row r="646" spans="1:64" ht="12.75" customHeight="1">
      <c r="A646" s="12">
        <v>530</v>
      </c>
      <c r="B646" s="71" t="s">
        <v>1090</v>
      </c>
      <c r="C646" s="71"/>
      <c r="D646" s="72"/>
      <c r="E646" s="73"/>
      <c r="F646" s="73"/>
      <c r="G646" s="73"/>
      <c r="H646" s="73"/>
      <c r="I646" s="73"/>
      <c r="J646" s="73"/>
      <c r="K646" s="73"/>
      <c r="L646" s="73">
        <v>36</v>
      </c>
      <c r="M646" s="73">
        <v>77</v>
      </c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>
        <v>167</v>
      </c>
      <c r="AB646" s="73"/>
      <c r="AC646" s="73"/>
      <c r="AD646" s="73"/>
      <c r="AE646" s="74"/>
      <c r="AF646" s="17">
        <v>110</v>
      </c>
      <c r="AG646" s="18">
        <v>135</v>
      </c>
      <c r="AH646" s="19">
        <v>60</v>
      </c>
      <c r="AI646" s="20">
        <v>50</v>
      </c>
      <c r="AJ646" s="21">
        <v>65</v>
      </c>
      <c r="AK646" s="22">
        <v>88</v>
      </c>
      <c r="AL646" s="23">
        <f t="shared" si="0"/>
        <v>508</v>
      </c>
      <c r="AM646" s="24" t="s">
        <v>187</v>
      </c>
      <c r="AN646" s="25" t="s">
        <v>192</v>
      </c>
      <c r="AO646" s="24" t="s">
        <v>189</v>
      </c>
      <c r="AP646" s="26" t="s">
        <v>255</v>
      </c>
      <c r="AQ646" s="27" t="s">
        <v>473</v>
      </c>
      <c r="AR646" s="28" t="s">
        <v>69</v>
      </c>
      <c r="AS646" s="29">
        <v>0.7</v>
      </c>
      <c r="AT646" s="29">
        <v>89.1</v>
      </c>
      <c r="AU646" s="30">
        <v>40.4</v>
      </c>
      <c r="AV646" s="31"/>
      <c r="AW646" s="26">
        <v>2</v>
      </c>
      <c r="AX646" s="26"/>
      <c r="AY646" s="26"/>
      <c r="AZ646" s="26"/>
      <c r="BA646" s="25"/>
      <c r="BB646" s="24">
        <v>178</v>
      </c>
      <c r="BC646" s="26">
        <v>60</v>
      </c>
      <c r="BD646" s="32" t="s">
        <v>119</v>
      </c>
      <c r="BE646" s="32">
        <v>50</v>
      </c>
      <c r="BF646" s="35" t="s">
        <v>313</v>
      </c>
      <c r="BG646" s="26" t="s">
        <v>120</v>
      </c>
      <c r="BH646" s="29">
        <v>20</v>
      </c>
      <c r="BI646" s="26" t="s">
        <v>156</v>
      </c>
      <c r="BJ646" s="37"/>
      <c r="BK646" s="36"/>
      <c r="BL646" s="204" t="str">
        <f t="shared" si="11"/>
        <v>insert into Pokemon values ( 645, Excadrill, level, 110,  135,  60, 50,  65,  88, trainer,  0)</v>
      </c>
    </row>
    <row r="647" spans="1:64" ht="12.75" customHeight="1">
      <c r="A647" s="12">
        <v>531</v>
      </c>
      <c r="B647" s="71" t="s">
        <v>1091</v>
      </c>
      <c r="C647" s="71"/>
      <c r="D647" s="72"/>
      <c r="E647" s="73"/>
      <c r="F647" s="73"/>
      <c r="G647" s="73"/>
      <c r="H647" s="73"/>
      <c r="I647" s="73"/>
      <c r="J647" s="73"/>
      <c r="K647" s="73"/>
      <c r="L647" s="73">
        <v>37</v>
      </c>
      <c r="M647" s="73">
        <v>36</v>
      </c>
      <c r="N647" s="73">
        <v>123</v>
      </c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>
        <v>21</v>
      </c>
      <c r="AD647" s="73"/>
      <c r="AE647" s="74"/>
      <c r="AF647" s="17">
        <v>103</v>
      </c>
      <c r="AG647" s="18">
        <v>60</v>
      </c>
      <c r="AH647" s="19">
        <v>86</v>
      </c>
      <c r="AI647" s="20">
        <v>60</v>
      </c>
      <c r="AJ647" s="21">
        <v>86</v>
      </c>
      <c r="AK647" s="22">
        <v>50</v>
      </c>
      <c r="AL647" s="23">
        <f t="shared" si="0"/>
        <v>445</v>
      </c>
      <c r="AM647" s="24" t="s">
        <v>141</v>
      </c>
      <c r="AN647" s="37"/>
      <c r="AO647" s="24" t="s">
        <v>444</v>
      </c>
      <c r="AP647" s="26" t="s">
        <v>348</v>
      </c>
      <c r="AQ647" s="27" t="s">
        <v>952</v>
      </c>
      <c r="AR647" s="28" t="s">
        <v>92</v>
      </c>
      <c r="AS647" s="29">
        <v>1.1000000000000001</v>
      </c>
      <c r="AT647" s="29">
        <v>68.3</v>
      </c>
      <c r="AU647" s="30">
        <v>31</v>
      </c>
      <c r="AV647" s="31">
        <v>2</v>
      </c>
      <c r="AW647" s="26"/>
      <c r="AX647" s="26"/>
      <c r="AY647" s="26"/>
      <c r="AZ647" s="26"/>
      <c r="BA647" s="25"/>
      <c r="BB647" s="24">
        <v>390</v>
      </c>
      <c r="BC647" s="26">
        <v>255</v>
      </c>
      <c r="BD647" s="32" t="s">
        <v>217</v>
      </c>
      <c r="BE647" s="32">
        <v>50</v>
      </c>
      <c r="BF647" s="35" t="s">
        <v>218</v>
      </c>
      <c r="BG647" s="26" t="s">
        <v>120</v>
      </c>
      <c r="BH647" s="29">
        <v>20</v>
      </c>
      <c r="BI647" s="26" t="s">
        <v>179</v>
      </c>
      <c r="BJ647" s="37"/>
      <c r="BK647" s="36"/>
      <c r="BL647" s="204" t="str">
        <f t="shared" si="11"/>
        <v>insert into Pokemon values ( 646, Audino, level, 103,  60,  86, 60,  86,  50, trainer,  0)</v>
      </c>
    </row>
    <row r="648" spans="1:64" ht="12.75" customHeight="1">
      <c r="A648" s="12">
        <v>531.1</v>
      </c>
      <c r="B648" s="71" t="s">
        <v>1092</v>
      </c>
      <c r="C648" s="71" t="s">
        <v>137</v>
      </c>
      <c r="D648" s="72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  <c r="AE648" s="74"/>
      <c r="AF648" s="17">
        <v>103</v>
      </c>
      <c r="AG648" s="18">
        <v>60</v>
      </c>
      <c r="AH648" s="19">
        <v>126</v>
      </c>
      <c r="AI648" s="20">
        <v>80</v>
      </c>
      <c r="AJ648" s="21">
        <v>126</v>
      </c>
      <c r="AK648" s="22">
        <v>50</v>
      </c>
      <c r="AL648" s="23">
        <f t="shared" si="0"/>
        <v>545</v>
      </c>
      <c r="AM648" s="24" t="s">
        <v>141</v>
      </c>
      <c r="AN648" s="37" t="s">
        <v>179</v>
      </c>
      <c r="AO648" s="24" t="s">
        <v>444</v>
      </c>
      <c r="AP648" s="26"/>
      <c r="AQ648" s="27"/>
      <c r="AR648" s="28" t="s">
        <v>148</v>
      </c>
      <c r="AS648" s="29">
        <v>1.5</v>
      </c>
      <c r="AT648" s="29">
        <v>70.5</v>
      </c>
      <c r="AU648" s="30">
        <v>32</v>
      </c>
      <c r="AV648" s="31">
        <v>2</v>
      </c>
      <c r="AW648" s="26"/>
      <c r="AX648" s="26"/>
      <c r="AY648" s="26"/>
      <c r="AZ648" s="26"/>
      <c r="BA648" s="25"/>
      <c r="BB648" s="24">
        <v>425</v>
      </c>
      <c r="BC648" s="26">
        <v>255</v>
      </c>
      <c r="BD648" s="32" t="s">
        <v>217</v>
      </c>
      <c r="BE648" s="32">
        <v>50</v>
      </c>
      <c r="BF648" s="35" t="s">
        <v>128</v>
      </c>
      <c r="BG648" s="26" t="s">
        <v>120</v>
      </c>
      <c r="BH648" s="29">
        <v>20</v>
      </c>
      <c r="BI648" s="26" t="s">
        <v>179</v>
      </c>
      <c r="BJ648" s="25"/>
      <c r="BK648" s="36"/>
      <c r="BL648" s="204" t="str">
        <f t="shared" si="11"/>
        <v>insert into Pokemon values ( 647, Audino (Mega), level, 103,  60,  126, 80,  126,  50, trainer,  0)</v>
      </c>
    </row>
    <row r="649" spans="1:64" ht="12.75" customHeight="1">
      <c r="A649" s="12">
        <v>532</v>
      </c>
      <c r="B649" s="71" t="s">
        <v>1093</v>
      </c>
      <c r="C649" s="71"/>
      <c r="D649" s="72"/>
      <c r="E649" s="73"/>
      <c r="F649" s="73"/>
      <c r="G649" s="73"/>
      <c r="H649" s="73"/>
      <c r="I649" s="73"/>
      <c r="J649" s="73"/>
      <c r="K649" s="73"/>
      <c r="L649" s="73">
        <v>38</v>
      </c>
      <c r="M649" s="73">
        <v>73</v>
      </c>
      <c r="N649" s="73"/>
      <c r="O649" s="73"/>
      <c r="P649" s="73">
        <v>93</v>
      </c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>
        <v>171</v>
      </c>
      <c r="AB649" s="73"/>
      <c r="AC649" s="73">
        <v>57</v>
      </c>
      <c r="AD649" s="73"/>
      <c r="AE649" s="74"/>
      <c r="AF649" s="17">
        <v>75</v>
      </c>
      <c r="AG649" s="18">
        <v>80</v>
      </c>
      <c r="AH649" s="19">
        <v>55</v>
      </c>
      <c r="AI649" s="20">
        <v>25</v>
      </c>
      <c r="AJ649" s="21">
        <v>35</v>
      </c>
      <c r="AK649" s="22">
        <v>35</v>
      </c>
      <c r="AL649" s="23">
        <f t="shared" si="0"/>
        <v>305</v>
      </c>
      <c r="AM649" s="24" t="s">
        <v>280</v>
      </c>
      <c r="AN649" s="37"/>
      <c r="AO649" s="24" t="s">
        <v>153</v>
      </c>
      <c r="AP649" s="26" t="s">
        <v>206</v>
      </c>
      <c r="AQ649" s="27" t="s">
        <v>427</v>
      </c>
      <c r="AR649" s="28" t="s">
        <v>88</v>
      </c>
      <c r="AS649" s="29">
        <v>0.6</v>
      </c>
      <c r="AT649" s="29">
        <v>27.6</v>
      </c>
      <c r="AU649" s="30">
        <v>12.5</v>
      </c>
      <c r="AV649" s="31"/>
      <c r="AW649" s="26">
        <v>1</v>
      </c>
      <c r="AX649" s="26"/>
      <c r="AY649" s="26"/>
      <c r="AZ649" s="26"/>
      <c r="BA649" s="25"/>
      <c r="BB649" s="24">
        <v>61</v>
      </c>
      <c r="BC649" s="26">
        <v>180</v>
      </c>
      <c r="BD649" s="32" t="s">
        <v>70</v>
      </c>
      <c r="BE649" s="32">
        <v>70</v>
      </c>
      <c r="BF649" s="35" t="s">
        <v>313</v>
      </c>
      <c r="BG649" s="26" t="s">
        <v>289</v>
      </c>
      <c r="BH649" s="29">
        <v>20</v>
      </c>
      <c r="BI649" s="26" t="s">
        <v>305</v>
      </c>
      <c r="BJ649" s="37"/>
      <c r="BK649" s="36" t="s">
        <v>299</v>
      </c>
      <c r="BL649" s="204" t="str">
        <f t="shared" si="11"/>
        <v>insert into Pokemon values ( 648, Timburr, level, 75,  80,  55, 25,  35,  35, trainer,  Lv. 25)</v>
      </c>
    </row>
    <row r="650" spans="1:64" ht="12.75" customHeight="1">
      <c r="A650" s="12">
        <v>533</v>
      </c>
      <c r="B650" s="71" t="s">
        <v>1094</v>
      </c>
      <c r="C650" s="71"/>
      <c r="D650" s="72"/>
      <c r="E650" s="73"/>
      <c r="F650" s="73"/>
      <c r="G650" s="73"/>
      <c r="H650" s="73"/>
      <c r="I650" s="73"/>
      <c r="J650" s="73"/>
      <c r="K650" s="73"/>
      <c r="L650" s="73">
        <v>39</v>
      </c>
      <c r="M650" s="73">
        <v>74</v>
      </c>
      <c r="N650" s="73"/>
      <c r="O650" s="73"/>
      <c r="P650" s="73">
        <v>94</v>
      </c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>
        <v>172</v>
      </c>
      <c r="AB650" s="73"/>
      <c r="AC650" s="73">
        <v>58</v>
      </c>
      <c r="AD650" s="73"/>
      <c r="AE650" s="74"/>
      <c r="AF650" s="17">
        <v>85</v>
      </c>
      <c r="AG650" s="18">
        <v>105</v>
      </c>
      <c r="AH650" s="19">
        <v>85</v>
      </c>
      <c r="AI650" s="20">
        <v>40</v>
      </c>
      <c r="AJ650" s="21">
        <v>50</v>
      </c>
      <c r="AK650" s="22">
        <v>40</v>
      </c>
      <c r="AL650" s="23">
        <f t="shared" si="0"/>
        <v>405</v>
      </c>
      <c r="AM650" s="24" t="s">
        <v>280</v>
      </c>
      <c r="AN650" s="37"/>
      <c r="AO650" s="24" t="s">
        <v>153</v>
      </c>
      <c r="AP650" s="26" t="s">
        <v>206</v>
      </c>
      <c r="AQ650" s="27" t="s">
        <v>427</v>
      </c>
      <c r="AR650" s="28" t="s">
        <v>167</v>
      </c>
      <c r="AS650" s="29">
        <v>1.2</v>
      </c>
      <c r="AT650" s="29">
        <v>88.2</v>
      </c>
      <c r="AU650" s="30">
        <v>40</v>
      </c>
      <c r="AV650" s="31"/>
      <c r="AW650" s="26">
        <v>2</v>
      </c>
      <c r="AX650" s="26"/>
      <c r="AY650" s="26"/>
      <c r="AZ650" s="26"/>
      <c r="BA650" s="25"/>
      <c r="BB650" s="24">
        <v>142</v>
      </c>
      <c r="BC650" s="26">
        <v>90</v>
      </c>
      <c r="BD650" s="32" t="s">
        <v>70</v>
      </c>
      <c r="BE650" s="32">
        <v>50</v>
      </c>
      <c r="BF650" s="35" t="s">
        <v>313</v>
      </c>
      <c r="BG650" s="26" t="s">
        <v>289</v>
      </c>
      <c r="BH650" s="29">
        <v>20</v>
      </c>
      <c r="BI650" s="26" t="s">
        <v>305</v>
      </c>
      <c r="BJ650" s="37"/>
      <c r="BK650" s="36" t="s">
        <v>307</v>
      </c>
      <c r="BL650" s="204" t="str">
        <f t="shared" si="11"/>
        <v>insert into Pokemon values ( 649, Gurdurr, level, 85,  105,  85, 40,  50,  40, trainer,  Trade)</v>
      </c>
    </row>
    <row r="651" spans="1:64" ht="12.75" customHeight="1">
      <c r="A651" s="12">
        <v>534</v>
      </c>
      <c r="B651" s="71" t="s">
        <v>1095</v>
      </c>
      <c r="C651" s="71"/>
      <c r="D651" s="72"/>
      <c r="E651" s="73"/>
      <c r="F651" s="73"/>
      <c r="G651" s="73"/>
      <c r="H651" s="73"/>
      <c r="I651" s="73"/>
      <c r="J651" s="73"/>
      <c r="K651" s="73"/>
      <c r="L651" s="73">
        <v>40</v>
      </c>
      <c r="M651" s="73">
        <v>75</v>
      </c>
      <c r="N651" s="73"/>
      <c r="O651" s="73"/>
      <c r="P651" s="73">
        <v>95</v>
      </c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>
        <v>173</v>
      </c>
      <c r="AB651" s="73"/>
      <c r="AC651" s="73">
        <v>59</v>
      </c>
      <c r="AD651" s="73"/>
      <c r="AE651" s="74"/>
      <c r="AF651" s="17">
        <v>105</v>
      </c>
      <c r="AG651" s="18">
        <v>140</v>
      </c>
      <c r="AH651" s="19">
        <v>95</v>
      </c>
      <c r="AI651" s="20">
        <v>55</v>
      </c>
      <c r="AJ651" s="21">
        <v>65</v>
      </c>
      <c r="AK651" s="22">
        <v>45</v>
      </c>
      <c r="AL651" s="23">
        <f t="shared" si="0"/>
        <v>505</v>
      </c>
      <c r="AM651" s="24" t="s">
        <v>280</v>
      </c>
      <c r="AN651" s="37"/>
      <c r="AO651" s="24" t="s">
        <v>153</v>
      </c>
      <c r="AP651" s="26" t="s">
        <v>206</v>
      </c>
      <c r="AQ651" s="27" t="s">
        <v>427</v>
      </c>
      <c r="AR651" s="28" t="s">
        <v>139</v>
      </c>
      <c r="AS651" s="29">
        <v>1.4</v>
      </c>
      <c r="AT651" s="29">
        <v>191.8</v>
      </c>
      <c r="AU651" s="30">
        <v>87</v>
      </c>
      <c r="AV651" s="31"/>
      <c r="AW651" s="26">
        <v>3</v>
      </c>
      <c r="AX651" s="26"/>
      <c r="AY651" s="26"/>
      <c r="AZ651" s="26"/>
      <c r="BA651" s="25"/>
      <c r="BB651" s="24">
        <v>253</v>
      </c>
      <c r="BC651" s="26">
        <v>45</v>
      </c>
      <c r="BD651" s="32" t="s">
        <v>70</v>
      </c>
      <c r="BE651" s="32">
        <v>50</v>
      </c>
      <c r="BF651" s="35" t="s">
        <v>130</v>
      </c>
      <c r="BG651" s="26" t="s">
        <v>289</v>
      </c>
      <c r="BH651" s="29">
        <v>20</v>
      </c>
      <c r="BI651" s="26" t="s">
        <v>305</v>
      </c>
      <c r="BJ651" s="37"/>
      <c r="BK651" s="36"/>
      <c r="BL651" s="204" t="str">
        <f t="shared" si="11"/>
        <v>insert into Pokemon values ( 650, Conkeldurr, level, 105,  140,  95, 55,  65,  45, trainer,  0)</v>
      </c>
    </row>
    <row r="652" spans="1:64" ht="12.75" customHeight="1">
      <c r="A652" s="12">
        <v>535</v>
      </c>
      <c r="B652" s="71" t="s">
        <v>1096</v>
      </c>
      <c r="C652" s="71"/>
      <c r="D652" s="72"/>
      <c r="E652" s="73"/>
      <c r="F652" s="73"/>
      <c r="G652" s="73"/>
      <c r="H652" s="73"/>
      <c r="I652" s="73"/>
      <c r="J652" s="73"/>
      <c r="K652" s="73"/>
      <c r="L652" s="73">
        <v>41</v>
      </c>
      <c r="M652" s="73">
        <v>228</v>
      </c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>
        <v>132</v>
      </c>
      <c r="AB652" s="73"/>
      <c r="AC652" s="73"/>
      <c r="AD652" s="73"/>
      <c r="AE652" s="74"/>
      <c r="AF652" s="17">
        <v>50</v>
      </c>
      <c r="AG652" s="18">
        <v>50</v>
      </c>
      <c r="AH652" s="19">
        <v>40</v>
      </c>
      <c r="AI652" s="20">
        <v>50</v>
      </c>
      <c r="AJ652" s="21">
        <v>40</v>
      </c>
      <c r="AK652" s="22">
        <v>64</v>
      </c>
      <c r="AL652" s="23">
        <f t="shared" si="0"/>
        <v>294</v>
      </c>
      <c r="AM652" s="24" t="s">
        <v>103</v>
      </c>
      <c r="AN652" s="37"/>
      <c r="AO652" s="24" t="s">
        <v>276</v>
      </c>
      <c r="AP652" s="26" t="s">
        <v>370</v>
      </c>
      <c r="AQ652" s="27" t="s">
        <v>298</v>
      </c>
      <c r="AR652" s="28" t="s">
        <v>106</v>
      </c>
      <c r="AS652" s="29">
        <v>0.5</v>
      </c>
      <c r="AT652" s="29">
        <v>9.9</v>
      </c>
      <c r="AU652" s="30">
        <v>4.5</v>
      </c>
      <c r="AV652" s="31"/>
      <c r="AW652" s="26"/>
      <c r="AX652" s="26"/>
      <c r="AY652" s="26"/>
      <c r="AZ652" s="26"/>
      <c r="BA652" s="25">
        <v>1</v>
      </c>
      <c r="BB652" s="24">
        <v>59</v>
      </c>
      <c r="BC652" s="26">
        <v>255</v>
      </c>
      <c r="BD652" s="32" t="s">
        <v>70</v>
      </c>
      <c r="BE652" s="32">
        <v>50</v>
      </c>
      <c r="BF652" s="35" t="s">
        <v>107</v>
      </c>
      <c r="BG652" s="26" t="s">
        <v>120</v>
      </c>
      <c r="BH652" s="29">
        <v>20</v>
      </c>
      <c r="BI652" s="26" t="s">
        <v>108</v>
      </c>
      <c r="BJ652" s="37"/>
      <c r="BK652" s="36" t="s">
        <v>299</v>
      </c>
      <c r="BL652" s="204" t="str">
        <f t="shared" si="11"/>
        <v>insert into Pokemon values ( 651, Tympole, level, 50,  50,  40, 50,  40,  64, trainer,  Lv. 25)</v>
      </c>
    </row>
    <row r="653" spans="1:64" ht="12.75" customHeight="1">
      <c r="A653" s="12">
        <v>536</v>
      </c>
      <c r="B653" s="71" t="s">
        <v>1097</v>
      </c>
      <c r="C653" s="71"/>
      <c r="D653" s="72"/>
      <c r="E653" s="73"/>
      <c r="F653" s="73"/>
      <c r="G653" s="73"/>
      <c r="H653" s="73"/>
      <c r="I653" s="73"/>
      <c r="J653" s="73"/>
      <c r="K653" s="73"/>
      <c r="L653" s="73">
        <v>42</v>
      </c>
      <c r="M653" s="73">
        <v>229</v>
      </c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>
        <v>133</v>
      </c>
      <c r="AB653" s="73"/>
      <c r="AC653" s="73"/>
      <c r="AD653" s="73"/>
      <c r="AE653" s="74"/>
      <c r="AF653" s="17">
        <v>75</v>
      </c>
      <c r="AG653" s="18">
        <v>65</v>
      </c>
      <c r="AH653" s="19">
        <v>55</v>
      </c>
      <c r="AI653" s="20">
        <v>65</v>
      </c>
      <c r="AJ653" s="21">
        <v>55</v>
      </c>
      <c r="AK653" s="22">
        <v>69</v>
      </c>
      <c r="AL653" s="23">
        <f t="shared" si="0"/>
        <v>384</v>
      </c>
      <c r="AM653" s="24" t="s">
        <v>103</v>
      </c>
      <c r="AN653" s="25" t="s">
        <v>187</v>
      </c>
      <c r="AO653" s="24" t="s">
        <v>276</v>
      </c>
      <c r="AP653" s="26" t="s">
        <v>370</v>
      </c>
      <c r="AQ653" s="27" t="s">
        <v>298</v>
      </c>
      <c r="AR653" s="28" t="s">
        <v>182</v>
      </c>
      <c r="AS653" s="29">
        <v>0.8</v>
      </c>
      <c r="AT653" s="29">
        <v>37.5</v>
      </c>
      <c r="AU653" s="30">
        <v>17</v>
      </c>
      <c r="AV653" s="31">
        <v>2</v>
      </c>
      <c r="AW653" s="26"/>
      <c r="AX653" s="26"/>
      <c r="AY653" s="26"/>
      <c r="AZ653" s="26"/>
      <c r="BA653" s="25"/>
      <c r="BB653" s="24">
        <v>134</v>
      </c>
      <c r="BC653" s="26">
        <v>120</v>
      </c>
      <c r="BD653" s="32" t="s">
        <v>70</v>
      </c>
      <c r="BE653" s="32">
        <v>50</v>
      </c>
      <c r="BF653" s="35" t="s">
        <v>107</v>
      </c>
      <c r="BG653" s="26" t="s">
        <v>120</v>
      </c>
      <c r="BH653" s="29">
        <v>20</v>
      </c>
      <c r="BI653" s="26" t="s">
        <v>108</v>
      </c>
      <c r="BJ653" s="37"/>
      <c r="BK653" s="36" t="s">
        <v>93</v>
      </c>
      <c r="BL653" s="204" t="str">
        <f t="shared" si="11"/>
        <v>insert into Pokemon values ( 652, Palpitoad, level, 75,  65,  55, 65,  55,  69, trainer,  Lv. 36)</v>
      </c>
    </row>
    <row r="654" spans="1:64" ht="12.75" customHeight="1">
      <c r="A654" s="12">
        <v>537</v>
      </c>
      <c r="B654" s="71" t="s">
        <v>1098</v>
      </c>
      <c r="C654" s="71"/>
      <c r="D654" s="72"/>
      <c r="E654" s="73"/>
      <c r="F654" s="73"/>
      <c r="G654" s="73"/>
      <c r="H654" s="73"/>
      <c r="I654" s="73"/>
      <c r="J654" s="73"/>
      <c r="K654" s="73"/>
      <c r="L654" s="73">
        <v>43</v>
      </c>
      <c r="M654" s="73">
        <v>230</v>
      </c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>
        <v>134</v>
      </c>
      <c r="AB654" s="73"/>
      <c r="AC654" s="73"/>
      <c r="AD654" s="73"/>
      <c r="AE654" s="74"/>
      <c r="AF654" s="17">
        <v>105</v>
      </c>
      <c r="AG654" s="18">
        <v>95</v>
      </c>
      <c r="AH654" s="19">
        <v>75</v>
      </c>
      <c r="AI654" s="20">
        <v>85</v>
      </c>
      <c r="AJ654" s="21">
        <v>75</v>
      </c>
      <c r="AK654" s="22">
        <v>74</v>
      </c>
      <c r="AL654" s="23">
        <f t="shared" si="0"/>
        <v>509</v>
      </c>
      <c r="AM654" s="24" t="s">
        <v>103</v>
      </c>
      <c r="AN654" s="25" t="s">
        <v>187</v>
      </c>
      <c r="AO654" s="24" t="s">
        <v>276</v>
      </c>
      <c r="AP654" s="26" t="s">
        <v>376</v>
      </c>
      <c r="AQ654" s="27" t="s">
        <v>298</v>
      </c>
      <c r="AR654" s="28" t="s">
        <v>148</v>
      </c>
      <c r="AS654" s="29">
        <v>1.5</v>
      </c>
      <c r="AT654" s="29">
        <v>136.69999999999999</v>
      </c>
      <c r="AU654" s="30">
        <v>62</v>
      </c>
      <c r="AV654" s="31">
        <v>3</v>
      </c>
      <c r="AW654" s="26"/>
      <c r="AX654" s="26"/>
      <c r="AY654" s="26"/>
      <c r="AZ654" s="26"/>
      <c r="BA654" s="25"/>
      <c r="BB654" s="24">
        <v>255</v>
      </c>
      <c r="BC654" s="26">
        <v>45</v>
      </c>
      <c r="BD654" s="32" t="s">
        <v>70</v>
      </c>
      <c r="BE654" s="32">
        <v>50</v>
      </c>
      <c r="BF654" s="35" t="s">
        <v>107</v>
      </c>
      <c r="BG654" s="26" t="s">
        <v>120</v>
      </c>
      <c r="BH654" s="29">
        <v>20</v>
      </c>
      <c r="BI654" s="26" t="s">
        <v>108</v>
      </c>
      <c r="BJ654" s="37"/>
      <c r="BK654" s="36"/>
      <c r="BL654" s="204" t="str">
        <f t="shared" si="11"/>
        <v>insert into Pokemon values ( 653, Seismitoad, level, 105,  95,  75, 85,  75,  74, trainer,  0)</v>
      </c>
    </row>
    <row r="655" spans="1:64" ht="12.75" customHeight="1">
      <c r="A655" s="12">
        <v>538</v>
      </c>
      <c r="B655" s="71" t="s">
        <v>1099</v>
      </c>
      <c r="C655" s="71"/>
      <c r="D655" s="72"/>
      <c r="E655" s="73"/>
      <c r="F655" s="73"/>
      <c r="G655" s="73"/>
      <c r="H655" s="73"/>
      <c r="I655" s="73"/>
      <c r="J655" s="73"/>
      <c r="K655" s="73"/>
      <c r="L655" s="73">
        <v>44</v>
      </c>
      <c r="M655" s="73">
        <v>267</v>
      </c>
      <c r="N655" s="73"/>
      <c r="O655" s="73">
        <v>97</v>
      </c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>
        <v>248</v>
      </c>
      <c r="AB655" s="73"/>
      <c r="AC655" s="73"/>
      <c r="AD655" s="73"/>
      <c r="AE655" s="74"/>
      <c r="AF655" s="17">
        <v>120</v>
      </c>
      <c r="AG655" s="18">
        <v>100</v>
      </c>
      <c r="AH655" s="19">
        <v>85</v>
      </c>
      <c r="AI655" s="20">
        <v>30</v>
      </c>
      <c r="AJ655" s="21">
        <v>85</v>
      </c>
      <c r="AK655" s="22">
        <v>45</v>
      </c>
      <c r="AL655" s="23">
        <f t="shared" si="0"/>
        <v>465</v>
      </c>
      <c r="AM655" s="24" t="s">
        <v>280</v>
      </c>
      <c r="AN655" s="37"/>
      <c r="AO655" s="24" t="s">
        <v>153</v>
      </c>
      <c r="AP655" s="26" t="s">
        <v>234</v>
      </c>
      <c r="AQ655" s="27" t="s">
        <v>473</v>
      </c>
      <c r="AR655" s="28" t="s">
        <v>207</v>
      </c>
      <c r="AS655" s="29">
        <v>1.3</v>
      </c>
      <c r="AT655" s="29">
        <v>122.4</v>
      </c>
      <c r="AU655" s="30">
        <v>55.5</v>
      </c>
      <c r="AV655" s="31">
        <v>2</v>
      </c>
      <c r="AW655" s="26"/>
      <c r="AX655" s="26"/>
      <c r="AY655" s="26"/>
      <c r="AZ655" s="26"/>
      <c r="BA655" s="25"/>
      <c r="BB655" s="24">
        <v>163</v>
      </c>
      <c r="BC655" s="26">
        <v>45</v>
      </c>
      <c r="BD655" s="32" t="s">
        <v>119</v>
      </c>
      <c r="BE655" s="32">
        <v>50</v>
      </c>
      <c r="BF655" s="35" t="s">
        <v>89</v>
      </c>
      <c r="BG655" s="26" t="s">
        <v>209</v>
      </c>
      <c r="BH655" s="29">
        <v>20</v>
      </c>
      <c r="BI655" s="26" t="s">
        <v>305</v>
      </c>
      <c r="BJ655" s="37"/>
      <c r="BK655" s="36"/>
      <c r="BL655" s="204" t="str">
        <f t="shared" si="11"/>
        <v>insert into Pokemon values ( 654, Throh, level, 120,  100,  85, 30,  85,  45, trainer,  0)</v>
      </c>
    </row>
    <row r="656" spans="1:64" ht="12.75" customHeight="1">
      <c r="A656" s="12">
        <v>539</v>
      </c>
      <c r="B656" s="71" t="s">
        <v>1100</v>
      </c>
      <c r="C656" s="71"/>
      <c r="D656" s="72"/>
      <c r="E656" s="73"/>
      <c r="F656" s="73"/>
      <c r="G656" s="73"/>
      <c r="H656" s="73"/>
      <c r="I656" s="73"/>
      <c r="J656" s="73"/>
      <c r="K656" s="73"/>
      <c r="L656" s="73">
        <v>45</v>
      </c>
      <c r="M656" s="73">
        <v>268</v>
      </c>
      <c r="N656" s="73"/>
      <c r="O656" s="73">
        <v>98</v>
      </c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>
        <v>249</v>
      </c>
      <c r="AB656" s="73"/>
      <c r="AC656" s="73"/>
      <c r="AD656" s="73"/>
      <c r="AE656" s="74"/>
      <c r="AF656" s="17">
        <v>75</v>
      </c>
      <c r="AG656" s="18">
        <v>125</v>
      </c>
      <c r="AH656" s="19">
        <v>75</v>
      </c>
      <c r="AI656" s="20">
        <v>30</v>
      </c>
      <c r="AJ656" s="21">
        <v>75</v>
      </c>
      <c r="AK656" s="22">
        <v>85</v>
      </c>
      <c r="AL656" s="23">
        <f t="shared" si="0"/>
        <v>465</v>
      </c>
      <c r="AM656" s="24" t="s">
        <v>280</v>
      </c>
      <c r="AN656" s="37"/>
      <c r="AO656" s="24" t="s">
        <v>328</v>
      </c>
      <c r="AP656" s="26" t="s">
        <v>234</v>
      </c>
      <c r="AQ656" s="27" t="s">
        <v>473</v>
      </c>
      <c r="AR656" s="28" t="s">
        <v>139</v>
      </c>
      <c r="AS656" s="29">
        <v>1.4</v>
      </c>
      <c r="AT656" s="29">
        <v>112.4</v>
      </c>
      <c r="AU656" s="30">
        <v>51</v>
      </c>
      <c r="AV656" s="31"/>
      <c r="AW656" s="26">
        <v>2</v>
      </c>
      <c r="AX656" s="26"/>
      <c r="AY656" s="26"/>
      <c r="AZ656" s="26"/>
      <c r="BA656" s="25"/>
      <c r="BB656" s="24">
        <v>163</v>
      </c>
      <c r="BC656" s="26">
        <v>45</v>
      </c>
      <c r="BD656" s="32" t="s">
        <v>119</v>
      </c>
      <c r="BE656" s="32">
        <v>50</v>
      </c>
      <c r="BF656" s="35" t="s">
        <v>107</v>
      </c>
      <c r="BG656" s="26" t="s">
        <v>209</v>
      </c>
      <c r="BH656" s="29">
        <v>20</v>
      </c>
      <c r="BI656" s="26" t="s">
        <v>305</v>
      </c>
      <c r="BJ656" s="37"/>
      <c r="BK656" s="36"/>
      <c r="BL656" s="204" t="str">
        <f t="shared" si="11"/>
        <v>insert into Pokemon values ( 655, Sawk, level, 75,  125,  75, 30,  75,  85, trainer,  0)</v>
      </c>
    </row>
    <row r="657" spans="1:64" ht="12.75" customHeight="1">
      <c r="A657" s="12">
        <v>540</v>
      </c>
      <c r="B657" s="71" t="s">
        <v>1101</v>
      </c>
      <c r="C657" s="71"/>
      <c r="D657" s="72"/>
      <c r="E657" s="73"/>
      <c r="F657" s="73"/>
      <c r="G657" s="73"/>
      <c r="H657" s="73"/>
      <c r="I657" s="73"/>
      <c r="J657" s="73"/>
      <c r="K657" s="73"/>
      <c r="L657" s="73">
        <v>46</v>
      </c>
      <c r="M657" s="73">
        <v>17</v>
      </c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  <c r="AE657" s="74"/>
      <c r="AF657" s="17">
        <v>45</v>
      </c>
      <c r="AG657" s="18">
        <v>53</v>
      </c>
      <c r="AH657" s="19">
        <v>70</v>
      </c>
      <c r="AI657" s="20">
        <v>40</v>
      </c>
      <c r="AJ657" s="21">
        <v>60</v>
      </c>
      <c r="AK657" s="22">
        <v>42</v>
      </c>
      <c r="AL657" s="23">
        <f t="shared" si="0"/>
        <v>310</v>
      </c>
      <c r="AM657" s="24" t="s">
        <v>115</v>
      </c>
      <c r="AN657" s="25" t="s">
        <v>65</v>
      </c>
      <c r="AO657" s="24" t="s">
        <v>134</v>
      </c>
      <c r="AP657" s="26" t="s">
        <v>68</v>
      </c>
      <c r="AQ657" s="27" t="s">
        <v>385</v>
      </c>
      <c r="AR657" s="28" t="s">
        <v>118</v>
      </c>
      <c r="AS657" s="29">
        <v>0.3</v>
      </c>
      <c r="AT657" s="29">
        <v>5.5</v>
      </c>
      <c r="AU657" s="30">
        <v>2.5</v>
      </c>
      <c r="AV657" s="31"/>
      <c r="AW657" s="26"/>
      <c r="AX657" s="26">
        <v>1</v>
      </c>
      <c r="AY657" s="26"/>
      <c r="AZ657" s="26"/>
      <c r="BA657" s="25"/>
      <c r="BB657" s="24">
        <v>62</v>
      </c>
      <c r="BC657" s="26">
        <v>255</v>
      </c>
      <c r="BD657" s="32" t="s">
        <v>70</v>
      </c>
      <c r="BE657" s="32">
        <v>50</v>
      </c>
      <c r="BF657" s="35" t="s">
        <v>132</v>
      </c>
      <c r="BG657" s="26" t="s">
        <v>120</v>
      </c>
      <c r="BH657" s="29">
        <v>15</v>
      </c>
      <c r="BI657" s="26" t="s">
        <v>115</v>
      </c>
      <c r="BJ657" s="37"/>
      <c r="BK657" s="36" t="s">
        <v>157</v>
      </c>
      <c r="BL657" s="204" t="str">
        <f t="shared" si="11"/>
        <v>insert into Pokemon values ( 656, Sewaddle, level, 45,  53,  70, 40,  60,  42, trainer,  Lv. 20)</v>
      </c>
    </row>
    <row r="658" spans="1:64" ht="12.75" customHeight="1">
      <c r="A658" s="12">
        <v>541</v>
      </c>
      <c r="B658" s="71" t="s">
        <v>1102</v>
      </c>
      <c r="C658" s="71"/>
      <c r="D658" s="72"/>
      <c r="E658" s="73"/>
      <c r="F658" s="73"/>
      <c r="G658" s="73"/>
      <c r="H658" s="73"/>
      <c r="I658" s="73"/>
      <c r="J658" s="73"/>
      <c r="K658" s="73"/>
      <c r="L658" s="73">
        <v>47</v>
      </c>
      <c r="M658" s="73">
        <v>18</v>
      </c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  <c r="AE658" s="74"/>
      <c r="AF658" s="17">
        <v>55</v>
      </c>
      <c r="AG658" s="18">
        <v>63</v>
      </c>
      <c r="AH658" s="19">
        <v>90</v>
      </c>
      <c r="AI658" s="20">
        <v>50</v>
      </c>
      <c r="AJ658" s="21">
        <v>80</v>
      </c>
      <c r="AK658" s="22">
        <v>42</v>
      </c>
      <c r="AL658" s="23">
        <f t="shared" si="0"/>
        <v>380</v>
      </c>
      <c r="AM658" s="24" t="s">
        <v>115</v>
      </c>
      <c r="AN658" s="25" t="s">
        <v>65</v>
      </c>
      <c r="AO658" s="24" t="s">
        <v>446</v>
      </c>
      <c r="AP658" s="26" t="s">
        <v>68</v>
      </c>
      <c r="AQ658" s="27" t="s">
        <v>385</v>
      </c>
      <c r="AR658" s="28" t="s">
        <v>106</v>
      </c>
      <c r="AS658" s="29">
        <v>0.5</v>
      </c>
      <c r="AT658" s="29">
        <v>16.100000000000001</v>
      </c>
      <c r="AU658" s="30">
        <v>7.3</v>
      </c>
      <c r="AV658" s="31"/>
      <c r="AW658" s="26"/>
      <c r="AX658" s="26">
        <v>2</v>
      </c>
      <c r="AY658" s="26"/>
      <c r="AZ658" s="26"/>
      <c r="BA658" s="25"/>
      <c r="BB658" s="24">
        <v>133</v>
      </c>
      <c r="BC658" s="26">
        <v>120</v>
      </c>
      <c r="BD658" s="32" t="s">
        <v>70</v>
      </c>
      <c r="BE658" s="32">
        <v>50</v>
      </c>
      <c r="BF658" s="35" t="s">
        <v>71</v>
      </c>
      <c r="BG658" s="26" t="s">
        <v>120</v>
      </c>
      <c r="BH658" s="29">
        <v>15</v>
      </c>
      <c r="BI658" s="26" t="s">
        <v>115</v>
      </c>
      <c r="BJ658" s="37"/>
      <c r="BK658" s="36" t="s">
        <v>237</v>
      </c>
      <c r="BL658" s="204" t="str">
        <f t="shared" si="11"/>
        <v>insert into Pokemon values ( 657, Swadloon, level, 55,  63,  90, 50,  80,  42, trainer,  Friendship)</v>
      </c>
    </row>
    <row r="659" spans="1:64" ht="12.75" customHeight="1">
      <c r="A659" s="12">
        <v>542</v>
      </c>
      <c r="B659" s="71" t="s">
        <v>1103</v>
      </c>
      <c r="C659" s="71"/>
      <c r="D659" s="72"/>
      <c r="E659" s="73"/>
      <c r="F659" s="73"/>
      <c r="G659" s="73"/>
      <c r="H659" s="73"/>
      <c r="I659" s="73"/>
      <c r="J659" s="73"/>
      <c r="K659" s="73"/>
      <c r="L659" s="73">
        <v>48</v>
      </c>
      <c r="M659" s="73">
        <v>19</v>
      </c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  <c r="AE659" s="74"/>
      <c r="AF659" s="17">
        <v>75</v>
      </c>
      <c r="AG659" s="18">
        <v>103</v>
      </c>
      <c r="AH659" s="19">
        <v>80</v>
      </c>
      <c r="AI659" s="20">
        <v>70</v>
      </c>
      <c r="AJ659" s="21">
        <v>80</v>
      </c>
      <c r="AK659" s="22">
        <v>92</v>
      </c>
      <c r="AL659" s="23">
        <f t="shared" si="0"/>
        <v>500</v>
      </c>
      <c r="AM659" s="24" t="s">
        <v>115</v>
      </c>
      <c r="AN659" s="25" t="s">
        <v>65</v>
      </c>
      <c r="AO659" s="24" t="s">
        <v>134</v>
      </c>
      <c r="AP659" s="26" t="s">
        <v>68</v>
      </c>
      <c r="AQ659" s="27" t="s">
        <v>385</v>
      </c>
      <c r="AR659" s="28" t="s">
        <v>167</v>
      </c>
      <c r="AS659" s="29">
        <v>1.2</v>
      </c>
      <c r="AT659" s="29">
        <v>45.2</v>
      </c>
      <c r="AU659" s="30">
        <v>20.5</v>
      </c>
      <c r="AV659" s="31"/>
      <c r="AW659" s="26">
        <v>3</v>
      </c>
      <c r="AX659" s="26"/>
      <c r="AY659" s="26"/>
      <c r="AZ659" s="26"/>
      <c r="BA659" s="25"/>
      <c r="BB659" s="24">
        <v>250</v>
      </c>
      <c r="BC659" s="26">
        <v>45</v>
      </c>
      <c r="BD659" s="32" t="s">
        <v>70</v>
      </c>
      <c r="BE659" s="32">
        <v>50</v>
      </c>
      <c r="BF659" s="35" t="s">
        <v>132</v>
      </c>
      <c r="BG659" s="26" t="s">
        <v>120</v>
      </c>
      <c r="BH659" s="29">
        <v>15</v>
      </c>
      <c r="BI659" s="26" t="s">
        <v>115</v>
      </c>
      <c r="BJ659" s="37"/>
      <c r="BK659" s="36"/>
      <c r="BL659" s="204" t="str">
        <f t="shared" si="11"/>
        <v>insert into Pokemon values ( 658, Leavanny, level, 75,  103,  80, 70,  80,  92, trainer,  0)</v>
      </c>
    </row>
    <row r="660" spans="1:64" ht="12.75" customHeight="1">
      <c r="A660" s="12">
        <v>543</v>
      </c>
      <c r="B660" s="71" t="s">
        <v>1104</v>
      </c>
      <c r="C660" s="71"/>
      <c r="D660" s="72"/>
      <c r="E660" s="73"/>
      <c r="F660" s="73"/>
      <c r="G660" s="73"/>
      <c r="H660" s="73"/>
      <c r="I660" s="73"/>
      <c r="J660" s="73"/>
      <c r="K660" s="73"/>
      <c r="L660" s="73">
        <v>49</v>
      </c>
      <c r="M660" s="73">
        <v>43</v>
      </c>
      <c r="N660" s="73">
        <v>120</v>
      </c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  <c r="AB660" s="73">
        <v>74</v>
      </c>
      <c r="AC660" s="73"/>
      <c r="AD660" s="73"/>
      <c r="AE660" s="74"/>
      <c r="AF660" s="17">
        <v>30</v>
      </c>
      <c r="AG660" s="18">
        <v>45</v>
      </c>
      <c r="AH660" s="19">
        <v>59</v>
      </c>
      <c r="AI660" s="20">
        <v>30</v>
      </c>
      <c r="AJ660" s="21">
        <v>39</v>
      </c>
      <c r="AK660" s="22">
        <v>57</v>
      </c>
      <c r="AL660" s="23">
        <f t="shared" si="0"/>
        <v>260</v>
      </c>
      <c r="AM660" s="24" t="s">
        <v>115</v>
      </c>
      <c r="AN660" s="25" t="s">
        <v>66</v>
      </c>
      <c r="AO660" s="24" t="s">
        <v>199</v>
      </c>
      <c r="AP660" s="26" t="s">
        <v>134</v>
      </c>
      <c r="AQ660" s="27" t="s">
        <v>497</v>
      </c>
      <c r="AR660" s="28" t="s">
        <v>178</v>
      </c>
      <c r="AS660" s="29">
        <v>0.4</v>
      </c>
      <c r="AT660" s="29">
        <v>11.7</v>
      </c>
      <c r="AU660" s="30">
        <v>5.3</v>
      </c>
      <c r="AV660" s="31"/>
      <c r="AW660" s="26"/>
      <c r="AX660" s="26">
        <v>1</v>
      </c>
      <c r="AY660" s="26"/>
      <c r="AZ660" s="26"/>
      <c r="BA660" s="25"/>
      <c r="BB660" s="24">
        <v>52</v>
      </c>
      <c r="BC660" s="26">
        <v>255</v>
      </c>
      <c r="BD660" s="32" t="s">
        <v>70</v>
      </c>
      <c r="BE660" s="32">
        <v>50</v>
      </c>
      <c r="BF660" s="35" t="s">
        <v>89</v>
      </c>
      <c r="BG660" s="26" t="s">
        <v>120</v>
      </c>
      <c r="BH660" s="29">
        <v>15</v>
      </c>
      <c r="BI660" s="26" t="s">
        <v>115</v>
      </c>
      <c r="BJ660" s="37"/>
      <c r="BK660" s="36" t="s">
        <v>171</v>
      </c>
      <c r="BL660" s="204" t="str">
        <f t="shared" si="11"/>
        <v>insert into Pokemon values ( 659, Venipede, level, 30,  45,  59, 30,  39,  57, trainer,  Lv. 22)</v>
      </c>
    </row>
    <row r="661" spans="1:64" ht="12.75" customHeight="1">
      <c r="A661" s="12">
        <v>544</v>
      </c>
      <c r="B661" s="71" t="s">
        <v>1105</v>
      </c>
      <c r="C661" s="71"/>
      <c r="D661" s="72"/>
      <c r="E661" s="73"/>
      <c r="F661" s="73"/>
      <c r="G661" s="73"/>
      <c r="H661" s="73"/>
      <c r="I661" s="73"/>
      <c r="J661" s="73"/>
      <c r="K661" s="73"/>
      <c r="L661" s="73">
        <v>50</v>
      </c>
      <c r="M661" s="73">
        <v>44</v>
      </c>
      <c r="N661" s="73">
        <v>121</v>
      </c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  <c r="AB661" s="73">
        <v>75</v>
      </c>
      <c r="AC661" s="73"/>
      <c r="AD661" s="73"/>
      <c r="AE661" s="74"/>
      <c r="AF661" s="17">
        <v>40</v>
      </c>
      <c r="AG661" s="18">
        <v>55</v>
      </c>
      <c r="AH661" s="19">
        <v>99</v>
      </c>
      <c r="AI661" s="20">
        <v>40</v>
      </c>
      <c r="AJ661" s="21">
        <v>79</v>
      </c>
      <c r="AK661" s="22">
        <v>47</v>
      </c>
      <c r="AL661" s="23">
        <f t="shared" si="0"/>
        <v>360</v>
      </c>
      <c r="AM661" s="24" t="s">
        <v>115</v>
      </c>
      <c r="AN661" s="25" t="s">
        <v>66</v>
      </c>
      <c r="AO661" s="24" t="s">
        <v>199</v>
      </c>
      <c r="AP661" s="26" t="s">
        <v>134</v>
      </c>
      <c r="AQ661" s="27" t="s">
        <v>497</v>
      </c>
      <c r="AR661" s="28" t="s">
        <v>167</v>
      </c>
      <c r="AS661" s="29">
        <v>1.2</v>
      </c>
      <c r="AT661" s="29">
        <v>129</v>
      </c>
      <c r="AU661" s="30">
        <v>58.5</v>
      </c>
      <c r="AV661" s="31"/>
      <c r="AW661" s="26"/>
      <c r="AX661" s="26">
        <v>2</v>
      </c>
      <c r="AY661" s="26"/>
      <c r="AZ661" s="26"/>
      <c r="BA661" s="25"/>
      <c r="BB661" s="24">
        <v>126</v>
      </c>
      <c r="BC661" s="26">
        <v>120</v>
      </c>
      <c r="BD661" s="32" t="s">
        <v>70</v>
      </c>
      <c r="BE661" s="32">
        <v>50</v>
      </c>
      <c r="BF661" s="35" t="s">
        <v>313</v>
      </c>
      <c r="BG661" s="26" t="s">
        <v>120</v>
      </c>
      <c r="BH661" s="29">
        <v>15</v>
      </c>
      <c r="BI661" s="26" t="s">
        <v>115</v>
      </c>
      <c r="BJ661" s="37"/>
      <c r="BK661" s="36" t="s">
        <v>325</v>
      </c>
      <c r="BL661" s="204" t="str">
        <f t="shared" si="11"/>
        <v>insert into Pokemon values ( 660, Whirlipede, level, 40,  55,  99, 40,  79,  47, trainer,  Lv. 30)</v>
      </c>
    </row>
    <row r="662" spans="1:64" ht="12.75" customHeight="1">
      <c r="A662" s="12">
        <v>545</v>
      </c>
      <c r="B662" s="71" t="s">
        <v>1106</v>
      </c>
      <c r="C662" s="71"/>
      <c r="D662" s="72"/>
      <c r="E662" s="73"/>
      <c r="F662" s="73"/>
      <c r="G662" s="73"/>
      <c r="H662" s="73"/>
      <c r="I662" s="73"/>
      <c r="J662" s="73"/>
      <c r="K662" s="73"/>
      <c r="L662" s="73">
        <v>51</v>
      </c>
      <c r="M662" s="73">
        <v>45</v>
      </c>
      <c r="N662" s="73">
        <v>122</v>
      </c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  <c r="AB662" s="73">
        <v>76</v>
      </c>
      <c r="AC662" s="73"/>
      <c r="AD662" s="73"/>
      <c r="AE662" s="74"/>
      <c r="AF662" s="17">
        <v>60</v>
      </c>
      <c r="AG662" s="18">
        <v>100</v>
      </c>
      <c r="AH662" s="19">
        <v>89</v>
      </c>
      <c r="AI662" s="20">
        <v>55</v>
      </c>
      <c r="AJ662" s="21">
        <v>69</v>
      </c>
      <c r="AK662" s="22">
        <v>112</v>
      </c>
      <c r="AL662" s="23">
        <f t="shared" si="0"/>
        <v>485</v>
      </c>
      <c r="AM662" s="24" t="s">
        <v>115</v>
      </c>
      <c r="AN662" s="25" t="s">
        <v>66</v>
      </c>
      <c r="AO662" s="24" t="s">
        <v>199</v>
      </c>
      <c r="AP662" s="26" t="s">
        <v>134</v>
      </c>
      <c r="AQ662" s="27" t="s">
        <v>497</v>
      </c>
      <c r="AR662" s="28" t="s">
        <v>488</v>
      </c>
      <c r="AS662" s="29">
        <v>2.5</v>
      </c>
      <c r="AT662" s="29">
        <v>442</v>
      </c>
      <c r="AU662" s="30">
        <v>200.5</v>
      </c>
      <c r="AV662" s="31"/>
      <c r="AW662" s="26"/>
      <c r="AX662" s="26"/>
      <c r="AY662" s="26"/>
      <c r="AZ662" s="26"/>
      <c r="BA662" s="25">
        <v>3</v>
      </c>
      <c r="BB662" s="24">
        <v>243</v>
      </c>
      <c r="BC662" s="26">
        <v>45</v>
      </c>
      <c r="BD662" s="32" t="s">
        <v>70</v>
      </c>
      <c r="BE662" s="32">
        <v>50</v>
      </c>
      <c r="BF662" s="35" t="s">
        <v>89</v>
      </c>
      <c r="BG662" s="26" t="s">
        <v>120</v>
      </c>
      <c r="BH662" s="29">
        <v>15</v>
      </c>
      <c r="BI662" s="26" t="s">
        <v>115</v>
      </c>
      <c r="BJ662" s="37"/>
      <c r="BK662" s="36"/>
      <c r="BL662" s="204" t="str">
        <f t="shared" si="11"/>
        <v>insert into Pokemon values ( 661, Scolipede, level, 60,  100,  89, 55,  69,  112, trainer,  0)</v>
      </c>
    </row>
    <row r="663" spans="1:64" ht="12.75" customHeight="1">
      <c r="A663" s="12">
        <v>546</v>
      </c>
      <c r="B663" s="71" t="s">
        <v>1107</v>
      </c>
      <c r="C663" s="71"/>
      <c r="D663" s="72"/>
      <c r="E663" s="73"/>
      <c r="F663" s="73"/>
      <c r="G663" s="73"/>
      <c r="H663" s="73"/>
      <c r="I663" s="73"/>
      <c r="J663" s="73"/>
      <c r="K663" s="73"/>
      <c r="L663" s="73">
        <v>52</v>
      </c>
      <c r="M663" s="73">
        <v>82</v>
      </c>
      <c r="N663" s="73"/>
      <c r="O663" s="73"/>
      <c r="P663" s="73"/>
      <c r="Q663" s="73">
        <v>87</v>
      </c>
      <c r="R663" s="73">
        <v>87</v>
      </c>
      <c r="S663" s="73"/>
      <c r="T663" s="73">
        <v>47</v>
      </c>
      <c r="U663" s="73">
        <v>37</v>
      </c>
      <c r="V663" s="73">
        <v>105</v>
      </c>
      <c r="W663" s="73">
        <v>105</v>
      </c>
      <c r="X663" s="73"/>
      <c r="Y663" s="73">
        <v>50</v>
      </c>
      <c r="Z663" s="73">
        <v>49</v>
      </c>
      <c r="AA663" s="73">
        <v>262</v>
      </c>
      <c r="AB663" s="73"/>
      <c r="AC663" s="73">
        <v>168</v>
      </c>
      <c r="AD663" s="73"/>
      <c r="AE663" s="74"/>
      <c r="AF663" s="17">
        <v>40</v>
      </c>
      <c r="AG663" s="18">
        <v>27</v>
      </c>
      <c r="AH663" s="19">
        <v>60</v>
      </c>
      <c r="AI663" s="20">
        <v>37</v>
      </c>
      <c r="AJ663" s="21">
        <v>50</v>
      </c>
      <c r="AK663" s="22">
        <v>66</v>
      </c>
      <c r="AL663" s="23">
        <f t="shared" si="0"/>
        <v>280</v>
      </c>
      <c r="AM663" s="24" t="s">
        <v>65</v>
      </c>
      <c r="AN663" s="25" t="s">
        <v>179</v>
      </c>
      <c r="AO663" s="24" t="s">
        <v>603</v>
      </c>
      <c r="AP663" s="26" t="s">
        <v>235</v>
      </c>
      <c r="AQ663" s="27" t="s">
        <v>68</v>
      </c>
      <c r="AR663" s="28" t="s">
        <v>118</v>
      </c>
      <c r="AS663" s="29">
        <v>0.3</v>
      </c>
      <c r="AT663" s="29">
        <v>1.3</v>
      </c>
      <c r="AU663" s="30">
        <v>0.6</v>
      </c>
      <c r="AV663" s="31"/>
      <c r="AW663" s="26"/>
      <c r="AX663" s="26"/>
      <c r="AY663" s="26"/>
      <c r="AZ663" s="26"/>
      <c r="BA663" s="25">
        <v>1</v>
      </c>
      <c r="BB663" s="24">
        <v>56</v>
      </c>
      <c r="BC663" s="26">
        <v>190</v>
      </c>
      <c r="BD663" s="32" t="s">
        <v>119</v>
      </c>
      <c r="BE663" s="32">
        <v>50</v>
      </c>
      <c r="BF663" s="35" t="s">
        <v>71</v>
      </c>
      <c r="BG663" s="26" t="s">
        <v>120</v>
      </c>
      <c r="BH663" s="29">
        <v>20</v>
      </c>
      <c r="BI663" s="26" t="s">
        <v>65</v>
      </c>
      <c r="BJ663" s="25" t="s">
        <v>179</v>
      </c>
      <c r="BK663" s="36" t="s">
        <v>593</v>
      </c>
      <c r="BL663" s="204" t="str">
        <f t="shared" si="11"/>
        <v>insert into Pokemon values ( 662, Cottonee, level, 40,  27,  60, 37,  50,  66, trainer,  Sun Stone)</v>
      </c>
    </row>
    <row r="664" spans="1:64" ht="12.75" customHeight="1">
      <c r="A664" s="12">
        <v>547</v>
      </c>
      <c r="B664" s="71" t="s">
        <v>1108</v>
      </c>
      <c r="C664" s="71"/>
      <c r="D664" s="72"/>
      <c r="E664" s="73"/>
      <c r="F664" s="73"/>
      <c r="G664" s="73"/>
      <c r="H664" s="73"/>
      <c r="I664" s="73"/>
      <c r="J664" s="73"/>
      <c r="K664" s="73"/>
      <c r="L664" s="73">
        <v>53</v>
      </c>
      <c r="M664" s="73">
        <v>83</v>
      </c>
      <c r="N664" s="73"/>
      <c r="O664" s="73"/>
      <c r="P664" s="73"/>
      <c r="Q664" s="73">
        <v>88</v>
      </c>
      <c r="R664" s="73">
        <v>88</v>
      </c>
      <c r="S664" s="73"/>
      <c r="T664" s="73">
        <v>48</v>
      </c>
      <c r="U664" s="73">
        <v>38</v>
      </c>
      <c r="V664" s="73">
        <v>106</v>
      </c>
      <c r="W664" s="73">
        <v>106</v>
      </c>
      <c r="X664" s="73"/>
      <c r="Y664" s="73">
        <v>51</v>
      </c>
      <c r="Z664" s="73">
        <v>50</v>
      </c>
      <c r="AA664" s="73">
        <v>263</v>
      </c>
      <c r="AB664" s="73"/>
      <c r="AC664" s="73">
        <v>169</v>
      </c>
      <c r="AD664" s="73"/>
      <c r="AE664" s="74"/>
      <c r="AF664" s="17">
        <v>60</v>
      </c>
      <c r="AG664" s="18">
        <v>67</v>
      </c>
      <c r="AH664" s="19">
        <v>85</v>
      </c>
      <c r="AI664" s="20">
        <v>77</v>
      </c>
      <c r="AJ664" s="21">
        <v>75</v>
      </c>
      <c r="AK664" s="22">
        <v>116</v>
      </c>
      <c r="AL664" s="23">
        <f t="shared" si="0"/>
        <v>480</v>
      </c>
      <c r="AM664" s="24" t="s">
        <v>65</v>
      </c>
      <c r="AN664" s="25" t="s">
        <v>179</v>
      </c>
      <c r="AO664" s="24" t="s">
        <v>603</v>
      </c>
      <c r="AP664" s="26" t="s">
        <v>235</v>
      </c>
      <c r="AQ664" s="27" t="s">
        <v>68</v>
      </c>
      <c r="AR664" s="28" t="s">
        <v>69</v>
      </c>
      <c r="AS664" s="29">
        <v>0.7</v>
      </c>
      <c r="AT664" s="29">
        <v>14.6</v>
      </c>
      <c r="AU664" s="30">
        <v>6.6</v>
      </c>
      <c r="AV664" s="31"/>
      <c r="AW664" s="26"/>
      <c r="AX664" s="26"/>
      <c r="AY664" s="26"/>
      <c r="AZ664" s="26"/>
      <c r="BA664" s="25">
        <v>2</v>
      </c>
      <c r="BB664" s="24">
        <v>168</v>
      </c>
      <c r="BC664" s="26">
        <v>75</v>
      </c>
      <c r="BD664" s="32" t="s">
        <v>119</v>
      </c>
      <c r="BE664" s="32">
        <v>50</v>
      </c>
      <c r="BF664" s="35" t="s">
        <v>71</v>
      </c>
      <c r="BG664" s="26" t="s">
        <v>120</v>
      </c>
      <c r="BH664" s="29">
        <v>20</v>
      </c>
      <c r="BI664" s="26" t="s">
        <v>65</v>
      </c>
      <c r="BJ664" s="25" t="s">
        <v>179</v>
      </c>
      <c r="BK664" s="36"/>
      <c r="BL664" s="204" t="str">
        <f t="shared" si="11"/>
        <v>insert into Pokemon values ( 663, Whimsicott, level, 60,  67,  85, 77,  75,  116, trainer,  0)</v>
      </c>
    </row>
    <row r="665" spans="1:64" ht="12.75" customHeight="1">
      <c r="A665" s="12">
        <v>548</v>
      </c>
      <c r="B665" s="71" t="s">
        <v>1109</v>
      </c>
      <c r="C665" s="71"/>
      <c r="D665" s="72"/>
      <c r="E665" s="73"/>
      <c r="F665" s="73"/>
      <c r="G665" s="73"/>
      <c r="H665" s="73"/>
      <c r="I665" s="73"/>
      <c r="J665" s="73"/>
      <c r="K665" s="73"/>
      <c r="L665" s="73">
        <v>54</v>
      </c>
      <c r="M665" s="73">
        <v>84</v>
      </c>
      <c r="N665" s="73"/>
      <c r="O665" s="73"/>
      <c r="P665" s="73"/>
      <c r="Q665" s="73">
        <v>85</v>
      </c>
      <c r="R665" s="73">
        <v>85</v>
      </c>
      <c r="S665" s="73"/>
      <c r="T665" s="73">
        <v>45</v>
      </c>
      <c r="U665" s="73">
        <v>35</v>
      </c>
      <c r="V665" s="73">
        <v>103</v>
      </c>
      <c r="W665" s="73">
        <v>103</v>
      </c>
      <c r="X665" s="73"/>
      <c r="Y665" s="73">
        <v>48</v>
      </c>
      <c r="Z665" s="73">
        <v>47</v>
      </c>
      <c r="AA665" s="73"/>
      <c r="AB665" s="73">
        <v>201</v>
      </c>
      <c r="AC665" s="73"/>
      <c r="AD665" s="73">
        <v>93</v>
      </c>
      <c r="AE665" s="74">
        <v>104</v>
      </c>
      <c r="AF665" s="17">
        <v>45</v>
      </c>
      <c r="AG665" s="18">
        <v>35</v>
      </c>
      <c r="AH665" s="19">
        <v>50</v>
      </c>
      <c r="AI665" s="20">
        <v>70</v>
      </c>
      <c r="AJ665" s="21">
        <v>50</v>
      </c>
      <c r="AK665" s="22">
        <v>30</v>
      </c>
      <c r="AL665" s="23">
        <f t="shared" si="0"/>
        <v>280</v>
      </c>
      <c r="AM665" s="24" t="s">
        <v>65</v>
      </c>
      <c r="AN665" s="37"/>
      <c r="AO665" s="24" t="s">
        <v>68</v>
      </c>
      <c r="AP665" s="26" t="s">
        <v>347</v>
      </c>
      <c r="AQ665" s="27" t="s">
        <v>446</v>
      </c>
      <c r="AR665" s="28" t="s">
        <v>106</v>
      </c>
      <c r="AS665" s="29">
        <v>0.5</v>
      </c>
      <c r="AT665" s="29">
        <v>14.6</v>
      </c>
      <c r="AU665" s="30">
        <v>6.6</v>
      </c>
      <c r="AV665" s="31"/>
      <c r="AW665" s="26"/>
      <c r="AX665" s="26"/>
      <c r="AY665" s="26">
        <v>1</v>
      </c>
      <c r="AZ665" s="26"/>
      <c r="BA665" s="25"/>
      <c r="BB665" s="24">
        <v>56</v>
      </c>
      <c r="BC665" s="26">
        <v>190</v>
      </c>
      <c r="BD665" s="32" t="s">
        <v>119</v>
      </c>
      <c r="BE665" s="32">
        <v>50</v>
      </c>
      <c r="BF665" s="35" t="s">
        <v>71</v>
      </c>
      <c r="BG665" s="26" t="s">
        <v>201</v>
      </c>
      <c r="BH665" s="29">
        <v>20</v>
      </c>
      <c r="BI665" s="26" t="s">
        <v>65</v>
      </c>
      <c r="BJ665" s="37"/>
      <c r="BK665" s="36" t="s">
        <v>593</v>
      </c>
      <c r="BL665" s="204" t="str">
        <f t="shared" si="11"/>
        <v>insert into Pokemon values ( 664, Petilil, level, 45,  35,  50, 70,  50,  30, trainer,  Sun Stone)</v>
      </c>
    </row>
    <row r="666" spans="1:64" ht="12.75" customHeight="1">
      <c r="A666" s="12">
        <v>549</v>
      </c>
      <c r="B666" s="71" t="s">
        <v>1110</v>
      </c>
      <c r="C666" s="71"/>
      <c r="D666" s="72"/>
      <c r="E666" s="73"/>
      <c r="F666" s="73"/>
      <c r="G666" s="73"/>
      <c r="H666" s="73"/>
      <c r="I666" s="73"/>
      <c r="J666" s="73"/>
      <c r="K666" s="73"/>
      <c r="L666" s="73">
        <v>55</v>
      </c>
      <c r="M666" s="73">
        <v>85</v>
      </c>
      <c r="N666" s="73"/>
      <c r="O666" s="73"/>
      <c r="P666" s="73"/>
      <c r="Q666" s="73">
        <v>86</v>
      </c>
      <c r="R666" s="73">
        <v>86</v>
      </c>
      <c r="S666" s="73"/>
      <c r="T666" s="73">
        <v>46</v>
      </c>
      <c r="U666" s="73">
        <v>36</v>
      </c>
      <c r="V666" s="73">
        <v>104</v>
      </c>
      <c r="W666" s="73">
        <v>104</v>
      </c>
      <c r="X666" s="73"/>
      <c r="Y666" s="73">
        <v>49</v>
      </c>
      <c r="Z666" s="73">
        <v>48</v>
      </c>
      <c r="AA666" s="73"/>
      <c r="AB666" s="73">
        <v>202</v>
      </c>
      <c r="AC666" s="73"/>
      <c r="AD666" s="73"/>
      <c r="AE666" s="74">
        <v>105</v>
      </c>
      <c r="AF666" s="17">
        <v>70</v>
      </c>
      <c r="AG666" s="18">
        <v>60</v>
      </c>
      <c r="AH666" s="19">
        <v>75</v>
      </c>
      <c r="AI666" s="20">
        <v>110</v>
      </c>
      <c r="AJ666" s="21">
        <v>75</v>
      </c>
      <c r="AK666" s="22">
        <v>90</v>
      </c>
      <c r="AL666" s="23">
        <f t="shared" si="0"/>
        <v>480</v>
      </c>
      <c r="AM666" s="24" t="s">
        <v>65</v>
      </c>
      <c r="AN666" s="37"/>
      <c r="AO666" s="24" t="s">
        <v>68</v>
      </c>
      <c r="AP666" s="26" t="s">
        <v>347</v>
      </c>
      <c r="AQ666" s="27" t="s">
        <v>446</v>
      </c>
      <c r="AR666" s="28" t="s">
        <v>92</v>
      </c>
      <c r="AS666" s="29">
        <v>1.1000000000000001</v>
      </c>
      <c r="AT666" s="29">
        <v>35.9</v>
      </c>
      <c r="AU666" s="30">
        <v>16.3</v>
      </c>
      <c r="AV666" s="31"/>
      <c r="AW666" s="26"/>
      <c r="AX666" s="26"/>
      <c r="AY666" s="26">
        <v>2</v>
      </c>
      <c r="AZ666" s="26"/>
      <c r="BA666" s="25"/>
      <c r="BB666" s="24">
        <v>168</v>
      </c>
      <c r="BC666" s="26">
        <v>75</v>
      </c>
      <c r="BD666" s="32" t="s">
        <v>119</v>
      </c>
      <c r="BE666" s="32">
        <v>50</v>
      </c>
      <c r="BF666" s="35" t="s">
        <v>71</v>
      </c>
      <c r="BG666" s="26" t="s">
        <v>201</v>
      </c>
      <c r="BH666" s="29">
        <v>20</v>
      </c>
      <c r="BI666" s="26" t="s">
        <v>65</v>
      </c>
      <c r="BJ666" s="37"/>
      <c r="BK666" s="36"/>
      <c r="BL666" s="204" t="str">
        <f t="shared" si="11"/>
        <v>insert into Pokemon values ( 665, Lilligant, level, 70,  60,  75, 110,  75,  90, trainer,  0)</v>
      </c>
    </row>
    <row r="667" spans="1:64" ht="12.75" customHeight="1">
      <c r="A667" s="12">
        <v>549.1</v>
      </c>
      <c r="B667" s="71" t="s">
        <v>1111</v>
      </c>
      <c r="C667" s="71" t="s">
        <v>291</v>
      </c>
      <c r="D667" s="72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>
        <v>94</v>
      </c>
      <c r="AE667" s="74"/>
      <c r="AF667" s="17">
        <v>70</v>
      </c>
      <c r="AG667" s="18">
        <v>105</v>
      </c>
      <c r="AH667" s="19">
        <v>75</v>
      </c>
      <c r="AI667" s="20">
        <v>50</v>
      </c>
      <c r="AJ667" s="21">
        <v>75</v>
      </c>
      <c r="AK667" s="22">
        <v>105</v>
      </c>
      <c r="AL667" s="23">
        <f t="shared" si="0"/>
        <v>480</v>
      </c>
      <c r="AM667" s="24" t="s">
        <v>65</v>
      </c>
      <c r="AN667" s="37" t="s">
        <v>280</v>
      </c>
      <c r="AO667" s="24" t="s">
        <v>68</v>
      </c>
      <c r="AP667" s="26" t="s">
        <v>154</v>
      </c>
      <c r="AQ667" s="27" t="s">
        <v>446</v>
      </c>
      <c r="AR667" s="28" t="s">
        <v>167</v>
      </c>
      <c r="AS667" s="29">
        <v>1.2</v>
      </c>
      <c r="AT667" s="29">
        <v>42.3</v>
      </c>
      <c r="AU667" s="30">
        <v>19.2</v>
      </c>
      <c r="AV667" s="31"/>
      <c r="AW667" s="26">
        <v>2</v>
      </c>
      <c r="AX667" s="26"/>
      <c r="AY667" s="26"/>
      <c r="AZ667" s="26"/>
      <c r="BA667" s="25"/>
      <c r="BB667" s="24">
        <v>168</v>
      </c>
      <c r="BC667" s="26">
        <v>75</v>
      </c>
      <c r="BD667" s="32" t="s">
        <v>119</v>
      </c>
      <c r="BE667" s="32">
        <v>50</v>
      </c>
      <c r="BF667" s="35" t="s">
        <v>71</v>
      </c>
      <c r="BG667" s="26" t="s">
        <v>201</v>
      </c>
      <c r="BH667" s="29">
        <v>20</v>
      </c>
      <c r="BI667" s="26" t="s">
        <v>65</v>
      </c>
      <c r="BJ667" s="37"/>
      <c r="BK667" s="36"/>
      <c r="BL667" s="204" t="str">
        <f t="shared" si="11"/>
        <v>insert into Pokemon values ( 666, Lilligant (Hisuian), level, 70,  105,  75, 50,  75,  105, trainer,  0)</v>
      </c>
    </row>
    <row r="668" spans="1:64" ht="12.75" customHeight="1">
      <c r="A668" s="12">
        <v>550</v>
      </c>
      <c r="B668" s="71" t="s">
        <v>1112</v>
      </c>
      <c r="C668" s="71"/>
      <c r="D668" s="72"/>
      <c r="E668" s="73"/>
      <c r="F668" s="73"/>
      <c r="G668" s="73"/>
      <c r="H668" s="73"/>
      <c r="I668" s="73"/>
      <c r="J668" s="73"/>
      <c r="K668" s="73"/>
      <c r="L668" s="73">
        <v>56</v>
      </c>
      <c r="M668" s="73">
        <v>104</v>
      </c>
      <c r="N668" s="73"/>
      <c r="O668" s="73"/>
      <c r="P668" s="73">
        <v>60</v>
      </c>
      <c r="Q668" s="73"/>
      <c r="R668" s="73"/>
      <c r="S668" s="73"/>
      <c r="T668" s="73"/>
      <c r="U668" s="73"/>
      <c r="V668" s="73">
        <v>188</v>
      </c>
      <c r="W668" s="73"/>
      <c r="X668" s="73">
        <v>89</v>
      </c>
      <c r="Y668" s="73">
        <v>80</v>
      </c>
      <c r="Z668" s="73">
        <v>75</v>
      </c>
      <c r="AA668" s="73">
        <v>154</v>
      </c>
      <c r="AB668" s="73"/>
      <c r="AC668" s="73">
        <v>64</v>
      </c>
      <c r="AD668" s="73"/>
      <c r="AE668" s="74">
        <v>138</v>
      </c>
      <c r="AF668" s="17">
        <v>70</v>
      </c>
      <c r="AG668" s="18">
        <v>92</v>
      </c>
      <c r="AH668" s="19">
        <v>65</v>
      </c>
      <c r="AI668" s="20">
        <v>80</v>
      </c>
      <c r="AJ668" s="21">
        <v>55</v>
      </c>
      <c r="AK668" s="22">
        <v>98</v>
      </c>
      <c r="AL668" s="23">
        <f t="shared" si="0"/>
        <v>460</v>
      </c>
      <c r="AM668" s="24" t="s">
        <v>103</v>
      </c>
      <c r="AN668" s="37"/>
      <c r="AO668" s="24" t="s">
        <v>424</v>
      </c>
      <c r="AP668" s="26" t="s">
        <v>138</v>
      </c>
      <c r="AQ668" s="27" t="s">
        <v>473</v>
      </c>
      <c r="AR668" s="28" t="s">
        <v>76</v>
      </c>
      <c r="AS668" s="29">
        <v>1</v>
      </c>
      <c r="AT668" s="29">
        <v>39.700000000000003</v>
      </c>
      <c r="AU668" s="30">
        <v>18</v>
      </c>
      <c r="AV668" s="31"/>
      <c r="AW668" s="26"/>
      <c r="AX668" s="26"/>
      <c r="AY668" s="26"/>
      <c r="AZ668" s="26"/>
      <c r="BA668" s="25">
        <v>2</v>
      </c>
      <c r="BB668" s="24">
        <v>161</v>
      </c>
      <c r="BC668" s="26">
        <v>25</v>
      </c>
      <c r="BD668" s="32" t="s">
        <v>119</v>
      </c>
      <c r="BE668" s="32">
        <v>50</v>
      </c>
      <c r="BF668" s="35" t="s">
        <v>71</v>
      </c>
      <c r="BG668" s="26" t="s">
        <v>120</v>
      </c>
      <c r="BH668" s="29">
        <v>40</v>
      </c>
      <c r="BI668" s="26" t="s">
        <v>456</v>
      </c>
      <c r="BJ668" s="37"/>
      <c r="BK668" s="36"/>
      <c r="BL668" s="204" t="str">
        <f t="shared" si="11"/>
        <v>insert into Pokemon values ( 667, Basculin (Red-Striped), level, 70,  92,  65, 80,  55,  98, trainer,  0)</v>
      </c>
    </row>
    <row r="669" spans="1:64" ht="12.75" customHeight="1">
      <c r="A669" s="12">
        <v>550.1</v>
      </c>
      <c r="B669" s="71" t="s">
        <v>1113</v>
      </c>
      <c r="C669" s="71"/>
      <c r="D669" s="72"/>
      <c r="E669" s="73"/>
      <c r="F669" s="73"/>
      <c r="G669" s="73"/>
      <c r="H669" s="73"/>
      <c r="I669" s="73"/>
      <c r="J669" s="73"/>
      <c r="K669" s="73"/>
      <c r="L669" s="73">
        <v>56</v>
      </c>
      <c r="M669" s="73">
        <v>104</v>
      </c>
      <c r="N669" s="73"/>
      <c r="O669" s="73"/>
      <c r="P669" s="73">
        <v>60</v>
      </c>
      <c r="Q669" s="73"/>
      <c r="R669" s="73"/>
      <c r="S669" s="73"/>
      <c r="T669" s="73"/>
      <c r="U669" s="73"/>
      <c r="V669" s="73">
        <v>188</v>
      </c>
      <c r="W669" s="73"/>
      <c r="X669" s="73">
        <v>89</v>
      </c>
      <c r="Y669" s="73">
        <v>80</v>
      </c>
      <c r="Z669" s="73">
        <v>75</v>
      </c>
      <c r="AA669" s="73">
        <v>154</v>
      </c>
      <c r="AB669" s="73"/>
      <c r="AC669" s="73">
        <v>64</v>
      </c>
      <c r="AD669" s="73"/>
      <c r="AE669" s="74">
        <v>138</v>
      </c>
      <c r="AF669" s="17">
        <v>70</v>
      </c>
      <c r="AG669" s="18">
        <v>92</v>
      </c>
      <c r="AH669" s="19">
        <v>65</v>
      </c>
      <c r="AI669" s="20">
        <v>80</v>
      </c>
      <c r="AJ669" s="21">
        <v>55</v>
      </c>
      <c r="AK669" s="22">
        <v>98</v>
      </c>
      <c r="AL669" s="23">
        <f t="shared" si="0"/>
        <v>460</v>
      </c>
      <c r="AM669" s="24" t="s">
        <v>103</v>
      </c>
      <c r="AN669" s="37"/>
      <c r="AO669" s="24" t="s">
        <v>293</v>
      </c>
      <c r="AP669" s="26" t="s">
        <v>138</v>
      </c>
      <c r="AQ669" s="27" t="s">
        <v>473</v>
      </c>
      <c r="AR669" s="28" t="s">
        <v>76</v>
      </c>
      <c r="AS669" s="29">
        <v>1</v>
      </c>
      <c r="AT669" s="29">
        <v>39.700000000000003</v>
      </c>
      <c r="AU669" s="30">
        <v>18</v>
      </c>
      <c r="AV669" s="31"/>
      <c r="AW669" s="26"/>
      <c r="AX669" s="26"/>
      <c r="AY669" s="26"/>
      <c r="AZ669" s="26"/>
      <c r="BA669" s="25">
        <v>2</v>
      </c>
      <c r="BB669" s="24">
        <v>161</v>
      </c>
      <c r="BC669" s="26">
        <v>25</v>
      </c>
      <c r="BD669" s="32" t="s">
        <v>119</v>
      </c>
      <c r="BE669" s="32">
        <v>50</v>
      </c>
      <c r="BF669" s="35" t="s">
        <v>71</v>
      </c>
      <c r="BG669" s="26" t="s">
        <v>120</v>
      </c>
      <c r="BH669" s="29">
        <v>40</v>
      </c>
      <c r="BI669" s="26" t="s">
        <v>456</v>
      </c>
      <c r="BJ669" s="37"/>
      <c r="BK669" s="36"/>
      <c r="BL669" s="204" t="str">
        <f t="shared" si="11"/>
        <v>insert into Pokemon values ( 668, Basculin (Blue-STriped), level, 70,  92,  65, 80,  55,  98, trainer,  0)</v>
      </c>
    </row>
    <row r="670" spans="1:64" ht="12.75" customHeight="1">
      <c r="A670" s="12">
        <v>550.20000000000005</v>
      </c>
      <c r="B670" s="71" t="s">
        <v>1114</v>
      </c>
      <c r="C670" s="71" t="s">
        <v>291</v>
      </c>
      <c r="D670" s="72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>
        <v>166</v>
      </c>
      <c r="AE670" s="74"/>
      <c r="AF670" s="17">
        <v>70</v>
      </c>
      <c r="AG670" s="18">
        <v>92</v>
      </c>
      <c r="AH670" s="19">
        <v>65</v>
      </c>
      <c r="AI670" s="20">
        <v>80</v>
      </c>
      <c r="AJ670" s="21">
        <v>55</v>
      </c>
      <c r="AK670" s="22">
        <v>98</v>
      </c>
      <c r="AL670" s="23">
        <f t="shared" si="0"/>
        <v>460</v>
      </c>
      <c r="AM670" s="24" t="s">
        <v>103</v>
      </c>
      <c r="AN670" s="37"/>
      <c r="AO670" s="24" t="s">
        <v>267</v>
      </c>
      <c r="AP670" s="26" t="s">
        <v>138</v>
      </c>
      <c r="AQ670" s="27" t="s">
        <v>473</v>
      </c>
      <c r="AR670" s="28" t="s">
        <v>76</v>
      </c>
      <c r="AS670" s="29">
        <v>1</v>
      </c>
      <c r="AT670" s="29">
        <v>39.700000000000003</v>
      </c>
      <c r="AU670" s="30">
        <v>18</v>
      </c>
      <c r="AV670" s="31"/>
      <c r="AW670" s="26"/>
      <c r="AX670" s="26"/>
      <c r="AY670" s="26"/>
      <c r="AZ670" s="26"/>
      <c r="BA670" s="25">
        <v>2</v>
      </c>
      <c r="BB670" s="24">
        <v>161</v>
      </c>
      <c r="BC670" s="26">
        <v>25</v>
      </c>
      <c r="BD670" s="32" t="s">
        <v>119</v>
      </c>
      <c r="BE670" s="32">
        <v>50</v>
      </c>
      <c r="BF670" s="35" t="s">
        <v>71</v>
      </c>
      <c r="BG670" s="26" t="s">
        <v>120</v>
      </c>
      <c r="BH670" s="29">
        <v>40</v>
      </c>
      <c r="BI670" s="26" t="s">
        <v>456</v>
      </c>
      <c r="BJ670" s="37"/>
      <c r="BK670" s="36" t="s">
        <v>1115</v>
      </c>
      <c r="BL670" s="204" t="str">
        <f t="shared" si="11"/>
        <v>insert into Pokemon values ( 669, Basculin (Hisuian), level, 70,  92,  65, 80,  55,  98, trainer,  294 HP Recoil Damage without Fainting)</v>
      </c>
    </row>
    <row r="671" spans="1:64" ht="12.75" customHeight="1">
      <c r="A671" s="12">
        <v>551</v>
      </c>
      <c r="B671" s="71" t="s">
        <v>1116</v>
      </c>
      <c r="C671" s="71"/>
      <c r="D671" s="72"/>
      <c r="E671" s="73"/>
      <c r="F671" s="73"/>
      <c r="G671" s="73"/>
      <c r="H671" s="73"/>
      <c r="I671" s="73"/>
      <c r="J671" s="73"/>
      <c r="K671" s="73"/>
      <c r="L671" s="73">
        <v>57</v>
      </c>
      <c r="M671" s="73">
        <v>99</v>
      </c>
      <c r="N671" s="73"/>
      <c r="O671" s="73">
        <v>43</v>
      </c>
      <c r="P671" s="73"/>
      <c r="Q671" s="73">
        <v>232</v>
      </c>
      <c r="R671" s="73"/>
      <c r="S671" s="73"/>
      <c r="T671" s="73">
        <v>104</v>
      </c>
      <c r="U671" s="73"/>
      <c r="V671" s="73">
        <v>301</v>
      </c>
      <c r="W671" s="73"/>
      <c r="X671" s="73"/>
      <c r="Y671" s="73">
        <v>122</v>
      </c>
      <c r="Z671" s="73"/>
      <c r="AA671" s="73"/>
      <c r="AB671" s="73">
        <v>176</v>
      </c>
      <c r="AC671" s="73"/>
      <c r="AD671" s="73"/>
      <c r="AE671" s="74">
        <v>267</v>
      </c>
      <c r="AF671" s="17">
        <v>50</v>
      </c>
      <c r="AG671" s="18">
        <v>72</v>
      </c>
      <c r="AH671" s="19">
        <v>35</v>
      </c>
      <c r="AI671" s="20">
        <v>35</v>
      </c>
      <c r="AJ671" s="21">
        <v>35</v>
      </c>
      <c r="AK671" s="22">
        <v>65</v>
      </c>
      <c r="AL671" s="23">
        <f t="shared" si="0"/>
        <v>292</v>
      </c>
      <c r="AM671" s="24" t="s">
        <v>187</v>
      </c>
      <c r="AN671" s="25" t="s">
        <v>160</v>
      </c>
      <c r="AO671" s="24" t="s">
        <v>169</v>
      </c>
      <c r="AP671" s="26" t="s">
        <v>474</v>
      </c>
      <c r="AQ671" s="27" t="s">
        <v>282</v>
      </c>
      <c r="AR671" s="28" t="s">
        <v>69</v>
      </c>
      <c r="AS671" s="29">
        <v>0.7</v>
      </c>
      <c r="AT671" s="29">
        <v>33.5</v>
      </c>
      <c r="AU671" s="30">
        <v>15.2</v>
      </c>
      <c r="AV671" s="31"/>
      <c r="AW671" s="26">
        <v>1</v>
      </c>
      <c r="AX671" s="26"/>
      <c r="AY671" s="26"/>
      <c r="AZ671" s="26"/>
      <c r="BA671" s="25"/>
      <c r="BB671" s="24">
        <v>58</v>
      </c>
      <c r="BC671" s="26">
        <v>180</v>
      </c>
      <c r="BD671" s="32" t="s">
        <v>70</v>
      </c>
      <c r="BE671" s="32">
        <v>50</v>
      </c>
      <c r="BF671" s="35" t="s">
        <v>130</v>
      </c>
      <c r="BG671" s="26" t="s">
        <v>120</v>
      </c>
      <c r="BH671" s="29">
        <v>20</v>
      </c>
      <c r="BI671" s="26" t="s">
        <v>156</v>
      </c>
      <c r="BJ671" s="37"/>
      <c r="BK671" s="36" t="s">
        <v>1117</v>
      </c>
      <c r="BL671" s="204" t="str">
        <f t="shared" si="11"/>
        <v>insert into Pokemon values ( 670, Sandile, level, 50,  72,  35, 35,  35,  65, trainer,  Lv. 29)</v>
      </c>
    </row>
    <row r="672" spans="1:64" ht="12.75" customHeight="1">
      <c r="A672" s="12">
        <v>552</v>
      </c>
      <c r="B672" s="71" t="s">
        <v>1118</v>
      </c>
      <c r="C672" s="71"/>
      <c r="D672" s="72"/>
      <c r="E672" s="73"/>
      <c r="F672" s="73"/>
      <c r="G672" s="73"/>
      <c r="H672" s="73"/>
      <c r="I672" s="73"/>
      <c r="J672" s="73"/>
      <c r="K672" s="73"/>
      <c r="L672" s="73">
        <v>58</v>
      </c>
      <c r="M672" s="73">
        <v>100</v>
      </c>
      <c r="N672" s="73"/>
      <c r="O672" s="73">
        <v>44</v>
      </c>
      <c r="P672" s="73"/>
      <c r="Q672" s="73">
        <v>233</v>
      </c>
      <c r="R672" s="73"/>
      <c r="S672" s="73"/>
      <c r="T672" s="73">
        <v>105</v>
      </c>
      <c r="U672" s="73"/>
      <c r="V672" s="73">
        <v>302</v>
      </c>
      <c r="W672" s="73"/>
      <c r="X672" s="73"/>
      <c r="Y672" s="73">
        <v>123</v>
      </c>
      <c r="Z672" s="73"/>
      <c r="AA672" s="73"/>
      <c r="AB672" s="73">
        <v>177</v>
      </c>
      <c r="AC672" s="73"/>
      <c r="AD672" s="73"/>
      <c r="AE672" s="74">
        <v>268</v>
      </c>
      <c r="AF672" s="17">
        <v>60</v>
      </c>
      <c r="AG672" s="18">
        <v>82</v>
      </c>
      <c r="AH672" s="19">
        <v>45</v>
      </c>
      <c r="AI672" s="20">
        <v>45</v>
      </c>
      <c r="AJ672" s="21">
        <v>45</v>
      </c>
      <c r="AK672" s="22">
        <v>74</v>
      </c>
      <c r="AL672" s="23">
        <f t="shared" si="0"/>
        <v>351</v>
      </c>
      <c r="AM672" s="24" t="s">
        <v>187</v>
      </c>
      <c r="AN672" s="25" t="s">
        <v>160</v>
      </c>
      <c r="AO672" s="24" t="s">
        <v>169</v>
      </c>
      <c r="AP672" s="26" t="s">
        <v>474</v>
      </c>
      <c r="AQ672" s="27" t="s">
        <v>282</v>
      </c>
      <c r="AR672" s="28" t="s">
        <v>76</v>
      </c>
      <c r="AS672" s="29">
        <v>1</v>
      </c>
      <c r="AT672" s="29">
        <v>73.599999999999994</v>
      </c>
      <c r="AU672" s="30">
        <v>33.4</v>
      </c>
      <c r="AV672" s="31"/>
      <c r="AW672" s="26">
        <v>2</v>
      </c>
      <c r="AX672" s="26"/>
      <c r="AY672" s="26"/>
      <c r="AZ672" s="26"/>
      <c r="BA672" s="25"/>
      <c r="BB672" s="24">
        <v>123</v>
      </c>
      <c r="BC672" s="26">
        <v>90</v>
      </c>
      <c r="BD672" s="32" t="s">
        <v>70</v>
      </c>
      <c r="BE672" s="32">
        <v>50</v>
      </c>
      <c r="BF672" s="35" t="s">
        <v>130</v>
      </c>
      <c r="BG672" s="26" t="s">
        <v>120</v>
      </c>
      <c r="BH672" s="29">
        <v>20</v>
      </c>
      <c r="BI672" s="26" t="s">
        <v>156</v>
      </c>
      <c r="BJ672" s="37"/>
      <c r="BK672" s="36" t="s">
        <v>339</v>
      </c>
      <c r="BL672" s="204" t="str">
        <f t="shared" si="11"/>
        <v>insert into Pokemon values ( 671, Krokorok, level, 60,  82,  45, 45,  45,  74, trainer,  Lv. 40)</v>
      </c>
    </row>
    <row r="673" spans="1:64" ht="12.75" customHeight="1">
      <c r="A673" s="12">
        <v>553</v>
      </c>
      <c r="B673" s="71" t="s">
        <v>1119</v>
      </c>
      <c r="C673" s="71"/>
      <c r="D673" s="72"/>
      <c r="E673" s="73"/>
      <c r="F673" s="73"/>
      <c r="G673" s="73"/>
      <c r="H673" s="73"/>
      <c r="I673" s="73"/>
      <c r="J673" s="73"/>
      <c r="K673" s="73"/>
      <c r="L673" s="73">
        <v>59</v>
      </c>
      <c r="M673" s="73">
        <v>101</v>
      </c>
      <c r="N673" s="73"/>
      <c r="O673" s="73">
        <v>45</v>
      </c>
      <c r="P673" s="73"/>
      <c r="Q673" s="73">
        <v>234</v>
      </c>
      <c r="R673" s="73"/>
      <c r="S673" s="73"/>
      <c r="T673" s="73">
        <v>106</v>
      </c>
      <c r="U673" s="73"/>
      <c r="V673" s="73">
        <v>303</v>
      </c>
      <c r="W673" s="73"/>
      <c r="X673" s="73"/>
      <c r="Y673" s="73">
        <v>124</v>
      </c>
      <c r="Z673" s="73"/>
      <c r="AA673" s="73"/>
      <c r="AB673" s="73">
        <v>178</v>
      </c>
      <c r="AC673" s="73"/>
      <c r="AD673" s="73"/>
      <c r="AE673" s="74">
        <v>269</v>
      </c>
      <c r="AF673" s="17">
        <v>95</v>
      </c>
      <c r="AG673" s="18">
        <v>117</v>
      </c>
      <c r="AH673" s="19">
        <v>80</v>
      </c>
      <c r="AI673" s="20">
        <v>65</v>
      </c>
      <c r="AJ673" s="21">
        <v>70</v>
      </c>
      <c r="AK673" s="22">
        <v>92</v>
      </c>
      <c r="AL673" s="23">
        <f t="shared" si="0"/>
        <v>519</v>
      </c>
      <c r="AM673" s="24" t="s">
        <v>187</v>
      </c>
      <c r="AN673" s="25" t="s">
        <v>160</v>
      </c>
      <c r="AO673" s="24" t="s">
        <v>169</v>
      </c>
      <c r="AP673" s="26" t="s">
        <v>474</v>
      </c>
      <c r="AQ673" s="27" t="s">
        <v>282</v>
      </c>
      <c r="AR673" s="28" t="s">
        <v>148</v>
      </c>
      <c r="AS673" s="29">
        <v>1.5</v>
      </c>
      <c r="AT673" s="29">
        <v>212.3</v>
      </c>
      <c r="AU673" s="30">
        <v>96.3</v>
      </c>
      <c r="AV673" s="31"/>
      <c r="AW673" s="26">
        <v>3</v>
      </c>
      <c r="AX673" s="26"/>
      <c r="AY673" s="26"/>
      <c r="AZ673" s="26"/>
      <c r="BA673" s="25"/>
      <c r="BB673" s="24">
        <v>260</v>
      </c>
      <c r="BC673" s="26">
        <v>45</v>
      </c>
      <c r="BD673" s="32" t="s">
        <v>70</v>
      </c>
      <c r="BE673" s="32">
        <v>50</v>
      </c>
      <c r="BF673" s="35" t="s">
        <v>89</v>
      </c>
      <c r="BG673" s="26" t="s">
        <v>120</v>
      </c>
      <c r="BH673" s="29">
        <v>20</v>
      </c>
      <c r="BI673" s="26" t="s">
        <v>156</v>
      </c>
      <c r="BJ673" s="37"/>
      <c r="BK673" s="36"/>
      <c r="BL673" s="204" t="str">
        <f t="shared" si="11"/>
        <v>insert into Pokemon values ( 672, Krookodile, level, 95,  117,  80, 65,  70,  92, trainer,  0)</v>
      </c>
    </row>
    <row r="674" spans="1:64" ht="12.75" customHeight="1">
      <c r="A674" s="12">
        <v>554</v>
      </c>
      <c r="B674" s="71" t="s">
        <v>1120</v>
      </c>
      <c r="C674" s="71"/>
      <c r="D674" s="72"/>
      <c r="E674" s="73"/>
      <c r="F674" s="73"/>
      <c r="G674" s="73"/>
      <c r="H674" s="73"/>
      <c r="I674" s="73"/>
      <c r="J674" s="73"/>
      <c r="K674" s="73"/>
      <c r="L674" s="73">
        <v>60</v>
      </c>
      <c r="M674" s="73">
        <v>102</v>
      </c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>
        <v>367</v>
      </c>
      <c r="AB674" s="73"/>
      <c r="AC674" s="73">
        <v>103</v>
      </c>
      <c r="AD674" s="73"/>
      <c r="AE674" s="74"/>
      <c r="AF674" s="17">
        <v>70</v>
      </c>
      <c r="AG674" s="18">
        <v>90</v>
      </c>
      <c r="AH674" s="19">
        <v>45</v>
      </c>
      <c r="AI674" s="20">
        <v>15</v>
      </c>
      <c r="AJ674" s="21">
        <v>45</v>
      </c>
      <c r="AK674" s="22">
        <v>50</v>
      </c>
      <c r="AL674" s="23">
        <f t="shared" si="0"/>
        <v>315</v>
      </c>
      <c r="AM674" s="24" t="s">
        <v>85</v>
      </c>
      <c r="AN674" s="37"/>
      <c r="AO674" s="24" t="s">
        <v>154</v>
      </c>
      <c r="AP674" s="34"/>
      <c r="AQ674" s="27" t="s">
        <v>234</v>
      </c>
      <c r="AR674" s="28" t="s">
        <v>88</v>
      </c>
      <c r="AS674" s="29">
        <v>0.6</v>
      </c>
      <c r="AT674" s="29">
        <v>82.7</v>
      </c>
      <c r="AU674" s="30">
        <v>37.5</v>
      </c>
      <c r="AV674" s="31"/>
      <c r="AW674" s="26">
        <v>1</v>
      </c>
      <c r="AX674" s="26"/>
      <c r="AY674" s="26"/>
      <c r="AZ674" s="26"/>
      <c r="BA674" s="25"/>
      <c r="BB674" s="24">
        <v>63</v>
      </c>
      <c r="BC674" s="26">
        <v>120</v>
      </c>
      <c r="BD674" s="32" t="s">
        <v>70</v>
      </c>
      <c r="BE674" s="32">
        <v>50</v>
      </c>
      <c r="BF674" s="35" t="s">
        <v>89</v>
      </c>
      <c r="BG674" s="26" t="s">
        <v>120</v>
      </c>
      <c r="BH674" s="29">
        <v>20</v>
      </c>
      <c r="BI674" s="26" t="s">
        <v>156</v>
      </c>
      <c r="BJ674" s="37"/>
      <c r="BK674" s="36" t="s">
        <v>432</v>
      </c>
      <c r="BL674" s="204" t="str">
        <f t="shared" si="11"/>
        <v>insert into Pokemon values ( 673, Darumaka, level, 70,  90,  45, 15,  45,  50, trainer,  Lv. 35)</v>
      </c>
    </row>
    <row r="675" spans="1:64" ht="12.75" customHeight="1">
      <c r="A675" s="12">
        <v>554.1</v>
      </c>
      <c r="B675" s="71" t="s">
        <v>1121</v>
      </c>
      <c r="C675" s="71" t="s">
        <v>269</v>
      </c>
      <c r="D675" s="72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>
        <v>367</v>
      </c>
      <c r="AB675" s="73"/>
      <c r="AC675" s="73">
        <v>103</v>
      </c>
      <c r="AD675" s="73"/>
      <c r="AE675" s="74"/>
      <c r="AF675" s="17">
        <v>70</v>
      </c>
      <c r="AG675" s="18">
        <v>90</v>
      </c>
      <c r="AH675" s="19">
        <v>45</v>
      </c>
      <c r="AI675" s="20">
        <v>15</v>
      </c>
      <c r="AJ675" s="21">
        <v>45</v>
      </c>
      <c r="AK675" s="22">
        <v>50</v>
      </c>
      <c r="AL675" s="23">
        <f t="shared" si="0"/>
        <v>315</v>
      </c>
      <c r="AM675" s="24" t="s">
        <v>191</v>
      </c>
      <c r="AN675" s="37"/>
      <c r="AO675" s="24" t="s">
        <v>154</v>
      </c>
      <c r="AP675" s="34"/>
      <c r="AQ675" s="27" t="s">
        <v>234</v>
      </c>
      <c r="AR675" s="28" t="s">
        <v>69</v>
      </c>
      <c r="AS675" s="29">
        <v>0.7</v>
      </c>
      <c r="AT675" s="29">
        <v>88.2</v>
      </c>
      <c r="AU675" s="30">
        <v>40</v>
      </c>
      <c r="AV675" s="31"/>
      <c r="AW675" s="26">
        <v>1</v>
      </c>
      <c r="AX675" s="26"/>
      <c r="AY675" s="26"/>
      <c r="AZ675" s="26"/>
      <c r="BA675" s="25"/>
      <c r="BB675" s="24">
        <v>63</v>
      </c>
      <c r="BC675" s="26">
        <v>120</v>
      </c>
      <c r="BD675" s="32" t="s">
        <v>70</v>
      </c>
      <c r="BE675" s="32">
        <v>50</v>
      </c>
      <c r="BF675" s="35" t="s">
        <v>128</v>
      </c>
      <c r="BG675" s="26" t="s">
        <v>120</v>
      </c>
      <c r="BH675" s="29">
        <v>20</v>
      </c>
      <c r="BI675" s="26" t="s">
        <v>156</v>
      </c>
      <c r="BJ675" s="37"/>
      <c r="BK675" s="36" t="s">
        <v>195</v>
      </c>
      <c r="BL675" s="204" t="str">
        <f t="shared" si="11"/>
        <v>insert into Pokemon values ( 674, Darumaka (Galarian), level, 70,  90,  45, 15,  45,  50, trainer,  Ice Stone)</v>
      </c>
    </row>
    <row r="676" spans="1:64" ht="12.75" customHeight="1">
      <c r="A676" s="12">
        <v>555</v>
      </c>
      <c r="B676" s="71" t="s">
        <v>1122</v>
      </c>
      <c r="C676" s="71"/>
      <c r="D676" s="72"/>
      <c r="E676" s="73"/>
      <c r="F676" s="73"/>
      <c r="G676" s="73"/>
      <c r="H676" s="73"/>
      <c r="I676" s="73"/>
      <c r="J676" s="73"/>
      <c r="K676" s="73"/>
      <c r="L676" s="73">
        <v>61</v>
      </c>
      <c r="M676" s="73">
        <v>103</v>
      </c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>
        <v>368</v>
      </c>
      <c r="AB676" s="73"/>
      <c r="AC676" s="73">
        <v>104</v>
      </c>
      <c r="AD676" s="73"/>
      <c r="AE676" s="74"/>
      <c r="AF676" s="17">
        <v>105</v>
      </c>
      <c r="AG676" s="18">
        <v>140</v>
      </c>
      <c r="AH676" s="19">
        <v>55</v>
      </c>
      <c r="AI676" s="20">
        <v>30</v>
      </c>
      <c r="AJ676" s="21">
        <v>55</v>
      </c>
      <c r="AK676" s="22">
        <v>95</v>
      </c>
      <c r="AL676" s="23">
        <f t="shared" si="0"/>
        <v>480</v>
      </c>
      <c r="AM676" s="24" t="s">
        <v>85</v>
      </c>
      <c r="AN676" s="37"/>
      <c r="AO676" s="24" t="s">
        <v>206</v>
      </c>
      <c r="AP676" s="34"/>
      <c r="AQ676" s="27" t="s">
        <v>1123</v>
      </c>
      <c r="AR676" s="28" t="s">
        <v>207</v>
      </c>
      <c r="AS676" s="29">
        <v>1.3</v>
      </c>
      <c r="AT676" s="29">
        <v>204.8</v>
      </c>
      <c r="AU676" s="30">
        <v>92.9</v>
      </c>
      <c r="AV676" s="31"/>
      <c r="AW676" s="26">
        <v>2</v>
      </c>
      <c r="AX676" s="26"/>
      <c r="AY676" s="26"/>
      <c r="AZ676" s="26"/>
      <c r="BA676" s="25"/>
      <c r="BB676" s="24">
        <v>168</v>
      </c>
      <c r="BC676" s="26">
        <v>60</v>
      </c>
      <c r="BD676" s="32" t="s">
        <v>70</v>
      </c>
      <c r="BE676" s="32">
        <v>50</v>
      </c>
      <c r="BF676" s="35" t="s">
        <v>89</v>
      </c>
      <c r="BG676" s="26" t="s">
        <v>120</v>
      </c>
      <c r="BH676" s="29">
        <v>20</v>
      </c>
      <c r="BI676" s="26" t="s">
        <v>156</v>
      </c>
      <c r="BJ676" s="37"/>
      <c r="BK676" s="36"/>
      <c r="BL676" s="204" t="str">
        <f t="shared" si="11"/>
        <v>insert into Pokemon values ( 675, Darmanitan, level, 105,  140,  55, 30,  55,  95, trainer,  0)</v>
      </c>
    </row>
    <row r="677" spans="1:64" ht="12.75" customHeight="1">
      <c r="A677" s="12">
        <v>555.1</v>
      </c>
      <c r="B677" s="71" t="s">
        <v>1124</v>
      </c>
      <c r="C677" s="71"/>
      <c r="D677" s="72"/>
      <c r="E677" s="73"/>
      <c r="F677" s="73"/>
      <c r="G677" s="73"/>
      <c r="H677" s="73"/>
      <c r="I677" s="73"/>
      <c r="J677" s="73"/>
      <c r="K677" s="73"/>
      <c r="L677" s="73">
        <v>61</v>
      </c>
      <c r="M677" s="73">
        <v>103</v>
      </c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>
        <v>368</v>
      </c>
      <c r="AB677" s="73"/>
      <c r="AC677" s="73">
        <v>104</v>
      </c>
      <c r="AD677" s="73"/>
      <c r="AE677" s="74"/>
      <c r="AF677" s="17">
        <v>105</v>
      </c>
      <c r="AG677" s="18">
        <v>30</v>
      </c>
      <c r="AH677" s="19">
        <v>105</v>
      </c>
      <c r="AI677" s="20">
        <v>140</v>
      </c>
      <c r="AJ677" s="21">
        <v>105</v>
      </c>
      <c r="AK677" s="22">
        <v>55</v>
      </c>
      <c r="AL677" s="23">
        <f t="shared" si="0"/>
        <v>540</v>
      </c>
      <c r="AM677" s="24" t="s">
        <v>85</v>
      </c>
      <c r="AN677" s="25" t="s">
        <v>184</v>
      </c>
      <c r="AO677" s="75"/>
      <c r="AP677" s="34"/>
      <c r="AQ677" s="27" t="s">
        <v>1123</v>
      </c>
      <c r="AR677" s="28" t="s">
        <v>207</v>
      </c>
      <c r="AS677" s="29">
        <v>1.3</v>
      </c>
      <c r="AT677" s="29">
        <v>204.8</v>
      </c>
      <c r="AU677" s="30">
        <v>92.9</v>
      </c>
      <c r="AV677" s="76"/>
      <c r="AW677" s="34"/>
      <c r="AX677" s="34"/>
      <c r="AY677" s="34">
        <v>2</v>
      </c>
      <c r="AZ677" s="34"/>
      <c r="BA677" s="37"/>
      <c r="BB677" s="24">
        <v>189</v>
      </c>
      <c r="BC677" s="26">
        <v>60</v>
      </c>
      <c r="BD677" s="32" t="s">
        <v>70</v>
      </c>
      <c r="BE677" s="32">
        <v>50</v>
      </c>
      <c r="BF677" s="35" t="s">
        <v>107</v>
      </c>
      <c r="BG677" s="26" t="s">
        <v>120</v>
      </c>
      <c r="BH677" s="29">
        <v>20</v>
      </c>
      <c r="BI677" s="26" t="s">
        <v>156</v>
      </c>
      <c r="BJ677" s="37"/>
      <c r="BK677" s="36"/>
      <c r="BL677" s="204" t="str">
        <f t="shared" si="11"/>
        <v>insert into Pokemon values ( 676, Darmanitan (Zen Mode), level, 105,  30,  105, 140,  105,  55, trainer,  0)</v>
      </c>
    </row>
    <row r="678" spans="1:64" ht="12.75" customHeight="1">
      <c r="A678" s="12">
        <v>555.20000000000005</v>
      </c>
      <c r="B678" s="71" t="s">
        <v>1125</v>
      </c>
      <c r="C678" s="71" t="s">
        <v>269</v>
      </c>
      <c r="D678" s="72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>
        <v>368</v>
      </c>
      <c r="AB678" s="73"/>
      <c r="AC678" s="73">
        <v>104</v>
      </c>
      <c r="AD678" s="73"/>
      <c r="AE678" s="74"/>
      <c r="AF678" s="17">
        <v>105</v>
      </c>
      <c r="AG678" s="18">
        <v>140</v>
      </c>
      <c r="AH678" s="19">
        <v>55</v>
      </c>
      <c r="AI678" s="20">
        <v>30</v>
      </c>
      <c r="AJ678" s="21">
        <v>55</v>
      </c>
      <c r="AK678" s="22">
        <v>95</v>
      </c>
      <c r="AL678" s="23">
        <f t="shared" si="0"/>
        <v>480</v>
      </c>
      <c r="AM678" s="24" t="s">
        <v>191</v>
      </c>
      <c r="AN678" s="25"/>
      <c r="AO678" s="75" t="s">
        <v>1126</v>
      </c>
      <c r="AP678" s="34"/>
      <c r="AQ678" s="27" t="s">
        <v>1123</v>
      </c>
      <c r="AR678" s="28" t="s">
        <v>96</v>
      </c>
      <c r="AS678" s="29">
        <v>1.7</v>
      </c>
      <c r="AT678" s="29">
        <v>264.60000000000002</v>
      </c>
      <c r="AU678" s="30">
        <v>120</v>
      </c>
      <c r="AV678" s="76"/>
      <c r="AW678" s="34">
        <v>2</v>
      </c>
      <c r="AX678" s="34"/>
      <c r="AY678" s="34"/>
      <c r="AZ678" s="34"/>
      <c r="BA678" s="37"/>
      <c r="BB678" s="24">
        <v>168</v>
      </c>
      <c r="BC678" s="26">
        <v>60</v>
      </c>
      <c r="BD678" s="32" t="s">
        <v>70</v>
      </c>
      <c r="BE678" s="32">
        <v>50</v>
      </c>
      <c r="BF678" s="35" t="s">
        <v>128</v>
      </c>
      <c r="BG678" s="26" t="s">
        <v>120</v>
      </c>
      <c r="BH678" s="29">
        <v>20</v>
      </c>
      <c r="BI678" s="26" t="s">
        <v>156</v>
      </c>
      <c r="BJ678" s="37"/>
      <c r="BK678" s="36"/>
      <c r="BL678" s="204" t="str">
        <f t="shared" si="11"/>
        <v>insert into Pokemon values ( 677, Darmanitan (Galarian), level, 105,  140,  55, 30,  55,  95, trainer,  0)</v>
      </c>
    </row>
    <row r="679" spans="1:64" ht="12.75" customHeight="1">
      <c r="A679" s="12">
        <v>555.29999999999995</v>
      </c>
      <c r="B679" s="71" t="s">
        <v>1127</v>
      </c>
      <c r="C679" s="71" t="s">
        <v>269</v>
      </c>
      <c r="D679" s="72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>
        <v>368</v>
      </c>
      <c r="AB679" s="73"/>
      <c r="AC679" s="73">
        <v>104</v>
      </c>
      <c r="AD679" s="73"/>
      <c r="AE679" s="74"/>
      <c r="AF679" s="17">
        <v>105</v>
      </c>
      <c r="AG679" s="18">
        <v>160</v>
      </c>
      <c r="AH679" s="19">
        <v>55</v>
      </c>
      <c r="AI679" s="20">
        <v>30</v>
      </c>
      <c r="AJ679" s="21">
        <v>55</v>
      </c>
      <c r="AK679" s="22">
        <v>135</v>
      </c>
      <c r="AL679" s="23">
        <f t="shared" si="0"/>
        <v>540</v>
      </c>
      <c r="AM679" s="24" t="s">
        <v>191</v>
      </c>
      <c r="AN679" s="25" t="s">
        <v>85</v>
      </c>
      <c r="AO679" s="75" t="s">
        <v>1126</v>
      </c>
      <c r="AP679" s="34"/>
      <c r="AQ679" s="27" t="s">
        <v>1123</v>
      </c>
      <c r="AR679" s="28" t="s">
        <v>96</v>
      </c>
      <c r="AS679" s="29">
        <v>1.7</v>
      </c>
      <c r="AT679" s="29">
        <v>264.60000000000002</v>
      </c>
      <c r="AU679" s="30">
        <v>120</v>
      </c>
      <c r="AV679" s="76"/>
      <c r="AW679" s="34">
        <v>2</v>
      </c>
      <c r="AX679" s="34"/>
      <c r="AY679" s="34"/>
      <c r="AZ679" s="34"/>
      <c r="BA679" s="37"/>
      <c r="BB679" s="24">
        <v>189</v>
      </c>
      <c r="BC679" s="26">
        <v>60</v>
      </c>
      <c r="BD679" s="32" t="s">
        <v>70</v>
      </c>
      <c r="BE679" s="32">
        <v>50</v>
      </c>
      <c r="BF679" s="35" t="s">
        <v>128</v>
      </c>
      <c r="BG679" s="26" t="s">
        <v>120</v>
      </c>
      <c r="BH679" s="29">
        <v>20</v>
      </c>
      <c r="BI679" s="26" t="s">
        <v>156</v>
      </c>
      <c r="BJ679" s="37"/>
      <c r="BK679" s="36"/>
      <c r="BL679" s="204" t="str">
        <f t="shared" si="11"/>
        <v>insert into Pokemon values ( 678, Darmanitan (Galarian, Zen Mode), level, 105,  160,  55, 30,  55,  135, trainer,  0)</v>
      </c>
    </row>
    <row r="680" spans="1:64" ht="12.75" customHeight="1">
      <c r="A680" s="12">
        <v>556</v>
      </c>
      <c r="B680" s="71" t="s">
        <v>1128</v>
      </c>
      <c r="C680" s="71"/>
      <c r="D680" s="72"/>
      <c r="E680" s="73"/>
      <c r="F680" s="73"/>
      <c r="G680" s="73"/>
      <c r="H680" s="73"/>
      <c r="I680" s="73"/>
      <c r="J680" s="73"/>
      <c r="K680" s="73"/>
      <c r="L680" s="73">
        <v>62</v>
      </c>
      <c r="M680" s="73">
        <v>119</v>
      </c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>
        <v>296</v>
      </c>
      <c r="AB680" s="73"/>
      <c r="AC680" s="73"/>
      <c r="AD680" s="73"/>
      <c r="AE680" s="74"/>
      <c r="AF680" s="17">
        <v>75</v>
      </c>
      <c r="AG680" s="18">
        <v>86</v>
      </c>
      <c r="AH680" s="19">
        <v>67</v>
      </c>
      <c r="AI680" s="20">
        <v>106</v>
      </c>
      <c r="AJ680" s="21">
        <v>67</v>
      </c>
      <c r="AK680" s="22">
        <v>60</v>
      </c>
      <c r="AL680" s="23">
        <f t="shared" si="0"/>
        <v>461</v>
      </c>
      <c r="AM680" s="24" t="s">
        <v>65</v>
      </c>
      <c r="AN680" s="37"/>
      <c r="AO680" s="24" t="s">
        <v>298</v>
      </c>
      <c r="AP680" s="26" t="s">
        <v>68</v>
      </c>
      <c r="AQ680" s="27" t="s">
        <v>825</v>
      </c>
      <c r="AR680" s="28" t="s">
        <v>76</v>
      </c>
      <c r="AS680" s="29">
        <v>1</v>
      </c>
      <c r="AT680" s="29">
        <v>61.7</v>
      </c>
      <c r="AU680" s="30">
        <v>28</v>
      </c>
      <c r="AV680" s="31"/>
      <c r="AW680" s="26"/>
      <c r="AX680" s="26"/>
      <c r="AY680" s="26">
        <v>2</v>
      </c>
      <c r="AZ680" s="26"/>
      <c r="BA680" s="25"/>
      <c r="BB680" s="24">
        <v>161</v>
      </c>
      <c r="BC680" s="26">
        <v>255</v>
      </c>
      <c r="BD680" s="32" t="s">
        <v>119</v>
      </c>
      <c r="BE680" s="32">
        <v>50</v>
      </c>
      <c r="BF680" s="35" t="s">
        <v>71</v>
      </c>
      <c r="BG680" s="26" t="s">
        <v>120</v>
      </c>
      <c r="BH680" s="29">
        <v>20</v>
      </c>
      <c r="BI680" s="26" t="s">
        <v>65</v>
      </c>
      <c r="BJ680" s="37"/>
      <c r="BK680" s="36"/>
      <c r="BL680" s="204" t="str">
        <f t="shared" si="11"/>
        <v>insert into Pokemon values ( 679, Maractus, level, 75,  86,  67, 106,  67,  60, trainer,  0)</v>
      </c>
    </row>
    <row r="681" spans="1:64" ht="12.75" customHeight="1">
      <c r="A681" s="12">
        <v>557</v>
      </c>
      <c r="B681" s="71" t="s">
        <v>1129</v>
      </c>
      <c r="C681" s="71"/>
      <c r="D681" s="72"/>
      <c r="E681" s="73"/>
      <c r="F681" s="73"/>
      <c r="G681" s="73"/>
      <c r="H681" s="73"/>
      <c r="I681" s="73"/>
      <c r="J681" s="73"/>
      <c r="K681" s="73"/>
      <c r="L681" s="73">
        <v>63</v>
      </c>
      <c r="M681" s="73">
        <v>115</v>
      </c>
      <c r="N681" s="73"/>
      <c r="O681" s="73">
        <v>23</v>
      </c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>
        <v>86</v>
      </c>
      <c r="AB681" s="73">
        <v>122</v>
      </c>
      <c r="AC681" s="73"/>
      <c r="AD681" s="73"/>
      <c r="AE681" s="74"/>
      <c r="AF681" s="17">
        <v>50</v>
      </c>
      <c r="AG681" s="18">
        <v>65</v>
      </c>
      <c r="AH681" s="19">
        <v>85</v>
      </c>
      <c r="AI681" s="20">
        <v>35</v>
      </c>
      <c r="AJ681" s="21">
        <v>35</v>
      </c>
      <c r="AK681" s="22">
        <v>55</v>
      </c>
      <c r="AL681" s="23">
        <f t="shared" si="0"/>
        <v>325</v>
      </c>
      <c r="AM681" s="24" t="s">
        <v>115</v>
      </c>
      <c r="AN681" s="25" t="s">
        <v>292</v>
      </c>
      <c r="AO681" s="24" t="s">
        <v>328</v>
      </c>
      <c r="AP681" s="26" t="s">
        <v>354</v>
      </c>
      <c r="AQ681" s="27" t="s">
        <v>397</v>
      </c>
      <c r="AR681" s="28" t="s">
        <v>118</v>
      </c>
      <c r="AS681" s="29">
        <v>0.3</v>
      </c>
      <c r="AT681" s="29">
        <v>32</v>
      </c>
      <c r="AU681" s="30">
        <v>14.5</v>
      </c>
      <c r="AV681" s="31"/>
      <c r="AW681" s="26"/>
      <c r="AX681" s="26">
        <v>1</v>
      </c>
      <c r="AY681" s="26"/>
      <c r="AZ681" s="26"/>
      <c r="BA681" s="25"/>
      <c r="BB681" s="24">
        <v>65</v>
      </c>
      <c r="BC681" s="26">
        <v>190</v>
      </c>
      <c r="BD681" s="32" t="s">
        <v>119</v>
      </c>
      <c r="BE681" s="32">
        <v>50</v>
      </c>
      <c r="BF681" s="35" t="s">
        <v>89</v>
      </c>
      <c r="BG681" s="26" t="s">
        <v>120</v>
      </c>
      <c r="BH681" s="29">
        <v>20</v>
      </c>
      <c r="BI681" s="26" t="s">
        <v>115</v>
      </c>
      <c r="BJ681" s="25" t="s">
        <v>329</v>
      </c>
      <c r="BK681" s="36" t="s">
        <v>372</v>
      </c>
      <c r="BL681" s="204" t="str">
        <f t="shared" si="11"/>
        <v>insert into Pokemon values ( 680, Dwebble, level, 50,  65,  85, 35,  35,  55, trainer,  Lv. 34)</v>
      </c>
    </row>
    <row r="682" spans="1:64" ht="12.75" customHeight="1">
      <c r="A682" s="12">
        <v>558</v>
      </c>
      <c r="B682" s="71" t="s">
        <v>1130</v>
      </c>
      <c r="C682" s="71"/>
      <c r="D682" s="72"/>
      <c r="E682" s="73"/>
      <c r="F682" s="73"/>
      <c r="G682" s="73"/>
      <c r="H682" s="73"/>
      <c r="I682" s="73"/>
      <c r="J682" s="73"/>
      <c r="K682" s="73"/>
      <c r="L682" s="73">
        <v>64</v>
      </c>
      <c r="M682" s="73">
        <v>116</v>
      </c>
      <c r="N682" s="73"/>
      <c r="O682" s="73">
        <v>24</v>
      </c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>
        <v>87</v>
      </c>
      <c r="AB682" s="73">
        <v>123</v>
      </c>
      <c r="AC682" s="73"/>
      <c r="AD682" s="73"/>
      <c r="AE682" s="74"/>
      <c r="AF682" s="17">
        <v>70</v>
      </c>
      <c r="AG682" s="18">
        <v>105</v>
      </c>
      <c r="AH682" s="19">
        <v>125</v>
      </c>
      <c r="AI682" s="20">
        <v>65</v>
      </c>
      <c r="AJ682" s="21">
        <v>75</v>
      </c>
      <c r="AK682" s="22">
        <v>45</v>
      </c>
      <c r="AL682" s="23">
        <f t="shared" si="0"/>
        <v>485</v>
      </c>
      <c r="AM682" s="24" t="s">
        <v>115</v>
      </c>
      <c r="AN682" s="25" t="s">
        <v>292</v>
      </c>
      <c r="AO682" s="24" t="s">
        <v>328</v>
      </c>
      <c r="AP682" s="26" t="s">
        <v>354</v>
      </c>
      <c r="AQ682" s="27" t="s">
        <v>397</v>
      </c>
      <c r="AR682" s="28" t="s">
        <v>139</v>
      </c>
      <c r="AS682" s="29">
        <v>1.4</v>
      </c>
      <c r="AT682" s="29">
        <v>440.9</v>
      </c>
      <c r="AU682" s="30">
        <v>200</v>
      </c>
      <c r="AV682" s="31"/>
      <c r="AW682" s="26"/>
      <c r="AX682" s="26">
        <v>2</v>
      </c>
      <c r="AY682" s="26"/>
      <c r="AZ682" s="26"/>
      <c r="BA682" s="25"/>
      <c r="BB682" s="24">
        <v>170</v>
      </c>
      <c r="BC682" s="26">
        <v>75</v>
      </c>
      <c r="BD682" s="32" t="s">
        <v>119</v>
      </c>
      <c r="BE682" s="32">
        <v>50</v>
      </c>
      <c r="BF682" s="35" t="s">
        <v>89</v>
      </c>
      <c r="BG682" s="26" t="s">
        <v>120</v>
      </c>
      <c r="BH682" s="29">
        <v>20</v>
      </c>
      <c r="BI682" s="26" t="s">
        <v>115</v>
      </c>
      <c r="BJ682" s="25" t="s">
        <v>329</v>
      </c>
      <c r="BK682" s="36"/>
      <c r="BL682" s="204" t="str">
        <f t="shared" si="11"/>
        <v>insert into Pokemon values ( 681, Crustle, level, 70,  105,  125, 65,  75,  45, trainer,  0)</v>
      </c>
    </row>
    <row r="683" spans="1:64" ht="12.75" customHeight="1">
      <c r="A683" s="12">
        <v>559</v>
      </c>
      <c r="B683" s="71" t="s">
        <v>1131</v>
      </c>
      <c r="C683" s="71"/>
      <c r="D683" s="72"/>
      <c r="E683" s="73"/>
      <c r="F683" s="73"/>
      <c r="G683" s="73"/>
      <c r="H683" s="73"/>
      <c r="I683" s="73"/>
      <c r="J683" s="73"/>
      <c r="K683" s="73"/>
      <c r="L683" s="73">
        <v>65</v>
      </c>
      <c r="M683" s="73">
        <v>117</v>
      </c>
      <c r="N683" s="73">
        <v>100</v>
      </c>
      <c r="O683" s="73"/>
      <c r="P683" s="73"/>
      <c r="Q683" s="73"/>
      <c r="R683" s="73"/>
      <c r="S683" s="73"/>
      <c r="T683" s="73"/>
      <c r="U683" s="73"/>
      <c r="V683" s="73">
        <v>335</v>
      </c>
      <c r="W683" s="73"/>
      <c r="X683" s="73"/>
      <c r="Y683" s="73">
        <v>156</v>
      </c>
      <c r="Z683" s="73"/>
      <c r="AA683" s="73">
        <v>224</v>
      </c>
      <c r="AB683" s="73">
        <v>161</v>
      </c>
      <c r="AC683" s="73"/>
      <c r="AD683" s="73"/>
      <c r="AE683" s="74"/>
      <c r="AF683" s="17">
        <v>50</v>
      </c>
      <c r="AG683" s="18">
        <v>75</v>
      </c>
      <c r="AH683" s="19">
        <v>70</v>
      </c>
      <c r="AI683" s="20">
        <v>35</v>
      </c>
      <c r="AJ683" s="21">
        <v>70</v>
      </c>
      <c r="AK683" s="22">
        <v>48</v>
      </c>
      <c r="AL683" s="23">
        <f t="shared" si="0"/>
        <v>348</v>
      </c>
      <c r="AM683" s="24" t="s">
        <v>160</v>
      </c>
      <c r="AN683" s="25" t="s">
        <v>280</v>
      </c>
      <c r="AO683" s="24" t="s">
        <v>123</v>
      </c>
      <c r="AP683" s="26" t="s">
        <v>474</v>
      </c>
      <c r="AQ683" s="27" t="s">
        <v>169</v>
      </c>
      <c r="AR683" s="28" t="s">
        <v>88</v>
      </c>
      <c r="AS683" s="29">
        <v>0.6</v>
      </c>
      <c r="AT683" s="29">
        <v>26</v>
      </c>
      <c r="AU683" s="30">
        <v>11.8</v>
      </c>
      <c r="AV683" s="31"/>
      <c r="AW683" s="26">
        <v>1</v>
      </c>
      <c r="AX683" s="26"/>
      <c r="AY683" s="26"/>
      <c r="AZ683" s="26"/>
      <c r="BA683" s="25"/>
      <c r="BB683" s="24">
        <v>70</v>
      </c>
      <c r="BC683" s="26">
        <v>180</v>
      </c>
      <c r="BD683" s="32" t="s">
        <v>119</v>
      </c>
      <c r="BE683" s="32">
        <v>35</v>
      </c>
      <c r="BF683" s="35" t="s">
        <v>132</v>
      </c>
      <c r="BG683" s="26" t="s">
        <v>120</v>
      </c>
      <c r="BH683" s="29">
        <v>15</v>
      </c>
      <c r="BI683" s="26" t="s">
        <v>156</v>
      </c>
      <c r="BJ683" s="25" t="s">
        <v>90</v>
      </c>
      <c r="BK683" s="36" t="s">
        <v>1132</v>
      </c>
      <c r="BL683" s="204" t="str">
        <f t="shared" si="11"/>
        <v>insert into Pokemon values ( 682, Scraggy, level, 50,  75,  70, 35,  70,  48, trainer,  Lv. 39)</v>
      </c>
    </row>
    <row r="684" spans="1:64" ht="12.75" customHeight="1">
      <c r="A684" s="12">
        <v>560</v>
      </c>
      <c r="B684" s="71" t="s">
        <v>1133</v>
      </c>
      <c r="C684" s="71"/>
      <c r="D684" s="72"/>
      <c r="E684" s="73"/>
      <c r="F684" s="73"/>
      <c r="G684" s="73"/>
      <c r="H684" s="73"/>
      <c r="I684" s="73"/>
      <c r="J684" s="73"/>
      <c r="K684" s="73"/>
      <c r="L684" s="73">
        <v>66</v>
      </c>
      <c r="M684" s="73">
        <v>118</v>
      </c>
      <c r="N684" s="73">
        <v>101</v>
      </c>
      <c r="O684" s="73"/>
      <c r="P684" s="73"/>
      <c r="Q684" s="73"/>
      <c r="R684" s="73"/>
      <c r="S684" s="73"/>
      <c r="T684" s="73"/>
      <c r="U684" s="73"/>
      <c r="V684" s="73">
        <v>336</v>
      </c>
      <c r="W684" s="73"/>
      <c r="X684" s="73"/>
      <c r="Y684" s="73">
        <v>157</v>
      </c>
      <c r="Z684" s="73"/>
      <c r="AA684" s="73">
        <v>225</v>
      </c>
      <c r="AB684" s="73">
        <v>162</v>
      </c>
      <c r="AC684" s="73"/>
      <c r="AD684" s="73"/>
      <c r="AE684" s="74"/>
      <c r="AF684" s="17">
        <v>65</v>
      </c>
      <c r="AG684" s="18">
        <v>90</v>
      </c>
      <c r="AH684" s="19">
        <v>115</v>
      </c>
      <c r="AI684" s="20">
        <v>45</v>
      </c>
      <c r="AJ684" s="21">
        <v>115</v>
      </c>
      <c r="AK684" s="22">
        <v>58</v>
      </c>
      <c r="AL684" s="23">
        <f t="shared" si="0"/>
        <v>488</v>
      </c>
      <c r="AM684" s="24" t="s">
        <v>160</v>
      </c>
      <c r="AN684" s="25" t="s">
        <v>280</v>
      </c>
      <c r="AO684" s="24" t="s">
        <v>123</v>
      </c>
      <c r="AP684" s="26" t="s">
        <v>474</v>
      </c>
      <c r="AQ684" s="27" t="s">
        <v>169</v>
      </c>
      <c r="AR684" s="28" t="s">
        <v>92</v>
      </c>
      <c r="AS684" s="29">
        <v>1.1000000000000001</v>
      </c>
      <c r="AT684" s="29">
        <v>66.099999999999994</v>
      </c>
      <c r="AU684" s="30">
        <v>30</v>
      </c>
      <c r="AV684" s="31"/>
      <c r="AW684" s="26"/>
      <c r="AX684" s="26">
        <v>1</v>
      </c>
      <c r="AY684" s="26"/>
      <c r="AZ684" s="26">
        <v>1</v>
      </c>
      <c r="BA684" s="25"/>
      <c r="BB684" s="24">
        <v>171</v>
      </c>
      <c r="BC684" s="26">
        <v>90</v>
      </c>
      <c r="BD684" s="32" t="s">
        <v>119</v>
      </c>
      <c r="BE684" s="32">
        <v>50</v>
      </c>
      <c r="BF684" s="35" t="s">
        <v>89</v>
      </c>
      <c r="BG684" s="26" t="s">
        <v>120</v>
      </c>
      <c r="BH684" s="29">
        <v>15</v>
      </c>
      <c r="BI684" s="26" t="s">
        <v>156</v>
      </c>
      <c r="BJ684" s="25" t="s">
        <v>90</v>
      </c>
      <c r="BK684" s="36"/>
      <c r="BL684" s="204" t="str">
        <f t="shared" si="11"/>
        <v>insert into Pokemon values ( 683, Scrafty, level, 65,  90,  115, 45,  115,  58, trainer,  0)</v>
      </c>
    </row>
    <row r="685" spans="1:64" ht="12.75" customHeight="1">
      <c r="A685" s="12">
        <v>561</v>
      </c>
      <c r="B685" s="71" t="s">
        <v>1134</v>
      </c>
      <c r="C685" s="71"/>
      <c r="D685" s="72"/>
      <c r="E685" s="73"/>
      <c r="F685" s="73"/>
      <c r="G685" s="73"/>
      <c r="H685" s="73"/>
      <c r="I685" s="73"/>
      <c r="J685" s="73"/>
      <c r="K685" s="73"/>
      <c r="L685" s="73">
        <v>67</v>
      </c>
      <c r="M685" s="73">
        <v>120</v>
      </c>
      <c r="N685" s="73"/>
      <c r="O685" s="73">
        <v>90</v>
      </c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>
        <v>297</v>
      </c>
      <c r="AB685" s="73"/>
      <c r="AC685" s="73"/>
      <c r="AD685" s="73"/>
      <c r="AE685" s="74"/>
      <c r="AF685" s="17">
        <v>72</v>
      </c>
      <c r="AG685" s="18">
        <v>58</v>
      </c>
      <c r="AH685" s="19">
        <v>80</v>
      </c>
      <c r="AI685" s="20">
        <v>103</v>
      </c>
      <c r="AJ685" s="21">
        <v>80</v>
      </c>
      <c r="AK685" s="22">
        <v>97</v>
      </c>
      <c r="AL685" s="23">
        <f t="shared" si="0"/>
        <v>490</v>
      </c>
      <c r="AM685" s="24" t="s">
        <v>184</v>
      </c>
      <c r="AN685" s="25" t="s">
        <v>95</v>
      </c>
      <c r="AO685" s="24" t="s">
        <v>252</v>
      </c>
      <c r="AP685" s="26" t="s">
        <v>215</v>
      </c>
      <c r="AQ685" s="27" t="s">
        <v>127</v>
      </c>
      <c r="AR685" s="28" t="s">
        <v>139</v>
      </c>
      <c r="AS685" s="29">
        <v>1.4</v>
      </c>
      <c r="AT685" s="29">
        <v>30.9</v>
      </c>
      <c r="AU685" s="30">
        <v>14</v>
      </c>
      <c r="AV685" s="31"/>
      <c r="AW685" s="26"/>
      <c r="AX685" s="26"/>
      <c r="AY685" s="26">
        <v>2</v>
      </c>
      <c r="AZ685" s="26"/>
      <c r="BA685" s="25"/>
      <c r="BB685" s="24">
        <v>172</v>
      </c>
      <c r="BC685" s="26">
        <v>45</v>
      </c>
      <c r="BD685" s="32" t="s">
        <v>119</v>
      </c>
      <c r="BE685" s="32">
        <v>50</v>
      </c>
      <c r="BF685" s="35" t="s">
        <v>99</v>
      </c>
      <c r="BG685" s="26" t="s">
        <v>120</v>
      </c>
      <c r="BH685" s="29">
        <v>20</v>
      </c>
      <c r="BI685" s="26" t="s">
        <v>95</v>
      </c>
      <c r="BJ685" s="37"/>
      <c r="BK685" s="36"/>
      <c r="BL685" s="204" t="str">
        <f t="shared" si="11"/>
        <v>insert into Pokemon values ( 684, Sigilyph, level, 72,  58,  80, 103,  80,  97, trainer,  0)</v>
      </c>
    </row>
    <row r="686" spans="1:64" ht="12.75" customHeight="1">
      <c r="A686" s="12">
        <v>562</v>
      </c>
      <c r="B686" s="71" t="s">
        <v>1135</v>
      </c>
      <c r="C686" s="71"/>
      <c r="D686" s="72"/>
      <c r="E686" s="73"/>
      <c r="F686" s="73"/>
      <c r="G686" s="73"/>
      <c r="H686" s="73"/>
      <c r="I686" s="73"/>
      <c r="J686" s="73"/>
      <c r="K686" s="73"/>
      <c r="L686" s="73">
        <v>68</v>
      </c>
      <c r="M686" s="73">
        <v>124</v>
      </c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>
        <v>327</v>
      </c>
      <c r="AB686" s="73"/>
      <c r="AC686" s="73"/>
      <c r="AD686" s="73"/>
      <c r="AE686" s="74"/>
      <c r="AF686" s="17">
        <v>38</v>
      </c>
      <c r="AG686" s="18">
        <v>30</v>
      </c>
      <c r="AH686" s="19">
        <v>85</v>
      </c>
      <c r="AI686" s="20">
        <v>55</v>
      </c>
      <c r="AJ686" s="21">
        <v>65</v>
      </c>
      <c r="AK686" s="22">
        <v>30</v>
      </c>
      <c r="AL686" s="23">
        <f t="shared" si="0"/>
        <v>303</v>
      </c>
      <c r="AM686" s="24" t="s">
        <v>389</v>
      </c>
      <c r="AN686" s="37"/>
      <c r="AO686" s="24" t="s">
        <v>1136</v>
      </c>
      <c r="AP686" s="34"/>
      <c r="AQ686" s="38"/>
      <c r="AR686" s="39" t="s">
        <v>106</v>
      </c>
      <c r="AS686" s="40">
        <v>0.5</v>
      </c>
      <c r="AT686" s="40">
        <v>3.3</v>
      </c>
      <c r="AU686" s="41">
        <v>1.5</v>
      </c>
      <c r="AV686" s="31"/>
      <c r="AW686" s="26"/>
      <c r="AX686" s="26">
        <v>1</v>
      </c>
      <c r="AY686" s="26"/>
      <c r="AZ686" s="26"/>
      <c r="BA686" s="25"/>
      <c r="BB686" s="24">
        <v>61</v>
      </c>
      <c r="BC686" s="26">
        <v>190</v>
      </c>
      <c r="BD686" s="32" t="s">
        <v>119</v>
      </c>
      <c r="BE686" s="32">
        <v>50</v>
      </c>
      <c r="BF686" s="35" t="s">
        <v>99</v>
      </c>
      <c r="BG686" s="26" t="s">
        <v>120</v>
      </c>
      <c r="BH686" s="29">
        <v>25</v>
      </c>
      <c r="BI686" s="26" t="s">
        <v>329</v>
      </c>
      <c r="BJ686" s="25" t="s">
        <v>377</v>
      </c>
      <c r="BK686" s="36" t="s">
        <v>372</v>
      </c>
      <c r="BL686" s="204" t="str">
        <f t="shared" si="11"/>
        <v>insert into Pokemon values ( 685, Yamask, level, 38,  30,  85, 55,  65,  30, trainer,  Lv. 34)</v>
      </c>
    </row>
    <row r="687" spans="1:64" ht="12.75" customHeight="1">
      <c r="A687" s="12">
        <v>562.1</v>
      </c>
      <c r="B687" s="71" t="s">
        <v>1137</v>
      </c>
      <c r="C687" s="71" t="s">
        <v>269</v>
      </c>
      <c r="D687" s="72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>
        <v>327</v>
      </c>
      <c r="AB687" s="73"/>
      <c r="AC687" s="73"/>
      <c r="AD687" s="73"/>
      <c r="AE687" s="74"/>
      <c r="AF687" s="17">
        <v>38</v>
      </c>
      <c r="AG687" s="18">
        <v>55</v>
      </c>
      <c r="AH687" s="19">
        <v>85</v>
      </c>
      <c r="AI687" s="20">
        <v>30</v>
      </c>
      <c r="AJ687" s="21">
        <v>65</v>
      </c>
      <c r="AK687" s="22">
        <v>30</v>
      </c>
      <c r="AL687" s="23">
        <f t="shared" si="0"/>
        <v>303</v>
      </c>
      <c r="AM687" s="24" t="s">
        <v>187</v>
      </c>
      <c r="AN687" s="37" t="s">
        <v>389</v>
      </c>
      <c r="AO687" s="24" t="s">
        <v>1138</v>
      </c>
      <c r="AP687" s="34"/>
      <c r="AQ687" s="38"/>
      <c r="AR687" s="39" t="s">
        <v>106</v>
      </c>
      <c r="AS687" s="40">
        <v>0.5</v>
      </c>
      <c r="AT687" s="40">
        <v>3.3</v>
      </c>
      <c r="AU687" s="41">
        <v>1.5</v>
      </c>
      <c r="AV687" s="31"/>
      <c r="AW687" s="26"/>
      <c r="AX687" s="26">
        <v>1</v>
      </c>
      <c r="AY687" s="26"/>
      <c r="AZ687" s="26"/>
      <c r="BA687" s="25"/>
      <c r="BB687" s="24">
        <v>61</v>
      </c>
      <c r="BC687" s="26">
        <v>190</v>
      </c>
      <c r="BD687" s="32" t="s">
        <v>119</v>
      </c>
      <c r="BE687" s="32">
        <v>50</v>
      </c>
      <c r="BF687" s="35" t="s">
        <v>99</v>
      </c>
      <c r="BG687" s="26" t="s">
        <v>120</v>
      </c>
      <c r="BH687" s="29">
        <v>25</v>
      </c>
      <c r="BI687" s="26" t="s">
        <v>329</v>
      </c>
      <c r="BJ687" s="25" t="s">
        <v>377</v>
      </c>
      <c r="BK687" s="36" t="s">
        <v>1139</v>
      </c>
      <c r="BL687" s="204" t="str">
        <f t="shared" si="11"/>
        <v>insert into Pokemon values ( 686, Yamask (Galarian), level, 38,  55,  85, 30,  65,  30, trainer,  Take 49 HP Damage in Battle, Walk under Stone in Dusty Bowl)</v>
      </c>
    </row>
    <row r="688" spans="1:64" ht="12.75" customHeight="1">
      <c r="A688" s="12">
        <v>563</v>
      </c>
      <c r="B688" s="71" t="s">
        <v>1140</v>
      </c>
      <c r="C688" s="71"/>
      <c r="D688" s="72"/>
      <c r="E688" s="73"/>
      <c r="F688" s="73"/>
      <c r="G688" s="73"/>
      <c r="H688" s="73"/>
      <c r="I688" s="73"/>
      <c r="J688" s="73"/>
      <c r="K688" s="73"/>
      <c r="L688" s="73">
        <v>69</v>
      </c>
      <c r="M688" s="73">
        <v>125</v>
      </c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>
        <v>329</v>
      </c>
      <c r="AB688" s="73"/>
      <c r="AC688" s="73"/>
      <c r="AD688" s="73"/>
      <c r="AE688" s="74"/>
      <c r="AF688" s="17">
        <v>58</v>
      </c>
      <c r="AG688" s="18">
        <v>50</v>
      </c>
      <c r="AH688" s="19">
        <v>145</v>
      </c>
      <c r="AI688" s="20">
        <v>95</v>
      </c>
      <c r="AJ688" s="21">
        <v>105</v>
      </c>
      <c r="AK688" s="22">
        <v>30</v>
      </c>
      <c r="AL688" s="23">
        <f t="shared" si="0"/>
        <v>483</v>
      </c>
      <c r="AM688" s="24" t="s">
        <v>389</v>
      </c>
      <c r="AN688" s="37"/>
      <c r="AO688" s="24" t="s">
        <v>1136</v>
      </c>
      <c r="AP688" s="34"/>
      <c r="AQ688" s="38"/>
      <c r="AR688" s="39" t="s">
        <v>96</v>
      </c>
      <c r="AS688" s="40">
        <v>1.7</v>
      </c>
      <c r="AT688" s="40">
        <v>168.7</v>
      </c>
      <c r="AU688" s="41">
        <v>76.5</v>
      </c>
      <c r="AV688" s="31"/>
      <c r="AW688" s="26"/>
      <c r="AX688" s="26">
        <v>2</v>
      </c>
      <c r="AY688" s="26"/>
      <c r="AZ688" s="26"/>
      <c r="BA688" s="25"/>
      <c r="BB688" s="24">
        <v>169</v>
      </c>
      <c r="BC688" s="26">
        <v>90</v>
      </c>
      <c r="BD688" s="32" t="s">
        <v>119</v>
      </c>
      <c r="BE688" s="32">
        <v>50</v>
      </c>
      <c r="BF688" s="35" t="s">
        <v>132</v>
      </c>
      <c r="BG688" s="26" t="s">
        <v>120</v>
      </c>
      <c r="BH688" s="29">
        <v>25</v>
      </c>
      <c r="BI688" s="26" t="s">
        <v>329</v>
      </c>
      <c r="BJ688" s="25" t="s">
        <v>377</v>
      </c>
      <c r="BK688" s="36"/>
      <c r="BL688" s="204" t="str">
        <f t="shared" si="11"/>
        <v>insert into Pokemon values ( 687, Cofagrigus, level, 58,  50,  145, 95,  105,  30, trainer,  0)</v>
      </c>
    </row>
    <row r="689" spans="1:64" ht="12.75" customHeight="1">
      <c r="A689" s="12">
        <v>564</v>
      </c>
      <c r="B689" s="71" t="s">
        <v>1141</v>
      </c>
      <c r="C689" s="71" t="s">
        <v>503</v>
      </c>
      <c r="D689" s="72"/>
      <c r="E689" s="73"/>
      <c r="F689" s="73"/>
      <c r="G689" s="73"/>
      <c r="H689" s="73"/>
      <c r="I689" s="73"/>
      <c r="J689" s="73"/>
      <c r="K689" s="73"/>
      <c r="L689" s="73">
        <v>70</v>
      </c>
      <c r="M689" s="73">
        <v>126</v>
      </c>
      <c r="N689" s="73"/>
      <c r="O689" s="73"/>
      <c r="P689" s="73"/>
      <c r="Q689" s="73">
        <v>194</v>
      </c>
      <c r="R689" s="73"/>
      <c r="S689" s="73">
        <v>121</v>
      </c>
      <c r="T689" s="73"/>
      <c r="U689" s="73"/>
      <c r="V689" s="73">
        <v>241</v>
      </c>
      <c r="W689" s="73"/>
      <c r="X689" s="73">
        <v>142</v>
      </c>
      <c r="Y689" s="73"/>
      <c r="Z689" s="73"/>
      <c r="AA689" s="73"/>
      <c r="AB689" s="73"/>
      <c r="AC689" s="73">
        <v>147</v>
      </c>
      <c r="AD689" s="73"/>
      <c r="AE689" s="74"/>
      <c r="AF689" s="17">
        <v>54</v>
      </c>
      <c r="AG689" s="18">
        <v>78</v>
      </c>
      <c r="AH689" s="19">
        <v>103</v>
      </c>
      <c r="AI689" s="20">
        <v>53</v>
      </c>
      <c r="AJ689" s="21">
        <v>45</v>
      </c>
      <c r="AK689" s="22">
        <v>22</v>
      </c>
      <c r="AL689" s="23">
        <f t="shared" si="0"/>
        <v>355</v>
      </c>
      <c r="AM689" s="24" t="s">
        <v>103</v>
      </c>
      <c r="AN689" s="25" t="s">
        <v>292</v>
      </c>
      <c r="AO689" s="24" t="s">
        <v>796</v>
      </c>
      <c r="AP689" s="26" t="s">
        <v>328</v>
      </c>
      <c r="AQ689" s="27" t="s">
        <v>276</v>
      </c>
      <c r="AR689" s="28" t="s">
        <v>69</v>
      </c>
      <c r="AS689" s="29">
        <v>0.7</v>
      </c>
      <c r="AT689" s="29">
        <v>36.4</v>
      </c>
      <c r="AU689" s="30">
        <v>16.5</v>
      </c>
      <c r="AV689" s="31"/>
      <c r="AW689" s="26"/>
      <c r="AX689" s="26">
        <v>1</v>
      </c>
      <c r="AY689" s="26"/>
      <c r="AZ689" s="26"/>
      <c r="BA689" s="25"/>
      <c r="BB689" s="24">
        <v>71</v>
      </c>
      <c r="BC689" s="26">
        <v>45</v>
      </c>
      <c r="BD689" s="32" t="s">
        <v>119</v>
      </c>
      <c r="BE689" s="32">
        <v>50</v>
      </c>
      <c r="BF689" s="35" t="s">
        <v>107</v>
      </c>
      <c r="BG689" s="26" t="s">
        <v>72</v>
      </c>
      <c r="BH689" s="29">
        <v>30</v>
      </c>
      <c r="BI689" s="26" t="s">
        <v>108</v>
      </c>
      <c r="BJ689" s="25" t="s">
        <v>324</v>
      </c>
      <c r="BK689" s="36" t="s">
        <v>771</v>
      </c>
      <c r="BL689" s="204" t="str">
        <f t="shared" si="11"/>
        <v>insert into Pokemon values ( 688, Tirtouga, level, 54,  78,  103, 53,  45,  22, trainer,  Lv. 37)</v>
      </c>
    </row>
    <row r="690" spans="1:64" ht="12.75" customHeight="1">
      <c r="A690" s="12">
        <v>565</v>
      </c>
      <c r="B690" s="71" t="s">
        <v>1142</v>
      </c>
      <c r="C690" s="71" t="s">
        <v>503</v>
      </c>
      <c r="D690" s="72"/>
      <c r="E690" s="73"/>
      <c r="F690" s="73"/>
      <c r="G690" s="73"/>
      <c r="H690" s="73"/>
      <c r="I690" s="73"/>
      <c r="J690" s="73"/>
      <c r="K690" s="73"/>
      <c r="L690" s="73">
        <v>71</v>
      </c>
      <c r="M690" s="73">
        <v>127</v>
      </c>
      <c r="N690" s="73"/>
      <c r="O690" s="73"/>
      <c r="P690" s="73"/>
      <c r="Q690" s="73">
        <v>195</v>
      </c>
      <c r="R690" s="73"/>
      <c r="S690" s="73">
        <v>122</v>
      </c>
      <c r="T690" s="73"/>
      <c r="U690" s="73"/>
      <c r="V690" s="73">
        <v>242</v>
      </c>
      <c r="W690" s="73"/>
      <c r="X690" s="73">
        <v>143</v>
      </c>
      <c r="Y690" s="73"/>
      <c r="Z690" s="73"/>
      <c r="AA690" s="73"/>
      <c r="AB690" s="73"/>
      <c r="AC690" s="73">
        <v>148</v>
      </c>
      <c r="AD690" s="73"/>
      <c r="AE690" s="74"/>
      <c r="AF690" s="17">
        <v>74</v>
      </c>
      <c r="AG690" s="18">
        <v>108</v>
      </c>
      <c r="AH690" s="19">
        <v>133</v>
      </c>
      <c r="AI690" s="20">
        <v>83</v>
      </c>
      <c r="AJ690" s="21">
        <v>65</v>
      </c>
      <c r="AK690" s="22">
        <v>32</v>
      </c>
      <c r="AL690" s="23">
        <f t="shared" si="0"/>
        <v>495</v>
      </c>
      <c r="AM690" s="24" t="s">
        <v>103</v>
      </c>
      <c r="AN690" s="25" t="s">
        <v>292</v>
      </c>
      <c r="AO690" s="24" t="s">
        <v>796</v>
      </c>
      <c r="AP690" s="26" t="s">
        <v>328</v>
      </c>
      <c r="AQ690" s="27" t="s">
        <v>276</v>
      </c>
      <c r="AR690" s="28" t="s">
        <v>167</v>
      </c>
      <c r="AS690" s="29">
        <v>1.2</v>
      </c>
      <c r="AT690" s="29">
        <v>178.6</v>
      </c>
      <c r="AU690" s="30">
        <v>81</v>
      </c>
      <c r="AV690" s="31"/>
      <c r="AW690" s="26"/>
      <c r="AX690" s="26">
        <v>2</v>
      </c>
      <c r="AY690" s="26"/>
      <c r="AZ690" s="26"/>
      <c r="BA690" s="25"/>
      <c r="BB690" s="24">
        <v>173</v>
      </c>
      <c r="BC690" s="26">
        <v>45</v>
      </c>
      <c r="BD690" s="32" t="s">
        <v>119</v>
      </c>
      <c r="BE690" s="32">
        <v>50</v>
      </c>
      <c r="BF690" s="35" t="s">
        <v>107</v>
      </c>
      <c r="BG690" s="26" t="s">
        <v>72</v>
      </c>
      <c r="BH690" s="29">
        <v>30</v>
      </c>
      <c r="BI690" s="26" t="s">
        <v>108</v>
      </c>
      <c r="BJ690" s="25" t="s">
        <v>324</v>
      </c>
      <c r="BK690" s="36"/>
      <c r="BL690" s="204" t="str">
        <f t="shared" si="11"/>
        <v>insert into Pokemon values ( 689, Carracosta, level, 74,  108,  133, 83,  65,  32, trainer,  0)</v>
      </c>
    </row>
    <row r="691" spans="1:64" ht="12.75" customHeight="1">
      <c r="A691" s="12">
        <v>566</v>
      </c>
      <c r="B691" s="71" t="s">
        <v>1143</v>
      </c>
      <c r="C691" s="71" t="s">
        <v>503</v>
      </c>
      <c r="D691" s="72"/>
      <c r="E691" s="73"/>
      <c r="F691" s="73"/>
      <c r="G691" s="73"/>
      <c r="H691" s="73"/>
      <c r="I691" s="73"/>
      <c r="J691" s="73"/>
      <c r="K691" s="73"/>
      <c r="L691" s="73">
        <v>72</v>
      </c>
      <c r="M691" s="73">
        <v>128</v>
      </c>
      <c r="N691" s="73"/>
      <c r="O691" s="73"/>
      <c r="P691" s="73"/>
      <c r="Q691" s="73">
        <v>192</v>
      </c>
      <c r="R691" s="73"/>
      <c r="S691" s="73">
        <v>119</v>
      </c>
      <c r="T691" s="73"/>
      <c r="U691" s="73"/>
      <c r="V691" s="73">
        <v>239</v>
      </c>
      <c r="W691" s="73"/>
      <c r="X691" s="73">
        <v>140</v>
      </c>
      <c r="Y691" s="73"/>
      <c r="Z691" s="73"/>
      <c r="AA691" s="73"/>
      <c r="AB691" s="73"/>
      <c r="AC691" s="73">
        <v>149</v>
      </c>
      <c r="AD691" s="73"/>
      <c r="AE691" s="74"/>
      <c r="AF691" s="17">
        <v>55</v>
      </c>
      <c r="AG691" s="18">
        <v>112</v>
      </c>
      <c r="AH691" s="19">
        <v>45</v>
      </c>
      <c r="AI691" s="20">
        <v>74</v>
      </c>
      <c r="AJ691" s="21">
        <v>45</v>
      </c>
      <c r="AK691" s="22">
        <v>70</v>
      </c>
      <c r="AL691" s="23">
        <f t="shared" si="0"/>
        <v>401</v>
      </c>
      <c r="AM691" s="24" t="s">
        <v>292</v>
      </c>
      <c r="AN691" s="25" t="s">
        <v>95</v>
      </c>
      <c r="AO691" s="24" t="s">
        <v>1144</v>
      </c>
      <c r="AP691" s="34"/>
      <c r="AQ691" s="38"/>
      <c r="AR691" s="39" t="s">
        <v>106</v>
      </c>
      <c r="AS691" s="40">
        <v>0.5</v>
      </c>
      <c r="AT691" s="40">
        <v>20.9</v>
      </c>
      <c r="AU691" s="41">
        <v>9.5</v>
      </c>
      <c r="AV691" s="31"/>
      <c r="AW691" s="26">
        <v>1</v>
      </c>
      <c r="AX691" s="26"/>
      <c r="AY691" s="26"/>
      <c r="AZ691" s="26"/>
      <c r="BA691" s="25"/>
      <c r="BB691" s="24">
        <v>71</v>
      </c>
      <c r="BC691" s="26">
        <v>45</v>
      </c>
      <c r="BD691" s="32" t="s">
        <v>119</v>
      </c>
      <c r="BE691" s="32">
        <v>50</v>
      </c>
      <c r="BF691" s="35" t="s">
        <v>132</v>
      </c>
      <c r="BG691" s="26" t="s">
        <v>72</v>
      </c>
      <c r="BH691" s="29">
        <v>30</v>
      </c>
      <c r="BI691" s="26" t="s">
        <v>95</v>
      </c>
      <c r="BJ691" s="25" t="s">
        <v>324</v>
      </c>
      <c r="BK691" s="36" t="s">
        <v>771</v>
      </c>
      <c r="BL691" s="204" t="str">
        <f t="shared" si="11"/>
        <v>insert into Pokemon values ( 690, Archen, level, 55,  112,  45, 74,  45,  70, trainer,  Lv. 37)</v>
      </c>
    </row>
    <row r="692" spans="1:64" ht="12.75" customHeight="1">
      <c r="A692" s="12">
        <v>567</v>
      </c>
      <c r="B692" s="71" t="s">
        <v>1145</v>
      </c>
      <c r="C692" s="71" t="s">
        <v>503</v>
      </c>
      <c r="D692" s="72"/>
      <c r="E692" s="73"/>
      <c r="F692" s="73"/>
      <c r="G692" s="73"/>
      <c r="H692" s="73"/>
      <c r="I692" s="73"/>
      <c r="J692" s="73"/>
      <c r="K692" s="73"/>
      <c r="L692" s="73">
        <v>73</v>
      </c>
      <c r="M692" s="73">
        <v>129</v>
      </c>
      <c r="N692" s="73"/>
      <c r="O692" s="73"/>
      <c r="P692" s="73"/>
      <c r="Q692" s="73">
        <v>193</v>
      </c>
      <c r="R692" s="73"/>
      <c r="S692" s="73">
        <v>120</v>
      </c>
      <c r="T692" s="73"/>
      <c r="U692" s="73"/>
      <c r="V692" s="73">
        <v>240</v>
      </c>
      <c r="W692" s="73"/>
      <c r="X692" s="73">
        <v>141</v>
      </c>
      <c r="Y692" s="73"/>
      <c r="Z692" s="73"/>
      <c r="AA692" s="73"/>
      <c r="AB692" s="73"/>
      <c r="AC692" s="73">
        <v>150</v>
      </c>
      <c r="AD692" s="73"/>
      <c r="AE692" s="74"/>
      <c r="AF692" s="17">
        <v>75</v>
      </c>
      <c r="AG692" s="18">
        <v>140</v>
      </c>
      <c r="AH692" s="19">
        <v>65</v>
      </c>
      <c r="AI692" s="20">
        <v>112</v>
      </c>
      <c r="AJ692" s="21">
        <v>65</v>
      </c>
      <c r="AK692" s="22">
        <v>110</v>
      </c>
      <c r="AL692" s="23">
        <f t="shared" si="0"/>
        <v>567</v>
      </c>
      <c r="AM692" s="24" t="s">
        <v>292</v>
      </c>
      <c r="AN692" s="25" t="s">
        <v>95</v>
      </c>
      <c r="AO692" s="24" t="s">
        <v>1144</v>
      </c>
      <c r="AP692" s="34"/>
      <c r="AQ692" s="38"/>
      <c r="AR692" s="39" t="s">
        <v>139</v>
      </c>
      <c r="AS692" s="40">
        <v>1.4</v>
      </c>
      <c r="AT692" s="40">
        <v>70.5</v>
      </c>
      <c r="AU692" s="41">
        <v>32</v>
      </c>
      <c r="AV692" s="31"/>
      <c r="AW692" s="26">
        <v>2</v>
      </c>
      <c r="AX692" s="26"/>
      <c r="AY692" s="26"/>
      <c r="AZ692" s="26"/>
      <c r="BA692" s="25"/>
      <c r="BB692" s="24">
        <v>177</v>
      </c>
      <c r="BC692" s="26">
        <v>45</v>
      </c>
      <c r="BD692" s="32" t="s">
        <v>119</v>
      </c>
      <c r="BE692" s="32">
        <v>50</v>
      </c>
      <c r="BF692" s="35" t="s">
        <v>132</v>
      </c>
      <c r="BG692" s="26" t="s">
        <v>72</v>
      </c>
      <c r="BH692" s="29">
        <v>30</v>
      </c>
      <c r="BI692" s="26" t="s">
        <v>95</v>
      </c>
      <c r="BJ692" s="25" t="s">
        <v>324</v>
      </c>
      <c r="BK692" s="36"/>
      <c r="BL692" s="204" t="str">
        <f t="shared" si="11"/>
        <v>insert into Pokemon values ( 691, Archeops, level, 75,  140,  65, 112,  65,  110, trainer,  0)</v>
      </c>
    </row>
    <row r="693" spans="1:64" ht="12.75" customHeight="1">
      <c r="A693" s="12">
        <v>568</v>
      </c>
      <c r="B693" s="71" t="s">
        <v>1146</v>
      </c>
      <c r="C693" s="71"/>
      <c r="D693" s="72"/>
      <c r="E693" s="73"/>
      <c r="F693" s="73"/>
      <c r="G693" s="73"/>
      <c r="H693" s="73"/>
      <c r="I693" s="73"/>
      <c r="J693" s="73"/>
      <c r="K693" s="73"/>
      <c r="L693" s="73">
        <v>74</v>
      </c>
      <c r="M693" s="73">
        <v>105</v>
      </c>
      <c r="N693" s="73"/>
      <c r="O693" s="73"/>
      <c r="P693" s="73">
        <v>74</v>
      </c>
      <c r="Q693" s="73">
        <v>206</v>
      </c>
      <c r="R693" s="73"/>
      <c r="S693" s="73"/>
      <c r="T693" s="73">
        <v>78</v>
      </c>
      <c r="U693" s="73"/>
      <c r="V693" s="73">
        <v>264</v>
      </c>
      <c r="W693" s="73"/>
      <c r="X693" s="73"/>
      <c r="Y693" s="73">
        <v>85</v>
      </c>
      <c r="Z693" s="73"/>
      <c r="AA693" s="73">
        <v>157</v>
      </c>
      <c r="AB693" s="73"/>
      <c r="AC693" s="73"/>
      <c r="AD693" s="73"/>
      <c r="AE693" s="74"/>
      <c r="AF693" s="17">
        <v>50</v>
      </c>
      <c r="AG693" s="18">
        <v>50</v>
      </c>
      <c r="AH693" s="19">
        <v>62</v>
      </c>
      <c r="AI693" s="20">
        <v>40</v>
      </c>
      <c r="AJ693" s="21">
        <v>62</v>
      </c>
      <c r="AK693" s="22">
        <v>65</v>
      </c>
      <c r="AL693" s="23">
        <f t="shared" si="0"/>
        <v>329</v>
      </c>
      <c r="AM693" s="24" t="s">
        <v>66</v>
      </c>
      <c r="AN693" s="37"/>
      <c r="AO693" s="24" t="s">
        <v>240</v>
      </c>
      <c r="AP693" s="26" t="s">
        <v>375</v>
      </c>
      <c r="AQ693" s="27" t="s">
        <v>409</v>
      </c>
      <c r="AR693" s="28" t="s">
        <v>88</v>
      </c>
      <c r="AS693" s="29">
        <v>0.6</v>
      </c>
      <c r="AT693" s="29">
        <v>68.3</v>
      </c>
      <c r="AU693" s="30">
        <v>31</v>
      </c>
      <c r="AV693" s="65"/>
      <c r="AW693" s="40"/>
      <c r="AX693" s="40"/>
      <c r="AY693" s="40"/>
      <c r="AZ693" s="40"/>
      <c r="BA693" s="41">
        <v>1</v>
      </c>
      <c r="BB693" s="24">
        <v>66</v>
      </c>
      <c r="BC693" s="26">
        <v>190</v>
      </c>
      <c r="BD693" s="32" t="s">
        <v>119</v>
      </c>
      <c r="BE693" s="32">
        <v>50</v>
      </c>
      <c r="BF693" s="35" t="s">
        <v>71</v>
      </c>
      <c r="BG693" s="26" t="s">
        <v>120</v>
      </c>
      <c r="BH693" s="29">
        <v>20</v>
      </c>
      <c r="BI693" s="26" t="s">
        <v>329</v>
      </c>
      <c r="BJ693" s="37"/>
      <c r="BK693" s="36" t="s">
        <v>93</v>
      </c>
      <c r="BL693" s="204" t="str">
        <f t="shared" si="11"/>
        <v>insert into Pokemon values ( 692, Trubbish, level, 50,  50,  62, 40,  62,  65, trainer,  Lv. 36)</v>
      </c>
    </row>
    <row r="694" spans="1:64" ht="12.75" customHeight="1">
      <c r="A694" s="12">
        <v>569</v>
      </c>
      <c r="B694" s="71" t="s">
        <v>1147</v>
      </c>
      <c r="C694" s="71"/>
      <c r="D694" s="72"/>
      <c r="E694" s="73"/>
      <c r="F694" s="73"/>
      <c r="G694" s="73"/>
      <c r="H694" s="73"/>
      <c r="I694" s="73"/>
      <c r="J694" s="73"/>
      <c r="K694" s="73"/>
      <c r="L694" s="73">
        <v>75</v>
      </c>
      <c r="M694" s="73">
        <v>106</v>
      </c>
      <c r="N694" s="73"/>
      <c r="O694" s="73"/>
      <c r="P694" s="73">
        <v>75</v>
      </c>
      <c r="Q694" s="73">
        <v>207</v>
      </c>
      <c r="R694" s="73"/>
      <c r="S694" s="73"/>
      <c r="T694" s="73">
        <v>79</v>
      </c>
      <c r="U694" s="73"/>
      <c r="V694" s="73">
        <v>265</v>
      </c>
      <c r="W694" s="73"/>
      <c r="X694" s="73"/>
      <c r="Y694" s="73">
        <v>86</v>
      </c>
      <c r="Z694" s="73"/>
      <c r="AA694" s="73">
        <v>158</v>
      </c>
      <c r="AB694" s="73"/>
      <c r="AC694" s="73"/>
      <c r="AD694" s="73"/>
      <c r="AE694" s="74"/>
      <c r="AF694" s="17">
        <v>80</v>
      </c>
      <c r="AG694" s="18">
        <v>95</v>
      </c>
      <c r="AH694" s="19">
        <v>92</v>
      </c>
      <c r="AI694" s="20">
        <v>60</v>
      </c>
      <c r="AJ694" s="21">
        <v>82</v>
      </c>
      <c r="AK694" s="22">
        <v>75</v>
      </c>
      <c r="AL694" s="23">
        <f t="shared" si="0"/>
        <v>484</v>
      </c>
      <c r="AM694" s="24" t="s">
        <v>66</v>
      </c>
      <c r="AN694" s="37"/>
      <c r="AO694" s="24" t="s">
        <v>240</v>
      </c>
      <c r="AP694" s="26" t="s">
        <v>397</v>
      </c>
      <c r="AQ694" s="27" t="s">
        <v>409</v>
      </c>
      <c r="AR694" s="28" t="s">
        <v>295</v>
      </c>
      <c r="AS694" s="29">
        <v>1.9</v>
      </c>
      <c r="AT694" s="29">
        <v>236.6</v>
      </c>
      <c r="AU694" s="30">
        <v>107.3</v>
      </c>
      <c r="AV694" s="31"/>
      <c r="AW694" s="26">
        <v>2</v>
      </c>
      <c r="AX694" s="26"/>
      <c r="AY694" s="26"/>
      <c r="AZ694" s="26"/>
      <c r="BA694" s="25"/>
      <c r="BB694" s="24">
        <v>166</v>
      </c>
      <c r="BC694" s="26">
        <v>60</v>
      </c>
      <c r="BD694" s="32" t="s">
        <v>119</v>
      </c>
      <c r="BE694" s="32">
        <v>50</v>
      </c>
      <c r="BF694" s="35" t="s">
        <v>71</v>
      </c>
      <c r="BG694" s="26" t="s">
        <v>120</v>
      </c>
      <c r="BH694" s="29">
        <v>20</v>
      </c>
      <c r="BI694" s="26" t="s">
        <v>329</v>
      </c>
      <c r="BJ694" s="37"/>
      <c r="BK694" s="36"/>
      <c r="BL694" s="204" t="str">
        <f t="shared" si="11"/>
        <v>insert into Pokemon values ( 693, Garbodor, level, 80,  95,  92, 60,  82,  75, trainer,  0)</v>
      </c>
    </row>
    <row r="695" spans="1:64" ht="12.75" customHeight="1">
      <c r="A695" s="12">
        <v>570</v>
      </c>
      <c r="B695" s="71" t="s">
        <v>1148</v>
      </c>
      <c r="C695" s="71"/>
      <c r="D695" s="72"/>
      <c r="E695" s="73"/>
      <c r="F695" s="73"/>
      <c r="G695" s="73"/>
      <c r="H695" s="73"/>
      <c r="I695" s="73"/>
      <c r="J695" s="73"/>
      <c r="K695" s="73"/>
      <c r="L695" s="73">
        <v>76</v>
      </c>
      <c r="M695" s="73">
        <v>151</v>
      </c>
      <c r="N695" s="73"/>
      <c r="O695" s="73"/>
      <c r="P695" s="73">
        <v>124</v>
      </c>
      <c r="Q695" s="73"/>
      <c r="R695" s="73"/>
      <c r="S695" s="73"/>
      <c r="T695" s="73"/>
      <c r="U695" s="73"/>
      <c r="V695" s="73">
        <v>28</v>
      </c>
      <c r="W695" s="73">
        <v>28</v>
      </c>
      <c r="X695" s="73"/>
      <c r="Y695" s="73"/>
      <c r="Z695" s="73">
        <v>12</v>
      </c>
      <c r="AA695" s="73"/>
      <c r="AB695" s="73">
        <v>87</v>
      </c>
      <c r="AC695" s="73"/>
      <c r="AD695" s="73"/>
      <c r="AE695" s="74">
        <v>228</v>
      </c>
      <c r="AF695" s="17">
        <v>40</v>
      </c>
      <c r="AG695" s="18">
        <v>65</v>
      </c>
      <c r="AH695" s="19">
        <v>40</v>
      </c>
      <c r="AI695" s="20">
        <v>80</v>
      </c>
      <c r="AJ695" s="21">
        <v>40</v>
      </c>
      <c r="AK695" s="22">
        <v>65</v>
      </c>
      <c r="AL695" s="23">
        <f t="shared" si="0"/>
        <v>330</v>
      </c>
      <c r="AM695" s="24" t="s">
        <v>160</v>
      </c>
      <c r="AN695" s="37"/>
      <c r="AO695" s="24" t="s">
        <v>1149</v>
      </c>
      <c r="AP695" s="34"/>
      <c r="AQ695" s="38"/>
      <c r="AR695" s="39" t="s">
        <v>69</v>
      </c>
      <c r="AS695" s="40">
        <v>0.7</v>
      </c>
      <c r="AT695" s="40">
        <v>27.6</v>
      </c>
      <c r="AU695" s="41">
        <v>12.5</v>
      </c>
      <c r="AV695" s="31"/>
      <c r="AW695" s="26"/>
      <c r="AX695" s="26"/>
      <c r="AY695" s="26">
        <v>1</v>
      </c>
      <c r="AZ695" s="26"/>
      <c r="BA695" s="25"/>
      <c r="BB695" s="24">
        <v>66</v>
      </c>
      <c r="BC695" s="26">
        <v>75</v>
      </c>
      <c r="BD695" s="32" t="s">
        <v>70</v>
      </c>
      <c r="BE695" s="32">
        <v>50</v>
      </c>
      <c r="BF695" s="35" t="s">
        <v>313</v>
      </c>
      <c r="BG695" s="26" t="s">
        <v>72</v>
      </c>
      <c r="BH695" s="29">
        <v>25</v>
      </c>
      <c r="BI695" s="26" t="s">
        <v>156</v>
      </c>
      <c r="BJ695" s="37"/>
      <c r="BK695" s="36" t="s">
        <v>325</v>
      </c>
      <c r="BL695" s="204" t="str">
        <f t="shared" si="11"/>
        <v>insert into Pokemon values ( 694, Zorua, level, 40,  65,  40, 80,  40,  65, trainer,  Lv. 30)</v>
      </c>
    </row>
    <row r="696" spans="1:64" ht="12.75" customHeight="1">
      <c r="A696" s="12">
        <v>570.1</v>
      </c>
      <c r="B696" s="71" t="s">
        <v>1150</v>
      </c>
      <c r="C696" s="71" t="s">
        <v>291</v>
      </c>
      <c r="D696" s="72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>
        <v>219</v>
      </c>
      <c r="AE696" s="74"/>
      <c r="AF696" s="17">
        <v>35</v>
      </c>
      <c r="AG696" s="18">
        <v>60</v>
      </c>
      <c r="AH696" s="19">
        <v>40</v>
      </c>
      <c r="AI696" s="20">
        <v>85</v>
      </c>
      <c r="AJ696" s="21">
        <v>40</v>
      </c>
      <c r="AK696" s="22">
        <v>70</v>
      </c>
      <c r="AL696" s="23">
        <f t="shared" si="0"/>
        <v>330</v>
      </c>
      <c r="AM696" s="24" t="s">
        <v>141</v>
      </c>
      <c r="AN696" s="37" t="s">
        <v>389</v>
      </c>
      <c r="AO696" s="24" t="s">
        <v>1149</v>
      </c>
      <c r="AP696" s="34"/>
      <c r="AQ696" s="38"/>
      <c r="AR696" s="39" t="s">
        <v>69</v>
      </c>
      <c r="AS696" s="40">
        <v>0.7</v>
      </c>
      <c r="AT696" s="40">
        <v>27.6</v>
      </c>
      <c r="AU696" s="41">
        <v>12.5</v>
      </c>
      <c r="AV696" s="31"/>
      <c r="AW696" s="26"/>
      <c r="AX696" s="26"/>
      <c r="AY696" s="26">
        <v>1</v>
      </c>
      <c r="AZ696" s="26"/>
      <c r="BA696" s="25"/>
      <c r="BB696" s="24">
        <v>66</v>
      </c>
      <c r="BC696" s="26">
        <v>75</v>
      </c>
      <c r="BD696" s="32" t="s">
        <v>70</v>
      </c>
      <c r="BE696" s="32">
        <v>50</v>
      </c>
      <c r="BF696" s="35" t="s">
        <v>313</v>
      </c>
      <c r="BG696" s="26" t="s">
        <v>72</v>
      </c>
      <c r="BH696" s="29">
        <v>25</v>
      </c>
      <c r="BI696" s="26" t="s">
        <v>156</v>
      </c>
      <c r="BJ696" s="37"/>
      <c r="BK696" s="36" t="s">
        <v>325</v>
      </c>
      <c r="BL696" s="204" t="str">
        <f t="shared" si="11"/>
        <v>insert into Pokemon values ( 695, Zorua (Hisuian), level, 35,  60,  40, 85,  40,  70, trainer,  Lv. 30)</v>
      </c>
    </row>
    <row r="697" spans="1:64" ht="12.75" customHeight="1">
      <c r="A697" s="12">
        <v>571</v>
      </c>
      <c r="B697" s="71" t="s">
        <v>1151</v>
      </c>
      <c r="C697" s="71"/>
      <c r="D697" s="72"/>
      <c r="E697" s="73"/>
      <c r="F697" s="73"/>
      <c r="G697" s="73"/>
      <c r="H697" s="73"/>
      <c r="I697" s="73"/>
      <c r="J697" s="73"/>
      <c r="K697" s="73"/>
      <c r="L697" s="73">
        <v>77</v>
      </c>
      <c r="M697" s="73">
        <v>152</v>
      </c>
      <c r="N697" s="73"/>
      <c r="O697" s="73"/>
      <c r="P697" s="73">
        <v>125</v>
      </c>
      <c r="Q697" s="73"/>
      <c r="R697" s="73"/>
      <c r="S697" s="73"/>
      <c r="T697" s="73"/>
      <c r="U697" s="73"/>
      <c r="V697" s="73">
        <v>29</v>
      </c>
      <c r="W697" s="73">
        <v>29</v>
      </c>
      <c r="X697" s="73"/>
      <c r="Y697" s="73"/>
      <c r="Z697" s="73">
        <v>13</v>
      </c>
      <c r="AA697" s="73"/>
      <c r="AB697" s="73">
        <v>88</v>
      </c>
      <c r="AC697" s="73"/>
      <c r="AD697" s="73"/>
      <c r="AE697" s="74">
        <v>229</v>
      </c>
      <c r="AF697" s="17">
        <v>60</v>
      </c>
      <c r="AG697" s="18">
        <v>105</v>
      </c>
      <c r="AH697" s="19">
        <v>60</v>
      </c>
      <c r="AI697" s="20">
        <v>120</v>
      </c>
      <c r="AJ697" s="21">
        <v>60</v>
      </c>
      <c r="AK697" s="22">
        <v>105</v>
      </c>
      <c r="AL697" s="23">
        <f t="shared" si="0"/>
        <v>510</v>
      </c>
      <c r="AM697" s="24" t="s">
        <v>160</v>
      </c>
      <c r="AN697" s="37"/>
      <c r="AO697" s="24" t="s">
        <v>1149</v>
      </c>
      <c r="AP697" s="34"/>
      <c r="AQ697" s="38"/>
      <c r="AR697" s="39" t="s">
        <v>111</v>
      </c>
      <c r="AS697" s="40">
        <v>1.6</v>
      </c>
      <c r="AT697" s="40">
        <v>178.8</v>
      </c>
      <c r="AU697" s="41">
        <v>81.099999999999994</v>
      </c>
      <c r="AV697" s="31"/>
      <c r="AW697" s="26"/>
      <c r="AX697" s="26"/>
      <c r="AY697" s="26">
        <v>2</v>
      </c>
      <c r="AZ697" s="26"/>
      <c r="BA697" s="25"/>
      <c r="BB697" s="24">
        <v>179</v>
      </c>
      <c r="BC697" s="26">
        <v>45</v>
      </c>
      <c r="BD697" s="32" t="s">
        <v>70</v>
      </c>
      <c r="BE697" s="32">
        <v>50</v>
      </c>
      <c r="BF697" s="35" t="s">
        <v>313</v>
      </c>
      <c r="BG697" s="26" t="s">
        <v>72</v>
      </c>
      <c r="BH697" s="29">
        <v>25</v>
      </c>
      <c r="BI697" s="26" t="s">
        <v>156</v>
      </c>
      <c r="BJ697" s="37"/>
      <c r="BK697" s="36"/>
      <c r="BL697" s="204" t="str">
        <f t="shared" si="11"/>
        <v>insert into Pokemon values ( 696, Zoroark, level, 60,  105,  60, 120,  60,  105, trainer,  0)</v>
      </c>
    </row>
    <row r="698" spans="1:64" ht="12.75" customHeight="1">
      <c r="A698" s="12">
        <v>571.1</v>
      </c>
      <c r="B698" s="71" t="s">
        <v>1152</v>
      </c>
      <c r="C698" s="71" t="s">
        <v>291</v>
      </c>
      <c r="D698" s="72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>
        <v>220</v>
      </c>
      <c r="AE698" s="74"/>
      <c r="AF698" s="17">
        <v>55</v>
      </c>
      <c r="AG698" s="18">
        <v>100</v>
      </c>
      <c r="AH698" s="19">
        <v>60</v>
      </c>
      <c r="AI698" s="20">
        <v>125</v>
      </c>
      <c r="AJ698" s="21">
        <v>60</v>
      </c>
      <c r="AK698" s="22">
        <v>110</v>
      </c>
      <c r="AL698" s="23">
        <f t="shared" si="0"/>
        <v>510</v>
      </c>
      <c r="AM698" s="24" t="s">
        <v>141</v>
      </c>
      <c r="AN698" s="37" t="s">
        <v>389</v>
      </c>
      <c r="AO698" s="24" t="s">
        <v>1149</v>
      </c>
      <c r="AP698" s="34"/>
      <c r="AQ698" s="38"/>
      <c r="AR698" s="39" t="s">
        <v>111</v>
      </c>
      <c r="AS698" s="40">
        <v>1.6</v>
      </c>
      <c r="AT698" s="40">
        <v>160.9</v>
      </c>
      <c r="AU698" s="41">
        <v>73</v>
      </c>
      <c r="AV698" s="31"/>
      <c r="AW698" s="26"/>
      <c r="AX698" s="26"/>
      <c r="AY698" s="26">
        <v>2</v>
      </c>
      <c r="AZ698" s="26"/>
      <c r="BA698" s="25"/>
      <c r="BB698" s="24">
        <v>179</v>
      </c>
      <c r="BC698" s="26">
        <v>45</v>
      </c>
      <c r="BD698" s="32" t="s">
        <v>70</v>
      </c>
      <c r="BE698" s="32">
        <v>50</v>
      </c>
      <c r="BF698" s="35" t="s">
        <v>313</v>
      </c>
      <c r="BG698" s="26" t="s">
        <v>72</v>
      </c>
      <c r="BH698" s="29">
        <v>25</v>
      </c>
      <c r="BI698" s="26" t="s">
        <v>156</v>
      </c>
      <c r="BJ698" s="37"/>
      <c r="BK698" s="36"/>
      <c r="BL698" s="204" t="str">
        <f t="shared" si="11"/>
        <v>insert into Pokemon values ( 697, Zoroark (Hisuian), level, 55,  100,  60, 125,  60,  110, trainer,  0)</v>
      </c>
    </row>
    <row r="699" spans="1:64" ht="12.75" customHeight="1">
      <c r="A699" s="12">
        <v>572</v>
      </c>
      <c r="B699" s="71" t="s">
        <v>1153</v>
      </c>
      <c r="C699" s="71"/>
      <c r="D699" s="72"/>
      <c r="E699" s="73"/>
      <c r="F699" s="73"/>
      <c r="G699" s="73"/>
      <c r="H699" s="73"/>
      <c r="I699" s="73"/>
      <c r="J699" s="73"/>
      <c r="K699" s="73"/>
      <c r="L699" s="73">
        <v>78</v>
      </c>
      <c r="M699" s="73">
        <v>107</v>
      </c>
      <c r="N699" s="73"/>
      <c r="O699" s="73"/>
      <c r="P699" s="73"/>
      <c r="Q699" s="73"/>
      <c r="R699" s="73"/>
      <c r="S699" s="73"/>
      <c r="T699" s="73"/>
      <c r="U699" s="73"/>
      <c r="V699" s="73">
        <v>266</v>
      </c>
      <c r="W699" s="73"/>
      <c r="X699" s="73"/>
      <c r="Y699" s="73">
        <v>87</v>
      </c>
      <c r="Z699" s="73"/>
      <c r="AA699" s="73">
        <v>50</v>
      </c>
      <c r="AB699" s="73"/>
      <c r="AC699" s="73"/>
      <c r="AD699" s="73"/>
      <c r="AE699" s="74"/>
      <c r="AF699" s="17">
        <v>55</v>
      </c>
      <c r="AG699" s="18">
        <v>50</v>
      </c>
      <c r="AH699" s="19">
        <v>40</v>
      </c>
      <c r="AI699" s="20">
        <v>40</v>
      </c>
      <c r="AJ699" s="21">
        <v>40</v>
      </c>
      <c r="AK699" s="22">
        <v>75</v>
      </c>
      <c r="AL699" s="23">
        <f t="shared" si="0"/>
        <v>300</v>
      </c>
      <c r="AM699" s="24" t="s">
        <v>141</v>
      </c>
      <c r="AN699" s="37"/>
      <c r="AO699" s="24" t="s">
        <v>214</v>
      </c>
      <c r="AP699" s="26" t="s">
        <v>264</v>
      </c>
      <c r="AQ699" s="27" t="s">
        <v>384</v>
      </c>
      <c r="AR699" s="28" t="s">
        <v>178</v>
      </c>
      <c r="AS699" s="29">
        <v>0.4</v>
      </c>
      <c r="AT699" s="29">
        <v>12.8</v>
      </c>
      <c r="AU699" s="30">
        <v>5.8</v>
      </c>
      <c r="AV699" s="31"/>
      <c r="AW699" s="26"/>
      <c r="AX699" s="26"/>
      <c r="AY699" s="26"/>
      <c r="AZ699" s="26"/>
      <c r="BA699" s="25">
        <v>1</v>
      </c>
      <c r="BB699" s="24">
        <v>60</v>
      </c>
      <c r="BC699" s="26">
        <v>255</v>
      </c>
      <c r="BD699" s="32" t="s">
        <v>217</v>
      </c>
      <c r="BE699" s="32">
        <v>50</v>
      </c>
      <c r="BF699" s="35" t="s">
        <v>313</v>
      </c>
      <c r="BG699" s="26" t="s">
        <v>219</v>
      </c>
      <c r="BH699" s="29">
        <v>15</v>
      </c>
      <c r="BI699" s="26" t="s">
        <v>156</v>
      </c>
      <c r="BJ699" s="37"/>
      <c r="BK699" s="36" t="s">
        <v>570</v>
      </c>
      <c r="BL699" s="204" t="str">
        <f t="shared" si="11"/>
        <v>insert into Pokemon values ( 698, Minccino, level, 55,  50,  40, 40,  40,  75, trainer,  Shiny Stone)</v>
      </c>
    </row>
    <row r="700" spans="1:64" ht="12.75" customHeight="1">
      <c r="A700" s="12">
        <v>573</v>
      </c>
      <c r="B700" s="71" t="s">
        <v>1154</v>
      </c>
      <c r="C700" s="71"/>
      <c r="D700" s="72"/>
      <c r="E700" s="73"/>
      <c r="F700" s="73"/>
      <c r="G700" s="73"/>
      <c r="H700" s="73"/>
      <c r="I700" s="73"/>
      <c r="J700" s="73"/>
      <c r="K700" s="73"/>
      <c r="L700" s="73">
        <v>79</v>
      </c>
      <c r="M700" s="73">
        <v>108</v>
      </c>
      <c r="N700" s="73"/>
      <c r="O700" s="73"/>
      <c r="P700" s="73"/>
      <c r="Q700" s="73"/>
      <c r="R700" s="73"/>
      <c r="S700" s="73"/>
      <c r="T700" s="73"/>
      <c r="U700" s="73"/>
      <c r="V700" s="73">
        <v>267</v>
      </c>
      <c r="W700" s="73"/>
      <c r="X700" s="73"/>
      <c r="Y700" s="73">
        <v>88</v>
      </c>
      <c r="Z700" s="73"/>
      <c r="AA700" s="73">
        <v>51</v>
      </c>
      <c r="AB700" s="73"/>
      <c r="AC700" s="73"/>
      <c r="AD700" s="73"/>
      <c r="AE700" s="74"/>
      <c r="AF700" s="17">
        <v>75</v>
      </c>
      <c r="AG700" s="18">
        <v>95</v>
      </c>
      <c r="AH700" s="19">
        <v>60</v>
      </c>
      <c r="AI700" s="20">
        <v>65</v>
      </c>
      <c r="AJ700" s="21">
        <v>60</v>
      </c>
      <c r="AK700" s="22">
        <v>115</v>
      </c>
      <c r="AL700" s="23">
        <f t="shared" si="0"/>
        <v>470</v>
      </c>
      <c r="AM700" s="24" t="s">
        <v>141</v>
      </c>
      <c r="AN700" s="37"/>
      <c r="AO700" s="24" t="s">
        <v>214</v>
      </c>
      <c r="AP700" s="26" t="s">
        <v>264</v>
      </c>
      <c r="AQ700" s="27" t="s">
        <v>384</v>
      </c>
      <c r="AR700" s="28" t="s">
        <v>106</v>
      </c>
      <c r="AS700" s="29">
        <v>0.5</v>
      </c>
      <c r="AT700" s="29">
        <v>16.5</v>
      </c>
      <c r="AU700" s="30">
        <v>7.5</v>
      </c>
      <c r="AV700" s="31"/>
      <c r="AW700" s="26"/>
      <c r="AX700" s="26"/>
      <c r="AY700" s="26"/>
      <c r="AZ700" s="26"/>
      <c r="BA700" s="25">
        <v>2</v>
      </c>
      <c r="BB700" s="24">
        <v>165</v>
      </c>
      <c r="BC700" s="26">
        <v>60</v>
      </c>
      <c r="BD700" s="32" t="s">
        <v>217</v>
      </c>
      <c r="BE700" s="32">
        <v>50</v>
      </c>
      <c r="BF700" s="35" t="s">
        <v>313</v>
      </c>
      <c r="BG700" s="26" t="s">
        <v>219</v>
      </c>
      <c r="BH700" s="29">
        <v>15</v>
      </c>
      <c r="BI700" s="26" t="s">
        <v>156</v>
      </c>
      <c r="BJ700" s="37"/>
      <c r="BK700" s="36"/>
      <c r="BL700" s="204" t="str">
        <f t="shared" si="11"/>
        <v>insert into Pokemon values ( 699, Cinccino, level, 75,  95,  60, 65,  60,  115, trainer,  0)</v>
      </c>
    </row>
    <row r="701" spans="1:64" ht="12.75" customHeight="1">
      <c r="A701" s="12">
        <v>574</v>
      </c>
      <c r="B701" s="71" t="s">
        <v>1155</v>
      </c>
      <c r="C701" s="71"/>
      <c r="D701" s="72"/>
      <c r="E701" s="73"/>
      <c r="F701" s="73"/>
      <c r="G701" s="73"/>
      <c r="H701" s="73"/>
      <c r="I701" s="73"/>
      <c r="J701" s="73"/>
      <c r="K701" s="73"/>
      <c r="L701" s="73">
        <v>80</v>
      </c>
      <c r="M701" s="73">
        <v>136</v>
      </c>
      <c r="N701" s="73"/>
      <c r="O701" s="73"/>
      <c r="P701" s="73">
        <v>126</v>
      </c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>
        <v>267</v>
      </c>
      <c r="AB701" s="73"/>
      <c r="AC701" s="73">
        <v>51</v>
      </c>
      <c r="AD701" s="73"/>
      <c r="AE701" s="74">
        <v>234</v>
      </c>
      <c r="AF701" s="17">
        <v>45</v>
      </c>
      <c r="AG701" s="18">
        <v>30</v>
      </c>
      <c r="AH701" s="19">
        <v>50</v>
      </c>
      <c r="AI701" s="20">
        <v>55</v>
      </c>
      <c r="AJ701" s="21">
        <v>65</v>
      </c>
      <c r="AK701" s="22">
        <v>45</v>
      </c>
      <c r="AL701" s="23">
        <f t="shared" si="0"/>
        <v>290</v>
      </c>
      <c r="AM701" s="24" t="s">
        <v>184</v>
      </c>
      <c r="AN701" s="37"/>
      <c r="AO701" s="24" t="s">
        <v>232</v>
      </c>
      <c r="AP701" s="34" t="s">
        <v>230</v>
      </c>
      <c r="AQ701" s="27" t="s">
        <v>395</v>
      </c>
      <c r="AR701" s="28" t="s">
        <v>178</v>
      </c>
      <c r="AS701" s="29">
        <v>0.4</v>
      </c>
      <c r="AT701" s="29">
        <v>12.8</v>
      </c>
      <c r="AU701" s="30">
        <v>5.8</v>
      </c>
      <c r="AV701" s="31"/>
      <c r="AW701" s="26"/>
      <c r="AX701" s="26"/>
      <c r="AY701" s="26"/>
      <c r="AZ701" s="26">
        <v>1</v>
      </c>
      <c r="BA701" s="25"/>
      <c r="BB701" s="24">
        <v>58</v>
      </c>
      <c r="BC701" s="26">
        <v>200</v>
      </c>
      <c r="BD701" s="32" t="s">
        <v>70</v>
      </c>
      <c r="BE701" s="32">
        <v>50</v>
      </c>
      <c r="BF701" s="35" t="s">
        <v>155</v>
      </c>
      <c r="BG701" s="26" t="s">
        <v>219</v>
      </c>
      <c r="BH701" s="29">
        <v>20</v>
      </c>
      <c r="BI701" s="26" t="s">
        <v>305</v>
      </c>
      <c r="BJ701" s="37"/>
      <c r="BK701" s="36" t="s">
        <v>77</v>
      </c>
      <c r="BL701" s="204" t="str">
        <f t="shared" si="11"/>
        <v>insert into Pokemon values ( 700, Gothita, level, 45,  30,  50, 55,  65,  45, trainer,  Lv. 32)</v>
      </c>
    </row>
    <row r="702" spans="1:64" ht="12.75" customHeight="1">
      <c r="A702" s="12">
        <v>575</v>
      </c>
      <c r="B702" s="71" t="s">
        <v>1156</v>
      </c>
      <c r="C702" s="71"/>
      <c r="D702" s="72"/>
      <c r="E702" s="73"/>
      <c r="F702" s="73"/>
      <c r="G702" s="73"/>
      <c r="H702" s="73"/>
      <c r="I702" s="73"/>
      <c r="J702" s="73"/>
      <c r="K702" s="73"/>
      <c r="L702" s="73">
        <v>81</v>
      </c>
      <c r="M702" s="73">
        <v>137</v>
      </c>
      <c r="N702" s="73"/>
      <c r="O702" s="73"/>
      <c r="P702" s="73">
        <v>127</v>
      </c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>
        <v>268</v>
      </c>
      <c r="AB702" s="73"/>
      <c r="AC702" s="73">
        <v>52</v>
      </c>
      <c r="AD702" s="73"/>
      <c r="AE702" s="74">
        <v>235</v>
      </c>
      <c r="AF702" s="17">
        <v>60</v>
      </c>
      <c r="AG702" s="18">
        <v>45</v>
      </c>
      <c r="AH702" s="19">
        <v>70</v>
      </c>
      <c r="AI702" s="20">
        <v>75</v>
      </c>
      <c r="AJ702" s="21">
        <v>85</v>
      </c>
      <c r="AK702" s="22">
        <v>55</v>
      </c>
      <c r="AL702" s="23">
        <f t="shared" si="0"/>
        <v>390</v>
      </c>
      <c r="AM702" s="24" t="s">
        <v>184</v>
      </c>
      <c r="AN702" s="37"/>
      <c r="AO702" s="24" t="s">
        <v>232</v>
      </c>
      <c r="AP702" s="34" t="s">
        <v>230</v>
      </c>
      <c r="AQ702" s="27" t="s">
        <v>395</v>
      </c>
      <c r="AR702" s="28" t="s">
        <v>69</v>
      </c>
      <c r="AS702" s="29">
        <v>0.7</v>
      </c>
      <c r="AT702" s="29">
        <v>39.700000000000003</v>
      </c>
      <c r="AU702" s="30">
        <v>18</v>
      </c>
      <c r="AV702" s="31"/>
      <c r="AW702" s="26"/>
      <c r="AX702" s="26"/>
      <c r="AY702" s="26"/>
      <c r="AZ702" s="26">
        <v>2</v>
      </c>
      <c r="BA702" s="25"/>
      <c r="BB702" s="24">
        <v>137</v>
      </c>
      <c r="BC702" s="26">
        <v>100</v>
      </c>
      <c r="BD702" s="32" t="s">
        <v>70</v>
      </c>
      <c r="BE702" s="32">
        <v>50</v>
      </c>
      <c r="BF702" s="35" t="s">
        <v>155</v>
      </c>
      <c r="BG702" s="26" t="s">
        <v>219</v>
      </c>
      <c r="BH702" s="29">
        <v>20</v>
      </c>
      <c r="BI702" s="26" t="s">
        <v>305</v>
      </c>
      <c r="BJ702" s="37"/>
      <c r="BK702" s="36" t="s">
        <v>1157</v>
      </c>
      <c r="BL702" s="204" t="str">
        <f t="shared" si="11"/>
        <v>insert into Pokemon values ( 701, Gothorita, level, 60,  45,  70, 75,  85,  55, trainer,  Lv. 41)</v>
      </c>
    </row>
    <row r="703" spans="1:64" ht="12.75" customHeight="1">
      <c r="A703" s="12">
        <v>576</v>
      </c>
      <c r="B703" s="71" t="s">
        <v>1158</v>
      </c>
      <c r="C703" s="71"/>
      <c r="D703" s="72"/>
      <c r="E703" s="73"/>
      <c r="F703" s="73"/>
      <c r="G703" s="73"/>
      <c r="H703" s="73"/>
      <c r="I703" s="73"/>
      <c r="J703" s="73"/>
      <c r="K703" s="73"/>
      <c r="L703" s="73">
        <v>82</v>
      </c>
      <c r="M703" s="73">
        <v>138</v>
      </c>
      <c r="N703" s="73"/>
      <c r="O703" s="73"/>
      <c r="P703" s="73">
        <v>128</v>
      </c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>
        <v>269</v>
      </c>
      <c r="AB703" s="73"/>
      <c r="AC703" s="73">
        <v>53</v>
      </c>
      <c r="AD703" s="73"/>
      <c r="AE703" s="74">
        <v>236</v>
      </c>
      <c r="AF703" s="17">
        <v>70</v>
      </c>
      <c r="AG703" s="18">
        <v>55</v>
      </c>
      <c r="AH703" s="19">
        <v>95</v>
      </c>
      <c r="AI703" s="20">
        <v>95</v>
      </c>
      <c r="AJ703" s="21">
        <v>110</v>
      </c>
      <c r="AK703" s="22">
        <v>65</v>
      </c>
      <c r="AL703" s="23">
        <f t="shared" si="0"/>
        <v>490</v>
      </c>
      <c r="AM703" s="24" t="s">
        <v>184</v>
      </c>
      <c r="AN703" s="37"/>
      <c r="AO703" s="24" t="s">
        <v>232</v>
      </c>
      <c r="AP703" s="34" t="s">
        <v>230</v>
      </c>
      <c r="AQ703" s="27" t="s">
        <v>395</v>
      </c>
      <c r="AR703" s="28" t="s">
        <v>148</v>
      </c>
      <c r="AS703" s="29">
        <v>1.5</v>
      </c>
      <c r="AT703" s="29">
        <v>97</v>
      </c>
      <c r="AU703" s="30">
        <v>44</v>
      </c>
      <c r="AV703" s="31"/>
      <c r="AW703" s="26"/>
      <c r="AX703" s="26"/>
      <c r="AY703" s="26"/>
      <c r="AZ703" s="26">
        <v>3</v>
      </c>
      <c r="BA703" s="25"/>
      <c r="BB703" s="24">
        <v>245</v>
      </c>
      <c r="BC703" s="26">
        <v>50</v>
      </c>
      <c r="BD703" s="32" t="s">
        <v>70</v>
      </c>
      <c r="BE703" s="32">
        <v>50</v>
      </c>
      <c r="BF703" s="35" t="s">
        <v>155</v>
      </c>
      <c r="BG703" s="26" t="s">
        <v>219</v>
      </c>
      <c r="BH703" s="29">
        <v>20</v>
      </c>
      <c r="BI703" s="26" t="s">
        <v>305</v>
      </c>
      <c r="BJ703" s="37"/>
      <c r="BK703" s="36"/>
      <c r="BL703" s="204" t="str">
        <f t="shared" si="11"/>
        <v>insert into Pokemon values ( 702, Gothitelle, level, 70,  55,  95, 95,  110,  65, trainer,  0)</v>
      </c>
    </row>
    <row r="704" spans="1:64" ht="12.75" customHeight="1">
      <c r="A704" s="12">
        <v>577</v>
      </c>
      <c r="B704" s="71" t="s">
        <v>1159</v>
      </c>
      <c r="C704" s="71"/>
      <c r="D704" s="72"/>
      <c r="E704" s="73"/>
      <c r="F704" s="73"/>
      <c r="G704" s="73"/>
      <c r="H704" s="73"/>
      <c r="I704" s="73"/>
      <c r="J704" s="73"/>
      <c r="K704" s="73"/>
      <c r="L704" s="73">
        <v>83</v>
      </c>
      <c r="M704" s="73">
        <v>139</v>
      </c>
      <c r="N704" s="73"/>
      <c r="O704" s="73">
        <v>115</v>
      </c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>
        <v>270</v>
      </c>
      <c r="AB704" s="73"/>
      <c r="AC704" s="73">
        <v>54</v>
      </c>
      <c r="AD704" s="73"/>
      <c r="AE704" s="74"/>
      <c r="AF704" s="17">
        <v>45</v>
      </c>
      <c r="AG704" s="18">
        <v>30</v>
      </c>
      <c r="AH704" s="19">
        <v>40</v>
      </c>
      <c r="AI704" s="20">
        <v>105</v>
      </c>
      <c r="AJ704" s="21">
        <v>50</v>
      </c>
      <c r="AK704" s="22">
        <v>20</v>
      </c>
      <c r="AL704" s="23">
        <f t="shared" si="0"/>
        <v>290</v>
      </c>
      <c r="AM704" s="24" t="s">
        <v>184</v>
      </c>
      <c r="AN704" s="37"/>
      <c r="AO704" s="24" t="s">
        <v>385</v>
      </c>
      <c r="AP704" s="26" t="s">
        <v>215</v>
      </c>
      <c r="AQ704" s="27" t="s">
        <v>348</v>
      </c>
      <c r="AR704" s="28" t="s">
        <v>118</v>
      </c>
      <c r="AS704" s="29">
        <v>0.3</v>
      </c>
      <c r="AT704" s="29">
        <v>2.2000000000000002</v>
      </c>
      <c r="AU704" s="30">
        <v>1</v>
      </c>
      <c r="AV704" s="31"/>
      <c r="AW704" s="26"/>
      <c r="AX704" s="26"/>
      <c r="AY704" s="26">
        <v>1</v>
      </c>
      <c r="AZ704" s="26"/>
      <c r="BA704" s="25"/>
      <c r="BB704" s="24">
        <v>58</v>
      </c>
      <c r="BC704" s="26">
        <v>200</v>
      </c>
      <c r="BD704" s="32" t="s">
        <v>70</v>
      </c>
      <c r="BE704" s="32">
        <v>50</v>
      </c>
      <c r="BF704" s="35" t="s">
        <v>71</v>
      </c>
      <c r="BG704" s="26" t="s">
        <v>120</v>
      </c>
      <c r="BH704" s="29">
        <v>20</v>
      </c>
      <c r="BI704" s="26" t="s">
        <v>377</v>
      </c>
      <c r="BJ704" s="37"/>
      <c r="BK704" s="36" t="s">
        <v>77</v>
      </c>
      <c r="BL704" s="204" t="str">
        <f t="shared" si="11"/>
        <v>insert into Pokemon values ( 703, Solosis, level, 45,  30,  40, 105,  50,  20, trainer,  Lv. 32)</v>
      </c>
    </row>
    <row r="705" spans="1:64" ht="12.75" customHeight="1">
      <c r="A705" s="12">
        <v>578</v>
      </c>
      <c r="B705" s="71" t="s">
        <v>1160</v>
      </c>
      <c r="C705" s="71"/>
      <c r="D705" s="72"/>
      <c r="E705" s="73"/>
      <c r="F705" s="73"/>
      <c r="G705" s="73"/>
      <c r="H705" s="73"/>
      <c r="I705" s="73"/>
      <c r="J705" s="73"/>
      <c r="K705" s="73"/>
      <c r="L705" s="73">
        <v>84</v>
      </c>
      <c r="M705" s="73">
        <v>140</v>
      </c>
      <c r="N705" s="73"/>
      <c r="O705" s="73">
        <v>116</v>
      </c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>
        <v>271</v>
      </c>
      <c r="AB705" s="73"/>
      <c r="AC705" s="73">
        <v>55</v>
      </c>
      <c r="AD705" s="73"/>
      <c r="AE705" s="74"/>
      <c r="AF705" s="17">
        <v>65</v>
      </c>
      <c r="AG705" s="18">
        <v>40</v>
      </c>
      <c r="AH705" s="19">
        <v>50</v>
      </c>
      <c r="AI705" s="20">
        <v>125</v>
      </c>
      <c r="AJ705" s="21">
        <v>60</v>
      </c>
      <c r="AK705" s="22">
        <v>30</v>
      </c>
      <c r="AL705" s="23">
        <f t="shared" si="0"/>
        <v>370</v>
      </c>
      <c r="AM705" s="24" t="s">
        <v>184</v>
      </c>
      <c r="AN705" s="37"/>
      <c r="AO705" s="24" t="s">
        <v>385</v>
      </c>
      <c r="AP705" s="26" t="s">
        <v>215</v>
      </c>
      <c r="AQ705" s="27" t="s">
        <v>348</v>
      </c>
      <c r="AR705" s="28" t="s">
        <v>88</v>
      </c>
      <c r="AS705" s="29">
        <v>0.6</v>
      </c>
      <c r="AT705" s="29">
        <v>17.600000000000001</v>
      </c>
      <c r="AU705" s="30">
        <v>8</v>
      </c>
      <c r="AV705" s="31"/>
      <c r="AW705" s="26"/>
      <c r="AX705" s="26"/>
      <c r="AY705" s="26">
        <v>2</v>
      </c>
      <c r="AZ705" s="26"/>
      <c r="BA705" s="25"/>
      <c r="BB705" s="24">
        <v>130</v>
      </c>
      <c r="BC705" s="26">
        <v>100</v>
      </c>
      <c r="BD705" s="32" t="s">
        <v>70</v>
      </c>
      <c r="BE705" s="32">
        <v>50</v>
      </c>
      <c r="BF705" s="35" t="s">
        <v>71</v>
      </c>
      <c r="BG705" s="26" t="s">
        <v>120</v>
      </c>
      <c r="BH705" s="29">
        <v>20</v>
      </c>
      <c r="BI705" s="26" t="s">
        <v>377</v>
      </c>
      <c r="BJ705" s="37"/>
      <c r="BK705" s="36" t="s">
        <v>1157</v>
      </c>
      <c r="BL705" s="204" t="str">
        <f t="shared" si="11"/>
        <v>insert into Pokemon values ( 704, Duosion, level, 65,  40,  50, 125,  60,  30, trainer,  Lv. 41)</v>
      </c>
    </row>
    <row r="706" spans="1:64" ht="12.75" customHeight="1">
      <c r="A706" s="12">
        <v>579</v>
      </c>
      <c r="B706" s="71" t="s">
        <v>1161</v>
      </c>
      <c r="C706" s="71"/>
      <c r="D706" s="72"/>
      <c r="E706" s="73"/>
      <c r="F706" s="73"/>
      <c r="G706" s="73"/>
      <c r="H706" s="73"/>
      <c r="I706" s="73"/>
      <c r="J706" s="73"/>
      <c r="K706" s="73"/>
      <c r="L706" s="73">
        <v>85</v>
      </c>
      <c r="M706" s="73">
        <v>141</v>
      </c>
      <c r="N706" s="73"/>
      <c r="O706" s="73">
        <v>117</v>
      </c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>
        <v>272</v>
      </c>
      <c r="AB706" s="73"/>
      <c r="AC706" s="73">
        <v>56</v>
      </c>
      <c r="AD706" s="73"/>
      <c r="AE706" s="74"/>
      <c r="AF706" s="17">
        <v>110</v>
      </c>
      <c r="AG706" s="18">
        <v>65</v>
      </c>
      <c r="AH706" s="19">
        <v>75</v>
      </c>
      <c r="AI706" s="20">
        <v>125</v>
      </c>
      <c r="AJ706" s="21">
        <v>85</v>
      </c>
      <c r="AK706" s="22">
        <v>30</v>
      </c>
      <c r="AL706" s="23">
        <f t="shared" si="0"/>
        <v>490</v>
      </c>
      <c r="AM706" s="24" t="s">
        <v>184</v>
      </c>
      <c r="AN706" s="37"/>
      <c r="AO706" s="24" t="s">
        <v>385</v>
      </c>
      <c r="AP706" s="26" t="s">
        <v>215</v>
      </c>
      <c r="AQ706" s="27" t="s">
        <v>348</v>
      </c>
      <c r="AR706" s="28" t="s">
        <v>76</v>
      </c>
      <c r="AS706" s="29">
        <v>1</v>
      </c>
      <c r="AT706" s="29">
        <v>44.3</v>
      </c>
      <c r="AU706" s="30">
        <v>20.100000000000001</v>
      </c>
      <c r="AV706" s="31"/>
      <c r="AW706" s="26"/>
      <c r="AX706" s="26"/>
      <c r="AY706" s="26">
        <v>3</v>
      </c>
      <c r="AZ706" s="26"/>
      <c r="BA706" s="25"/>
      <c r="BB706" s="24">
        <v>245</v>
      </c>
      <c r="BC706" s="26">
        <v>50</v>
      </c>
      <c r="BD706" s="32" t="s">
        <v>70</v>
      </c>
      <c r="BE706" s="32">
        <v>50</v>
      </c>
      <c r="BF706" s="35" t="s">
        <v>71</v>
      </c>
      <c r="BG706" s="26" t="s">
        <v>120</v>
      </c>
      <c r="BH706" s="29">
        <v>20</v>
      </c>
      <c r="BI706" s="26" t="s">
        <v>377</v>
      </c>
      <c r="BJ706" s="37"/>
      <c r="BK706" s="36"/>
      <c r="BL706" s="204" t="str">
        <f t="shared" si="11"/>
        <v>insert into Pokemon values ( 705, Reuniclus, level, 110,  65,  75, 125,  85,  30, trainer,  0)</v>
      </c>
    </row>
    <row r="707" spans="1:64" ht="12.75" customHeight="1">
      <c r="A707" s="12">
        <v>580</v>
      </c>
      <c r="B707" s="71" t="s">
        <v>1162</v>
      </c>
      <c r="C707" s="71"/>
      <c r="D707" s="72"/>
      <c r="E707" s="73"/>
      <c r="F707" s="73"/>
      <c r="G707" s="73"/>
      <c r="H707" s="73"/>
      <c r="I707" s="73"/>
      <c r="J707" s="73"/>
      <c r="K707" s="73"/>
      <c r="L707" s="73">
        <v>86</v>
      </c>
      <c r="M707" s="73">
        <v>153</v>
      </c>
      <c r="N707" s="73">
        <v>127</v>
      </c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B707" s="73"/>
      <c r="AC707" s="73"/>
      <c r="AD707" s="73"/>
      <c r="AE707" s="74"/>
      <c r="AF707" s="17">
        <v>62</v>
      </c>
      <c r="AG707" s="18">
        <v>44</v>
      </c>
      <c r="AH707" s="19">
        <v>50</v>
      </c>
      <c r="AI707" s="20">
        <v>44</v>
      </c>
      <c r="AJ707" s="21">
        <v>50</v>
      </c>
      <c r="AK707" s="22">
        <v>55</v>
      </c>
      <c r="AL707" s="23">
        <f t="shared" si="0"/>
        <v>305</v>
      </c>
      <c r="AM707" s="24" t="s">
        <v>103</v>
      </c>
      <c r="AN707" s="25" t="s">
        <v>95</v>
      </c>
      <c r="AO707" s="24" t="s">
        <v>142</v>
      </c>
      <c r="AP707" s="26" t="s">
        <v>144</v>
      </c>
      <c r="AQ707" s="27" t="s">
        <v>370</v>
      </c>
      <c r="AR707" s="28" t="s">
        <v>106</v>
      </c>
      <c r="AS707" s="29">
        <v>0.5</v>
      </c>
      <c r="AT707" s="29">
        <v>12.1</v>
      </c>
      <c r="AU707" s="30">
        <v>5.5</v>
      </c>
      <c r="AV707" s="31">
        <v>1</v>
      </c>
      <c r="AW707" s="26"/>
      <c r="AX707" s="26"/>
      <c r="AY707" s="26"/>
      <c r="AZ707" s="26"/>
      <c r="BA707" s="25"/>
      <c r="BB707" s="24">
        <v>61</v>
      </c>
      <c r="BC707" s="26">
        <v>190</v>
      </c>
      <c r="BD707" s="32" t="s">
        <v>119</v>
      </c>
      <c r="BE707" s="32">
        <v>50</v>
      </c>
      <c r="BF707" s="35" t="s">
        <v>107</v>
      </c>
      <c r="BG707" s="26" t="s">
        <v>120</v>
      </c>
      <c r="BH707" s="29">
        <v>20</v>
      </c>
      <c r="BI707" s="26" t="s">
        <v>108</v>
      </c>
      <c r="BJ707" s="25" t="s">
        <v>95</v>
      </c>
      <c r="BK707" s="36" t="s">
        <v>432</v>
      </c>
      <c r="BL707" s="204" t="str">
        <f t="shared" ref="BL707:BL770" si="12">"insert into Pokemon values ( "&amp;ROW()-1&amp;", "&amp;B707&amp;", level, "&amp;AF707&amp;",  "&amp;AG707&amp;",  "&amp;AH707&amp;", "&amp;AI707&amp;",  "&amp;AJ707&amp;",  "&amp;AK707&amp;", trainer,  "&amp;IF(BK707="","0",BK707)&amp;")"</f>
        <v>insert into Pokemon values ( 706, Ducklett, level, 62,  44,  50, 44,  50,  55, trainer,  Lv. 35)</v>
      </c>
    </row>
    <row r="708" spans="1:64" ht="12.75" customHeight="1">
      <c r="A708" s="12">
        <v>581</v>
      </c>
      <c r="B708" s="71" t="s">
        <v>1163</v>
      </c>
      <c r="C708" s="71"/>
      <c r="D708" s="72"/>
      <c r="E708" s="73"/>
      <c r="F708" s="73"/>
      <c r="G708" s="73"/>
      <c r="H708" s="73"/>
      <c r="I708" s="73"/>
      <c r="J708" s="73"/>
      <c r="K708" s="73"/>
      <c r="L708" s="73">
        <v>87</v>
      </c>
      <c r="M708" s="73">
        <v>154</v>
      </c>
      <c r="N708" s="73">
        <v>128</v>
      </c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B708" s="73"/>
      <c r="AC708" s="73"/>
      <c r="AD708" s="73"/>
      <c r="AE708" s="74"/>
      <c r="AF708" s="17">
        <v>75</v>
      </c>
      <c r="AG708" s="18">
        <v>87</v>
      </c>
      <c r="AH708" s="19">
        <v>63</v>
      </c>
      <c r="AI708" s="20">
        <v>87</v>
      </c>
      <c r="AJ708" s="21">
        <v>63</v>
      </c>
      <c r="AK708" s="22">
        <v>98</v>
      </c>
      <c r="AL708" s="23">
        <f t="shared" si="0"/>
        <v>473</v>
      </c>
      <c r="AM708" s="24" t="s">
        <v>103</v>
      </c>
      <c r="AN708" s="25" t="s">
        <v>95</v>
      </c>
      <c r="AO708" s="24" t="s">
        <v>142</v>
      </c>
      <c r="AP708" s="26" t="s">
        <v>144</v>
      </c>
      <c r="AQ708" s="27" t="s">
        <v>370</v>
      </c>
      <c r="AR708" s="28" t="s">
        <v>207</v>
      </c>
      <c r="AS708" s="29">
        <v>1.3</v>
      </c>
      <c r="AT708" s="29">
        <v>53.4</v>
      </c>
      <c r="AU708" s="30">
        <v>24.2</v>
      </c>
      <c r="AV708" s="31"/>
      <c r="AW708" s="26"/>
      <c r="AX708" s="26"/>
      <c r="AY708" s="26"/>
      <c r="AZ708" s="26"/>
      <c r="BA708" s="25">
        <v>2</v>
      </c>
      <c r="BB708" s="24">
        <v>166</v>
      </c>
      <c r="BC708" s="26">
        <v>45</v>
      </c>
      <c r="BD708" s="32" t="s">
        <v>119</v>
      </c>
      <c r="BE708" s="32">
        <v>50</v>
      </c>
      <c r="BF708" s="35" t="s">
        <v>128</v>
      </c>
      <c r="BG708" s="26" t="s">
        <v>120</v>
      </c>
      <c r="BH708" s="29">
        <v>20</v>
      </c>
      <c r="BI708" s="26" t="s">
        <v>108</v>
      </c>
      <c r="BJ708" s="25" t="s">
        <v>95</v>
      </c>
      <c r="BK708" s="36"/>
      <c r="BL708" s="204" t="str">
        <f t="shared" si="12"/>
        <v>insert into Pokemon values ( 707, Swanna, level, 75,  87,  63, 87,  63,  98, trainer,  0)</v>
      </c>
    </row>
    <row r="709" spans="1:64" ht="12.75" customHeight="1">
      <c r="A709" s="12">
        <v>582</v>
      </c>
      <c r="B709" s="71" t="s">
        <v>1164</v>
      </c>
      <c r="C709" s="71"/>
      <c r="D709" s="72"/>
      <c r="E709" s="73"/>
      <c r="F709" s="73"/>
      <c r="G709" s="73"/>
      <c r="H709" s="73"/>
      <c r="I709" s="73"/>
      <c r="J709" s="73"/>
      <c r="K709" s="73"/>
      <c r="L709" s="73">
        <v>88</v>
      </c>
      <c r="M709" s="73">
        <v>255</v>
      </c>
      <c r="N709" s="73"/>
      <c r="O709" s="73"/>
      <c r="P709" s="73">
        <v>85</v>
      </c>
      <c r="Q709" s="73">
        <v>255</v>
      </c>
      <c r="R709" s="73"/>
      <c r="S709" s="73"/>
      <c r="T709" s="73">
        <v>127</v>
      </c>
      <c r="U709" s="73"/>
      <c r="V709" s="73">
        <v>332</v>
      </c>
      <c r="W709" s="73"/>
      <c r="X709" s="73"/>
      <c r="Y709" s="73">
        <v>153</v>
      </c>
      <c r="Z709" s="73"/>
      <c r="AA709" s="73">
        <v>72</v>
      </c>
      <c r="AB709" s="73"/>
      <c r="AC709" s="73">
        <v>22</v>
      </c>
      <c r="AD709" s="73"/>
      <c r="AE709" s="74"/>
      <c r="AF709" s="17">
        <v>36</v>
      </c>
      <c r="AG709" s="18">
        <v>50</v>
      </c>
      <c r="AH709" s="19">
        <v>50</v>
      </c>
      <c r="AI709" s="20">
        <v>65</v>
      </c>
      <c r="AJ709" s="21">
        <v>60</v>
      </c>
      <c r="AK709" s="22">
        <v>44</v>
      </c>
      <c r="AL709" s="23">
        <f t="shared" si="0"/>
        <v>305</v>
      </c>
      <c r="AM709" s="24" t="s">
        <v>191</v>
      </c>
      <c r="AN709" s="37"/>
      <c r="AO709" s="24" t="s">
        <v>371</v>
      </c>
      <c r="AP709" s="34" t="s">
        <v>193</v>
      </c>
      <c r="AQ709" s="27" t="s">
        <v>397</v>
      </c>
      <c r="AR709" s="28" t="s">
        <v>178</v>
      </c>
      <c r="AS709" s="29">
        <v>0.4</v>
      </c>
      <c r="AT709" s="29">
        <v>12.6</v>
      </c>
      <c r="AU709" s="30">
        <v>5.7</v>
      </c>
      <c r="AV709" s="31"/>
      <c r="AW709" s="26"/>
      <c r="AX709" s="26"/>
      <c r="AY709" s="26">
        <v>1</v>
      </c>
      <c r="AZ709" s="26"/>
      <c r="BA709" s="25"/>
      <c r="BB709" s="24">
        <v>61</v>
      </c>
      <c r="BC709" s="26">
        <v>255</v>
      </c>
      <c r="BD709" s="32" t="s">
        <v>119</v>
      </c>
      <c r="BE709" s="32">
        <v>50</v>
      </c>
      <c r="BF709" s="35" t="s">
        <v>128</v>
      </c>
      <c r="BG709" s="26" t="s">
        <v>120</v>
      </c>
      <c r="BH709" s="29">
        <v>20</v>
      </c>
      <c r="BI709" s="26" t="s">
        <v>329</v>
      </c>
      <c r="BJ709" s="37"/>
      <c r="BK709" s="36" t="s">
        <v>432</v>
      </c>
      <c r="BL709" s="204" t="str">
        <f t="shared" si="12"/>
        <v>insert into Pokemon values ( 708, Vanillite, level, 36,  50,  50, 65,  60,  44, trainer,  Lv. 35)</v>
      </c>
    </row>
    <row r="710" spans="1:64" ht="12.75" customHeight="1">
      <c r="A710" s="12">
        <v>583</v>
      </c>
      <c r="B710" s="71" t="s">
        <v>1165</v>
      </c>
      <c r="C710" s="71"/>
      <c r="D710" s="72"/>
      <c r="E710" s="73"/>
      <c r="F710" s="73"/>
      <c r="G710" s="73"/>
      <c r="H710" s="73"/>
      <c r="I710" s="73"/>
      <c r="J710" s="73"/>
      <c r="K710" s="73"/>
      <c r="L710" s="73">
        <v>89</v>
      </c>
      <c r="M710" s="73">
        <v>256</v>
      </c>
      <c r="N710" s="73"/>
      <c r="O710" s="73"/>
      <c r="P710" s="73">
        <v>86</v>
      </c>
      <c r="Q710" s="73">
        <v>256</v>
      </c>
      <c r="R710" s="73"/>
      <c r="S710" s="73"/>
      <c r="T710" s="73">
        <v>128</v>
      </c>
      <c r="U710" s="73"/>
      <c r="V710" s="73">
        <v>333</v>
      </c>
      <c r="W710" s="73"/>
      <c r="X710" s="73"/>
      <c r="Y710" s="73">
        <v>154</v>
      </c>
      <c r="Z710" s="73"/>
      <c r="AA710" s="73">
        <v>73</v>
      </c>
      <c r="AB710" s="73"/>
      <c r="AC710" s="73">
        <v>23</v>
      </c>
      <c r="AD710" s="73"/>
      <c r="AE710" s="74"/>
      <c r="AF710" s="17">
        <v>51</v>
      </c>
      <c r="AG710" s="18">
        <v>65</v>
      </c>
      <c r="AH710" s="19">
        <v>65</v>
      </c>
      <c r="AI710" s="20">
        <v>80</v>
      </c>
      <c r="AJ710" s="21">
        <v>75</v>
      </c>
      <c r="AK710" s="22">
        <v>59</v>
      </c>
      <c r="AL710" s="23">
        <f t="shared" si="0"/>
        <v>395</v>
      </c>
      <c r="AM710" s="24" t="s">
        <v>191</v>
      </c>
      <c r="AN710" s="37"/>
      <c r="AO710" s="24" t="s">
        <v>371</v>
      </c>
      <c r="AP710" s="34" t="s">
        <v>193</v>
      </c>
      <c r="AQ710" s="27" t="s">
        <v>397</v>
      </c>
      <c r="AR710" s="28" t="s">
        <v>92</v>
      </c>
      <c r="AS710" s="29">
        <v>1.1000000000000001</v>
      </c>
      <c r="AT710" s="29">
        <v>90.4</v>
      </c>
      <c r="AU710" s="30">
        <v>41</v>
      </c>
      <c r="AV710" s="31"/>
      <c r="AW710" s="26"/>
      <c r="AX710" s="26"/>
      <c r="AY710" s="26">
        <v>2</v>
      </c>
      <c r="AZ710" s="26"/>
      <c r="BA710" s="25"/>
      <c r="BB710" s="24">
        <v>138</v>
      </c>
      <c r="BC710" s="26">
        <v>120</v>
      </c>
      <c r="BD710" s="32" t="s">
        <v>119</v>
      </c>
      <c r="BE710" s="32">
        <v>50</v>
      </c>
      <c r="BF710" s="35" t="s">
        <v>128</v>
      </c>
      <c r="BG710" s="26" t="s">
        <v>120</v>
      </c>
      <c r="BH710" s="29">
        <v>20</v>
      </c>
      <c r="BI710" s="26" t="s">
        <v>329</v>
      </c>
      <c r="BJ710" s="37"/>
      <c r="BK710" s="36" t="s">
        <v>1166</v>
      </c>
      <c r="BL710" s="204" t="str">
        <f t="shared" si="12"/>
        <v>insert into Pokemon values ( 709, Vanillish, level, 51,  65,  65, 80,  75,  59, trainer,  Lv. 47)</v>
      </c>
    </row>
    <row r="711" spans="1:64" ht="12.75" customHeight="1">
      <c r="A711" s="12">
        <v>584</v>
      </c>
      <c r="B711" s="71" t="s">
        <v>1167</v>
      </c>
      <c r="C711" s="71"/>
      <c r="D711" s="72"/>
      <c r="E711" s="73"/>
      <c r="F711" s="73"/>
      <c r="G711" s="73"/>
      <c r="H711" s="73"/>
      <c r="I711" s="73"/>
      <c r="J711" s="73"/>
      <c r="K711" s="73"/>
      <c r="L711" s="73">
        <v>90</v>
      </c>
      <c r="M711" s="73">
        <v>257</v>
      </c>
      <c r="N711" s="73"/>
      <c r="O711" s="73"/>
      <c r="P711" s="73">
        <v>87</v>
      </c>
      <c r="Q711" s="73">
        <v>257</v>
      </c>
      <c r="R711" s="73"/>
      <c r="S711" s="73"/>
      <c r="T711" s="73">
        <v>129</v>
      </c>
      <c r="U711" s="73"/>
      <c r="V711" s="73">
        <v>334</v>
      </c>
      <c r="W711" s="73"/>
      <c r="X711" s="73"/>
      <c r="Y711" s="73">
        <v>155</v>
      </c>
      <c r="Z711" s="73"/>
      <c r="AA711" s="73">
        <v>74</v>
      </c>
      <c r="AB711" s="73"/>
      <c r="AC711" s="73">
        <v>24</v>
      </c>
      <c r="AD711" s="73"/>
      <c r="AE711" s="74"/>
      <c r="AF711" s="17">
        <v>71</v>
      </c>
      <c r="AG711" s="18">
        <v>95</v>
      </c>
      <c r="AH711" s="19">
        <v>85</v>
      </c>
      <c r="AI711" s="20">
        <v>110</v>
      </c>
      <c r="AJ711" s="21">
        <v>95</v>
      </c>
      <c r="AK711" s="22">
        <v>79</v>
      </c>
      <c r="AL711" s="23">
        <f t="shared" si="0"/>
        <v>535</v>
      </c>
      <c r="AM711" s="24" t="s">
        <v>191</v>
      </c>
      <c r="AN711" s="37"/>
      <c r="AO711" s="24" t="s">
        <v>371</v>
      </c>
      <c r="AP711" s="34" t="s">
        <v>226</v>
      </c>
      <c r="AQ711" s="27" t="s">
        <v>397</v>
      </c>
      <c r="AR711" s="28" t="s">
        <v>207</v>
      </c>
      <c r="AS711" s="29">
        <v>1.3</v>
      </c>
      <c r="AT711" s="29">
        <v>126.8</v>
      </c>
      <c r="AU711" s="30">
        <v>57.5</v>
      </c>
      <c r="AV711" s="31"/>
      <c r="AW711" s="26"/>
      <c r="AX711" s="26"/>
      <c r="AY711" s="26">
        <v>3</v>
      </c>
      <c r="AZ711" s="26"/>
      <c r="BA711" s="25"/>
      <c r="BB711" s="24">
        <v>268</v>
      </c>
      <c r="BC711" s="26">
        <v>45</v>
      </c>
      <c r="BD711" s="32" t="s">
        <v>119</v>
      </c>
      <c r="BE711" s="32">
        <v>50</v>
      </c>
      <c r="BF711" s="35" t="s">
        <v>128</v>
      </c>
      <c r="BG711" s="26" t="s">
        <v>120</v>
      </c>
      <c r="BH711" s="29">
        <v>20</v>
      </c>
      <c r="BI711" s="26" t="s">
        <v>329</v>
      </c>
      <c r="BJ711" s="37"/>
      <c r="BK711" s="36"/>
      <c r="BL711" s="204" t="str">
        <f t="shared" si="12"/>
        <v>insert into Pokemon values ( 710, Vanilluxe, level, 71,  95,  85, 110,  95,  79, trainer,  0)</v>
      </c>
    </row>
    <row r="712" spans="1:64" ht="12.75" customHeight="1">
      <c r="A712" s="12">
        <v>585</v>
      </c>
      <c r="B712" s="71" t="s">
        <v>1168</v>
      </c>
      <c r="C712" s="71"/>
      <c r="D712" s="72"/>
      <c r="E712" s="73"/>
      <c r="F712" s="73"/>
      <c r="G712" s="73"/>
      <c r="H712" s="73"/>
      <c r="I712" s="73"/>
      <c r="J712" s="73"/>
      <c r="K712" s="73"/>
      <c r="L712" s="73">
        <v>91</v>
      </c>
      <c r="M712" s="73">
        <v>159</v>
      </c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  <c r="AD712" s="73"/>
      <c r="AE712" s="74">
        <v>190</v>
      </c>
      <c r="AF712" s="17">
        <v>60</v>
      </c>
      <c r="AG712" s="18">
        <v>60</v>
      </c>
      <c r="AH712" s="19">
        <v>50</v>
      </c>
      <c r="AI712" s="20">
        <v>40</v>
      </c>
      <c r="AJ712" s="21">
        <v>50</v>
      </c>
      <c r="AK712" s="22">
        <v>75</v>
      </c>
      <c r="AL712" s="23">
        <f t="shared" si="0"/>
        <v>335</v>
      </c>
      <c r="AM712" s="24" t="s">
        <v>141</v>
      </c>
      <c r="AN712" s="25" t="s">
        <v>65</v>
      </c>
      <c r="AO712" s="24" t="s">
        <v>68</v>
      </c>
      <c r="AP712" s="26" t="s">
        <v>582</v>
      </c>
      <c r="AQ712" s="27" t="s">
        <v>443</v>
      </c>
      <c r="AR712" s="28" t="s">
        <v>88</v>
      </c>
      <c r="AS712" s="29">
        <v>0.6</v>
      </c>
      <c r="AT712" s="29">
        <v>43</v>
      </c>
      <c r="AU712" s="30">
        <v>19.5</v>
      </c>
      <c r="AV712" s="31"/>
      <c r="AW712" s="26"/>
      <c r="AX712" s="26"/>
      <c r="AY712" s="26"/>
      <c r="AZ712" s="26"/>
      <c r="BA712" s="25">
        <v>1</v>
      </c>
      <c r="BB712" s="24">
        <v>67</v>
      </c>
      <c r="BC712" s="26">
        <v>190</v>
      </c>
      <c r="BD712" s="32" t="s">
        <v>119</v>
      </c>
      <c r="BE712" s="32">
        <v>50</v>
      </c>
      <c r="BF712" s="35" t="s">
        <v>218</v>
      </c>
      <c r="BG712" s="26" t="s">
        <v>120</v>
      </c>
      <c r="BH712" s="29">
        <v>20</v>
      </c>
      <c r="BI712" s="26" t="s">
        <v>156</v>
      </c>
      <c r="BJ712" s="37"/>
      <c r="BK712" s="36" t="s">
        <v>372</v>
      </c>
      <c r="BL712" s="204" t="str">
        <f t="shared" si="12"/>
        <v>insert into Pokemon values ( 711, Deerling (Spring), level, 60,  60,  50, 40,  50,  75, trainer,  Lv. 34)</v>
      </c>
    </row>
    <row r="713" spans="1:64" ht="12.75" customHeight="1">
      <c r="A713" s="12">
        <v>585.1</v>
      </c>
      <c r="B713" s="71" t="s">
        <v>1169</v>
      </c>
      <c r="C713" s="71"/>
      <c r="D713" s="72"/>
      <c r="E713" s="73"/>
      <c r="F713" s="73"/>
      <c r="G713" s="73"/>
      <c r="H713" s="73"/>
      <c r="I713" s="73"/>
      <c r="J713" s="73"/>
      <c r="K713" s="73"/>
      <c r="L713" s="73">
        <v>91</v>
      </c>
      <c r="M713" s="73">
        <v>159</v>
      </c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  <c r="AD713" s="73"/>
      <c r="AE713" s="74">
        <v>190</v>
      </c>
      <c r="AF713" s="17">
        <v>60</v>
      </c>
      <c r="AG713" s="18">
        <v>60</v>
      </c>
      <c r="AH713" s="19">
        <v>50</v>
      </c>
      <c r="AI713" s="20">
        <v>40</v>
      </c>
      <c r="AJ713" s="21">
        <v>50</v>
      </c>
      <c r="AK713" s="22">
        <v>75</v>
      </c>
      <c r="AL713" s="23">
        <f t="shared" si="0"/>
        <v>335</v>
      </c>
      <c r="AM713" s="24" t="s">
        <v>141</v>
      </c>
      <c r="AN713" s="25" t="s">
        <v>65</v>
      </c>
      <c r="AO713" s="24" t="s">
        <v>68</v>
      </c>
      <c r="AP713" s="26" t="s">
        <v>582</v>
      </c>
      <c r="AQ713" s="27" t="s">
        <v>443</v>
      </c>
      <c r="AR713" s="28" t="s">
        <v>88</v>
      </c>
      <c r="AS713" s="29">
        <v>0.6</v>
      </c>
      <c r="AT713" s="29">
        <v>43</v>
      </c>
      <c r="AU713" s="30">
        <v>19.5</v>
      </c>
      <c r="AV713" s="31"/>
      <c r="AW713" s="26"/>
      <c r="AX713" s="26"/>
      <c r="AY713" s="26"/>
      <c r="AZ713" s="26"/>
      <c r="BA713" s="25">
        <v>1</v>
      </c>
      <c r="BB713" s="24">
        <v>67</v>
      </c>
      <c r="BC713" s="26">
        <v>190</v>
      </c>
      <c r="BD713" s="32" t="s">
        <v>119</v>
      </c>
      <c r="BE713" s="32">
        <v>50</v>
      </c>
      <c r="BF713" s="35" t="s">
        <v>71</v>
      </c>
      <c r="BG713" s="26" t="s">
        <v>120</v>
      </c>
      <c r="BH713" s="29">
        <v>20</v>
      </c>
      <c r="BI713" s="26" t="s">
        <v>156</v>
      </c>
      <c r="BJ713" s="37"/>
      <c r="BK713" s="36" t="s">
        <v>372</v>
      </c>
      <c r="BL713" s="204" t="str">
        <f t="shared" si="12"/>
        <v>insert into Pokemon values ( 712, Deerling (Summer), level, 60,  60,  50, 40,  50,  75, trainer,  Lv. 34)</v>
      </c>
    </row>
    <row r="714" spans="1:64" ht="12.75" customHeight="1">
      <c r="A714" s="12">
        <v>585.20000000000005</v>
      </c>
      <c r="B714" s="71" t="s">
        <v>1170</v>
      </c>
      <c r="C714" s="71"/>
      <c r="D714" s="72"/>
      <c r="E714" s="73"/>
      <c r="F714" s="73"/>
      <c r="G714" s="73"/>
      <c r="H714" s="73"/>
      <c r="I714" s="73"/>
      <c r="J714" s="73"/>
      <c r="K714" s="73"/>
      <c r="L714" s="73">
        <v>91</v>
      </c>
      <c r="M714" s="73">
        <v>159</v>
      </c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  <c r="AD714" s="73"/>
      <c r="AE714" s="74">
        <v>190</v>
      </c>
      <c r="AF714" s="17">
        <v>60</v>
      </c>
      <c r="AG714" s="18">
        <v>60</v>
      </c>
      <c r="AH714" s="19">
        <v>50</v>
      </c>
      <c r="AI714" s="20">
        <v>40</v>
      </c>
      <c r="AJ714" s="21">
        <v>50</v>
      </c>
      <c r="AK714" s="22">
        <v>75</v>
      </c>
      <c r="AL714" s="23">
        <f t="shared" si="0"/>
        <v>335</v>
      </c>
      <c r="AM714" s="24" t="s">
        <v>141</v>
      </c>
      <c r="AN714" s="25" t="s">
        <v>65</v>
      </c>
      <c r="AO714" s="24" t="s">
        <v>68</v>
      </c>
      <c r="AP714" s="26" t="s">
        <v>582</v>
      </c>
      <c r="AQ714" s="27" t="s">
        <v>443</v>
      </c>
      <c r="AR714" s="28" t="s">
        <v>88</v>
      </c>
      <c r="AS714" s="29">
        <v>0.6</v>
      </c>
      <c r="AT714" s="29">
        <v>43</v>
      </c>
      <c r="AU714" s="30">
        <v>19.5</v>
      </c>
      <c r="AV714" s="31"/>
      <c r="AW714" s="26"/>
      <c r="AX714" s="26"/>
      <c r="AY714" s="26"/>
      <c r="AZ714" s="26"/>
      <c r="BA714" s="25">
        <v>1</v>
      </c>
      <c r="BB714" s="24">
        <v>67</v>
      </c>
      <c r="BC714" s="26">
        <v>190</v>
      </c>
      <c r="BD714" s="32" t="s">
        <v>119</v>
      </c>
      <c r="BE714" s="32">
        <v>50</v>
      </c>
      <c r="BF714" s="35" t="s">
        <v>89</v>
      </c>
      <c r="BG714" s="26" t="s">
        <v>120</v>
      </c>
      <c r="BH714" s="29">
        <v>20</v>
      </c>
      <c r="BI714" s="26" t="s">
        <v>156</v>
      </c>
      <c r="BJ714" s="37"/>
      <c r="BK714" s="36" t="s">
        <v>372</v>
      </c>
      <c r="BL714" s="204" t="str">
        <f t="shared" si="12"/>
        <v>insert into Pokemon values ( 713, Deerling (Autumn), level, 60,  60,  50, 40,  50,  75, trainer,  Lv. 34)</v>
      </c>
    </row>
    <row r="715" spans="1:64" ht="12.75" customHeight="1">
      <c r="A715" s="12">
        <v>585.29999999999995</v>
      </c>
      <c r="B715" s="71" t="s">
        <v>1171</v>
      </c>
      <c r="C715" s="71"/>
      <c r="D715" s="72"/>
      <c r="E715" s="73"/>
      <c r="F715" s="73"/>
      <c r="G715" s="73"/>
      <c r="H715" s="73"/>
      <c r="I715" s="73"/>
      <c r="J715" s="73"/>
      <c r="K715" s="73"/>
      <c r="L715" s="73">
        <v>91</v>
      </c>
      <c r="M715" s="73">
        <v>159</v>
      </c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  <c r="AD715" s="73"/>
      <c r="AE715" s="74">
        <v>190</v>
      </c>
      <c r="AF715" s="17">
        <v>60</v>
      </c>
      <c r="AG715" s="18">
        <v>60</v>
      </c>
      <c r="AH715" s="19">
        <v>50</v>
      </c>
      <c r="AI715" s="20">
        <v>40</v>
      </c>
      <c r="AJ715" s="21">
        <v>50</v>
      </c>
      <c r="AK715" s="22">
        <v>75</v>
      </c>
      <c r="AL715" s="23">
        <f t="shared" si="0"/>
        <v>335</v>
      </c>
      <c r="AM715" s="24" t="s">
        <v>141</v>
      </c>
      <c r="AN715" s="25" t="s">
        <v>65</v>
      </c>
      <c r="AO715" s="24" t="s">
        <v>68</v>
      </c>
      <c r="AP715" s="26" t="s">
        <v>582</v>
      </c>
      <c r="AQ715" s="27" t="s">
        <v>443</v>
      </c>
      <c r="AR715" s="28" t="s">
        <v>88</v>
      </c>
      <c r="AS715" s="29">
        <v>0.6</v>
      </c>
      <c r="AT715" s="29">
        <v>43</v>
      </c>
      <c r="AU715" s="30">
        <v>19.5</v>
      </c>
      <c r="AV715" s="31"/>
      <c r="AW715" s="26"/>
      <c r="AX715" s="26"/>
      <c r="AY715" s="26"/>
      <c r="AZ715" s="26"/>
      <c r="BA715" s="25">
        <v>1</v>
      </c>
      <c r="BB715" s="24">
        <v>67</v>
      </c>
      <c r="BC715" s="26">
        <v>190</v>
      </c>
      <c r="BD715" s="32" t="s">
        <v>119</v>
      </c>
      <c r="BE715" s="32">
        <v>50</v>
      </c>
      <c r="BF715" s="35" t="s">
        <v>130</v>
      </c>
      <c r="BG715" s="26" t="s">
        <v>120</v>
      </c>
      <c r="BH715" s="29">
        <v>20</v>
      </c>
      <c r="BI715" s="26" t="s">
        <v>156</v>
      </c>
      <c r="BJ715" s="37"/>
      <c r="BK715" s="36" t="s">
        <v>372</v>
      </c>
      <c r="BL715" s="204" t="str">
        <f t="shared" si="12"/>
        <v>insert into Pokemon values ( 714, Deerling (Winter), level, 60,  60,  50, 40,  50,  75, trainer,  Lv. 34)</v>
      </c>
    </row>
    <row r="716" spans="1:64" ht="12.75" customHeight="1">
      <c r="A716" s="12">
        <v>586</v>
      </c>
      <c r="B716" s="71" t="s">
        <v>1172</v>
      </c>
      <c r="C716" s="71"/>
      <c r="D716" s="72"/>
      <c r="E716" s="73"/>
      <c r="F716" s="73"/>
      <c r="G716" s="73"/>
      <c r="H716" s="73"/>
      <c r="I716" s="73"/>
      <c r="J716" s="73"/>
      <c r="K716" s="73"/>
      <c r="L716" s="73">
        <v>92</v>
      </c>
      <c r="M716" s="73">
        <v>160</v>
      </c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  <c r="AD716" s="73"/>
      <c r="AE716" s="74">
        <v>191</v>
      </c>
      <c r="AF716" s="17">
        <v>80</v>
      </c>
      <c r="AG716" s="18">
        <v>100</v>
      </c>
      <c r="AH716" s="19">
        <v>70</v>
      </c>
      <c r="AI716" s="20">
        <v>60</v>
      </c>
      <c r="AJ716" s="21">
        <v>70</v>
      </c>
      <c r="AK716" s="22">
        <v>95</v>
      </c>
      <c r="AL716" s="23">
        <f t="shared" si="0"/>
        <v>475</v>
      </c>
      <c r="AM716" s="24" t="s">
        <v>141</v>
      </c>
      <c r="AN716" s="25" t="s">
        <v>65</v>
      </c>
      <c r="AO716" s="24" t="s">
        <v>68</v>
      </c>
      <c r="AP716" s="26" t="s">
        <v>582</v>
      </c>
      <c r="AQ716" s="27" t="s">
        <v>443</v>
      </c>
      <c r="AR716" s="28" t="s">
        <v>295</v>
      </c>
      <c r="AS716" s="29">
        <v>1.9</v>
      </c>
      <c r="AT716" s="29">
        <v>203.9</v>
      </c>
      <c r="AU716" s="30">
        <v>92.5</v>
      </c>
      <c r="AV716" s="31"/>
      <c r="AW716" s="26">
        <v>2</v>
      </c>
      <c r="AX716" s="26"/>
      <c r="AY716" s="26"/>
      <c r="AZ716" s="26"/>
      <c r="BA716" s="25"/>
      <c r="BB716" s="24">
        <v>166</v>
      </c>
      <c r="BC716" s="26">
        <v>75</v>
      </c>
      <c r="BD716" s="32" t="s">
        <v>119</v>
      </c>
      <c r="BE716" s="32">
        <v>50</v>
      </c>
      <c r="BF716" s="35" t="s">
        <v>130</v>
      </c>
      <c r="BG716" s="26" t="s">
        <v>120</v>
      </c>
      <c r="BH716" s="29">
        <v>20</v>
      </c>
      <c r="BI716" s="26" t="s">
        <v>156</v>
      </c>
      <c r="BJ716" s="37"/>
      <c r="BK716" s="36"/>
      <c r="BL716" s="204" t="str">
        <f t="shared" si="12"/>
        <v>insert into Pokemon values ( 715, Sawsbuck, level, 80,  100,  70, 60,  70,  95, trainer,  0)</v>
      </c>
    </row>
    <row r="717" spans="1:64" ht="12.75" customHeight="1">
      <c r="A717" s="12">
        <v>587</v>
      </c>
      <c r="B717" s="71" t="s">
        <v>1173</v>
      </c>
      <c r="C717" s="71"/>
      <c r="D717" s="72"/>
      <c r="E717" s="73"/>
      <c r="F717" s="73"/>
      <c r="G717" s="73"/>
      <c r="H717" s="73"/>
      <c r="I717" s="73"/>
      <c r="J717" s="73"/>
      <c r="K717" s="73"/>
      <c r="L717" s="73">
        <v>93</v>
      </c>
      <c r="M717" s="73">
        <v>144</v>
      </c>
      <c r="N717" s="73"/>
      <c r="O717" s="73">
        <v>86</v>
      </c>
      <c r="P717" s="73"/>
      <c r="Q717" s="73">
        <v>274</v>
      </c>
      <c r="R717" s="73"/>
      <c r="S717" s="73"/>
      <c r="T717" s="73"/>
      <c r="U717" s="73">
        <v>89</v>
      </c>
      <c r="V717" s="73">
        <v>364</v>
      </c>
      <c r="W717" s="73"/>
      <c r="X717" s="73"/>
      <c r="Y717" s="73"/>
      <c r="Z717" s="73">
        <v>111</v>
      </c>
      <c r="AA717" s="73"/>
      <c r="AB717" s="73">
        <v>102</v>
      </c>
      <c r="AC717" s="73"/>
      <c r="AD717" s="73"/>
      <c r="AE717" s="74"/>
      <c r="AF717" s="17">
        <v>55</v>
      </c>
      <c r="AG717" s="18">
        <v>75</v>
      </c>
      <c r="AH717" s="19">
        <v>60</v>
      </c>
      <c r="AI717" s="20">
        <v>75</v>
      </c>
      <c r="AJ717" s="21">
        <v>60</v>
      </c>
      <c r="AK717" s="22">
        <v>103</v>
      </c>
      <c r="AL717" s="23">
        <f t="shared" si="0"/>
        <v>428</v>
      </c>
      <c r="AM717" s="24" t="s">
        <v>175</v>
      </c>
      <c r="AN717" s="25" t="s">
        <v>95</v>
      </c>
      <c r="AO717" s="24" t="s">
        <v>176</v>
      </c>
      <c r="AP717" s="34"/>
      <c r="AQ717" s="27" t="s">
        <v>1002</v>
      </c>
      <c r="AR717" s="28" t="s">
        <v>178</v>
      </c>
      <c r="AS717" s="29">
        <v>0.4</v>
      </c>
      <c r="AT717" s="29">
        <v>11</v>
      </c>
      <c r="AU717" s="30">
        <v>5</v>
      </c>
      <c r="AV717" s="31"/>
      <c r="AW717" s="26"/>
      <c r="AX717" s="26"/>
      <c r="AY717" s="26"/>
      <c r="AZ717" s="26"/>
      <c r="BA717" s="25">
        <v>2</v>
      </c>
      <c r="BB717" s="24">
        <v>150</v>
      </c>
      <c r="BC717" s="26">
        <v>200</v>
      </c>
      <c r="BD717" s="32" t="s">
        <v>119</v>
      </c>
      <c r="BE717" s="32">
        <v>50</v>
      </c>
      <c r="BF717" s="35" t="s">
        <v>128</v>
      </c>
      <c r="BG717" s="26" t="s">
        <v>120</v>
      </c>
      <c r="BH717" s="29">
        <v>20</v>
      </c>
      <c r="BI717" s="26" t="s">
        <v>156</v>
      </c>
      <c r="BJ717" s="37"/>
      <c r="BK717" s="36"/>
      <c r="BL717" s="204" t="str">
        <f t="shared" si="12"/>
        <v>insert into Pokemon values ( 716, Emolga, level, 55,  75,  60, 75,  60,  103, trainer,  0)</v>
      </c>
    </row>
    <row r="718" spans="1:64" ht="12.75" customHeight="1">
      <c r="A718" s="12">
        <v>588</v>
      </c>
      <c r="B718" s="71" t="s">
        <v>1174</v>
      </c>
      <c r="C718" s="71"/>
      <c r="D718" s="72"/>
      <c r="E718" s="73"/>
      <c r="F718" s="73"/>
      <c r="G718" s="73"/>
      <c r="H718" s="73"/>
      <c r="I718" s="73"/>
      <c r="J718" s="73"/>
      <c r="K718" s="73"/>
      <c r="L718" s="73">
        <v>94</v>
      </c>
      <c r="M718" s="73">
        <v>155</v>
      </c>
      <c r="N718" s="73"/>
      <c r="O718" s="73"/>
      <c r="P718" s="73">
        <v>22</v>
      </c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>
        <v>273</v>
      </c>
      <c r="AB718" s="73">
        <v>66</v>
      </c>
      <c r="AC718" s="73">
        <v>95</v>
      </c>
      <c r="AD718" s="73"/>
      <c r="AE718" s="74"/>
      <c r="AF718" s="17">
        <v>50</v>
      </c>
      <c r="AG718" s="18">
        <v>75</v>
      </c>
      <c r="AH718" s="19">
        <v>45</v>
      </c>
      <c r="AI718" s="20">
        <v>40</v>
      </c>
      <c r="AJ718" s="21">
        <v>45</v>
      </c>
      <c r="AK718" s="22">
        <v>60</v>
      </c>
      <c r="AL718" s="23">
        <f t="shared" si="0"/>
        <v>315</v>
      </c>
      <c r="AM718" s="24" t="s">
        <v>115</v>
      </c>
      <c r="AN718" s="37"/>
      <c r="AO718" s="24" t="s">
        <v>134</v>
      </c>
      <c r="AP718" s="26" t="s">
        <v>123</v>
      </c>
      <c r="AQ718" s="27" t="s">
        <v>150</v>
      </c>
      <c r="AR718" s="28" t="s">
        <v>106</v>
      </c>
      <c r="AS718" s="29">
        <v>0.5</v>
      </c>
      <c r="AT718" s="29">
        <v>13</v>
      </c>
      <c r="AU718" s="30">
        <v>5.9</v>
      </c>
      <c r="AV718" s="31"/>
      <c r="AW718" s="26">
        <v>1</v>
      </c>
      <c r="AX718" s="26"/>
      <c r="AY718" s="26"/>
      <c r="AZ718" s="26"/>
      <c r="BA718" s="25"/>
      <c r="BB718" s="24">
        <v>63</v>
      </c>
      <c r="BC718" s="26">
        <v>200</v>
      </c>
      <c r="BD718" s="32" t="s">
        <v>119</v>
      </c>
      <c r="BE718" s="32">
        <v>50</v>
      </c>
      <c r="BF718" s="35" t="s">
        <v>107</v>
      </c>
      <c r="BG718" s="26" t="s">
        <v>120</v>
      </c>
      <c r="BH718" s="29">
        <v>15</v>
      </c>
      <c r="BI718" s="26" t="s">
        <v>115</v>
      </c>
      <c r="BJ718" s="37"/>
      <c r="BK718" s="36" t="s">
        <v>1175</v>
      </c>
      <c r="BL718" s="204" t="str">
        <f t="shared" si="12"/>
        <v>insert into Pokemon values ( 717, Karrablast, level, 50,  75,  45, 40,  45,  60, trainer,  Trade (For Shelmet))</v>
      </c>
    </row>
    <row r="719" spans="1:64" ht="12.75" customHeight="1">
      <c r="A719" s="12">
        <v>589</v>
      </c>
      <c r="B719" s="71" t="s">
        <v>1176</v>
      </c>
      <c r="C719" s="71"/>
      <c r="D719" s="72"/>
      <c r="E719" s="73"/>
      <c r="F719" s="73"/>
      <c r="G719" s="73"/>
      <c r="H719" s="73"/>
      <c r="I719" s="73"/>
      <c r="J719" s="73"/>
      <c r="K719" s="73"/>
      <c r="L719" s="73">
        <v>95</v>
      </c>
      <c r="M719" s="73">
        <v>156</v>
      </c>
      <c r="N719" s="73"/>
      <c r="O719" s="73"/>
      <c r="P719" s="73">
        <v>23</v>
      </c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>
        <v>274</v>
      </c>
      <c r="AB719" s="73">
        <v>67</v>
      </c>
      <c r="AC719" s="73">
        <v>96</v>
      </c>
      <c r="AD719" s="73"/>
      <c r="AE719" s="74"/>
      <c r="AF719" s="17">
        <v>70</v>
      </c>
      <c r="AG719" s="18">
        <v>135</v>
      </c>
      <c r="AH719" s="19">
        <v>105</v>
      </c>
      <c r="AI719" s="20">
        <v>60</v>
      </c>
      <c r="AJ719" s="21">
        <v>105</v>
      </c>
      <c r="AK719" s="22">
        <v>20</v>
      </c>
      <c r="AL719" s="23">
        <f t="shared" si="0"/>
        <v>495</v>
      </c>
      <c r="AM719" s="24" t="s">
        <v>115</v>
      </c>
      <c r="AN719" s="25" t="s">
        <v>192</v>
      </c>
      <c r="AO719" s="24" t="s">
        <v>134</v>
      </c>
      <c r="AP719" s="26" t="s">
        <v>354</v>
      </c>
      <c r="AQ719" s="27" t="s">
        <v>385</v>
      </c>
      <c r="AR719" s="28" t="s">
        <v>76</v>
      </c>
      <c r="AS719" s="29">
        <v>1</v>
      </c>
      <c r="AT719" s="29">
        <v>72.8</v>
      </c>
      <c r="AU719" s="30">
        <v>33</v>
      </c>
      <c r="AV719" s="31"/>
      <c r="AW719" s="26">
        <v>2</v>
      </c>
      <c r="AX719" s="26"/>
      <c r="AY719" s="26"/>
      <c r="AZ719" s="26"/>
      <c r="BA719" s="25"/>
      <c r="BB719" s="24">
        <v>173</v>
      </c>
      <c r="BC719" s="26">
        <v>75</v>
      </c>
      <c r="BD719" s="32" t="s">
        <v>119</v>
      </c>
      <c r="BE719" s="32">
        <v>50</v>
      </c>
      <c r="BF719" s="35" t="s">
        <v>313</v>
      </c>
      <c r="BG719" s="26" t="s">
        <v>120</v>
      </c>
      <c r="BH719" s="29">
        <v>15</v>
      </c>
      <c r="BI719" s="26" t="s">
        <v>115</v>
      </c>
      <c r="BJ719" s="37"/>
      <c r="BK719" s="36"/>
      <c r="BL719" s="204" t="str">
        <f t="shared" si="12"/>
        <v>insert into Pokemon values ( 718, Escavalier, level, 70,  135,  105, 60,  105,  20, trainer,  0)</v>
      </c>
    </row>
    <row r="720" spans="1:64" ht="12.75" customHeight="1">
      <c r="A720" s="12">
        <v>590</v>
      </c>
      <c r="B720" s="71" t="s">
        <v>1177</v>
      </c>
      <c r="C720" s="71"/>
      <c r="D720" s="72"/>
      <c r="E720" s="73"/>
      <c r="F720" s="73"/>
      <c r="G720" s="73"/>
      <c r="H720" s="73"/>
      <c r="I720" s="73"/>
      <c r="J720" s="73"/>
      <c r="K720" s="73"/>
      <c r="L720" s="73">
        <v>96</v>
      </c>
      <c r="M720" s="73">
        <v>161</v>
      </c>
      <c r="N720" s="73"/>
      <c r="O720" s="73"/>
      <c r="P720" s="73">
        <v>53</v>
      </c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B720" s="73">
        <v>77</v>
      </c>
      <c r="AC720" s="73"/>
      <c r="AD720" s="73"/>
      <c r="AE720" s="74">
        <v>205</v>
      </c>
      <c r="AF720" s="17">
        <v>69</v>
      </c>
      <c r="AG720" s="18">
        <v>55</v>
      </c>
      <c r="AH720" s="19">
        <v>45</v>
      </c>
      <c r="AI720" s="20">
        <v>55</v>
      </c>
      <c r="AJ720" s="21">
        <v>55</v>
      </c>
      <c r="AK720" s="22">
        <v>15</v>
      </c>
      <c r="AL720" s="23">
        <f t="shared" si="0"/>
        <v>294</v>
      </c>
      <c r="AM720" s="24" t="s">
        <v>65</v>
      </c>
      <c r="AN720" s="25" t="s">
        <v>66</v>
      </c>
      <c r="AO720" s="24" t="s">
        <v>243</v>
      </c>
      <c r="AP720" s="34"/>
      <c r="AQ720" s="27" t="s">
        <v>348</v>
      </c>
      <c r="AR720" s="28" t="s">
        <v>256</v>
      </c>
      <c r="AS720" s="29">
        <v>0.2</v>
      </c>
      <c r="AT720" s="29">
        <v>2.2000000000000002</v>
      </c>
      <c r="AU720" s="30">
        <v>1</v>
      </c>
      <c r="AV720" s="31">
        <v>1</v>
      </c>
      <c r="AW720" s="26"/>
      <c r="AX720" s="26"/>
      <c r="AY720" s="26"/>
      <c r="AZ720" s="26"/>
      <c r="BA720" s="25"/>
      <c r="BB720" s="24">
        <v>59</v>
      </c>
      <c r="BC720" s="26">
        <v>190</v>
      </c>
      <c r="BD720" s="32" t="s">
        <v>119</v>
      </c>
      <c r="BE720" s="32">
        <v>50</v>
      </c>
      <c r="BF720" s="35" t="s">
        <v>128</v>
      </c>
      <c r="BG720" s="26" t="s">
        <v>120</v>
      </c>
      <c r="BH720" s="29">
        <v>20</v>
      </c>
      <c r="BI720" s="26" t="s">
        <v>65</v>
      </c>
      <c r="BJ720" s="37"/>
      <c r="BK720" s="36" t="s">
        <v>1132</v>
      </c>
      <c r="BL720" s="204" t="str">
        <f t="shared" si="12"/>
        <v>insert into Pokemon values ( 719, Foongus, level, 69,  55,  45, 55,  55,  15, trainer,  Lv. 39)</v>
      </c>
    </row>
    <row r="721" spans="1:64" ht="12.75" customHeight="1">
      <c r="A721" s="12">
        <v>591</v>
      </c>
      <c r="B721" s="71" t="s">
        <v>1178</v>
      </c>
      <c r="C721" s="71"/>
      <c r="D721" s="72"/>
      <c r="E721" s="73"/>
      <c r="F721" s="73"/>
      <c r="G721" s="73"/>
      <c r="H721" s="73"/>
      <c r="I721" s="73"/>
      <c r="J721" s="73"/>
      <c r="K721" s="73"/>
      <c r="L721" s="73">
        <v>97</v>
      </c>
      <c r="M721" s="73">
        <v>162</v>
      </c>
      <c r="N721" s="73"/>
      <c r="O721" s="73"/>
      <c r="P721" s="73">
        <v>54</v>
      </c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>
        <v>78</v>
      </c>
      <c r="AC721" s="73"/>
      <c r="AD721" s="73"/>
      <c r="AE721" s="74">
        <v>206</v>
      </c>
      <c r="AF721" s="17">
        <v>114</v>
      </c>
      <c r="AG721" s="18">
        <v>85</v>
      </c>
      <c r="AH721" s="19">
        <v>70</v>
      </c>
      <c r="AI721" s="20">
        <v>85</v>
      </c>
      <c r="AJ721" s="21">
        <v>80</v>
      </c>
      <c r="AK721" s="22">
        <v>30</v>
      </c>
      <c r="AL721" s="23">
        <f t="shared" si="0"/>
        <v>464</v>
      </c>
      <c r="AM721" s="24" t="s">
        <v>65</v>
      </c>
      <c r="AN721" s="25" t="s">
        <v>66</v>
      </c>
      <c r="AO721" s="24" t="s">
        <v>243</v>
      </c>
      <c r="AP721" s="34"/>
      <c r="AQ721" s="27" t="s">
        <v>348</v>
      </c>
      <c r="AR721" s="28" t="s">
        <v>88</v>
      </c>
      <c r="AS721" s="29">
        <v>0.6</v>
      </c>
      <c r="AT721" s="29">
        <v>23.1</v>
      </c>
      <c r="AU721" s="30">
        <v>10.5</v>
      </c>
      <c r="AV721" s="31">
        <v>2</v>
      </c>
      <c r="AW721" s="26"/>
      <c r="AX721" s="26"/>
      <c r="AY721" s="26"/>
      <c r="AZ721" s="26"/>
      <c r="BA721" s="25"/>
      <c r="BB721" s="24">
        <v>162</v>
      </c>
      <c r="BC721" s="26">
        <v>75</v>
      </c>
      <c r="BD721" s="32" t="s">
        <v>119</v>
      </c>
      <c r="BE721" s="32">
        <v>50</v>
      </c>
      <c r="BF721" s="35" t="s">
        <v>128</v>
      </c>
      <c r="BG721" s="26" t="s">
        <v>120</v>
      </c>
      <c r="BH721" s="29">
        <v>20</v>
      </c>
      <c r="BI721" s="26" t="s">
        <v>65</v>
      </c>
      <c r="BJ721" s="37"/>
      <c r="BK721" s="36"/>
      <c r="BL721" s="204" t="str">
        <f t="shared" si="12"/>
        <v>insert into Pokemon values ( 720, Amoonguss, level, 114,  85,  70, 85,  80,  30, trainer,  0)</v>
      </c>
    </row>
    <row r="722" spans="1:64" ht="12.75" customHeight="1">
      <c r="A722" s="12">
        <v>592</v>
      </c>
      <c r="B722" s="71" t="s">
        <v>1179</v>
      </c>
      <c r="C722" s="71"/>
      <c r="D722" s="72"/>
      <c r="E722" s="73"/>
      <c r="F722" s="73"/>
      <c r="G722" s="73"/>
      <c r="H722" s="73"/>
      <c r="I722" s="73"/>
      <c r="J722" s="73"/>
      <c r="K722" s="73"/>
      <c r="L722" s="73">
        <v>98</v>
      </c>
      <c r="M722" s="73">
        <v>180</v>
      </c>
      <c r="N722" s="73"/>
      <c r="O722" s="73"/>
      <c r="P722" s="73"/>
      <c r="Q722" s="73"/>
      <c r="R722" s="73"/>
      <c r="S722" s="73"/>
      <c r="T722" s="73"/>
      <c r="U722" s="73"/>
      <c r="V722" s="73">
        <v>318</v>
      </c>
      <c r="W722" s="73"/>
      <c r="X722" s="73"/>
      <c r="Y722" s="73">
        <v>139</v>
      </c>
      <c r="Z722" s="73"/>
      <c r="AA722" s="73">
        <v>305</v>
      </c>
      <c r="AB722" s="73">
        <v>192</v>
      </c>
      <c r="AC722" s="73"/>
      <c r="AD722" s="73"/>
      <c r="AE722" s="74"/>
      <c r="AF722" s="17">
        <v>55</v>
      </c>
      <c r="AG722" s="18">
        <v>40</v>
      </c>
      <c r="AH722" s="19">
        <v>50</v>
      </c>
      <c r="AI722" s="20">
        <v>65</v>
      </c>
      <c r="AJ722" s="21">
        <v>85</v>
      </c>
      <c r="AK722" s="22">
        <v>40</v>
      </c>
      <c r="AL722" s="23">
        <f t="shared" si="0"/>
        <v>335</v>
      </c>
      <c r="AM722" s="24" t="s">
        <v>103</v>
      </c>
      <c r="AN722" s="25" t="s">
        <v>389</v>
      </c>
      <c r="AO722" s="24" t="s">
        <v>298</v>
      </c>
      <c r="AP722" s="26" t="s">
        <v>393</v>
      </c>
      <c r="AQ722" s="38"/>
      <c r="AR722" s="39" t="s">
        <v>167</v>
      </c>
      <c r="AS722" s="40">
        <v>1.2</v>
      </c>
      <c r="AT722" s="40">
        <v>72.8</v>
      </c>
      <c r="AU722" s="41">
        <v>33</v>
      </c>
      <c r="AV722" s="31"/>
      <c r="AW722" s="26"/>
      <c r="AX722" s="26"/>
      <c r="AY722" s="26"/>
      <c r="AZ722" s="26">
        <v>1</v>
      </c>
      <c r="BA722" s="25"/>
      <c r="BB722" s="24">
        <v>67</v>
      </c>
      <c r="BC722" s="26">
        <v>190</v>
      </c>
      <c r="BD722" s="32" t="s">
        <v>119</v>
      </c>
      <c r="BE722" s="32">
        <v>50</v>
      </c>
      <c r="BF722" s="35" t="s">
        <v>128</v>
      </c>
      <c r="BG722" s="26" t="s">
        <v>120</v>
      </c>
      <c r="BH722" s="29">
        <v>20</v>
      </c>
      <c r="BI722" s="26" t="s">
        <v>377</v>
      </c>
      <c r="BJ722" s="37"/>
      <c r="BK722" s="36" t="s">
        <v>339</v>
      </c>
      <c r="BL722" s="204" t="str">
        <f t="shared" si="12"/>
        <v>insert into Pokemon values ( 721, Frillish, level, 55,  40,  50, 65,  85,  40, trainer,  Lv. 40)</v>
      </c>
    </row>
    <row r="723" spans="1:64" ht="12.75" customHeight="1">
      <c r="A723" s="12">
        <v>593</v>
      </c>
      <c r="B723" s="71" t="s">
        <v>1180</v>
      </c>
      <c r="C723" s="71"/>
      <c r="D723" s="72"/>
      <c r="E723" s="73"/>
      <c r="F723" s="73"/>
      <c r="G723" s="73"/>
      <c r="H723" s="73"/>
      <c r="I723" s="73"/>
      <c r="J723" s="73"/>
      <c r="K723" s="73"/>
      <c r="L723" s="73">
        <v>99</v>
      </c>
      <c r="M723" s="73">
        <v>181</v>
      </c>
      <c r="N723" s="73"/>
      <c r="O723" s="73"/>
      <c r="P723" s="73"/>
      <c r="Q723" s="73"/>
      <c r="R723" s="73"/>
      <c r="S723" s="73"/>
      <c r="T723" s="73"/>
      <c r="U723" s="73"/>
      <c r="V723" s="73">
        <v>319</v>
      </c>
      <c r="W723" s="73"/>
      <c r="X723" s="73"/>
      <c r="Y723" s="73">
        <v>140</v>
      </c>
      <c r="Z723" s="73"/>
      <c r="AA723" s="73">
        <v>306</v>
      </c>
      <c r="AB723" s="73">
        <v>193</v>
      </c>
      <c r="AC723" s="73"/>
      <c r="AD723" s="73"/>
      <c r="AE723" s="74"/>
      <c r="AF723" s="17">
        <v>100</v>
      </c>
      <c r="AG723" s="18">
        <v>60</v>
      </c>
      <c r="AH723" s="19">
        <v>70</v>
      </c>
      <c r="AI723" s="20">
        <v>85</v>
      </c>
      <c r="AJ723" s="21">
        <v>105</v>
      </c>
      <c r="AK723" s="22">
        <v>60</v>
      </c>
      <c r="AL723" s="23">
        <f t="shared" si="0"/>
        <v>480</v>
      </c>
      <c r="AM723" s="24" t="s">
        <v>103</v>
      </c>
      <c r="AN723" s="25" t="s">
        <v>389</v>
      </c>
      <c r="AO723" s="24" t="s">
        <v>298</v>
      </c>
      <c r="AP723" s="26" t="s">
        <v>393</v>
      </c>
      <c r="AQ723" s="27" t="s">
        <v>246</v>
      </c>
      <c r="AR723" s="28" t="s">
        <v>151</v>
      </c>
      <c r="AS723" s="29">
        <v>2.2000000000000002</v>
      </c>
      <c r="AT723" s="29">
        <v>297.60000000000002</v>
      </c>
      <c r="AU723" s="30">
        <v>135</v>
      </c>
      <c r="AV723" s="31"/>
      <c r="AW723" s="26"/>
      <c r="AX723" s="26"/>
      <c r="AY723" s="26"/>
      <c r="AZ723" s="26">
        <v>2</v>
      </c>
      <c r="BA723" s="25"/>
      <c r="BB723" s="24">
        <v>168</v>
      </c>
      <c r="BC723" s="26">
        <v>60</v>
      </c>
      <c r="BD723" s="32" t="s">
        <v>119</v>
      </c>
      <c r="BE723" s="32">
        <v>50</v>
      </c>
      <c r="BF723" s="35" t="s">
        <v>128</v>
      </c>
      <c r="BG723" s="26" t="s">
        <v>120</v>
      </c>
      <c r="BH723" s="29">
        <v>20</v>
      </c>
      <c r="BI723" s="26" t="s">
        <v>377</v>
      </c>
      <c r="BJ723" s="37"/>
      <c r="BK723" s="36"/>
      <c r="BL723" s="204" t="str">
        <f t="shared" si="12"/>
        <v>insert into Pokemon values ( 722, Jellicent, level, 100,  60,  70, 85,  105,  60, trainer,  0)</v>
      </c>
    </row>
    <row r="724" spans="1:64" ht="12.75" customHeight="1">
      <c r="A724" s="12">
        <v>594</v>
      </c>
      <c r="B724" s="71" t="s">
        <v>1181</v>
      </c>
      <c r="C724" s="71"/>
      <c r="D724" s="72"/>
      <c r="E724" s="73"/>
      <c r="F724" s="73"/>
      <c r="G724" s="73"/>
      <c r="H724" s="73"/>
      <c r="I724" s="73"/>
      <c r="J724" s="73"/>
      <c r="K724" s="73"/>
      <c r="L724" s="73">
        <v>100</v>
      </c>
      <c r="M724" s="73">
        <v>182</v>
      </c>
      <c r="N724" s="73"/>
      <c r="O724" s="73">
        <v>149</v>
      </c>
      <c r="P724" s="73"/>
      <c r="Q724" s="73">
        <v>157</v>
      </c>
      <c r="R724" s="73"/>
      <c r="S724" s="73">
        <v>84</v>
      </c>
      <c r="T724" s="73"/>
      <c r="U724" s="73"/>
      <c r="V724" s="73">
        <v>191</v>
      </c>
      <c r="W724" s="73"/>
      <c r="X724" s="73">
        <v>92</v>
      </c>
      <c r="Y724" s="73"/>
      <c r="Z724" s="73"/>
      <c r="AA724" s="73"/>
      <c r="AB724" s="73"/>
      <c r="AC724" s="73"/>
      <c r="AD724" s="73"/>
      <c r="AE724" s="74">
        <v>336</v>
      </c>
      <c r="AF724" s="17">
        <v>165</v>
      </c>
      <c r="AG724" s="18">
        <v>75</v>
      </c>
      <c r="AH724" s="19">
        <v>80</v>
      </c>
      <c r="AI724" s="20">
        <v>40</v>
      </c>
      <c r="AJ724" s="21">
        <v>45</v>
      </c>
      <c r="AK724" s="22">
        <v>65</v>
      </c>
      <c r="AL724" s="23">
        <f t="shared" si="0"/>
        <v>470</v>
      </c>
      <c r="AM724" s="24" t="s">
        <v>103</v>
      </c>
      <c r="AN724" s="37"/>
      <c r="AO724" s="24" t="s">
        <v>444</v>
      </c>
      <c r="AP724" s="26" t="s">
        <v>370</v>
      </c>
      <c r="AQ724" s="27" t="s">
        <v>348</v>
      </c>
      <c r="AR724" s="28" t="s">
        <v>167</v>
      </c>
      <c r="AS724" s="29">
        <v>1.2</v>
      </c>
      <c r="AT724" s="29">
        <v>69.7</v>
      </c>
      <c r="AU724" s="30">
        <v>31.6</v>
      </c>
      <c r="AV724" s="31">
        <v>2</v>
      </c>
      <c r="AW724" s="26"/>
      <c r="AX724" s="26"/>
      <c r="AY724" s="26"/>
      <c r="AZ724" s="26"/>
      <c r="BA724" s="25"/>
      <c r="BB724" s="24">
        <v>165</v>
      </c>
      <c r="BC724" s="26">
        <v>75</v>
      </c>
      <c r="BD724" s="32" t="s">
        <v>217</v>
      </c>
      <c r="BE724" s="32">
        <v>50</v>
      </c>
      <c r="BF724" s="35" t="s">
        <v>218</v>
      </c>
      <c r="BG724" s="26" t="s">
        <v>120</v>
      </c>
      <c r="BH724" s="29">
        <v>40</v>
      </c>
      <c r="BI724" s="26" t="s">
        <v>108</v>
      </c>
      <c r="BJ724" s="25" t="s">
        <v>456</v>
      </c>
      <c r="BK724" s="36"/>
      <c r="BL724" s="204" t="str">
        <f t="shared" si="12"/>
        <v>insert into Pokemon values ( 723, Alomomola, level, 165,  75,  80, 40,  45,  65, trainer,  0)</v>
      </c>
    </row>
    <row r="725" spans="1:64" ht="12.75" customHeight="1">
      <c r="A725" s="12">
        <v>595</v>
      </c>
      <c r="B725" s="71" t="s">
        <v>1182</v>
      </c>
      <c r="C725" s="71"/>
      <c r="D725" s="72"/>
      <c r="E725" s="73"/>
      <c r="F725" s="73"/>
      <c r="G725" s="73"/>
      <c r="H725" s="73"/>
      <c r="I725" s="73"/>
      <c r="J725" s="73"/>
      <c r="K725" s="73"/>
      <c r="L725" s="73">
        <v>101</v>
      </c>
      <c r="M725" s="73">
        <v>173</v>
      </c>
      <c r="N725" s="73"/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>
        <v>64</v>
      </c>
      <c r="AB725" s="73"/>
      <c r="AC725" s="73">
        <v>93</v>
      </c>
      <c r="AD725" s="73"/>
      <c r="AE725" s="74"/>
      <c r="AF725" s="17">
        <v>50</v>
      </c>
      <c r="AG725" s="18">
        <v>47</v>
      </c>
      <c r="AH725" s="19">
        <v>50</v>
      </c>
      <c r="AI725" s="20">
        <v>57</v>
      </c>
      <c r="AJ725" s="21">
        <v>50</v>
      </c>
      <c r="AK725" s="22">
        <v>65</v>
      </c>
      <c r="AL725" s="23">
        <f t="shared" si="0"/>
        <v>319</v>
      </c>
      <c r="AM725" s="24" t="s">
        <v>115</v>
      </c>
      <c r="AN725" s="25" t="s">
        <v>175</v>
      </c>
      <c r="AO725" s="24" t="s">
        <v>126</v>
      </c>
      <c r="AP725" s="26" t="s">
        <v>170</v>
      </c>
      <c r="AQ725" s="27" t="s">
        <v>134</v>
      </c>
      <c r="AR725" s="28" t="s">
        <v>1183</v>
      </c>
      <c r="AS725" s="29">
        <v>0.1</v>
      </c>
      <c r="AT725" s="29">
        <v>1.3</v>
      </c>
      <c r="AU725" s="30">
        <v>0.6</v>
      </c>
      <c r="AV725" s="31"/>
      <c r="AW725" s="26"/>
      <c r="AX725" s="26"/>
      <c r="AY725" s="26"/>
      <c r="AZ725" s="26"/>
      <c r="BA725" s="25">
        <v>1</v>
      </c>
      <c r="BB725" s="24">
        <v>64</v>
      </c>
      <c r="BC725" s="26">
        <v>190</v>
      </c>
      <c r="BD725" s="32" t="s">
        <v>119</v>
      </c>
      <c r="BE725" s="32">
        <v>50</v>
      </c>
      <c r="BF725" s="35" t="s">
        <v>132</v>
      </c>
      <c r="BG725" s="26" t="s">
        <v>120</v>
      </c>
      <c r="BH725" s="29">
        <v>20</v>
      </c>
      <c r="BI725" s="26" t="s">
        <v>115</v>
      </c>
      <c r="BJ725" s="37"/>
      <c r="BK725" s="36" t="s">
        <v>93</v>
      </c>
      <c r="BL725" s="204" t="str">
        <f t="shared" si="12"/>
        <v>insert into Pokemon values ( 724, Joltik, level, 50,  47,  50, 57,  50,  65, trainer,  Lv. 36)</v>
      </c>
    </row>
    <row r="726" spans="1:64" ht="12.75" customHeight="1">
      <c r="A726" s="12">
        <v>596</v>
      </c>
      <c r="B726" s="71" t="s">
        <v>1184</v>
      </c>
      <c r="C726" s="71"/>
      <c r="D726" s="72"/>
      <c r="E726" s="73"/>
      <c r="F726" s="73"/>
      <c r="G726" s="73"/>
      <c r="H726" s="73"/>
      <c r="I726" s="73"/>
      <c r="J726" s="73"/>
      <c r="K726" s="73"/>
      <c r="L726" s="73">
        <v>102</v>
      </c>
      <c r="M726" s="73">
        <v>174</v>
      </c>
      <c r="N726" s="73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>
        <v>65</v>
      </c>
      <c r="AB726" s="73"/>
      <c r="AC726" s="73">
        <v>94</v>
      </c>
      <c r="AD726" s="73"/>
      <c r="AE726" s="74"/>
      <c r="AF726" s="17">
        <v>70</v>
      </c>
      <c r="AG726" s="18">
        <v>77</v>
      </c>
      <c r="AH726" s="19">
        <v>60</v>
      </c>
      <c r="AI726" s="20">
        <v>97</v>
      </c>
      <c r="AJ726" s="21">
        <v>60</v>
      </c>
      <c r="AK726" s="22">
        <v>108</v>
      </c>
      <c r="AL726" s="23">
        <f t="shared" si="0"/>
        <v>472</v>
      </c>
      <c r="AM726" s="24" t="s">
        <v>115</v>
      </c>
      <c r="AN726" s="25" t="s">
        <v>175</v>
      </c>
      <c r="AO726" s="24" t="s">
        <v>126</v>
      </c>
      <c r="AP726" s="26" t="s">
        <v>170</v>
      </c>
      <c r="AQ726" s="27" t="s">
        <v>134</v>
      </c>
      <c r="AR726" s="28" t="s">
        <v>182</v>
      </c>
      <c r="AS726" s="29">
        <v>0.8</v>
      </c>
      <c r="AT726" s="29">
        <v>31.5</v>
      </c>
      <c r="AU726" s="30">
        <v>14.3</v>
      </c>
      <c r="AV726" s="31"/>
      <c r="AW726" s="26"/>
      <c r="AX726" s="26"/>
      <c r="AY726" s="26"/>
      <c r="AZ726" s="26"/>
      <c r="BA726" s="25">
        <v>2</v>
      </c>
      <c r="BB726" s="24">
        <v>165</v>
      </c>
      <c r="BC726" s="26">
        <v>75</v>
      </c>
      <c r="BD726" s="32" t="s">
        <v>119</v>
      </c>
      <c r="BE726" s="32">
        <v>50</v>
      </c>
      <c r="BF726" s="35" t="s">
        <v>132</v>
      </c>
      <c r="BG726" s="26" t="s">
        <v>120</v>
      </c>
      <c r="BH726" s="29">
        <v>20</v>
      </c>
      <c r="BI726" s="26" t="s">
        <v>115</v>
      </c>
      <c r="BJ726" s="37"/>
      <c r="BK726" s="36"/>
      <c r="BL726" s="204" t="str">
        <f t="shared" si="12"/>
        <v>insert into Pokemon values ( 725, Galvantula, level, 70,  77,  60, 97,  60,  108, trainer,  0)</v>
      </c>
    </row>
    <row r="727" spans="1:64" ht="12.75" customHeight="1">
      <c r="A727" s="12">
        <v>597</v>
      </c>
      <c r="B727" s="71" t="s">
        <v>1185</v>
      </c>
      <c r="C727" s="71"/>
      <c r="D727" s="72"/>
      <c r="E727" s="73"/>
      <c r="F727" s="73"/>
      <c r="G727" s="73"/>
      <c r="H727" s="73"/>
      <c r="I727" s="73"/>
      <c r="J727" s="73"/>
      <c r="K727" s="73"/>
      <c r="L727" s="73">
        <v>103</v>
      </c>
      <c r="M727" s="73">
        <v>175</v>
      </c>
      <c r="N727" s="73"/>
      <c r="O727" s="73">
        <v>69</v>
      </c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>
        <v>189</v>
      </c>
      <c r="AB727" s="73"/>
      <c r="AC727" s="73">
        <v>179</v>
      </c>
      <c r="AD727" s="73"/>
      <c r="AE727" s="74"/>
      <c r="AF727" s="17">
        <v>44</v>
      </c>
      <c r="AG727" s="18">
        <v>50</v>
      </c>
      <c r="AH727" s="19">
        <v>91</v>
      </c>
      <c r="AI727" s="20">
        <v>24</v>
      </c>
      <c r="AJ727" s="21">
        <v>86</v>
      </c>
      <c r="AK727" s="22">
        <v>10</v>
      </c>
      <c r="AL727" s="23">
        <f t="shared" si="0"/>
        <v>305</v>
      </c>
      <c r="AM727" s="24" t="s">
        <v>65</v>
      </c>
      <c r="AN727" s="25" t="s">
        <v>192</v>
      </c>
      <c r="AO727" s="24" t="s">
        <v>1186</v>
      </c>
      <c r="AP727" s="34"/>
      <c r="AQ727" s="38"/>
      <c r="AR727" s="39" t="s">
        <v>88</v>
      </c>
      <c r="AS727" s="40">
        <v>0.6</v>
      </c>
      <c r="AT727" s="40">
        <v>41.4</v>
      </c>
      <c r="AU727" s="41">
        <v>18.8</v>
      </c>
      <c r="AV727" s="31"/>
      <c r="AW727" s="26"/>
      <c r="AX727" s="26">
        <v>1</v>
      </c>
      <c r="AY727" s="26"/>
      <c r="AZ727" s="26"/>
      <c r="BA727" s="25"/>
      <c r="BB727" s="24">
        <v>61</v>
      </c>
      <c r="BC727" s="26">
        <v>255</v>
      </c>
      <c r="BD727" s="32" t="s">
        <v>119</v>
      </c>
      <c r="BE727" s="32">
        <v>50</v>
      </c>
      <c r="BF727" s="35" t="s">
        <v>313</v>
      </c>
      <c r="BG727" s="26" t="s">
        <v>120</v>
      </c>
      <c r="BH727" s="29">
        <v>20</v>
      </c>
      <c r="BI727" s="26" t="s">
        <v>65</v>
      </c>
      <c r="BJ727" s="25" t="s">
        <v>329</v>
      </c>
      <c r="BK727" s="36" t="s">
        <v>339</v>
      </c>
      <c r="BL727" s="204" t="str">
        <f t="shared" si="12"/>
        <v>insert into Pokemon values ( 726, Ferroseed, level, 44,  50,  91, 24,  86,  10, trainer,  Lv. 40)</v>
      </c>
    </row>
    <row r="728" spans="1:64" ht="12.75" customHeight="1">
      <c r="A728" s="12">
        <v>598</v>
      </c>
      <c r="B728" s="71" t="s">
        <v>1187</v>
      </c>
      <c r="C728" s="71"/>
      <c r="D728" s="72"/>
      <c r="E728" s="73"/>
      <c r="F728" s="73"/>
      <c r="G728" s="73"/>
      <c r="H728" s="73"/>
      <c r="I728" s="73"/>
      <c r="J728" s="73"/>
      <c r="K728" s="73"/>
      <c r="L728" s="73">
        <v>104</v>
      </c>
      <c r="M728" s="73">
        <v>176</v>
      </c>
      <c r="N728" s="73"/>
      <c r="O728" s="73">
        <v>70</v>
      </c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>
        <v>190</v>
      </c>
      <c r="AB728" s="73"/>
      <c r="AC728" s="73">
        <v>180</v>
      </c>
      <c r="AD728" s="73"/>
      <c r="AE728" s="74"/>
      <c r="AF728" s="17">
        <v>74</v>
      </c>
      <c r="AG728" s="18">
        <v>94</v>
      </c>
      <c r="AH728" s="19">
        <v>131</v>
      </c>
      <c r="AI728" s="20">
        <v>54</v>
      </c>
      <c r="AJ728" s="21">
        <v>116</v>
      </c>
      <c r="AK728" s="22">
        <v>20</v>
      </c>
      <c r="AL728" s="23">
        <f t="shared" si="0"/>
        <v>489</v>
      </c>
      <c r="AM728" s="24" t="s">
        <v>65</v>
      </c>
      <c r="AN728" s="25" t="s">
        <v>192</v>
      </c>
      <c r="AO728" s="24" t="s">
        <v>1186</v>
      </c>
      <c r="AP728" s="34"/>
      <c r="AQ728" s="38"/>
      <c r="AR728" s="39" t="s">
        <v>76</v>
      </c>
      <c r="AS728" s="40">
        <v>1</v>
      </c>
      <c r="AT728" s="40">
        <v>242.5</v>
      </c>
      <c r="AU728" s="41">
        <v>110</v>
      </c>
      <c r="AV728" s="31"/>
      <c r="AW728" s="26"/>
      <c r="AX728" s="26">
        <v>2</v>
      </c>
      <c r="AY728" s="26"/>
      <c r="AZ728" s="26"/>
      <c r="BA728" s="25"/>
      <c r="BB728" s="24">
        <v>171</v>
      </c>
      <c r="BC728" s="26">
        <v>90</v>
      </c>
      <c r="BD728" s="32" t="s">
        <v>119</v>
      </c>
      <c r="BE728" s="32">
        <v>50</v>
      </c>
      <c r="BF728" s="35" t="s">
        <v>313</v>
      </c>
      <c r="BG728" s="26" t="s">
        <v>120</v>
      </c>
      <c r="BH728" s="29">
        <v>20</v>
      </c>
      <c r="BI728" s="26" t="s">
        <v>65</v>
      </c>
      <c r="BJ728" s="25" t="s">
        <v>329</v>
      </c>
      <c r="BK728" s="36"/>
      <c r="BL728" s="204" t="str">
        <f t="shared" si="12"/>
        <v>insert into Pokemon values ( 727, Ferrothorn, level, 74,  94,  131, 54,  116,  20, trainer,  0)</v>
      </c>
    </row>
    <row r="729" spans="1:64" ht="12.75" customHeight="1">
      <c r="A729" s="12">
        <v>599</v>
      </c>
      <c r="B729" s="71" t="s">
        <v>1188</v>
      </c>
      <c r="C729" s="71"/>
      <c r="D729" s="72"/>
      <c r="E729" s="73"/>
      <c r="F729" s="73"/>
      <c r="G729" s="73"/>
      <c r="H729" s="73"/>
      <c r="I729" s="73"/>
      <c r="J729" s="73"/>
      <c r="K729" s="73"/>
      <c r="L729" s="73">
        <v>105</v>
      </c>
      <c r="M729" s="73">
        <v>130</v>
      </c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>
        <v>113</v>
      </c>
      <c r="AB729" s="73"/>
      <c r="AC729" s="73"/>
      <c r="AD729" s="73"/>
      <c r="AE729" s="74"/>
      <c r="AF729" s="17">
        <v>40</v>
      </c>
      <c r="AG729" s="18">
        <v>55</v>
      </c>
      <c r="AH729" s="19">
        <v>70</v>
      </c>
      <c r="AI729" s="20">
        <v>45</v>
      </c>
      <c r="AJ729" s="21">
        <v>60</v>
      </c>
      <c r="AK729" s="22">
        <v>30</v>
      </c>
      <c r="AL729" s="23">
        <f t="shared" si="0"/>
        <v>300</v>
      </c>
      <c r="AM729" s="24" t="s">
        <v>192</v>
      </c>
      <c r="AN729" s="37"/>
      <c r="AO729" s="24" t="s">
        <v>575</v>
      </c>
      <c r="AP729" s="26" t="s">
        <v>775</v>
      </c>
      <c r="AQ729" s="27" t="s">
        <v>322</v>
      </c>
      <c r="AR729" s="28" t="s">
        <v>118</v>
      </c>
      <c r="AS729" s="29">
        <v>0.3</v>
      </c>
      <c r="AT729" s="29">
        <v>46.3</v>
      </c>
      <c r="AU729" s="30">
        <v>21</v>
      </c>
      <c r="AV729" s="31"/>
      <c r="AW729" s="26"/>
      <c r="AX729" s="26">
        <v>1</v>
      </c>
      <c r="AY729" s="26"/>
      <c r="AZ729" s="26"/>
      <c r="BA729" s="25"/>
      <c r="BB729" s="24">
        <v>60</v>
      </c>
      <c r="BC729" s="26">
        <v>130</v>
      </c>
      <c r="BD729" s="32" t="s">
        <v>70</v>
      </c>
      <c r="BE729" s="32">
        <v>50</v>
      </c>
      <c r="BF729" s="35" t="s">
        <v>313</v>
      </c>
      <c r="BG729" s="26" t="s">
        <v>359</v>
      </c>
      <c r="BH729" s="29">
        <v>20</v>
      </c>
      <c r="BI729" s="45" t="s">
        <v>329</v>
      </c>
      <c r="BJ729" s="37"/>
      <c r="BK729" s="36" t="s">
        <v>378</v>
      </c>
      <c r="BL729" s="204" t="str">
        <f t="shared" si="12"/>
        <v>insert into Pokemon values ( 728, Klink, level, 40,  55,  70, 45,  60,  30, trainer,  Lv. 38)</v>
      </c>
    </row>
    <row r="730" spans="1:64" ht="12.75" customHeight="1">
      <c r="A730" s="12">
        <v>600</v>
      </c>
      <c r="B730" s="71" t="s">
        <v>1189</v>
      </c>
      <c r="C730" s="71"/>
      <c r="D730" s="72"/>
      <c r="E730" s="73"/>
      <c r="F730" s="73"/>
      <c r="G730" s="73"/>
      <c r="H730" s="73"/>
      <c r="I730" s="73"/>
      <c r="J730" s="73"/>
      <c r="K730" s="73"/>
      <c r="L730" s="73">
        <v>106</v>
      </c>
      <c r="M730" s="73">
        <v>131</v>
      </c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>
        <v>114</v>
      </c>
      <c r="AB730" s="73"/>
      <c r="AC730" s="73"/>
      <c r="AD730" s="73"/>
      <c r="AE730" s="74"/>
      <c r="AF730" s="17">
        <v>60</v>
      </c>
      <c r="AG730" s="18">
        <v>80</v>
      </c>
      <c r="AH730" s="19">
        <v>95</v>
      </c>
      <c r="AI730" s="20">
        <v>70</v>
      </c>
      <c r="AJ730" s="21">
        <v>85</v>
      </c>
      <c r="AK730" s="22">
        <v>50</v>
      </c>
      <c r="AL730" s="23">
        <f t="shared" si="0"/>
        <v>440</v>
      </c>
      <c r="AM730" s="24" t="s">
        <v>192</v>
      </c>
      <c r="AN730" s="37"/>
      <c r="AO730" s="24" t="s">
        <v>575</v>
      </c>
      <c r="AP730" s="26" t="s">
        <v>775</v>
      </c>
      <c r="AQ730" s="27" t="s">
        <v>322</v>
      </c>
      <c r="AR730" s="28" t="s">
        <v>88</v>
      </c>
      <c r="AS730" s="29">
        <v>0.6</v>
      </c>
      <c r="AT730" s="29">
        <v>112.4</v>
      </c>
      <c r="AU730" s="30">
        <v>51</v>
      </c>
      <c r="AV730" s="31"/>
      <c r="AW730" s="26"/>
      <c r="AX730" s="26">
        <v>2</v>
      </c>
      <c r="AY730" s="26"/>
      <c r="AZ730" s="26"/>
      <c r="BA730" s="25"/>
      <c r="BB730" s="24">
        <v>154</v>
      </c>
      <c r="BC730" s="26">
        <v>60</v>
      </c>
      <c r="BD730" s="32" t="s">
        <v>70</v>
      </c>
      <c r="BE730" s="32">
        <v>50</v>
      </c>
      <c r="BF730" s="35" t="s">
        <v>313</v>
      </c>
      <c r="BG730" s="26" t="s">
        <v>359</v>
      </c>
      <c r="BH730" s="29">
        <v>20</v>
      </c>
      <c r="BI730" s="45" t="s">
        <v>329</v>
      </c>
      <c r="BJ730" s="37"/>
      <c r="BK730" s="36" t="s">
        <v>1190</v>
      </c>
      <c r="BL730" s="204" t="str">
        <f t="shared" si="12"/>
        <v>insert into Pokemon values ( 729, Klang, level, 60,  80,  95, 70,  85,  50, trainer,  Lv. 49)</v>
      </c>
    </row>
    <row r="731" spans="1:64" ht="12.75" customHeight="1">
      <c r="A731" s="12">
        <v>601</v>
      </c>
      <c r="B731" s="71" t="s">
        <v>1191</v>
      </c>
      <c r="C731" s="71"/>
      <c r="D731" s="72"/>
      <c r="E731" s="73"/>
      <c r="F731" s="73"/>
      <c r="G731" s="73"/>
      <c r="H731" s="73"/>
      <c r="I731" s="73"/>
      <c r="J731" s="73"/>
      <c r="K731" s="73"/>
      <c r="L731" s="73">
        <v>107</v>
      </c>
      <c r="M731" s="73">
        <v>132</v>
      </c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>
        <v>115</v>
      </c>
      <c r="AB731" s="73"/>
      <c r="AC731" s="73"/>
      <c r="AD731" s="73"/>
      <c r="AE731" s="74"/>
      <c r="AF731" s="17">
        <v>60</v>
      </c>
      <c r="AG731" s="18">
        <v>100</v>
      </c>
      <c r="AH731" s="19">
        <v>115</v>
      </c>
      <c r="AI731" s="20">
        <v>70</v>
      </c>
      <c r="AJ731" s="21">
        <v>85</v>
      </c>
      <c r="AK731" s="22">
        <v>90</v>
      </c>
      <c r="AL731" s="23">
        <f t="shared" si="0"/>
        <v>520</v>
      </c>
      <c r="AM731" s="24" t="s">
        <v>192</v>
      </c>
      <c r="AN731" s="37"/>
      <c r="AO731" s="24" t="s">
        <v>575</v>
      </c>
      <c r="AP731" s="26" t="s">
        <v>775</v>
      </c>
      <c r="AQ731" s="27" t="s">
        <v>322</v>
      </c>
      <c r="AR731" s="28" t="s">
        <v>88</v>
      </c>
      <c r="AS731" s="29">
        <v>0.6</v>
      </c>
      <c r="AT731" s="29">
        <v>178.6</v>
      </c>
      <c r="AU731" s="30">
        <v>81</v>
      </c>
      <c r="AV731" s="31"/>
      <c r="AW731" s="26"/>
      <c r="AX731" s="26">
        <v>3</v>
      </c>
      <c r="AY731" s="26"/>
      <c r="AZ731" s="26"/>
      <c r="BA731" s="25"/>
      <c r="BB731" s="24">
        <v>260</v>
      </c>
      <c r="BC731" s="26">
        <v>30</v>
      </c>
      <c r="BD731" s="32" t="s">
        <v>70</v>
      </c>
      <c r="BE731" s="32">
        <v>50</v>
      </c>
      <c r="BF731" s="35" t="s">
        <v>313</v>
      </c>
      <c r="BG731" s="26" t="s">
        <v>359</v>
      </c>
      <c r="BH731" s="29">
        <v>20</v>
      </c>
      <c r="BI731" s="45" t="s">
        <v>329</v>
      </c>
      <c r="BJ731" s="37"/>
      <c r="BK731" s="36"/>
      <c r="BL731" s="204" t="str">
        <f t="shared" si="12"/>
        <v>insert into Pokemon values ( 730, Klinklang, level, 60,  100,  115, 70,  85,  90, trainer,  0)</v>
      </c>
    </row>
    <row r="732" spans="1:64" ht="12.75" customHeight="1">
      <c r="A732" s="12">
        <v>602</v>
      </c>
      <c r="B732" s="71" t="s">
        <v>1192</v>
      </c>
      <c r="C732" s="71"/>
      <c r="D732" s="72"/>
      <c r="E732" s="73"/>
      <c r="F732" s="73"/>
      <c r="G732" s="73"/>
      <c r="H732" s="73"/>
      <c r="I732" s="73"/>
      <c r="J732" s="73"/>
      <c r="K732" s="73"/>
      <c r="L732" s="73">
        <v>108</v>
      </c>
      <c r="M732" s="73">
        <v>177</v>
      </c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  <c r="AE732" s="74">
        <v>341</v>
      </c>
      <c r="AF732" s="17">
        <v>35</v>
      </c>
      <c r="AG732" s="18">
        <v>55</v>
      </c>
      <c r="AH732" s="19">
        <v>40</v>
      </c>
      <c r="AI732" s="20">
        <v>45</v>
      </c>
      <c r="AJ732" s="21">
        <v>40</v>
      </c>
      <c r="AK732" s="22">
        <v>60</v>
      </c>
      <c r="AL732" s="23">
        <f t="shared" si="0"/>
        <v>275</v>
      </c>
      <c r="AM732" s="24" t="s">
        <v>175</v>
      </c>
      <c r="AN732" s="37"/>
      <c r="AO732" s="24" t="s">
        <v>390</v>
      </c>
      <c r="AP732" s="34"/>
      <c r="AQ732" s="38"/>
      <c r="AR732" s="39" t="s">
        <v>256</v>
      </c>
      <c r="AS732" s="40">
        <v>0.2</v>
      </c>
      <c r="AT732" s="40">
        <v>0.7</v>
      </c>
      <c r="AU732" s="41">
        <v>0.3</v>
      </c>
      <c r="AV732" s="31"/>
      <c r="AW732" s="26"/>
      <c r="AX732" s="26"/>
      <c r="AY732" s="26"/>
      <c r="AZ732" s="26"/>
      <c r="BA732" s="25">
        <v>1</v>
      </c>
      <c r="BB732" s="24">
        <v>55</v>
      </c>
      <c r="BC732" s="26">
        <v>190</v>
      </c>
      <c r="BD732" s="32" t="s">
        <v>288</v>
      </c>
      <c r="BE732" s="32">
        <v>50</v>
      </c>
      <c r="BF732" s="35" t="s">
        <v>128</v>
      </c>
      <c r="BG732" s="26" t="s">
        <v>120</v>
      </c>
      <c r="BH732" s="29">
        <v>20</v>
      </c>
      <c r="BI732" s="26" t="s">
        <v>377</v>
      </c>
      <c r="BJ732" s="37"/>
      <c r="BK732" s="36" t="s">
        <v>1132</v>
      </c>
      <c r="BL732" s="204" t="str">
        <f t="shared" si="12"/>
        <v>insert into Pokemon values ( 731, Tynamo, level, 35,  55,  40, 45,  40,  60, trainer,  Lv. 39)</v>
      </c>
    </row>
    <row r="733" spans="1:64" ht="12.75" customHeight="1">
      <c r="A733" s="12">
        <v>603</v>
      </c>
      <c r="B733" s="71" t="s">
        <v>1193</v>
      </c>
      <c r="C733" s="71"/>
      <c r="D733" s="72"/>
      <c r="E733" s="73"/>
      <c r="F733" s="73"/>
      <c r="G733" s="73"/>
      <c r="H733" s="73"/>
      <c r="I733" s="73"/>
      <c r="J733" s="73"/>
      <c r="K733" s="73"/>
      <c r="L733" s="73">
        <v>109</v>
      </c>
      <c r="M733" s="73">
        <v>178</v>
      </c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  <c r="AE733" s="74">
        <v>342</v>
      </c>
      <c r="AF733" s="17">
        <v>65</v>
      </c>
      <c r="AG733" s="18">
        <v>85</v>
      </c>
      <c r="AH733" s="19">
        <v>70</v>
      </c>
      <c r="AI733" s="20">
        <v>75</v>
      </c>
      <c r="AJ733" s="21">
        <v>70</v>
      </c>
      <c r="AK733" s="22">
        <v>40</v>
      </c>
      <c r="AL733" s="23">
        <f t="shared" si="0"/>
        <v>405</v>
      </c>
      <c r="AM733" s="24" t="s">
        <v>175</v>
      </c>
      <c r="AN733" s="37"/>
      <c r="AO733" s="24" t="s">
        <v>390</v>
      </c>
      <c r="AP733" s="34"/>
      <c r="AQ733" s="38"/>
      <c r="AR733" s="39" t="s">
        <v>167</v>
      </c>
      <c r="AS733" s="40">
        <v>1.2</v>
      </c>
      <c r="AT733" s="40">
        <v>48.5</v>
      </c>
      <c r="AU733" s="41">
        <v>22</v>
      </c>
      <c r="AV733" s="31"/>
      <c r="AW733" s="26">
        <v>2</v>
      </c>
      <c r="AX733" s="26"/>
      <c r="AY733" s="26"/>
      <c r="AZ733" s="26"/>
      <c r="BA733" s="25"/>
      <c r="BB733" s="24">
        <v>142</v>
      </c>
      <c r="BC733" s="26">
        <v>60</v>
      </c>
      <c r="BD733" s="32" t="s">
        <v>288</v>
      </c>
      <c r="BE733" s="32">
        <v>50</v>
      </c>
      <c r="BF733" s="35" t="s">
        <v>107</v>
      </c>
      <c r="BG733" s="26" t="s">
        <v>120</v>
      </c>
      <c r="BH733" s="29">
        <v>20</v>
      </c>
      <c r="BI733" s="26" t="s">
        <v>377</v>
      </c>
      <c r="BJ733" s="37"/>
      <c r="BK733" s="36" t="s">
        <v>180</v>
      </c>
      <c r="BL733" s="204" t="str">
        <f t="shared" si="12"/>
        <v>insert into Pokemon values ( 732, Eelektrik, level, 65,  85,  70, 75,  70,  40, trainer,  Thunder Stone)</v>
      </c>
    </row>
    <row r="734" spans="1:64" ht="12.75" customHeight="1">
      <c r="A734" s="12">
        <v>604</v>
      </c>
      <c r="B734" s="71" t="s">
        <v>1194</v>
      </c>
      <c r="C734" s="71"/>
      <c r="D734" s="72"/>
      <c r="E734" s="73"/>
      <c r="F734" s="73"/>
      <c r="G734" s="73"/>
      <c r="H734" s="73"/>
      <c r="I734" s="73"/>
      <c r="J734" s="73"/>
      <c r="K734" s="73"/>
      <c r="L734" s="73">
        <v>110</v>
      </c>
      <c r="M734" s="73">
        <v>179</v>
      </c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  <c r="AE734" s="74">
        <v>343</v>
      </c>
      <c r="AF734" s="17">
        <v>85</v>
      </c>
      <c r="AG734" s="18">
        <v>115</v>
      </c>
      <c r="AH734" s="19">
        <v>80</v>
      </c>
      <c r="AI734" s="20">
        <v>105</v>
      </c>
      <c r="AJ734" s="21">
        <v>80</v>
      </c>
      <c r="AK734" s="22">
        <v>50</v>
      </c>
      <c r="AL734" s="23">
        <f t="shared" si="0"/>
        <v>515</v>
      </c>
      <c r="AM734" s="24" t="s">
        <v>175</v>
      </c>
      <c r="AN734" s="37"/>
      <c r="AO734" s="24" t="s">
        <v>390</v>
      </c>
      <c r="AP734" s="34"/>
      <c r="AQ734" s="38"/>
      <c r="AR734" s="39" t="s">
        <v>510</v>
      </c>
      <c r="AS734" s="40">
        <v>2.1</v>
      </c>
      <c r="AT734" s="40">
        <v>177.5</v>
      </c>
      <c r="AU734" s="41">
        <v>80.5</v>
      </c>
      <c r="AV734" s="31"/>
      <c r="AW734" s="26">
        <v>3</v>
      </c>
      <c r="AX734" s="26"/>
      <c r="AY734" s="26"/>
      <c r="AZ734" s="26"/>
      <c r="BA734" s="25"/>
      <c r="BB734" s="24">
        <v>258</v>
      </c>
      <c r="BC734" s="26">
        <v>30</v>
      </c>
      <c r="BD734" s="32" t="s">
        <v>288</v>
      </c>
      <c r="BE734" s="32">
        <v>50</v>
      </c>
      <c r="BF734" s="35" t="s">
        <v>107</v>
      </c>
      <c r="BG734" s="26" t="s">
        <v>120</v>
      </c>
      <c r="BH734" s="29">
        <v>20</v>
      </c>
      <c r="BI734" s="26" t="s">
        <v>377</v>
      </c>
      <c r="BJ734" s="37"/>
      <c r="BK734" s="36"/>
      <c r="BL734" s="204" t="str">
        <f t="shared" si="12"/>
        <v>insert into Pokemon values ( 733, Eelektross, level, 85,  115,  80, 105,  80,  50, trainer,  0)</v>
      </c>
    </row>
    <row r="735" spans="1:64" ht="12.75" customHeight="1">
      <c r="A735" s="12">
        <v>605</v>
      </c>
      <c r="B735" s="71" t="s">
        <v>1195</v>
      </c>
      <c r="C735" s="71"/>
      <c r="D735" s="72"/>
      <c r="E735" s="73"/>
      <c r="F735" s="73"/>
      <c r="G735" s="73"/>
      <c r="H735" s="73"/>
      <c r="I735" s="73"/>
      <c r="J735" s="73"/>
      <c r="K735" s="73"/>
      <c r="L735" s="73">
        <v>111</v>
      </c>
      <c r="M735" s="73">
        <v>188</v>
      </c>
      <c r="N735" s="73"/>
      <c r="O735" s="73"/>
      <c r="P735" s="73"/>
      <c r="Q735" s="73"/>
      <c r="R735" s="73"/>
      <c r="S735" s="73"/>
      <c r="T735" s="73"/>
      <c r="U735" s="73"/>
      <c r="V735" s="73">
        <v>275</v>
      </c>
      <c r="W735" s="73"/>
      <c r="X735" s="73"/>
      <c r="Y735" s="73">
        <v>96</v>
      </c>
      <c r="Z735" s="73"/>
      <c r="AA735" s="73">
        <v>277</v>
      </c>
      <c r="AB735" s="73"/>
      <c r="AC735" s="73"/>
      <c r="AD735" s="73"/>
      <c r="AE735" s="74"/>
      <c r="AF735" s="17">
        <v>55</v>
      </c>
      <c r="AG735" s="18">
        <v>55</v>
      </c>
      <c r="AH735" s="19">
        <v>55</v>
      </c>
      <c r="AI735" s="20">
        <v>85</v>
      </c>
      <c r="AJ735" s="21">
        <v>55</v>
      </c>
      <c r="AK735" s="22">
        <v>30</v>
      </c>
      <c r="AL735" s="23">
        <f t="shared" si="0"/>
        <v>335</v>
      </c>
      <c r="AM735" s="24" t="s">
        <v>184</v>
      </c>
      <c r="AN735" s="37"/>
      <c r="AO735" s="24" t="s">
        <v>611</v>
      </c>
      <c r="AP735" s="26" t="s">
        <v>304</v>
      </c>
      <c r="AQ735" s="27" t="s">
        <v>358</v>
      </c>
      <c r="AR735" s="28" t="s">
        <v>106</v>
      </c>
      <c r="AS735" s="29">
        <v>0.5</v>
      </c>
      <c r="AT735" s="29">
        <v>19.8</v>
      </c>
      <c r="AU735" s="30">
        <v>9</v>
      </c>
      <c r="AV735" s="31"/>
      <c r="AW735" s="26"/>
      <c r="AX735" s="26"/>
      <c r="AY735" s="26">
        <v>1</v>
      </c>
      <c r="AZ735" s="26"/>
      <c r="BA735" s="25"/>
      <c r="BB735" s="24">
        <v>67</v>
      </c>
      <c r="BC735" s="26">
        <v>255</v>
      </c>
      <c r="BD735" s="32" t="s">
        <v>119</v>
      </c>
      <c r="BE735" s="32">
        <v>50</v>
      </c>
      <c r="BF735" s="35" t="s">
        <v>107</v>
      </c>
      <c r="BG735" s="26" t="s">
        <v>120</v>
      </c>
      <c r="BH735" s="29">
        <v>20</v>
      </c>
      <c r="BI735" s="26" t="s">
        <v>305</v>
      </c>
      <c r="BJ735" s="37"/>
      <c r="BK735" s="36" t="s">
        <v>438</v>
      </c>
      <c r="BL735" s="204" t="str">
        <f t="shared" si="12"/>
        <v>insert into Pokemon values ( 734, Elgyem, level, 55,  55,  55, 85,  55,  30, trainer,  Lv. 42)</v>
      </c>
    </row>
    <row r="736" spans="1:64" ht="12.75" customHeight="1">
      <c r="A736" s="12">
        <v>606</v>
      </c>
      <c r="B736" s="71" t="s">
        <v>1196</v>
      </c>
      <c r="C736" s="71"/>
      <c r="D736" s="72"/>
      <c r="E736" s="73"/>
      <c r="F736" s="73"/>
      <c r="G736" s="73"/>
      <c r="H736" s="73"/>
      <c r="I736" s="73"/>
      <c r="J736" s="73"/>
      <c r="K736" s="73"/>
      <c r="L736" s="73">
        <v>112</v>
      </c>
      <c r="M736" s="73">
        <v>189</v>
      </c>
      <c r="N736" s="73"/>
      <c r="O736" s="73"/>
      <c r="P736" s="73"/>
      <c r="Q736" s="73"/>
      <c r="R736" s="73"/>
      <c r="S736" s="73"/>
      <c r="T736" s="73"/>
      <c r="U736" s="73"/>
      <c r="V736" s="73">
        <v>276</v>
      </c>
      <c r="W736" s="73"/>
      <c r="X736" s="73"/>
      <c r="Y736" s="73">
        <v>97</v>
      </c>
      <c r="Z736" s="73"/>
      <c r="AA736" s="73">
        <v>278</v>
      </c>
      <c r="AB736" s="73"/>
      <c r="AC736" s="73"/>
      <c r="AD736" s="73"/>
      <c r="AE736" s="74"/>
      <c r="AF736" s="17">
        <v>75</v>
      </c>
      <c r="AG736" s="18">
        <v>75</v>
      </c>
      <c r="AH736" s="19">
        <v>75</v>
      </c>
      <c r="AI736" s="20">
        <v>125</v>
      </c>
      <c r="AJ736" s="21">
        <v>95</v>
      </c>
      <c r="AK736" s="22">
        <v>40</v>
      </c>
      <c r="AL736" s="23">
        <f t="shared" si="0"/>
        <v>485</v>
      </c>
      <c r="AM736" s="24" t="s">
        <v>184</v>
      </c>
      <c r="AN736" s="37"/>
      <c r="AO736" s="24" t="s">
        <v>611</v>
      </c>
      <c r="AP736" s="26" t="s">
        <v>304</v>
      </c>
      <c r="AQ736" s="27" t="s">
        <v>358</v>
      </c>
      <c r="AR736" s="28" t="s">
        <v>76</v>
      </c>
      <c r="AS736" s="29">
        <v>1</v>
      </c>
      <c r="AT736" s="29">
        <v>76.099999999999994</v>
      </c>
      <c r="AU736" s="30">
        <v>34.5</v>
      </c>
      <c r="AV736" s="31"/>
      <c r="AW736" s="26"/>
      <c r="AX736" s="26"/>
      <c r="AY736" s="26">
        <v>2</v>
      </c>
      <c r="AZ736" s="26"/>
      <c r="BA736" s="25"/>
      <c r="BB736" s="24">
        <v>170</v>
      </c>
      <c r="BC736" s="26">
        <v>90</v>
      </c>
      <c r="BD736" s="32" t="s">
        <v>119</v>
      </c>
      <c r="BE736" s="32">
        <v>50</v>
      </c>
      <c r="BF736" s="35" t="s">
        <v>130</v>
      </c>
      <c r="BG736" s="26" t="s">
        <v>120</v>
      </c>
      <c r="BH736" s="29">
        <v>20</v>
      </c>
      <c r="BI736" s="26" t="s">
        <v>305</v>
      </c>
      <c r="BJ736" s="37"/>
      <c r="BK736" s="36"/>
      <c r="BL736" s="204" t="str">
        <f t="shared" si="12"/>
        <v>insert into Pokemon values ( 735, Beheeyem, level, 75,  75,  75, 125,  95,  40, trainer,  0)</v>
      </c>
    </row>
    <row r="737" spans="1:64" ht="12.75" customHeight="1">
      <c r="A737" s="12">
        <v>607</v>
      </c>
      <c r="B737" s="71" t="s">
        <v>1197</v>
      </c>
      <c r="C737" s="71"/>
      <c r="D737" s="72"/>
      <c r="E737" s="73"/>
      <c r="F737" s="73"/>
      <c r="G737" s="73"/>
      <c r="H737" s="73"/>
      <c r="I737" s="73"/>
      <c r="J737" s="73"/>
      <c r="K737" s="73"/>
      <c r="L737" s="73">
        <v>113</v>
      </c>
      <c r="M737" s="73">
        <v>190</v>
      </c>
      <c r="N737" s="73"/>
      <c r="O737" s="73"/>
      <c r="P737" s="73">
        <v>65</v>
      </c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>
        <v>287</v>
      </c>
      <c r="AB737" s="73"/>
      <c r="AC737" s="73">
        <v>48</v>
      </c>
      <c r="AD737" s="73"/>
      <c r="AE737" s="74"/>
      <c r="AF737" s="17">
        <v>50</v>
      </c>
      <c r="AG737" s="18">
        <v>30</v>
      </c>
      <c r="AH737" s="19">
        <v>55</v>
      </c>
      <c r="AI737" s="20">
        <v>65</v>
      </c>
      <c r="AJ737" s="21">
        <v>55</v>
      </c>
      <c r="AK737" s="22">
        <v>20</v>
      </c>
      <c r="AL737" s="23">
        <f t="shared" si="0"/>
        <v>275</v>
      </c>
      <c r="AM737" s="24" t="s">
        <v>389</v>
      </c>
      <c r="AN737" s="25" t="s">
        <v>85</v>
      </c>
      <c r="AO737" s="24" t="s">
        <v>223</v>
      </c>
      <c r="AP737" s="26" t="s">
        <v>338</v>
      </c>
      <c r="AQ737" s="27" t="s">
        <v>395</v>
      </c>
      <c r="AR737" s="28" t="s">
        <v>118</v>
      </c>
      <c r="AS737" s="29">
        <v>0.3</v>
      </c>
      <c r="AT737" s="29">
        <v>6.8</v>
      </c>
      <c r="AU737" s="30">
        <v>3.1</v>
      </c>
      <c r="AV737" s="31"/>
      <c r="AW737" s="26"/>
      <c r="AX737" s="26"/>
      <c r="AY737" s="26">
        <v>1</v>
      </c>
      <c r="AZ737" s="26"/>
      <c r="BA737" s="25"/>
      <c r="BB737" s="24">
        <v>55</v>
      </c>
      <c r="BC737" s="26">
        <v>190</v>
      </c>
      <c r="BD737" s="32" t="s">
        <v>70</v>
      </c>
      <c r="BE737" s="32">
        <v>50</v>
      </c>
      <c r="BF737" s="35" t="s">
        <v>128</v>
      </c>
      <c r="BG737" s="26" t="s">
        <v>120</v>
      </c>
      <c r="BH737" s="29">
        <v>20</v>
      </c>
      <c r="BI737" s="26" t="s">
        <v>377</v>
      </c>
      <c r="BJ737" s="37"/>
      <c r="BK737" s="36" t="s">
        <v>1157</v>
      </c>
      <c r="BL737" s="204" t="str">
        <f t="shared" si="12"/>
        <v>insert into Pokemon values ( 736, Litwick, level, 50,  30,  55, 65,  55,  20, trainer,  Lv. 41)</v>
      </c>
    </row>
    <row r="738" spans="1:64" ht="12.75" customHeight="1">
      <c r="A738" s="12">
        <v>608</v>
      </c>
      <c r="B738" s="71" t="s">
        <v>1198</v>
      </c>
      <c r="C738" s="71"/>
      <c r="D738" s="72"/>
      <c r="E738" s="73"/>
      <c r="F738" s="73"/>
      <c r="G738" s="73"/>
      <c r="H738" s="73"/>
      <c r="I738" s="73"/>
      <c r="J738" s="73"/>
      <c r="K738" s="73"/>
      <c r="L738" s="73">
        <v>114</v>
      </c>
      <c r="M738" s="73">
        <v>191</v>
      </c>
      <c r="N738" s="73"/>
      <c r="O738" s="73"/>
      <c r="P738" s="73">
        <v>66</v>
      </c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>
        <v>288</v>
      </c>
      <c r="AB738" s="73"/>
      <c r="AC738" s="73">
        <v>49</v>
      </c>
      <c r="AD738" s="73"/>
      <c r="AE738" s="74"/>
      <c r="AF738" s="17">
        <v>60</v>
      </c>
      <c r="AG738" s="18">
        <v>40</v>
      </c>
      <c r="AH738" s="19">
        <v>60</v>
      </c>
      <c r="AI738" s="20">
        <v>95</v>
      </c>
      <c r="AJ738" s="21">
        <v>60</v>
      </c>
      <c r="AK738" s="22">
        <v>55</v>
      </c>
      <c r="AL738" s="23">
        <f t="shared" si="0"/>
        <v>370</v>
      </c>
      <c r="AM738" s="24" t="s">
        <v>389</v>
      </c>
      <c r="AN738" s="25" t="s">
        <v>85</v>
      </c>
      <c r="AO738" s="24" t="s">
        <v>223</v>
      </c>
      <c r="AP738" s="26" t="s">
        <v>338</v>
      </c>
      <c r="AQ738" s="27" t="s">
        <v>395</v>
      </c>
      <c r="AR738" s="28" t="s">
        <v>88</v>
      </c>
      <c r="AS738" s="29">
        <v>0.6</v>
      </c>
      <c r="AT738" s="29">
        <v>28.7</v>
      </c>
      <c r="AU738" s="30">
        <v>13</v>
      </c>
      <c r="AV738" s="31"/>
      <c r="AW738" s="26"/>
      <c r="AX738" s="26"/>
      <c r="AY738" s="26">
        <v>2</v>
      </c>
      <c r="AZ738" s="26"/>
      <c r="BA738" s="25"/>
      <c r="BB738" s="24">
        <v>130</v>
      </c>
      <c r="BC738" s="26">
        <v>90</v>
      </c>
      <c r="BD738" s="32" t="s">
        <v>70</v>
      </c>
      <c r="BE738" s="32">
        <v>50</v>
      </c>
      <c r="BF738" s="35" t="s">
        <v>99</v>
      </c>
      <c r="BG738" s="26" t="s">
        <v>120</v>
      </c>
      <c r="BH738" s="29">
        <v>20</v>
      </c>
      <c r="BI738" s="26" t="s">
        <v>377</v>
      </c>
      <c r="BJ738" s="37"/>
      <c r="BK738" s="36" t="s">
        <v>604</v>
      </c>
      <c r="BL738" s="204" t="str">
        <f t="shared" si="12"/>
        <v>insert into Pokemon values ( 737, Lampent, level, 60,  40,  60, 95,  60,  55, trainer,  Dusk Stone)</v>
      </c>
    </row>
    <row r="739" spans="1:64" ht="12.75" customHeight="1">
      <c r="A739" s="12">
        <v>609</v>
      </c>
      <c r="B739" s="71" t="s">
        <v>1199</v>
      </c>
      <c r="C739" s="71"/>
      <c r="D739" s="72"/>
      <c r="E739" s="73"/>
      <c r="F739" s="73"/>
      <c r="G739" s="73"/>
      <c r="H739" s="73"/>
      <c r="I739" s="73"/>
      <c r="J739" s="73"/>
      <c r="K739" s="73"/>
      <c r="L739" s="73">
        <v>115</v>
      </c>
      <c r="M739" s="73">
        <v>192</v>
      </c>
      <c r="N739" s="73"/>
      <c r="O739" s="73"/>
      <c r="P739" s="73">
        <v>67</v>
      </c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>
        <v>289</v>
      </c>
      <c r="AB739" s="73"/>
      <c r="AC739" s="73">
        <v>50</v>
      </c>
      <c r="AD739" s="73"/>
      <c r="AE739" s="74"/>
      <c r="AF739" s="17">
        <v>60</v>
      </c>
      <c r="AG739" s="18">
        <v>55</v>
      </c>
      <c r="AH739" s="19">
        <v>90</v>
      </c>
      <c r="AI739" s="20">
        <v>145</v>
      </c>
      <c r="AJ739" s="21">
        <v>90</v>
      </c>
      <c r="AK739" s="22">
        <v>80</v>
      </c>
      <c r="AL739" s="23">
        <f t="shared" si="0"/>
        <v>520</v>
      </c>
      <c r="AM739" s="24" t="s">
        <v>389</v>
      </c>
      <c r="AN739" s="25" t="s">
        <v>85</v>
      </c>
      <c r="AO739" s="24" t="s">
        <v>223</v>
      </c>
      <c r="AP739" s="26" t="s">
        <v>338</v>
      </c>
      <c r="AQ739" s="27" t="s">
        <v>395</v>
      </c>
      <c r="AR739" s="28" t="s">
        <v>76</v>
      </c>
      <c r="AS739" s="29">
        <v>1</v>
      </c>
      <c r="AT739" s="29">
        <v>75.599999999999994</v>
      </c>
      <c r="AU739" s="30">
        <v>34.299999999999997</v>
      </c>
      <c r="AV739" s="31"/>
      <c r="AW739" s="26"/>
      <c r="AX739" s="26"/>
      <c r="AY739" s="26">
        <v>3</v>
      </c>
      <c r="AZ739" s="26"/>
      <c r="BA739" s="25"/>
      <c r="BB739" s="24">
        <v>260</v>
      </c>
      <c r="BC739" s="26">
        <v>45</v>
      </c>
      <c r="BD739" s="32" t="s">
        <v>70</v>
      </c>
      <c r="BE739" s="32">
        <v>50</v>
      </c>
      <c r="BF739" s="35" t="s">
        <v>99</v>
      </c>
      <c r="BG739" s="26" t="s">
        <v>120</v>
      </c>
      <c r="BH739" s="29">
        <v>20</v>
      </c>
      <c r="BI739" s="26" t="s">
        <v>377</v>
      </c>
      <c r="BJ739" s="37"/>
      <c r="BK739" s="36"/>
      <c r="BL739" s="204" t="str">
        <f t="shared" si="12"/>
        <v>insert into Pokemon values ( 738, Chandelure, level, 60,  55,  90, 145,  90,  80, trainer,  0)</v>
      </c>
    </row>
    <row r="740" spans="1:64" ht="12.75" customHeight="1">
      <c r="A740" s="12">
        <v>610</v>
      </c>
      <c r="B740" s="71" t="s">
        <v>1200</v>
      </c>
      <c r="C740" s="71"/>
      <c r="D740" s="72"/>
      <c r="E740" s="73"/>
      <c r="F740" s="73"/>
      <c r="G740" s="73"/>
      <c r="H740" s="73"/>
      <c r="I740" s="73"/>
      <c r="J740" s="73"/>
      <c r="K740" s="73"/>
      <c r="L740" s="73">
        <v>116</v>
      </c>
      <c r="M740" s="73">
        <v>183</v>
      </c>
      <c r="N740" s="73">
        <v>148</v>
      </c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>
        <v>324</v>
      </c>
      <c r="AB740" s="73"/>
      <c r="AC740" s="73"/>
      <c r="AD740" s="73"/>
      <c r="AE740" s="74">
        <v>155</v>
      </c>
      <c r="AF740" s="17">
        <v>46</v>
      </c>
      <c r="AG740" s="18">
        <v>87</v>
      </c>
      <c r="AH740" s="19">
        <v>60</v>
      </c>
      <c r="AI740" s="20">
        <v>30</v>
      </c>
      <c r="AJ740" s="21">
        <v>40</v>
      </c>
      <c r="AK740" s="22">
        <v>57</v>
      </c>
      <c r="AL740" s="23">
        <f t="shared" si="0"/>
        <v>320</v>
      </c>
      <c r="AM740" s="24" t="s">
        <v>90</v>
      </c>
      <c r="AN740" s="37"/>
      <c r="AO740" s="24" t="s">
        <v>200</v>
      </c>
      <c r="AP740" s="26" t="s">
        <v>473</v>
      </c>
      <c r="AQ740" s="27" t="s">
        <v>170</v>
      </c>
      <c r="AR740" s="28" t="s">
        <v>88</v>
      </c>
      <c r="AS740" s="29">
        <v>0.6</v>
      </c>
      <c r="AT740" s="29">
        <v>39.700000000000003</v>
      </c>
      <c r="AU740" s="30">
        <v>18</v>
      </c>
      <c r="AV740" s="31"/>
      <c r="AW740" s="26">
        <v>1</v>
      </c>
      <c r="AX740" s="26"/>
      <c r="AY740" s="26"/>
      <c r="AZ740" s="26"/>
      <c r="BA740" s="25"/>
      <c r="BB740" s="24">
        <v>64</v>
      </c>
      <c r="BC740" s="26">
        <v>75</v>
      </c>
      <c r="BD740" s="32" t="s">
        <v>288</v>
      </c>
      <c r="BE740" s="32">
        <v>35</v>
      </c>
      <c r="BF740" s="35" t="s">
        <v>71</v>
      </c>
      <c r="BG740" s="26" t="s">
        <v>120</v>
      </c>
      <c r="BH740" s="29">
        <v>40</v>
      </c>
      <c r="BI740" s="26" t="s">
        <v>73</v>
      </c>
      <c r="BJ740" s="25" t="s">
        <v>90</v>
      </c>
      <c r="BK740" s="36" t="s">
        <v>378</v>
      </c>
      <c r="BL740" s="204" t="str">
        <f t="shared" si="12"/>
        <v>insert into Pokemon values ( 739, Axew, level, 46,  87,  60, 30,  40,  57, trainer,  Lv. 38)</v>
      </c>
    </row>
    <row r="741" spans="1:64" ht="12.75" customHeight="1">
      <c r="A741" s="12">
        <v>611</v>
      </c>
      <c r="B741" s="71" t="s">
        <v>1201</v>
      </c>
      <c r="C741" s="71"/>
      <c r="D741" s="72"/>
      <c r="E741" s="73"/>
      <c r="F741" s="73"/>
      <c r="G741" s="73"/>
      <c r="H741" s="73"/>
      <c r="I741" s="73"/>
      <c r="J741" s="73"/>
      <c r="K741" s="73"/>
      <c r="L741" s="73">
        <v>117</v>
      </c>
      <c r="M741" s="73">
        <v>184</v>
      </c>
      <c r="N741" s="73">
        <v>149</v>
      </c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>
        <v>325</v>
      </c>
      <c r="AB741" s="73"/>
      <c r="AC741" s="73"/>
      <c r="AD741" s="73"/>
      <c r="AE741" s="74">
        <v>156</v>
      </c>
      <c r="AF741" s="17">
        <v>66</v>
      </c>
      <c r="AG741" s="18">
        <v>117</v>
      </c>
      <c r="AH741" s="19">
        <v>70</v>
      </c>
      <c r="AI741" s="20">
        <v>40</v>
      </c>
      <c r="AJ741" s="21">
        <v>50</v>
      </c>
      <c r="AK741" s="22">
        <v>67</v>
      </c>
      <c r="AL741" s="23">
        <f t="shared" si="0"/>
        <v>410</v>
      </c>
      <c r="AM741" s="24" t="s">
        <v>90</v>
      </c>
      <c r="AN741" s="37"/>
      <c r="AO741" s="24" t="s">
        <v>200</v>
      </c>
      <c r="AP741" s="26" t="s">
        <v>473</v>
      </c>
      <c r="AQ741" s="27" t="s">
        <v>170</v>
      </c>
      <c r="AR741" s="28" t="s">
        <v>76</v>
      </c>
      <c r="AS741" s="29">
        <v>1</v>
      </c>
      <c r="AT741" s="29">
        <v>79.400000000000006</v>
      </c>
      <c r="AU741" s="30">
        <v>36</v>
      </c>
      <c r="AV741" s="31"/>
      <c r="AW741" s="26">
        <v>2</v>
      </c>
      <c r="AX741" s="26"/>
      <c r="AY741" s="26"/>
      <c r="AZ741" s="26"/>
      <c r="BA741" s="25"/>
      <c r="BB741" s="24">
        <v>144</v>
      </c>
      <c r="BC741" s="26">
        <v>60</v>
      </c>
      <c r="BD741" s="32" t="s">
        <v>288</v>
      </c>
      <c r="BE741" s="32">
        <v>35</v>
      </c>
      <c r="BF741" s="35" t="s">
        <v>71</v>
      </c>
      <c r="BG741" s="26" t="s">
        <v>120</v>
      </c>
      <c r="BH741" s="29">
        <v>40</v>
      </c>
      <c r="BI741" s="26" t="s">
        <v>73</v>
      </c>
      <c r="BJ741" s="25" t="s">
        <v>90</v>
      </c>
      <c r="BK741" s="36" t="s">
        <v>975</v>
      </c>
      <c r="BL741" s="204" t="str">
        <f t="shared" si="12"/>
        <v>insert into Pokemon values ( 740, Fraxure, level, 66,  117,  70, 40,  50,  67, trainer,  Lv. 48)</v>
      </c>
    </row>
    <row r="742" spans="1:64" ht="12.75" customHeight="1">
      <c r="A742" s="12">
        <v>612</v>
      </c>
      <c r="B742" s="71" t="s">
        <v>1202</v>
      </c>
      <c r="C742" s="71"/>
      <c r="D742" s="72"/>
      <c r="E742" s="73"/>
      <c r="F742" s="73"/>
      <c r="G742" s="73"/>
      <c r="H742" s="73"/>
      <c r="I742" s="73"/>
      <c r="J742" s="73"/>
      <c r="K742" s="73"/>
      <c r="L742" s="73">
        <v>118</v>
      </c>
      <c r="M742" s="73">
        <v>185</v>
      </c>
      <c r="N742" s="73">
        <v>150</v>
      </c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>
        <v>326</v>
      </c>
      <c r="AB742" s="73"/>
      <c r="AC742" s="73"/>
      <c r="AD742" s="73"/>
      <c r="AE742" s="74">
        <v>157</v>
      </c>
      <c r="AF742" s="17">
        <v>76</v>
      </c>
      <c r="AG742" s="18">
        <v>147</v>
      </c>
      <c r="AH742" s="19">
        <v>90</v>
      </c>
      <c r="AI742" s="20">
        <v>60</v>
      </c>
      <c r="AJ742" s="21">
        <v>70</v>
      </c>
      <c r="AK742" s="22">
        <v>97</v>
      </c>
      <c r="AL742" s="23">
        <f t="shared" si="0"/>
        <v>540</v>
      </c>
      <c r="AM742" s="24" t="s">
        <v>90</v>
      </c>
      <c r="AN742" s="37"/>
      <c r="AO742" s="24" t="s">
        <v>200</v>
      </c>
      <c r="AP742" s="26" t="s">
        <v>473</v>
      </c>
      <c r="AQ742" s="27" t="s">
        <v>170</v>
      </c>
      <c r="AR742" s="28" t="s">
        <v>368</v>
      </c>
      <c r="AS742" s="29">
        <v>1.8</v>
      </c>
      <c r="AT742" s="29">
        <v>232.6</v>
      </c>
      <c r="AU742" s="30">
        <v>105.5</v>
      </c>
      <c r="AV742" s="31"/>
      <c r="AW742" s="26">
        <v>3</v>
      </c>
      <c r="AX742" s="26"/>
      <c r="AY742" s="26"/>
      <c r="AZ742" s="26"/>
      <c r="BA742" s="25"/>
      <c r="BB742" s="24">
        <v>270</v>
      </c>
      <c r="BC742" s="26">
        <v>45</v>
      </c>
      <c r="BD742" s="32" t="s">
        <v>288</v>
      </c>
      <c r="BE742" s="32">
        <v>35</v>
      </c>
      <c r="BF742" s="35" t="s">
        <v>132</v>
      </c>
      <c r="BG742" s="26" t="s">
        <v>120</v>
      </c>
      <c r="BH742" s="29">
        <v>40</v>
      </c>
      <c r="BI742" s="26" t="s">
        <v>73</v>
      </c>
      <c r="BJ742" s="25" t="s">
        <v>90</v>
      </c>
      <c r="BK742" s="36"/>
      <c r="BL742" s="204" t="str">
        <f t="shared" si="12"/>
        <v>insert into Pokemon values ( 741, Haxorus, level, 76,  147,  90, 60,  70,  97, trainer,  0)</v>
      </c>
    </row>
    <row r="743" spans="1:64" ht="12.75" customHeight="1">
      <c r="A743" s="12">
        <v>613</v>
      </c>
      <c r="B743" s="71" t="s">
        <v>1203</v>
      </c>
      <c r="C743" s="71"/>
      <c r="D743" s="72"/>
      <c r="E743" s="73"/>
      <c r="F743" s="73"/>
      <c r="G743" s="73"/>
      <c r="H743" s="73"/>
      <c r="I743" s="73"/>
      <c r="J743" s="73"/>
      <c r="K743" s="73"/>
      <c r="L743" s="73">
        <v>119</v>
      </c>
      <c r="M743" s="73">
        <v>195</v>
      </c>
      <c r="N743" s="73"/>
      <c r="O743" s="73"/>
      <c r="P743" s="73">
        <v>81</v>
      </c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>
        <v>279</v>
      </c>
      <c r="AB743" s="73"/>
      <c r="AC743" s="73">
        <v>121</v>
      </c>
      <c r="AD743" s="73"/>
      <c r="AE743" s="74">
        <v>355</v>
      </c>
      <c r="AF743" s="17">
        <v>55</v>
      </c>
      <c r="AG743" s="18">
        <v>70</v>
      </c>
      <c r="AH743" s="19">
        <v>40</v>
      </c>
      <c r="AI743" s="20">
        <v>60</v>
      </c>
      <c r="AJ743" s="21">
        <v>40</v>
      </c>
      <c r="AK743" s="22">
        <v>40</v>
      </c>
      <c r="AL743" s="23">
        <f t="shared" si="0"/>
        <v>305</v>
      </c>
      <c r="AM743" s="24" t="s">
        <v>191</v>
      </c>
      <c r="AN743" s="37"/>
      <c r="AO743" s="24" t="s">
        <v>193</v>
      </c>
      <c r="AP743" s="34" t="s">
        <v>194</v>
      </c>
      <c r="AQ743" s="27" t="s">
        <v>267</v>
      </c>
      <c r="AR743" s="28" t="s">
        <v>106</v>
      </c>
      <c r="AS743" s="29">
        <v>0.5</v>
      </c>
      <c r="AT743" s="29">
        <v>18.7</v>
      </c>
      <c r="AU743" s="30">
        <v>8.5</v>
      </c>
      <c r="AV743" s="31"/>
      <c r="AW743" s="26">
        <v>1</v>
      </c>
      <c r="AX743" s="26"/>
      <c r="AY743" s="26"/>
      <c r="AZ743" s="26"/>
      <c r="BA743" s="25"/>
      <c r="BB743" s="24">
        <v>61</v>
      </c>
      <c r="BC743" s="26">
        <v>120</v>
      </c>
      <c r="BD743" s="32" t="s">
        <v>119</v>
      </c>
      <c r="BE743" s="32">
        <v>50</v>
      </c>
      <c r="BF743" s="35" t="s">
        <v>128</v>
      </c>
      <c r="BG743" s="26" t="s">
        <v>120</v>
      </c>
      <c r="BH743" s="29">
        <v>20</v>
      </c>
      <c r="BI743" s="26" t="s">
        <v>156</v>
      </c>
      <c r="BJ743" s="37"/>
      <c r="BK743" s="36" t="s">
        <v>771</v>
      </c>
      <c r="BL743" s="204" t="str">
        <f t="shared" si="12"/>
        <v>insert into Pokemon values ( 742, Cubchoo, level, 55,  70,  40, 60,  40,  40, trainer,  Lv. 37)</v>
      </c>
    </row>
    <row r="744" spans="1:64" ht="12.75" customHeight="1">
      <c r="A744" s="12">
        <v>614</v>
      </c>
      <c r="B744" s="71" t="s">
        <v>1204</v>
      </c>
      <c r="C744" s="71"/>
      <c r="D744" s="72"/>
      <c r="E744" s="73"/>
      <c r="F744" s="73"/>
      <c r="G744" s="73"/>
      <c r="H744" s="73"/>
      <c r="I744" s="73"/>
      <c r="J744" s="73"/>
      <c r="K744" s="73"/>
      <c r="L744" s="73">
        <v>120</v>
      </c>
      <c r="M744" s="73">
        <v>196</v>
      </c>
      <c r="N744" s="73"/>
      <c r="O744" s="73"/>
      <c r="P744" s="73">
        <v>82</v>
      </c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>
        <v>280</v>
      </c>
      <c r="AB744" s="73"/>
      <c r="AC744" s="73">
        <v>122</v>
      </c>
      <c r="AD744" s="73"/>
      <c r="AE744" s="74">
        <v>356</v>
      </c>
      <c r="AF744" s="17">
        <v>95</v>
      </c>
      <c r="AG744" s="18">
        <v>130</v>
      </c>
      <c r="AH744" s="19">
        <v>80</v>
      </c>
      <c r="AI744" s="20">
        <v>70</v>
      </c>
      <c r="AJ744" s="21">
        <v>80</v>
      </c>
      <c r="AK744" s="22">
        <v>50</v>
      </c>
      <c r="AL744" s="23">
        <f t="shared" si="0"/>
        <v>505</v>
      </c>
      <c r="AM744" s="24" t="s">
        <v>191</v>
      </c>
      <c r="AN744" s="37"/>
      <c r="AO744" s="24" t="s">
        <v>193</v>
      </c>
      <c r="AP744" s="34" t="s">
        <v>194</v>
      </c>
      <c r="AQ744" s="27" t="s">
        <v>276</v>
      </c>
      <c r="AR744" s="28" t="s">
        <v>1205</v>
      </c>
      <c r="AS744" s="29">
        <v>2.6</v>
      </c>
      <c r="AT744" s="29">
        <v>573.20000000000005</v>
      </c>
      <c r="AU744" s="30">
        <v>260</v>
      </c>
      <c r="AV744" s="31"/>
      <c r="AW744" s="26">
        <v>2</v>
      </c>
      <c r="AX744" s="26"/>
      <c r="AY744" s="26"/>
      <c r="AZ744" s="26"/>
      <c r="BA744" s="25"/>
      <c r="BB744" s="24">
        <v>177</v>
      </c>
      <c r="BC744" s="26">
        <v>60</v>
      </c>
      <c r="BD744" s="32" t="s">
        <v>119</v>
      </c>
      <c r="BE744" s="32">
        <v>50</v>
      </c>
      <c r="BF744" s="35" t="s">
        <v>128</v>
      </c>
      <c r="BG744" s="26" t="s">
        <v>120</v>
      </c>
      <c r="BH744" s="29">
        <v>20</v>
      </c>
      <c r="BI744" s="26" t="s">
        <v>156</v>
      </c>
      <c r="BJ744" s="37"/>
      <c r="BK744" s="36"/>
      <c r="BL744" s="204" t="str">
        <f t="shared" si="12"/>
        <v>insert into Pokemon values ( 743, Beartic, level, 95,  130,  80, 70,  80,  50, trainer,  0)</v>
      </c>
    </row>
    <row r="745" spans="1:64" ht="12.75" customHeight="1">
      <c r="A745" s="12">
        <v>615</v>
      </c>
      <c r="B745" s="71" t="s">
        <v>1206</v>
      </c>
      <c r="C745" s="71"/>
      <c r="D745" s="72"/>
      <c r="E745" s="73"/>
      <c r="F745" s="73"/>
      <c r="G745" s="73"/>
      <c r="H745" s="73"/>
      <c r="I745" s="73"/>
      <c r="J745" s="73"/>
      <c r="K745" s="73"/>
      <c r="L745" s="73">
        <v>121</v>
      </c>
      <c r="M745" s="73">
        <v>197</v>
      </c>
      <c r="N745" s="73"/>
      <c r="O745" s="73"/>
      <c r="P745" s="73">
        <v>111</v>
      </c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  <c r="AB745" s="73"/>
      <c r="AC745" s="73">
        <v>30</v>
      </c>
      <c r="AD745" s="73"/>
      <c r="AE745" s="74">
        <v>360</v>
      </c>
      <c r="AF745" s="17">
        <v>80</v>
      </c>
      <c r="AG745" s="18">
        <v>50</v>
      </c>
      <c r="AH745" s="19">
        <v>50</v>
      </c>
      <c r="AI745" s="20">
        <v>95</v>
      </c>
      <c r="AJ745" s="21">
        <v>135</v>
      </c>
      <c r="AK745" s="22">
        <v>105</v>
      </c>
      <c r="AL745" s="23">
        <f t="shared" si="0"/>
        <v>515</v>
      </c>
      <c r="AM745" s="24" t="s">
        <v>191</v>
      </c>
      <c r="AN745" s="37"/>
      <c r="AO745" s="24" t="s">
        <v>390</v>
      </c>
      <c r="AP745" s="34"/>
      <c r="AQ745" s="38"/>
      <c r="AR745" s="39" t="s">
        <v>92</v>
      </c>
      <c r="AS745" s="40">
        <v>1.1000000000000001</v>
      </c>
      <c r="AT745" s="40">
        <v>326.3</v>
      </c>
      <c r="AU745" s="41">
        <v>148</v>
      </c>
      <c r="AV745" s="31"/>
      <c r="AW745" s="26"/>
      <c r="AX745" s="26"/>
      <c r="AY745" s="26"/>
      <c r="AZ745" s="26">
        <v>2</v>
      </c>
      <c r="BA745" s="25"/>
      <c r="BB745" s="24">
        <v>180</v>
      </c>
      <c r="BC745" s="26">
        <v>25</v>
      </c>
      <c r="BD745" s="32" t="s">
        <v>119</v>
      </c>
      <c r="BE745" s="32">
        <v>50</v>
      </c>
      <c r="BF745" s="35" t="s">
        <v>107</v>
      </c>
      <c r="BG745" s="26" t="s">
        <v>359</v>
      </c>
      <c r="BH745" s="29">
        <v>25</v>
      </c>
      <c r="BI745" s="26" t="s">
        <v>329</v>
      </c>
      <c r="BJ745" s="37"/>
      <c r="BK745" s="36"/>
      <c r="BL745" s="204" t="str">
        <f t="shared" si="12"/>
        <v>insert into Pokemon values ( 744, Cryogonal, level, 80,  50,  50, 95,  135,  105, trainer,  0)</v>
      </c>
    </row>
    <row r="746" spans="1:64" ht="12.75" customHeight="1">
      <c r="A746" s="12">
        <v>616</v>
      </c>
      <c r="B746" s="71" t="s">
        <v>1207</v>
      </c>
      <c r="C746" s="71"/>
      <c r="D746" s="72"/>
      <c r="E746" s="73"/>
      <c r="F746" s="73"/>
      <c r="G746" s="73"/>
      <c r="H746" s="73"/>
      <c r="I746" s="73"/>
      <c r="J746" s="73"/>
      <c r="K746" s="73"/>
      <c r="L746" s="73">
        <v>122</v>
      </c>
      <c r="M746" s="73">
        <v>157</v>
      </c>
      <c r="N746" s="73"/>
      <c r="O746" s="73"/>
      <c r="P746" s="73">
        <v>24</v>
      </c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>
        <v>275</v>
      </c>
      <c r="AB746" s="73">
        <v>64</v>
      </c>
      <c r="AC746" s="73">
        <v>97</v>
      </c>
      <c r="AD746" s="73"/>
      <c r="AE746" s="74"/>
      <c r="AF746" s="17">
        <v>50</v>
      </c>
      <c r="AG746" s="18">
        <v>40</v>
      </c>
      <c r="AH746" s="19">
        <v>85</v>
      </c>
      <c r="AI746" s="20">
        <v>40</v>
      </c>
      <c r="AJ746" s="21">
        <v>65</v>
      </c>
      <c r="AK746" s="22">
        <v>25</v>
      </c>
      <c r="AL746" s="23">
        <f t="shared" si="0"/>
        <v>305</v>
      </c>
      <c r="AM746" s="24" t="s">
        <v>115</v>
      </c>
      <c r="AN746" s="37"/>
      <c r="AO746" s="24" t="s">
        <v>370</v>
      </c>
      <c r="AP746" s="26" t="s">
        <v>354</v>
      </c>
      <c r="AQ746" s="27" t="s">
        <v>385</v>
      </c>
      <c r="AR746" s="28" t="s">
        <v>178</v>
      </c>
      <c r="AS746" s="29">
        <v>0.4</v>
      </c>
      <c r="AT746" s="29">
        <v>17</v>
      </c>
      <c r="AU746" s="30">
        <v>7.7</v>
      </c>
      <c r="AV746" s="31"/>
      <c r="AW746" s="26"/>
      <c r="AX746" s="26">
        <v>1</v>
      </c>
      <c r="AY746" s="26"/>
      <c r="AZ746" s="26"/>
      <c r="BA746" s="25"/>
      <c r="BB746" s="24">
        <v>61</v>
      </c>
      <c r="BC746" s="26">
        <v>200</v>
      </c>
      <c r="BD746" s="32" t="s">
        <v>119</v>
      </c>
      <c r="BE746" s="32">
        <v>50</v>
      </c>
      <c r="BF746" s="35" t="s">
        <v>89</v>
      </c>
      <c r="BG746" s="26" t="s">
        <v>120</v>
      </c>
      <c r="BH746" s="29">
        <v>15</v>
      </c>
      <c r="BI746" s="26" t="s">
        <v>115</v>
      </c>
      <c r="BJ746" s="37"/>
      <c r="BK746" s="36" t="s">
        <v>1208</v>
      </c>
      <c r="BL746" s="204" t="str">
        <f t="shared" si="12"/>
        <v>insert into Pokemon values ( 745, Shelmet, level, 50,  40,  85, 40,  65,  25, trainer,  Trade (For Karrablast))</v>
      </c>
    </row>
    <row r="747" spans="1:64" ht="12.75" customHeight="1">
      <c r="A747" s="12">
        <v>617</v>
      </c>
      <c r="B747" s="71" t="s">
        <v>1209</v>
      </c>
      <c r="C747" s="71"/>
      <c r="D747" s="72"/>
      <c r="E747" s="73"/>
      <c r="F747" s="73"/>
      <c r="G747" s="73"/>
      <c r="H747" s="73"/>
      <c r="I747" s="73"/>
      <c r="J747" s="73"/>
      <c r="K747" s="73"/>
      <c r="L747" s="73">
        <v>123</v>
      </c>
      <c r="M747" s="73">
        <v>158</v>
      </c>
      <c r="N747" s="73"/>
      <c r="O747" s="73"/>
      <c r="P747" s="73">
        <v>25</v>
      </c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>
        <v>276</v>
      </c>
      <c r="AB747" s="73">
        <v>65</v>
      </c>
      <c r="AC747" s="73">
        <v>98</v>
      </c>
      <c r="AD747" s="73"/>
      <c r="AE747" s="74"/>
      <c r="AF747" s="17">
        <v>80</v>
      </c>
      <c r="AG747" s="18">
        <v>70</v>
      </c>
      <c r="AH747" s="19">
        <v>40</v>
      </c>
      <c r="AI747" s="20">
        <v>100</v>
      </c>
      <c r="AJ747" s="21">
        <v>60</v>
      </c>
      <c r="AK747" s="22">
        <v>145</v>
      </c>
      <c r="AL747" s="23">
        <f t="shared" si="0"/>
        <v>495</v>
      </c>
      <c r="AM747" s="24" t="s">
        <v>115</v>
      </c>
      <c r="AN747" s="37"/>
      <c r="AO747" s="24" t="s">
        <v>370</v>
      </c>
      <c r="AP747" s="26" t="s">
        <v>375</v>
      </c>
      <c r="AQ747" s="27" t="s">
        <v>425</v>
      </c>
      <c r="AR747" s="28" t="s">
        <v>182</v>
      </c>
      <c r="AS747" s="29">
        <v>0.8</v>
      </c>
      <c r="AT747" s="29">
        <v>55.8</v>
      </c>
      <c r="AU747" s="30">
        <v>25.3</v>
      </c>
      <c r="AV747" s="31"/>
      <c r="AW747" s="26"/>
      <c r="AX747" s="26"/>
      <c r="AY747" s="26"/>
      <c r="AZ747" s="26"/>
      <c r="BA747" s="25">
        <v>2</v>
      </c>
      <c r="BB747" s="24">
        <v>173</v>
      </c>
      <c r="BC747" s="26">
        <v>75</v>
      </c>
      <c r="BD747" s="32" t="s">
        <v>119</v>
      </c>
      <c r="BE747" s="32">
        <v>50</v>
      </c>
      <c r="BF747" s="35" t="s">
        <v>89</v>
      </c>
      <c r="BG747" s="26" t="s">
        <v>120</v>
      </c>
      <c r="BH747" s="29">
        <v>15</v>
      </c>
      <c r="BI747" s="26" t="s">
        <v>115</v>
      </c>
      <c r="BJ747" s="37"/>
      <c r="BK747" s="36"/>
      <c r="BL747" s="204" t="str">
        <f t="shared" si="12"/>
        <v>insert into Pokemon values ( 746, Accelgor, level, 80,  70,  40, 100,  60,  145, trainer,  0)</v>
      </c>
    </row>
    <row r="748" spans="1:64" ht="12.75" customHeight="1">
      <c r="A748" s="12">
        <v>618</v>
      </c>
      <c r="B748" s="71" t="s">
        <v>1210</v>
      </c>
      <c r="C748" s="71"/>
      <c r="D748" s="72"/>
      <c r="E748" s="73"/>
      <c r="F748" s="73"/>
      <c r="G748" s="73"/>
      <c r="H748" s="73"/>
      <c r="I748" s="73"/>
      <c r="J748" s="73"/>
      <c r="K748" s="73"/>
      <c r="L748" s="73">
        <v>124</v>
      </c>
      <c r="M748" s="73">
        <v>231</v>
      </c>
      <c r="N748" s="73"/>
      <c r="O748" s="73"/>
      <c r="P748" s="73">
        <v>39</v>
      </c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>
        <v>226</v>
      </c>
      <c r="AB748" s="73"/>
      <c r="AC748" s="73"/>
      <c r="AD748" s="73"/>
      <c r="AE748" s="74"/>
      <c r="AF748" s="17">
        <v>109</v>
      </c>
      <c r="AG748" s="18">
        <v>66</v>
      </c>
      <c r="AH748" s="19">
        <v>84</v>
      </c>
      <c r="AI748" s="20">
        <v>81</v>
      </c>
      <c r="AJ748" s="21">
        <v>99</v>
      </c>
      <c r="AK748" s="22">
        <v>32</v>
      </c>
      <c r="AL748" s="23">
        <f t="shared" si="0"/>
        <v>471</v>
      </c>
      <c r="AM748" s="24" t="s">
        <v>187</v>
      </c>
      <c r="AN748" s="25" t="s">
        <v>175</v>
      </c>
      <c r="AO748" s="24" t="s">
        <v>176</v>
      </c>
      <c r="AP748" s="26" t="s">
        <v>271</v>
      </c>
      <c r="AQ748" s="27" t="s">
        <v>188</v>
      </c>
      <c r="AR748" s="28" t="s">
        <v>69</v>
      </c>
      <c r="AS748" s="29">
        <v>0.7</v>
      </c>
      <c r="AT748" s="29">
        <v>24.3</v>
      </c>
      <c r="AU748" s="30">
        <v>11</v>
      </c>
      <c r="AV748" s="31">
        <v>2</v>
      </c>
      <c r="AW748" s="26"/>
      <c r="AX748" s="26"/>
      <c r="AY748" s="26"/>
      <c r="AZ748" s="26"/>
      <c r="BA748" s="25"/>
      <c r="BB748" s="24">
        <v>165</v>
      </c>
      <c r="BC748" s="26">
        <v>75</v>
      </c>
      <c r="BD748" s="32" t="s">
        <v>119</v>
      </c>
      <c r="BE748" s="32">
        <v>70</v>
      </c>
      <c r="BF748" s="35" t="s">
        <v>130</v>
      </c>
      <c r="BG748" s="26" t="s">
        <v>120</v>
      </c>
      <c r="BH748" s="29">
        <v>20</v>
      </c>
      <c r="BI748" s="26" t="s">
        <v>108</v>
      </c>
      <c r="BJ748" s="25" t="s">
        <v>377</v>
      </c>
      <c r="BK748" s="36"/>
      <c r="BL748" s="204" t="str">
        <f t="shared" si="12"/>
        <v>insert into Pokemon values ( 747, Stunfisk, level, 109,  66,  84, 81,  99,  32, trainer,  0)</v>
      </c>
    </row>
    <row r="749" spans="1:64" ht="12.75" customHeight="1">
      <c r="A749" s="12">
        <v>618.1</v>
      </c>
      <c r="B749" s="71" t="s">
        <v>1211</v>
      </c>
      <c r="C749" s="71" t="s">
        <v>269</v>
      </c>
      <c r="D749" s="72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>
        <v>226</v>
      </c>
      <c r="AB749" s="73"/>
      <c r="AC749" s="73"/>
      <c r="AD749" s="73"/>
      <c r="AE749" s="74"/>
      <c r="AF749" s="17">
        <v>109</v>
      </c>
      <c r="AG749" s="18">
        <v>81</v>
      </c>
      <c r="AH749" s="19">
        <v>99</v>
      </c>
      <c r="AI749" s="20">
        <v>66</v>
      </c>
      <c r="AJ749" s="21">
        <v>84</v>
      </c>
      <c r="AK749" s="22">
        <v>32</v>
      </c>
      <c r="AL749" s="23">
        <f t="shared" si="0"/>
        <v>471</v>
      </c>
      <c r="AM749" s="24" t="s">
        <v>187</v>
      </c>
      <c r="AN749" s="25" t="s">
        <v>192</v>
      </c>
      <c r="AO749" s="24" t="s">
        <v>1212</v>
      </c>
      <c r="AP749" s="26"/>
      <c r="AQ749" s="27"/>
      <c r="AR749" s="28" t="s">
        <v>69</v>
      </c>
      <c r="AS749" s="29">
        <v>0.7</v>
      </c>
      <c r="AT749" s="29">
        <v>45.2</v>
      </c>
      <c r="AU749" s="30">
        <v>20.5</v>
      </c>
      <c r="AV749" s="31">
        <v>2</v>
      </c>
      <c r="AW749" s="26"/>
      <c r="AX749" s="26"/>
      <c r="AY749" s="26"/>
      <c r="AZ749" s="26"/>
      <c r="BA749" s="25"/>
      <c r="BB749" s="24">
        <v>165</v>
      </c>
      <c r="BC749" s="26">
        <v>75</v>
      </c>
      <c r="BD749" s="32" t="s">
        <v>119</v>
      </c>
      <c r="BE749" s="32">
        <v>70</v>
      </c>
      <c r="BF749" s="35" t="s">
        <v>71</v>
      </c>
      <c r="BG749" s="26" t="s">
        <v>120</v>
      </c>
      <c r="BH749" s="29">
        <v>20</v>
      </c>
      <c r="BI749" s="26" t="s">
        <v>108</v>
      </c>
      <c r="BJ749" s="25" t="s">
        <v>377</v>
      </c>
      <c r="BK749" s="36"/>
      <c r="BL749" s="204" t="str">
        <f t="shared" si="12"/>
        <v>insert into Pokemon values ( 748, Stunfisk (Galarian), level, 109,  81,  99, 66,  84,  32, trainer,  0)</v>
      </c>
    </row>
    <row r="750" spans="1:64" ht="12.75" customHeight="1">
      <c r="A750" s="12">
        <v>619</v>
      </c>
      <c r="B750" s="71" t="s">
        <v>1213</v>
      </c>
      <c r="C750" s="71"/>
      <c r="D750" s="72"/>
      <c r="E750" s="73"/>
      <c r="F750" s="73"/>
      <c r="G750" s="73"/>
      <c r="H750" s="73"/>
      <c r="I750" s="73"/>
      <c r="J750" s="73"/>
      <c r="K750" s="73"/>
      <c r="L750" s="73">
        <v>125</v>
      </c>
      <c r="M750" s="73">
        <v>219</v>
      </c>
      <c r="N750" s="73"/>
      <c r="O750" s="73">
        <v>3</v>
      </c>
      <c r="P750" s="73"/>
      <c r="Q750" s="73"/>
      <c r="R750" s="73"/>
      <c r="S750" s="73"/>
      <c r="T750" s="73"/>
      <c r="U750" s="73"/>
      <c r="V750" s="73">
        <v>359</v>
      </c>
      <c r="W750" s="73"/>
      <c r="X750" s="73"/>
      <c r="Y750" s="73"/>
      <c r="Z750" s="73">
        <v>106</v>
      </c>
      <c r="AA750" s="73"/>
      <c r="AB750" s="73">
        <v>163</v>
      </c>
      <c r="AC750" s="73"/>
      <c r="AD750" s="73"/>
      <c r="AE750" s="74"/>
      <c r="AF750" s="17">
        <v>45</v>
      </c>
      <c r="AG750" s="18">
        <v>85</v>
      </c>
      <c r="AH750" s="19">
        <v>50</v>
      </c>
      <c r="AI750" s="20">
        <v>55</v>
      </c>
      <c r="AJ750" s="21">
        <v>50</v>
      </c>
      <c r="AK750" s="22">
        <v>65</v>
      </c>
      <c r="AL750" s="23">
        <f t="shared" si="0"/>
        <v>350</v>
      </c>
      <c r="AM750" s="24" t="s">
        <v>280</v>
      </c>
      <c r="AN750" s="37"/>
      <c r="AO750" s="24" t="s">
        <v>234</v>
      </c>
      <c r="AP750" s="26" t="s">
        <v>348</v>
      </c>
      <c r="AQ750" s="27" t="s">
        <v>424</v>
      </c>
      <c r="AR750" s="28" t="s">
        <v>211</v>
      </c>
      <c r="AS750" s="29">
        <v>0.9</v>
      </c>
      <c r="AT750" s="29">
        <v>44.1</v>
      </c>
      <c r="AU750" s="30">
        <v>20</v>
      </c>
      <c r="AV750" s="31"/>
      <c r="AW750" s="26">
        <v>1</v>
      </c>
      <c r="AX750" s="26"/>
      <c r="AY750" s="26"/>
      <c r="AZ750" s="26"/>
      <c r="BA750" s="25"/>
      <c r="BB750" s="24">
        <v>70</v>
      </c>
      <c r="BC750" s="26">
        <v>180</v>
      </c>
      <c r="BD750" s="32" t="s">
        <v>70</v>
      </c>
      <c r="BE750" s="32">
        <v>50</v>
      </c>
      <c r="BF750" s="35" t="s">
        <v>132</v>
      </c>
      <c r="BG750" s="26" t="s">
        <v>120</v>
      </c>
      <c r="BH750" s="29">
        <v>25</v>
      </c>
      <c r="BI750" s="26" t="s">
        <v>156</v>
      </c>
      <c r="BJ750" s="25" t="s">
        <v>305</v>
      </c>
      <c r="BK750" s="36" t="s">
        <v>868</v>
      </c>
      <c r="BL750" s="204" t="str">
        <f t="shared" si="12"/>
        <v>insert into Pokemon values ( 749, Mienfoo, level, 45,  85,  50, 55,  50,  65, trainer,  Lv. 50)</v>
      </c>
    </row>
    <row r="751" spans="1:64" ht="12.75" customHeight="1">
      <c r="A751" s="12">
        <v>620</v>
      </c>
      <c r="B751" s="71" t="s">
        <v>1214</v>
      </c>
      <c r="C751" s="71"/>
      <c r="D751" s="72"/>
      <c r="E751" s="73"/>
      <c r="F751" s="73"/>
      <c r="G751" s="73"/>
      <c r="H751" s="73"/>
      <c r="I751" s="73"/>
      <c r="J751" s="73"/>
      <c r="K751" s="73"/>
      <c r="L751" s="73">
        <v>126</v>
      </c>
      <c r="M751" s="73">
        <v>220</v>
      </c>
      <c r="N751" s="73"/>
      <c r="O751" s="73">
        <v>4</v>
      </c>
      <c r="P751" s="73"/>
      <c r="Q751" s="73"/>
      <c r="R751" s="73"/>
      <c r="S751" s="73"/>
      <c r="T751" s="73"/>
      <c r="U751" s="73"/>
      <c r="V751" s="73">
        <v>360</v>
      </c>
      <c r="W751" s="73"/>
      <c r="X751" s="73"/>
      <c r="Y751" s="73"/>
      <c r="Z751" s="73">
        <v>107</v>
      </c>
      <c r="AA751" s="73"/>
      <c r="AB751" s="73">
        <v>164</v>
      </c>
      <c r="AC751" s="73"/>
      <c r="AD751" s="73"/>
      <c r="AE751" s="74"/>
      <c r="AF751" s="17">
        <v>65</v>
      </c>
      <c r="AG751" s="18">
        <v>125</v>
      </c>
      <c r="AH751" s="19">
        <v>60</v>
      </c>
      <c r="AI751" s="20">
        <v>95</v>
      </c>
      <c r="AJ751" s="21">
        <v>60</v>
      </c>
      <c r="AK751" s="22">
        <v>105</v>
      </c>
      <c r="AL751" s="23">
        <f t="shared" si="0"/>
        <v>510</v>
      </c>
      <c r="AM751" s="24" t="s">
        <v>280</v>
      </c>
      <c r="AN751" s="37"/>
      <c r="AO751" s="24" t="s">
        <v>234</v>
      </c>
      <c r="AP751" s="26" t="s">
        <v>348</v>
      </c>
      <c r="AQ751" s="27" t="s">
        <v>424</v>
      </c>
      <c r="AR751" s="28" t="s">
        <v>139</v>
      </c>
      <c r="AS751" s="29">
        <v>1.4</v>
      </c>
      <c r="AT751" s="29">
        <v>78.3</v>
      </c>
      <c r="AU751" s="30">
        <v>35.5</v>
      </c>
      <c r="AV751" s="31"/>
      <c r="AW751" s="26">
        <v>2</v>
      </c>
      <c r="AX751" s="26"/>
      <c r="AY751" s="26"/>
      <c r="AZ751" s="26"/>
      <c r="BA751" s="25"/>
      <c r="BB751" s="24">
        <v>179</v>
      </c>
      <c r="BC751" s="26">
        <v>45</v>
      </c>
      <c r="BD751" s="32" t="s">
        <v>70</v>
      </c>
      <c r="BE751" s="32">
        <v>50</v>
      </c>
      <c r="BF751" s="35" t="s">
        <v>155</v>
      </c>
      <c r="BG751" s="26" t="s">
        <v>120</v>
      </c>
      <c r="BH751" s="29">
        <v>25</v>
      </c>
      <c r="BI751" s="26" t="s">
        <v>156</v>
      </c>
      <c r="BJ751" s="25" t="s">
        <v>305</v>
      </c>
      <c r="BK751" s="36"/>
      <c r="BL751" s="204" t="str">
        <f t="shared" si="12"/>
        <v>insert into Pokemon values ( 750, Mienshao, level, 65,  125,  60, 95,  60,  105, trainer,  0)</v>
      </c>
    </row>
    <row r="752" spans="1:64" ht="12.75" customHeight="1">
      <c r="A752" s="12">
        <v>621</v>
      </c>
      <c r="B752" s="71" t="s">
        <v>1215</v>
      </c>
      <c r="C752" s="71"/>
      <c r="D752" s="72"/>
      <c r="E752" s="73"/>
      <c r="F752" s="73"/>
      <c r="G752" s="73"/>
      <c r="H752" s="73"/>
      <c r="I752" s="73"/>
      <c r="J752" s="73"/>
      <c r="K752" s="73"/>
      <c r="L752" s="73">
        <v>127</v>
      </c>
      <c r="M752" s="73">
        <v>270</v>
      </c>
      <c r="N752" s="73"/>
      <c r="O752" s="73"/>
      <c r="P752" s="73">
        <v>141</v>
      </c>
      <c r="Q752" s="73"/>
      <c r="R752" s="73"/>
      <c r="S752" s="73"/>
      <c r="T752" s="73"/>
      <c r="U752" s="73"/>
      <c r="V752" s="73">
        <v>374</v>
      </c>
      <c r="W752" s="73"/>
      <c r="X752" s="73"/>
      <c r="Y752" s="73"/>
      <c r="Z752" s="73">
        <v>121</v>
      </c>
      <c r="AA752" s="73"/>
      <c r="AB752" s="73">
        <v>63</v>
      </c>
      <c r="AC752" s="73">
        <v>119</v>
      </c>
      <c r="AD752" s="73"/>
      <c r="AE752" s="74"/>
      <c r="AF752" s="17">
        <v>77</v>
      </c>
      <c r="AG752" s="18">
        <v>120</v>
      </c>
      <c r="AH752" s="19">
        <v>90</v>
      </c>
      <c r="AI752" s="20">
        <v>60</v>
      </c>
      <c r="AJ752" s="21">
        <v>90</v>
      </c>
      <c r="AK752" s="22">
        <v>48</v>
      </c>
      <c r="AL752" s="23">
        <f t="shared" si="0"/>
        <v>485</v>
      </c>
      <c r="AM752" s="24" t="s">
        <v>90</v>
      </c>
      <c r="AN752" s="37"/>
      <c r="AO752" s="24" t="s">
        <v>786</v>
      </c>
      <c r="AP752" s="26" t="s">
        <v>206</v>
      </c>
      <c r="AQ752" s="27" t="s">
        <v>473</v>
      </c>
      <c r="AR752" s="28" t="s">
        <v>111</v>
      </c>
      <c r="AS752" s="29">
        <v>1.6</v>
      </c>
      <c r="AT752" s="29">
        <v>306.39999999999998</v>
      </c>
      <c r="AU752" s="30">
        <v>139</v>
      </c>
      <c r="AV752" s="31"/>
      <c r="AW752" s="26">
        <v>2</v>
      </c>
      <c r="AX752" s="26"/>
      <c r="AY752" s="26"/>
      <c r="AZ752" s="26"/>
      <c r="BA752" s="25"/>
      <c r="BB752" s="24">
        <v>170</v>
      </c>
      <c r="BC752" s="26">
        <v>45</v>
      </c>
      <c r="BD752" s="32" t="s">
        <v>119</v>
      </c>
      <c r="BE752" s="32">
        <v>50</v>
      </c>
      <c r="BF752" s="35" t="s">
        <v>89</v>
      </c>
      <c r="BG752" s="26" t="s">
        <v>120</v>
      </c>
      <c r="BH752" s="29">
        <v>30</v>
      </c>
      <c r="BI752" s="26" t="s">
        <v>90</v>
      </c>
      <c r="BJ752" s="25" t="s">
        <v>73</v>
      </c>
      <c r="BK752" s="36"/>
      <c r="BL752" s="204" t="str">
        <f t="shared" si="12"/>
        <v>insert into Pokemon values ( 751, Druddigon, level, 77,  120,  90, 60,  90,  48, trainer,  0)</v>
      </c>
    </row>
    <row r="753" spans="1:64" ht="12.75" customHeight="1">
      <c r="A753" s="12">
        <v>622</v>
      </c>
      <c r="B753" s="71" t="s">
        <v>1216</v>
      </c>
      <c r="C753" s="71"/>
      <c r="D753" s="72"/>
      <c r="E753" s="73"/>
      <c r="F753" s="73"/>
      <c r="G753" s="73"/>
      <c r="H753" s="73"/>
      <c r="I753" s="73"/>
      <c r="J753" s="73"/>
      <c r="K753" s="73"/>
      <c r="L753" s="73">
        <v>128</v>
      </c>
      <c r="M753" s="73">
        <v>271</v>
      </c>
      <c r="N753" s="73"/>
      <c r="O753" s="73">
        <v>91</v>
      </c>
      <c r="P753" s="73"/>
      <c r="Q753" s="73"/>
      <c r="R753" s="73"/>
      <c r="S753" s="73"/>
      <c r="T753" s="73"/>
      <c r="U753" s="73"/>
      <c r="V753" s="73">
        <v>312</v>
      </c>
      <c r="W753" s="73"/>
      <c r="X753" s="73"/>
      <c r="Y753" s="73">
        <v>133</v>
      </c>
      <c r="Z753" s="73"/>
      <c r="AA753" s="73">
        <v>88</v>
      </c>
      <c r="AB753" s="73"/>
      <c r="AC753" s="73">
        <v>153</v>
      </c>
      <c r="AD753" s="73"/>
      <c r="AE753" s="74"/>
      <c r="AF753" s="17">
        <v>59</v>
      </c>
      <c r="AG753" s="18">
        <v>74</v>
      </c>
      <c r="AH753" s="19">
        <v>50</v>
      </c>
      <c r="AI753" s="20">
        <v>35</v>
      </c>
      <c r="AJ753" s="21">
        <v>50</v>
      </c>
      <c r="AK753" s="22">
        <v>35</v>
      </c>
      <c r="AL753" s="23">
        <f t="shared" si="0"/>
        <v>303</v>
      </c>
      <c r="AM753" s="24" t="s">
        <v>187</v>
      </c>
      <c r="AN753" s="25" t="s">
        <v>389</v>
      </c>
      <c r="AO753" s="24" t="s">
        <v>427</v>
      </c>
      <c r="AP753" s="26" t="s">
        <v>952</v>
      </c>
      <c r="AQ753" s="27" t="s">
        <v>150</v>
      </c>
      <c r="AR753" s="28" t="s">
        <v>76</v>
      </c>
      <c r="AS753" s="29">
        <v>1</v>
      </c>
      <c r="AT753" s="29">
        <v>202.8</v>
      </c>
      <c r="AU753" s="30">
        <v>92</v>
      </c>
      <c r="AV753" s="31"/>
      <c r="AW753" s="26">
        <v>1</v>
      </c>
      <c r="AX753" s="26"/>
      <c r="AY753" s="26"/>
      <c r="AZ753" s="26"/>
      <c r="BA753" s="25"/>
      <c r="BB753" s="24">
        <v>61</v>
      </c>
      <c r="BC753" s="26">
        <v>190</v>
      </c>
      <c r="BD753" s="32" t="s">
        <v>119</v>
      </c>
      <c r="BE753" s="32">
        <v>50</v>
      </c>
      <c r="BF753" s="35" t="s">
        <v>71</v>
      </c>
      <c r="BG753" s="26" t="s">
        <v>359</v>
      </c>
      <c r="BH753" s="29">
        <v>25</v>
      </c>
      <c r="BI753" s="26" t="s">
        <v>329</v>
      </c>
      <c r="BJ753" s="37"/>
      <c r="BK753" s="36" t="s">
        <v>1217</v>
      </c>
      <c r="BL753" s="204" t="str">
        <f t="shared" si="12"/>
        <v>insert into Pokemon values ( 752, Golett, level, 59,  74,  50, 35,  50,  35, trainer,  Lv. 43)</v>
      </c>
    </row>
    <row r="754" spans="1:64" ht="12.75" customHeight="1">
      <c r="A754" s="12">
        <v>623</v>
      </c>
      <c r="B754" s="71" t="s">
        <v>1218</v>
      </c>
      <c r="C754" s="71"/>
      <c r="D754" s="72"/>
      <c r="E754" s="73"/>
      <c r="F754" s="73"/>
      <c r="G754" s="73"/>
      <c r="H754" s="73"/>
      <c r="I754" s="73"/>
      <c r="J754" s="73"/>
      <c r="K754" s="73"/>
      <c r="L754" s="73">
        <v>129</v>
      </c>
      <c r="M754" s="73">
        <v>272</v>
      </c>
      <c r="N754" s="73"/>
      <c r="O754" s="73">
        <v>92</v>
      </c>
      <c r="P754" s="73"/>
      <c r="Q754" s="73"/>
      <c r="R754" s="73"/>
      <c r="S754" s="73"/>
      <c r="T754" s="73"/>
      <c r="U754" s="73"/>
      <c r="V754" s="73">
        <v>313</v>
      </c>
      <c r="W754" s="73"/>
      <c r="X754" s="73"/>
      <c r="Y754" s="73">
        <v>134</v>
      </c>
      <c r="Z754" s="73"/>
      <c r="AA754" s="73">
        <v>89</v>
      </c>
      <c r="AB754" s="73"/>
      <c r="AC754" s="73">
        <v>154</v>
      </c>
      <c r="AD754" s="73"/>
      <c r="AE754" s="74"/>
      <c r="AF754" s="17">
        <v>89</v>
      </c>
      <c r="AG754" s="18">
        <v>124</v>
      </c>
      <c r="AH754" s="19">
        <v>80</v>
      </c>
      <c r="AI754" s="20">
        <v>55</v>
      </c>
      <c r="AJ754" s="21">
        <v>80</v>
      </c>
      <c r="AK754" s="22">
        <v>55</v>
      </c>
      <c r="AL754" s="23">
        <f t="shared" si="0"/>
        <v>483</v>
      </c>
      <c r="AM754" s="24" t="s">
        <v>187</v>
      </c>
      <c r="AN754" s="25" t="s">
        <v>389</v>
      </c>
      <c r="AO754" s="24" t="s">
        <v>427</v>
      </c>
      <c r="AP754" s="26" t="s">
        <v>952</v>
      </c>
      <c r="AQ754" s="27" t="s">
        <v>150</v>
      </c>
      <c r="AR754" s="28" t="s">
        <v>1219</v>
      </c>
      <c r="AS754" s="29">
        <v>2.8</v>
      </c>
      <c r="AT754" s="29">
        <v>727.5</v>
      </c>
      <c r="AU754" s="30">
        <v>330</v>
      </c>
      <c r="AV754" s="31"/>
      <c r="AW754" s="26">
        <v>2</v>
      </c>
      <c r="AX754" s="26"/>
      <c r="AY754" s="26"/>
      <c r="AZ754" s="26"/>
      <c r="BA754" s="25"/>
      <c r="BB754" s="24">
        <v>169</v>
      </c>
      <c r="BC754" s="26">
        <v>90</v>
      </c>
      <c r="BD754" s="32" t="s">
        <v>119</v>
      </c>
      <c r="BE754" s="32">
        <v>50</v>
      </c>
      <c r="BF754" s="35" t="s">
        <v>71</v>
      </c>
      <c r="BG754" s="26" t="s">
        <v>359</v>
      </c>
      <c r="BH754" s="29">
        <v>25</v>
      </c>
      <c r="BI754" s="26" t="s">
        <v>329</v>
      </c>
      <c r="BJ754" s="37"/>
      <c r="BK754" s="36"/>
      <c r="BL754" s="204" t="str">
        <f t="shared" si="12"/>
        <v>insert into Pokemon values ( 753, Golurk, level, 89,  124,  80, 55,  80,  55, trainer,  0)</v>
      </c>
    </row>
    <row r="755" spans="1:64" ht="12.75" customHeight="1">
      <c r="A755" s="12">
        <v>624</v>
      </c>
      <c r="B755" s="71" t="s">
        <v>1220</v>
      </c>
      <c r="C755" s="71"/>
      <c r="D755" s="72"/>
      <c r="E755" s="73"/>
      <c r="F755" s="73"/>
      <c r="G755" s="73"/>
      <c r="H755" s="73"/>
      <c r="I755" s="73"/>
      <c r="J755" s="73"/>
      <c r="K755" s="73"/>
      <c r="L755" s="73">
        <v>130</v>
      </c>
      <c r="M755" s="73">
        <v>223</v>
      </c>
      <c r="N755" s="73"/>
      <c r="O755" s="73"/>
      <c r="P755" s="73">
        <v>48</v>
      </c>
      <c r="Q755" s="73"/>
      <c r="R755" s="73"/>
      <c r="S755" s="73"/>
      <c r="T755" s="73"/>
      <c r="U755" s="73"/>
      <c r="V755" s="73">
        <v>337</v>
      </c>
      <c r="W755" s="73"/>
      <c r="X755" s="73"/>
      <c r="Y755" s="73">
        <v>158</v>
      </c>
      <c r="Z755" s="73"/>
      <c r="AA755" s="73">
        <v>246</v>
      </c>
      <c r="AB755" s="73">
        <v>29</v>
      </c>
      <c r="AC755" s="73"/>
      <c r="AD755" s="73"/>
      <c r="AE755" s="74">
        <v>367</v>
      </c>
      <c r="AF755" s="17">
        <v>45</v>
      </c>
      <c r="AG755" s="18">
        <v>85</v>
      </c>
      <c r="AH755" s="19">
        <v>70</v>
      </c>
      <c r="AI755" s="20">
        <v>40</v>
      </c>
      <c r="AJ755" s="21">
        <v>40</v>
      </c>
      <c r="AK755" s="22">
        <v>60</v>
      </c>
      <c r="AL755" s="23">
        <f t="shared" si="0"/>
        <v>340</v>
      </c>
      <c r="AM755" s="24" t="s">
        <v>160</v>
      </c>
      <c r="AN755" s="25" t="s">
        <v>192</v>
      </c>
      <c r="AO755" s="24" t="s">
        <v>283</v>
      </c>
      <c r="AP755" s="26" t="s">
        <v>234</v>
      </c>
      <c r="AQ755" s="27" t="s">
        <v>508</v>
      </c>
      <c r="AR755" s="28" t="s">
        <v>106</v>
      </c>
      <c r="AS755" s="29">
        <v>0.5</v>
      </c>
      <c r="AT755" s="29">
        <v>22.5</v>
      </c>
      <c r="AU755" s="30">
        <v>10.199999999999999</v>
      </c>
      <c r="AV755" s="31"/>
      <c r="AW755" s="26">
        <v>1</v>
      </c>
      <c r="AX755" s="26"/>
      <c r="AY755" s="26"/>
      <c r="AZ755" s="26"/>
      <c r="BA755" s="25"/>
      <c r="BB755" s="24">
        <v>68</v>
      </c>
      <c r="BC755" s="26">
        <v>120</v>
      </c>
      <c r="BD755" s="32" t="s">
        <v>119</v>
      </c>
      <c r="BE755" s="32">
        <v>35</v>
      </c>
      <c r="BF755" s="35" t="s">
        <v>89</v>
      </c>
      <c r="BG755" s="26" t="s">
        <v>120</v>
      </c>
      <c r="BH755" s="29">
        <v>20</v>
      </c>
      <c r="BI755" s="26" t="s">
        <v>305</v>
      </c>
      <c r="BJ755" s="37"/>
      <c r="BK755" s="36" t="s">
        <v>1221</v>
      </c>
      <c r="BL755" s="204" t="str">
        <f t="shared" si="12"/>
        <v>insert into Pokemon values ( 754, Pawniard, level, 45,  85,  70, 40,  40,  60, trainer,  Lv. 52)</v>
      </c>
    </row>
    <row r="756" spans="1:64" ht="12.75" customHeight="1">
      <c r="A756" s="12">
        <v>625</v>
      </c>
      <c r="B756" s="71" t="s">
        <v>1222</v>
      </c>
      <c r="C756" s="71"/>
      <c r="D756" s="72"/>
      <c r="E756" s="73"/>
      <c r="F756" s="73"/>
      <c r="G756" s="73"/>
      <c r="H756" s="73"/>
      <c r="I756" s="73"/>
      <c r="J756" s="73"/>
      <c r="K756" s="73"/>
      <c r="L756" s="73">
        <v>131</v>
      </c>
      <c r="M756" s="73">
        <v>224</v>
      </c>
      <c r="N756" s="73"/>
      <c r="O756" s="73"/>
      <c r="P756" s="73">
        <v>49</v>
      </c>
      <c r="Q756" s="73"/>
      <c r="R756" s="73"/>
      <c r="S756" s="73"/>
      <c r="T756" s="73"/>
      <c r="U756" s="73"/>
      <c r="V756" s="73">
        <v>338</v>
      </c>
      <c r="W756" s="73"/>
      <c r="X756" s="73"/>
      <c r="Y756" s="73">
        <v>159</v>
      </c>
      <c r="Z756" s="73"/>
      <c r="AA756" s="73">
        <v>247</v>
      </c>
      <c r="AB756" s="73">
        <v>30</v>
      </c>
      <c r="AC756" s="73"/>
      <c r="AD756" s="73"/>
      <c r="AE756" s="74">
        <v>368</v>
      </c>
      <c r="AF756" s="17">
        <v>65</v>
      </c>
      <c r="AG756" s="18">
        <v>125</v>
      </c>
      <c r="AH756" s="19">
        <v>100</v>
      </c>
      <c r="AI756" s="20">
        <v>60</v>
      </c>
      <c r="AJ756" s="21">
        <v>70</v>
      </c>
      <c r="AK756" s="22">
        <v>70</v>
      </c>
      <c r="AL756" s="23">
        <f t="shared" si="0"/>
        <v>490</v>
      </c>
      <c r="AM756" s="24" t="s">
        <v>160</v>
      </c>
      <c r="AN756" s="25" t="s">
        <v>192</v>
      </c>
      <c r="AO756" s="24" t="s">
        <v>283</v>
      </c>
      <c r="AP756" s="26" t="s">
        <v>234</v>
      </c>
      <c r="AQ756" s="27" t="s">
        <v>508</v>
      </c>
      <c r="AR756" s="28" t="s">
        <v>111</v>
      </c>
      <c r="AS756" s="29">
        <v>1.6</v>
      </c>
      <c r="AT756" s="29">
        <v>154.30000000000001</v>
      </c>
      <c r="AU756" s="30">
        <v>70</v>
      </c>
      <c r="AV756" s="31"/>
      <c r="AW756" s="26">
        <v>2</v>
      </c>
      <c r="AX756" s="26"/>
      <c r="AY756" s="26"/>
      <c r="AZ756" s="26"/>
      <c r="BA756" s="25"/>
      <c r="BB756" s="24">
        <v>172</v>
      </c>
      <c r="BC756" s="26">
        <v>45</v>
      </c>
      <c r="BD756" s="32" t="s">
        <v>119</v>
      </c>
      <c r="BE756" s="32">
        <v>35</v>
      </c>
      <c r="BF756" s="35" t="s">
        <v>89</v>
      </c>
      <c r="BG756" s="26" t="s">
        <v>120</v>
      </c>
      <c r="BH756" s="29">
        <v>20</v>
      </c>
      <c r="BI756" s="26" t="s">
        <v>305</v>
      </c>
      <c r="BJ756" s="37"/>
      <c r="BK756" s="36" t="s">
        <v>1223</v>
      </c>
      <c r="BL756" s="204" t="str">
        <f t="shared" si="12"/>
        <v>insert into Pokemon values ( 755, Bisharp, level, 65,  125,  100, 60,  70,  70, trainer,  Level Up (After Defeating 3 Leader Bisharp))</v>
      </c>
    </row>
    <row r="757" spans="1:64" ht="12.75" customHeight="1">
      <c r="A757" s="12">
        <v>626</v>
      </c>
      <c r="B757" s="71" t="s">
        <v>1224</v>
      </c>
      <c r="C757" s="71"/>
      <c r="D757" s="72"/>
      <c r="E757" s="73"/>
      <c r="F757" s="73"/>
      <c r="G757" s="73"/>
      <c r="H757" s="73"/>
      <c r="I757" s="73"/>
      <c r="J757" s="73"/>
      <c r="K757" s="73"/>
      <c r="L757" s="73">
        <v>132</v>
      </c>
      <c r="M757" s="73">
        <v>269</v>
      </c>
      <c r="N757" s="73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  <c r="AB757" s="73">
        <v>53</v>
      </c>
      <c r="AC757" s="73"/>
      <c r="AD757" s="73"/>
      <c r="AE757" s="74"/>
      <c r="AF757" s="17">
        <v>95</v>
      </c>
      <c r="AG757" s="18">
        <v>110</v>
      </c>
      <c r="AH757" s="19">
        <v>95</v>
      </c>
      <c r="AI757" s="20">
        <v>40</v>
      </c>
      <c r="AJ757" s="21">
        <v>95</v>
      </c>
      <c r="AK757" s="22">
        <v>55</v>
      </c>
      <c r="AL757" s="23">
        <f t="shared" si="0"/>
        <v>490</v>
      </c>
      <c r="AM757" s="24" t="s">
        <v>141</v>
      </c>
      <c r="AN757" s="37"/>
      <c r="AO757" s="24" t="s">
        <v>424</v>
      </c>
      <c r="AP757" s="26" t="s">
        <v>582</v>
      </c>
      <c r="AQ757" s="27" t="s">
        <v>408</v>
      </c>
      <c r="AR757" s="28" t="s">
        <v>111</v>
      </c>
      <c r="AS757" s="29">
        <v>1.6</v>
      </c>
      <c r="AT757" s="29">
        <v>208.6</v>
      </c>
      <c r="AU757" s="30">
        <v>94.6</v>
      </c>
      <c r="AV757" s="31"/>
      <c r="AW757" s="26">
        <v>2</v>
      </c>
      <c r="AX757" s="26"/>
      <c r="AY757" s="26"/>
      <c r="AZ757" s="26"/>
      <c r="BA757" s="25"/>
      <c r="BB757" s="24">
        <v>172</v>
      </c>
      <c r="BC757" s="26">
        <v>45</v>
      </c>
      <c r="BD757" s="32" t="s">
        <v>119</v>
      </c>
      <c r="BE757" s="32">
        <v>50</v>
      </c>
      <c r="BF757" s="35" t="s">
        <v>130</v>
      </c>
      <c r="BG757" s="26" t="s">
        <v>120</v>
      </c>
      <c r="BH757" s="29">
        <v>20</v>
      </c>
      <c r="BI757" s="26" t="s">
        <v>156</v>
      </c>
      <c r="BJ757" s="37"/>
      <c r="BK757" s="36"/>
      <c r="BL757" s="204" t="str">
        <f t="shared" si="12"/>
        <v>insert into Pokemon values ( 756, Bouffalant, level, 95,  110,  95, 40,  95,  55, trainer,  0)</v>
      </c>
    </row>
    <row r="758" spans="1:64" ht="12.75" customHeight="1">
      <c r="A758" s="12">
        <v>627</v>
      </c>
      <c r="B758" s="71" t="s">
        <v>1225</v>
      </c>
      <c r="C758" s="71"/>
      <c r="D758" s="72"/>
      <c r="E758" s="73"/>
      <c r="F758" s="73"/>
      <c r="G758" s="73"/>
      <c r="H758" s="73"/>
      <c r="I758" s="73"/>
      <c r="J758" s="73"/>
      <c r="K758" s="73"/>
      <c r="L758" s="73">
        <v>133</v>
      </c>
      <c r="M758" s="73">
        <v>109</v>
      </c>
      <c r="N758" s="73"/>
      <c r="O758" s="73"/>
      <c r="P758" s="73"/>
      <c r="Q758" s="73">
        <v>75</v>
      </c>
      <c r="R758" s="73">
        <v>75</v>
      </c>
      <c r="S758" s="73"/>
      <c r="T758" s="73"/>
      <c r="U758" s="73">
        <v>26</v>
      </c>
      <c r="V758" s="73">
        <v>89</v>
      </c>
      <c r="W758" s="73">
        <v>89</v>
      </c>
      <c r="X758" s="73"/>
      <c r="Y758" s="73"/>
      <c r="Z758" s="73">
        <v>35</v>
      </c>
      <c r="AA758" s="73">
        <v>281</v>
      </c>
      <c r="AB758" s="73">
        <v>179</v>
      </c>
      <c r="AC758" s="73"/>
      <c r="AD758" s="73">
        <v>221</v>
      </c>
      <c r="AE758" s="74">
        <v>365</v>
      </c>
      <c r="AF758" s="17">
        <v>70</v>
      </c>
      <c r="AG758" s="18">
        <v>83</v>
      </c>
      <c r="AH758" s="19">
        <v>50</v>
      </c>
      <c r="AI758" s="20">
        <v>37</v>
      </c>
      <c r="AJ758" s="21">
        <v>50</v>
      </c>
      <c r="AK758" s="22">
        <v>60</v>
      </c>
      <c r="AL758" s="23">
        <f t="shared" si="0"/>
        <v>350</v>
      </c>
      <c r="AM758" s="24" t="s">
        <v>141</v>
      </c>
      <c r="AN758" s="25" t="s">
        <v>95</v>
      </c>
      <c r="AO758" s="24" t="s">
        <v>142</v>
      </c>
      <c r="AP758" s="26" t="s">
        <v>206</v>
      </c>
      <c r="AQ758" s="27" t="s">
        <v>154</v>
      </c>
      <c r="AR758" s="28" t="s">
        <v>106</v>
      </c>
      <c r="AS758" s="29">
        <v>0.5</v>
      </c>
      <c r="AT758" s="29">
        <v>23.1</v>
      </c>
      <c r="AU758" s="30">
        <v>10.5</v>
      </c>
      <c r="AV758" s="31"/>
      <c r="AW758" s="26">
        <v>1</v>
      </c>
      <c r="AX758" s="26"/>
      <c r="AY758" s="26"/>
      <c r="AZ758" s="26"/>
      <c r="BA758" s="25"/>
      <c r="BB758" s="24">
        <v>70</v>
      </c>
      <c r="BC758" s="26">
        <v>190</v>
      </c>
      <c r="BD758" s="32" t="s">
        <v>288</v>
      </c>
      <c r="BE758" s="32">
        <v>50</v>
      </c>
      <c r="BF758" s="35" t="s">
        <v>128</v>
      </c>
      <c r="BG758" s="26" t="s">
        <v>209</v>
      </c>
      <c r="BH758" s="29">
        <v>20</v>
      </c>
      <c r="BI758" s="26" t="s">
        <v>95</v>
      </c>
      <c r="BJ758" s="37"/>
      <c r="BK758" s="36" t="s">
        <v>1226</v>
      </c>
      <c r="BL758" s="204" t="str">
        <f t="shared" si="12"/>
        <v>insert into Pokemon values ( 757, Rufflet, level, 70,  83,  50, 37,  50,  60, trainer,  Lv. 54)</v>
      </c>
    </row>
    <row r="759" spans="1:64" ht="12.75" customHeight="1">
      <c r="A759" s="12">
        <v>628</v>
      </c>
      <c r="B759" s="71" t="s">
        <v>1227</v>
      </c>
      <c r="C759" s="71"/>
      <c r="D759" s="72"/>
      <c r="E759" s="73"/>
      <c r="F759" s="73"/>
      <c r="G759" s="73"/>
      <c r="H759" s="73"/>
      <c r="I759" s="73"/>
      <c r="J759" s="73"/>
      <c r="K759" s="73"/>
      <c r="L759" s="73">
        <v>134</v>
      </c>
      <c r="M759" s="73">
        <v>110</v>
      </c>
      <c r="N759" s="73"/>
      <c r="O759" s="73"/>
      <c r="P759" s="73"/>
      <c r="Q759" s="73">
        <v>76</v>
      </c>
      <c r="R759" s="73">
        <v>76</v>
      </c>
      <c r="S759" s="73"/>
      <c r="T759" s="73"/>
      <c r="U759" s="73">
        <v>27</v>
      </c>
      <c r="V759" s="73">
        <v>90</v>
      </c>
      <c r="W759" s="73">
        <v>90</v>
      </c>
      <c r="X759" s="73"/>
      <c r="Y759" s="73"/>
      <c r="Z759" s="73">
        <v>36</v>
      </c>
      <c r="AA759" s="73">
        <v>282</v>
      </c>
      <c r="AB759" s="73">
        <v>180</v>
      </c>
      <c r="AC759" s="73"/>
      <c r="AD759" s="73"/>
      <c r="AE759" s="74">
        <v>366</v>
      </c>
      <c r="AF759" s="17">
        <v>100</v>
      </c>
      <c r="AG759" s="18">
        <v>123</v>
      </c>
      <c r="AH759" s="19">
        <v>75</v>
      </c>
      <c r="AI759" s="20">
        <v>57</v>
      </c>
      <c r="AJ759" s="21">
        <v>75</v>
      </c>
      <c r="AK759" s="22">
        <v>80</v>
      </c>
      <c r="AL759" s="23">
        <f t="shared" si="0"/>
        <v>510</v>
      </c>
      <c r="AM759" s="24" t="s">
        <v>141</v>
      </c>
      <c r="AN759" s="25" t="s">
        <v>95</v>
      </c>
      <c r="AO759" s="24" t="s">
        <v>142</v>
      </c>
      <c r="AP759" s="26" t="s">
        <v>206</v>
      </c>
      <c r="AQ759" s="27" t="s">
        <v>283</v>
      </c>
      <c r="AR759" s="28" t="s">
        <v>148</v>
      </c>
      <c r="AS759" s="29">
        <v>1.5</v>
      </c>
      <c r="AT759" s="29">
        <v>90.4</v>
      </c>
      <c r="AU759" s="30">
        <v>41</v>
      </c>
      <c r="AV759" s="31"/>
      <c r="AW759" s="26">
        <v>2</v>
      </c>
      <c r="AX759" s="26"/>
      <c r="AY759" s="26"/>
      <c r="AZ759" s="26"/>
      <c r="BA759" s="25"/>
      <c r="BB759" s="24">
        <v>179</v>
      </c>
      <c r="BC759" s="26">
        <v>60</v>
      </c>
      <c r="BD759" s="32" t="s">
        <v>288</v>
      </c>
      <c r="BE759" s="32">
        <v>50</v>
      </c>
      <c r="BF759" s="35" t="s">
        <v>89</v>
      </c>
      <c r="BG759" s="26" t="s">
        <v>209</v>
      </c>
      <c r="BH759" s="29">
        <v>20</v>
      </c>
      <c r="BI759" s="26" t="s">
        <v>95</v>
      </c>
      <c r="BJ759" s="37"/>
      <c r="BK759" s="36"/>
      <c r="BL759" s="204" t="str">
        <f t="shared" si="12"/>
        <v>insert into Pokemon values ( 758, Braviary, level, 100,  123,  75, 57,  75,  80, trainer,  0)</v>
      </c>
    </row>
    <row r="760" spans="1:64" ht="12.75" customHeight="1">
      <c r="A760" s="12">
        <v>628.1</v>
      </c>
      <c r="B760" s="71" t="s">
        <v>1228</v>
      </c>
      <c r="C760" s="71" t="s">
        <v>291</v>
      </c>
      <c r="D760" s="72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  <c r="AB760" s="73"/>
      <c r="AC760" s="73"/>
      <c r="AD760" s="73">
        <v>222</v>
      </c>
      <c r="AE760" s="74"/>
      <c r="AF760" s="17">
        <v>110</v>
      </c>
      <c r="AG760" s="18">
        <v>83</v>
      </c>
      <c r="AH760" s="19">
        <v>70</v>
      </c>
      <c r="AI760" s="20">
        <v>112</v>
      </c>
      <c r="AJ760" s="21">
        <v>70</v>
      </c>
      <c r="AK760" s="22">
        <v>65</v>
      </c>
      <c r="AL760" s="23">
        <f t="shared" si="0"/>
        <v>510</v>
      </c>
      <c r="AM760" s="24" t="s">
        <v>184</v>
      </c>
      <c r="AN760" s="25" t="s">
        <v>95</v>
      </c>
      <c r="AO760" s="24" t="s">
        <v>142</v>
      </c>
      <c r="AP760" s="26" t="s">
        <v>206</v>
      </c>
      <c r="AQ760" s="27" t="s">
        <v>127</v>
      </c>
      <c r="AR760" s="28" t="s">
        <v>96</v>
      </c>
      <c r="AS760" s="29">
        <v>1.7</v>
      </c>
      <c r="AT760" s="29">
        <v>95.7</v>
      </c>
      <c r="AU760" s="30">
        <v>43.4</v>
      </c>
      <c r="AV760" s="31"/>
      <c r="AW760" s="26"/>
      <c r="AX760" s="26"/>
      <c r="AY760" s="26">
        <v>2</v>
      </c>
      <c r="AZ760" s="26"/>
      <c r="BA760" s="25"/>
      <c r="BB760" s="24">
        <v>179</v>
      </c>
      <c r="BC760" s="26">
        <v>60</v>
      </c>
      <c r="BD760" s="32" t="s">
        <v>288</v>
      </c>
      <c r="BE760" s="32">
        <v>50</v>
      </c>
      <c r="BF760" s="35" t="s">
        <v>128</v>
      </c>
      <c r="BG760" s="26" t="s">
        <v>209</v>
      </c>
      <c r="BH760" s="29">
        <v>20</v>
      </c>
      <c r="BI760" s="26" t="s">
        <v>95</v>
      </c>
      <c r="BJ760" s="37"/>
      <c r="BK760" s="36"/>
      <c r="BL760" s="204" t="str">
        <f t="shared" si="12"/>
        <v>insert into Pokemon values ( 759, Braviary (Hisuian), level, 110,  83,  70, 112,  70,  65, trainer,  0)</v>
      </c>
    </row>
    <row r="761" spans="1:64" ht="12.75" customHeight="1">
      <c r="A761" s="12">
        <v>629</v>
      </c>
      <c r="B761" s="71" t="s">
        <v>1229</v>
      </c>
      <c r="C761" s="71"/>
      <c r="D761" s="72"/>
      <c r="E761" s="73"/>
      <c r="F761" s="73"/>
      <c r="G761" s="73"/>
      <c r="H761" s="73"/>
      <c r="I761" s="73"/>
      <c r="J761" s="73"/>
      <c r="K761" s="73"/>
      <c r="L761" s="73">
        <v>135</v>
      </c>
      <c r="M761" s="73">
        <v>111</v>
      </c>
      <c r="N761" s="73"/>
      <c r="O761" s="73"/>
      <c r="P761" s="73"/>
      <c r="Q761" s="73">
        <v>77</v>
      </c>
      <c r="R761" s="73">
        <v>77</v>
      </c>
      <c r="S761" s="73"/>
      <c r="T761" s="73"/>
      <c r="U761" s="73">
        <v>28</v>
      </c>
      <c r="V761" s="73">
        <v>91</v>
      </c>
      <c r="W761" s="73">
        <v>91</v>
      </c>
      <c r="X761" s="73"/>
      <c r="Y761" s="73"/>
      <c r="Z761" s="73">
        <v>37</v>
      </c>
      <c r="AA761" s="73">
        <v>283</v>
      </c>
      <c r="AB761" s="73">
        <v>181</v>
      </c>
      <c r="AC761" s="73"/>
      <c r="AD761" s="73"/>
      <c r="AE761" s="74"/>
      <c r="AF761" s="17">
        <v>70</v>
      </c>
      <c r="AG761" s="18">
        <v>55</v>
      </c>
      <c r="AH761" s="19">
        <v>75</v>
      </c>
      <c r="AI761" s="20">
        <v>45</v>
      </c>
      <c r="AJ761" s="21">
        <v>65</v>
      </c>
      <c r="AK761" s="22">
        <v>60</v>
      </c>
      <c r="AL761" s="23">
        <f t="shared" si="0"/>
        <v>370</v>
      </c>
      <c r="AM761" s="24" t="s">
        <v>160</v>
      </c>
      <c r="AN761" s="25" t="s">
        <v>95</v>
      </c>
      <c r="AO761" s="24" t="s">
        <v>144</v>
      </c>
      <c r="AP761" s="26" t="s">
        <v>385</v>
      </c>
      <c r="AQ761" s="27" t="s">
        <v>397</v>
      </c>
      <c r="AR761" s="28" t="s">
        <v>106</v>
      </c>
      <c r="AS761" s="29">
        <v>0.5</v>
      </c>
      <c r="AT761" s="29">
        <v>19.8</v>
      </c>
      <c r="AU761" s="30">
        <v>9</v>
      </c>
      <c r="AV761" s="31"/>
      <c r="AW761" s="26"/>
      <c r="AX761" s="26">
        <v>1</v>
      </c>
      <c r="AY761" s="26"/>
      <c r="AZ761" s="26"/>
      <c r="BA761" s="25"/>
      <c r="BB761" s="24">
        <v>74</v>
      </c>
      <c r="BC761" s="26">
        <v>190</v>
      </c>
      <c r="BD761" s="32" t="s">
        <v>288</v>
      </c>
      <c r="BE761" s="32">
        <v>35</v>
      </c>
      <c r="BF761" s="35" t="s">
        <v>130</v>
      </c>
      <c r="BG761" s="26" t="s">
        <v>201</v>
      </c>
      <c r="BH761" s="29">
        <v>20</v>
      </c>
      <c r="BI761" s="26" t="s">
        <v>95</v>
      </c>
      <c r="BJ761" s="37"/>
      <c r="BK761" s="36" t="s">
        <v>1226</v>
      </c>
      <c r="BL761" s="204" t="str">
        <f t="shared" si="12"/>
        <v>insert into Pokemon values ( 760, Vullaby, level, 70,  55,  75, 45,  65,  60, trainer,  Lv. 54)</v>
      </c>
    </row>
    <row r="762" spans="1:64" ht="12.75" customHeight="1">
      <c r="A762" s="12">
        <v>630</v>
      </c>
      <c r="B762" s="71" t="s">
        <v>1230</v>
      </c>
      <c r="C762" s="71"/>
      <c r="D762" s="72"/>
      <c r="E762" s="73"/>
      <c r="F762" s="73"/>
      <c r="G762" s="73"/>
      <c r="H762" s="73"/>
      <c r="I762" s="73"/>
      <c r="J762" s="73"/>
      <c r="K762" s="73"/>
      <c r="L762" s="73">
        <v>136</v>
      </c>
      <c r="M762" s="73">
        <v>112</v>
      </c>
      <c r="N762" s="73"/>
      <c r="O762" s="73"/>
      <c r="P762" s="73"/>
      <c r="Q762" s="73">
        <v>78</v>
      </c>
      <c r="R762" s="73">
        <v>78</v>
      </c>
      <c r="S762" s="73"/>
      <c r="T762" s="73"/>
      <c r="U762" s="73">
        <v>29</v>
      </c>
      <c r="V762" s="73">
        <v>92</v>
      </c>
      <c r="W762" s="73">
        <v>92</v>
      </c>
      <c r="X762" s="73"/>
      <c r="Y762" s="73"/>
      <c r="Z762" s="73">
        <v>38</v>
      </c>
      <c r="AA762" s="73">
        <v>284</v>
      </c>
      <c r="AB762" s="73">
        <v>182</v>
      </c>
      <c r="AC762" s="73"/>
      <c r="AD762" s="73"/>
      <c r="AE762" s="74"/>
      <c r="AF762" s="17">
        <v>110</v>
      </c>
      <c r="AG762" s="18">
        <v>65</v>
      </c>
      <c r="AH762" s="19">
        <v>105</v>
      </c>
      <c r="AI762" s="20">
        <v>55</v>
      </c>
      <c r="AJ762" s="21">
        <v>95</v>
      </c>
      <c r="AK762" s="22">
        <v>80</v>
      </c>
      <c r="AL762" s="23">
        <f t="shared" si="0"/>
        <v>510</v>
      </c>
      <c r="AM762" s="24" t="s">
        <v>160</v>
      </c>
      <c r="AN762" s="25" t="s">
        <v>95</v>
      </c>
      <c r="AO762" s="24" t="s">
        <v>144</v>
      </c>
      <c r="AP762" s="26" t="s">
        <v>385</v>
      </c>
      <c r="AQ762" s="27" t="s">
        <v>397</v>
      </c>
      <c r="AR762" s="28" t="s">
        <v>167</v>
      </c>
      <c r="AS762" s="29">
        <v>1.2</v>
      </c>
      <c r="AT762" s="29">
        <v>87.1</v>
      </c>
      <c r="AU762" s="30">
        <v>39.5</v>
      </c>
      <c r="AV762" s="31"/>
      <c r="AW762" s="26"/>
      <c r="AX762" s="26"/>
      <c r="AY762" s="26">
        <v>2</v>
      </c>
      <c r="AZ762" s="26"/>
      <c r="BA762" s="25"/>
      <c r="BB762" s="24">
        <v>179</v>
      </c>
      <c r="BC762" s="26">
        <v>60</v>
      </c>
      <c r="BD762" s="32" t="s">
        <v>288</v>
      </c>
      <c r="BE762" s="32">
        <v>35</v>
      </c>
      <c r="BF762" s="35" t="s">
        <v>130</v>
      </c>
      <c r="BG762" s="26" t="s">
        <v>201</v>
      </c>
      <c r="BH762" s="29">
        <v>20</v>
      </c>
      <c r="BI762" s="26" t="s">
        <v>95</v>
      </c>
      <c r="BJ762" s="37"/>
      <c r="BK762" s="36"/>
      <c r="BL762" s="204" t="str">
        <f t="shared" si="12"/>
        <v>insert into Pokemon values ( 761, Mandibuzz, level, 110,  65,  105, 55,  95,  80, trainer,  0)</v>
      </c>
    </row>
    <row r="763" spans="1:64" ht="12.75" customHeight="1">
      <c r="A763" s="12">
        <v>631</v>
      </c>
      <c r="B763" s="71" t="s">
        <v>1231</v>
      </c>
      <c r="C763" s="71"/>
      <c r="D763" s="72"/>
      <c r="E763" s="73"/>
      <c r="F763" s="73"/>
      <c r="G763" s="73"/>
      <c r="H763" s="73"/>
      <c r="I763" s="73"/>
      <c r="J763" s="73"/>
      <c r="K763" s="73"/>
      <c r="L763" s="73">
        <v>137</v>
      </c>
      <c r="M763" s="73">
        <v>193</v>
      </c>
      <c r="N763" s="73"/>
      <c r="O763" s="73"/>
      <c r="P763" s="73">
        <v>105</v>
      </c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>
        <v>317</v>
      </c>
      <c r="AB763" s="73"/>
      <c r="AC763" s="73">
        <v>102</v>
      </c>
      <c r="AD763" s="73"/>
      <c r="AE763" s="74"/>
      <c r="AF763" s="17">
        <v>85</v>
      </c>
      <c r="AG763" s="18">
        <v>97</v>
      </c>
      <c r="AH763" s="19">
        <v>66</v>
      </c>
      <c r="AI763" s="20">
        <v>105</v>
      </c>
      <c r="AJ763" s="21">
        <v>66</v>
      </c>
      <c r="AK763" s="22">
        <v>65</v>
      </c>
      <c r="AL763" s="23">
        <f t="shared" si="0"/>
        <v>484</v>
      </c>
      <c r="AM763" s="24" t="s">
        <v>85</v>
      </c>
      <c r="AN763" s="37"/>
      <c r="AO763" s="24" t="s">
        <v>161</v>
      </c>
      <c r="AP763" s="26" t="s">
        <v>223</v>
      </c>
      <c r="AQ763" s="27" t="s">
        <v>799</v>
      </c>
      <c r="AR763" s="28" t="s">
        <v>139</v>
      </c>
      <c r="AS763" s="29">
        <v>1.4</v>
      </c>
      <c r="AT763" s="29">
        <v>127.9</v>
      </c>
      <c r="AU763" s="30">
        <v>58</v>
      </c>
      <c r="AV763" s="31"/>
      <c r="AW763" s="26"/>
      <c r="AX763" s="26"/>
      <c r="AY763" s="26">
        <v>2</v>
      </c>
      <c r="AZ763" s="26"/>
      <c r="BA763" s="25"/>
      <c r="BB763" s="24">
        <v>169</v>
      </c>
      <c r="BC763" s="26">
        <v>90</v>
      </c>
      <c r="BD763" s="32" t="s">
        <v>119</v>
      </c>
      <c r="BE763" s="32">
        <v>50</v>
      </c>
      <c r="BF763" s="35" t="s">
        <v>89</v>
      </c>
      <c r="BG763" s="26" t="s">
        <v>120</v>
      </c>
      <c r="BH763" s="29">
        <v>20</v>
      </c>
      <c r="BI763" s="26" t="s">
        <v>156</v>
      </c>
      <c r="BJ763" s="37"/>
      <c r="BK763" s="36"/>
      <c r="BL763" s="204" t="str">
        <f t="shared" si="12"/>
        <v>insert into Pokemon values ( 762, Heatmor, level, 85,  97,  66, 105,  66,  65, trainer,  0)</v>
      </c>
    </row>
    <row r="764" spans="1:64" ht="12.75" customHeight="1">
      <c r="A764" s="12">
        <v>632</v>
      </c>
      <c r="B764" s="71" t="s">
        <v>1232</v>
      </c>
      <c r="C764" s="71"/>
      <c r="D764" s="72"/>
      <c r="E764" s="73"/>
      <c r="F764" s="73"/>
      <c r="G764" s="73"/>
      <c r="H764" s="73"/>
      <c r="I764" s="73"/>
      <c r="J764" s="73"/>
      <c r="K764" s="73"/>
      <c r="L764" s="73">
        <v>138</v>
      </c>
      <c r="M764" s="73">
        <v>194</v>
      </c>
      <c r="N764" s="73"/>
      <c r="O764" s="73"/>
      <c r="P764" s="73">
        <v>106</v>
      </c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>
        <v>316</v>
      </c>
      <c r="AB764" s="73"/>
      <c r="AC764" s="73">
        <v>101</v>
      </c>
      <c r="AD764" s="73"/>
      <c r="AE764" s="74"/>
      <c r="AF764" s="17">
        <v>58</v>
      </c>
      <c r="AG764" s="18">
        <v>109</v>
      </c>
      <c r="AH764" s="19">
        <v>112</v>
      </c>
      <c r="AI764" s="20">
        <v>48</v>
      </c>
      <c r="AJ764" s="21">
        <v>48</v>
      </c>
      <c r="AK764" s="22">
        <v>109</v>
      </c>
      <c r="AL764" s="23">
        <f t="shared" si="0"/>
        <v>484</v>
      </c>
      <c r="AM764" s="24" t="s">
        <v>115</v>
      </c>
      <c r="AN764" s="25" t="s">
        <v>192</v>
      </c>
      <c r="AO764" s="24" t="s">
        <v>134</v>
      </c>
      <c r="AP764" s="26" t="s">
        <v>154</v>
      </c>
      <c r="AQ764" s="27" t="s">
        <v>740</v>
      </c>
      <c r="AR764" s="28" t="s">
        <v>118</v>
      </c>
      <c r="AS764" s="29">
        <v>0.3</v>
      </c>
      <c r="AT764" s="29">
        <v>72.8</v>
      </c>
      <c r="AU764" s="30">
        <v>33</v>
      </c>
      <c r="AV764" s="31"/>
      <c r="AW764" s="26"/>
      <c r="AX764" s="26">
        <v>2</v>
      </c>
      <c r="AY764" s="26"/>
      <c r="AZ764" s="26"/>
      <c r="BA764" s="25"/>
      <c r="BB764" s="24">
        <v>169</v>
      </c>
      <c r="BC764" s="26">
        <v>90</v>
      </c>
      <c r="BD764" s="32" t="s">
        <v>119</v>
      </c>
      <c r="BE764" s="32">
        <v>50</v>
      </c>
      <c r="BF764" s="35" t="s">
        <v>313</v>
      </c>
      <c r="BG764" s="26" t="s">
        <v>120</v>
      </c>
      <c r="BH764" s="29">
        <v>20</v>
      </c>
      <c r="BI764" s="26" t="s">
        <v>115</v>
      </c>
      <c r="BJ764" s="37"/>
      <c r="BK764" s="36"/>
      <c r="BL764" s="204" t="str">
        <f t="shared" si="12"/>
        <v>insert into Pokemon values ( 763, Durant, level, 58,  109,  112, 48,  48,  109, trainer,  0)</v>
      </c>
    </row>
    <row r="765" spans="1:64" ht="12.75" customHeight="1">
      <c r="A765" s="12">
        <v>633</v>
      </c>
      <c r="B765" s="71" t="s">
        <v>1233</v>
      </c>
      <c r="C765" s="71" t="s">
        <v>523</v>
      </c>
      <c r="D765" s="72"/>
      <c r="E765" s="73"/>
      <c r="F765" s="73"/>
      <c r="G765" s="73"/>
      <c r="H765" s="73"/>
      <c r="I765" s="73"/>
      <c r="J765" s="73"/>
      <c r="K765" s="73"/>
      <c r="L765" s="73">
        <v>139</v>
      </c>
      <c r="M765" s="73">
        <v>273</v>
      </c>
      <c r="N765" s="73"/>
      <c r="O765" s="73"/>
      <c r="P765" s="73">
        <v>142</v>
      </c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>
        <v>386</v>
      </c>
      <c r="AB765" s="73"/>
      <c r="AC765" s="73">
        <v>136</v>
      </c>
      <c r="AD765" s="73"/>
      <c r="AE765" s="74">
        <v>370</v>
      </c>
      <c r="AF765" s="17">
        <v>52</v>
      </c>
      <c r="AG765" s="18">
        <v>65</v>
      </c>
      <c r="AH765" s="19">
        <v>50</v>
      </c>
      <c r="AI765" s="20">
        <v>45</v>
      </c>
      <c r="AJ765" s="21">
        <v>50</v>
      </c>
      <c r="AK765" s="22">
        <v>38</v>
      </c>
      <c r="AL765" s="23">
        <f t="shared" si="0"/>
        <v>300</v>
      </c>
      <c r="AM765" s="24" t="s">
        <v>160</v>
      </c>
      <c r="AN765" s="25" t="s">
        <v>90</v>
      </c>
      <c r="AO765" s="24" t="s">
        <v>154</v>
      </c>
      <c r="AP765" s="34"/>
      <c r="AQ765" s="38"/>
      <c r="AR765" s="39" t="s">
        <v>182</v>
      </c>
      <c r="AS765" s="40">
        <v>0.8</v>
      </c>
      <c r="AT765" s="40">
        <v>38.1</v>
      </c>
      <c r="AU765" s="41">
        <v>17.3</v>
      </c>
      <c r="AV765" s="31"/>
      <c r="AW765" s="26">
        <v>1</v>
      </c>
      <c r="AX765" s="26"/>
      <c r="AY765" s="26"/>
      <c r="AZ765" s="26"/>
      <c r="BA765" s="25"/>
      <c r="BB765" s="24">
        <v>60</v>
      </c>
      <c r="BC765" s="26">
        <v>45</v>
      </c>
      <c r="BD765" s="32" t="s">
        <v>288</v>
      </c>
      <c r="BE765" s="32">
        <v>35</v>
      </c>
      <c r="BF765" s="35" t="s">
        <v>107</v>
      </c>
      <c r="BG765" s="26" t="s">
        <v>120</v>
      </c>
      <c r="BH765" s="29">
        <v>40</v>
      </c>
      <c r="BI765" s="26" t="s">
        <v>90</v>
      </c>
      <c r="BJ765" s="37"/>
      <c r="BK765" s="36" t="s">
        <v>868</v>
      </c>
      <c r="BL765" s="204" t="str">
        <f t="shared" si="12"/>
        <v>insert into Pokemon values ( 764, Deino, level, 52,  65,  50, 45,  50,  38, trainer,  Lv. 50)</v>
      </c>
    </row>
    <row r="766" spans="1:64" ht="12.75" customHeight="1">
      <c r="A766" s="12">
        <v>634</v>
      </c>
      <c r="B766" s="71" t="s">
        <v>1234</v>
      </c>
      <c r="C766" s="71" t="s">
        <v>523</v>
      </c>
      <c r="D766" s="72"/>
      <c r="E766" s="73"/>
      <c r="F766" s="73"/>
      <c r="G766" s="73"/>
      <c r="H766" s="73"/>
      <c r="I766" s="73"/>
      <c r="J766" s="73"/>
      <c r="K766" s="73"/>
      <c r="L766" s="73">
        <v>140</v>
      </c>
      <c r="M766" s="73">
        <v>274</v>
      </c>
      <c r="N766" s="73"/>
      <c r="O766" s="73"/>
      <c r="P766" s="73">
        <v>143</v>
      </c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>
        <v>387</v>
      </c>
      <c r="AB766" s="73"/>
      <c r="AC766" s="73">
        <v>137</v>
      </c>
      <c r="AD766" s="73"/>
      <c r="AE766" s="74">
        <v>371</v>
      </c>
      <c r="AF766" s="17">
        <v>72</v>
      </c>
      <c r="AG766" s="18">
        <v>85</v>
      </c>
      <c r="AH766" s="19">
        <v>70</v>
      </c>
      <c r="AI766" s="20">
        <v>65</v>
      </c>
      <c r="AJ766" s="21">
        <v>70</v>
      </c>
      <c r="AK766" s="22">
        <v>58</v>
      </c>
      <c r="AL766" s="23">
        <f t="shared" si="0"/>
        <v>420</v>
      </c>
      <c r="AM766" s="24" t="s">
        <v>160</v>
      </c>
      <c r="AN766" s="25" t="s">
        <v>90</v>
      </c>
      <c r="AO766" s="24" t="s">
        <v>154</v>
      </c>
      <c r="AP766" s="34"/>
      <c r="AQ766" s="38"/>
      <c r="AR766" s="39" t="s">
        <v>139</v>
      </c>
      <c r="AS766" s="40">
        <v>1.4</v>
      </c>
      <c r="AT766" s="40">
        <v>110.2</v>
      </c>
      <c r="AU766" s="41">
        <v>50</v>
      </c>
      <c r="AV766" s="31"/>
      <c r="AW766" s="26">
        <v>2</v>
      </c>
      <c r="AX766" s="26"/>
      <c r="AY766" s="26"/>
      <c r="AZ766" s="26"/>
      <c r="BA766" s="25"/>
      <c r="BB766" s="24">
        <v>147</v>
      </c>
      <c r="BC766" s="26">
        <v>45</v>
      </c>
      <c r="BD766" s="32" t="s">
        <v>288</v>
      </c>
      <c r="BE766" s="32">
        <v>35</v>
      </c>
      <c r="BF766" s="35" t="s">
        <v>107</v>
      </c>
      <c r="BG766" s="26" t="s">
        <v>120</v>
      </c>
      <c r="BH766" s="29">
        <v>40</v>
      </c>
      <c r="BI766" s="26" t="s">
        <v>90</v>
      </c>
      <c r="BJ766" s="37"/>
      <c r="BK766" s="36" t="s">
        <v>1235</v>
      </c>
      <c r="BL766" s="204" t="str">
        <f t="shared" si="12"/>
        <v>insert into Pokemon values ( 765, Zweilous, level, 72,  85,  70, 65,  70,  58, trainer,  Lv. 64)</v>
      </c>
    </row>
    <row r="767" spans="1:64" ht="12.75" customHeight="1">
      <c r="A767" s="12">
        <v>635</v>
      </c>
      <c r="B767" s="71" t="s">
        <v>1236</v>
      </c>
      <c r="C767" s="71" t="s">
        <v>523</v>
      </c>
      <c r="D767" s="72"/>
      <c r="E767" s="73"/>
      <c r="F767" s="73"/>
      <c r="G767" s="73"/>
      <c r="H767" s="73"/>
      <c r="I767" s="73"/>
      <c r="J767" s="73"/>
      <c r="K767" s="73"/>
      <c r="L767" s="73">
        <v>141</v>
      </c>
      <c r="M767" s="73">
        <v>275</v>
      </c>
      <c r="N767" s="73"/>
      <c r="O767" s="73"/>
      <c r="P767" s="73">
        <v>144</v>
      </c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>
        <v>388</v>
      </c>
      <c r="AB767" s="73"/>
      <c r="AC767" s="73">
        <v>138</v>
      </c>
      <c r="AD767" s="73"/>
      <c r="AE767" s="74">
        <v>372</v>
      </c>
      <c r="AF767" s="17">
        <v>92</v>
      </c>
      <c r="AG767" s="18">
        <v>105</v>
      </c>
      <c r="AH767" s="19">
        <v>90</v>
      </c>
      <c r="AI767" s="20">
        <v>125</v>
      </c>
      <c r="AJ767" s="21">
        <v>90</v>
      </c>
      <c r="AK767" s="22">
        <v>98</v>
      </c>
      <c r="AL767" s="23">
        <f t="shared" si="0"/>
        <v>600</v>
      </c>
      <c r="AM767" s="24" t="s">
        <v>160</v>
      </c>
      <c r="AN767" s="25" t="s">
        <v>90</v>
      </c>
      <c r="AO767" s="24" t="s">
        <v>390</v>
      </c>
      <c r="AP767" s="34"/>
      <c r="AQ767" s="38"/>
      <c r="AR767" s="39" t="s">
        <v>368</v>
      </c>
      <c r="AS767" s="40">
        <v>1.8</v>
      </c>
      <c r="AT767" s="40">
        <v>352.7</v>
      </c>
      <c r="AU767" s="41">
        <v>160</v>
      </c>
      <c r="AV767" s="31"/>
      <c r="AW767" s="26"/>
      <c r="AX767" s="26"/>
      <c r="AY767" s="26">
        <v>3</v>
      </c>
      <c r="AZ767" s="26"/>
      <c r="BA767" s="25"/>
      <c r="BB767" s="24">
        <v>300</v>
      </c>
      <c r="BC767" s="26">
        <v>45</v>
      </c>
      <c r="BD767" s="32" t="s">
        <v>288</v>
      </c>
      <c r="BE767" s="32">
        <v>35</v>
      </c>
      <c r="BF767" s="35" t="s">
        <v>107</v>
      </c>
      <c r="BG767" s="26" t="s">
        <v>120</v>
      </c>
      <c r="BH767" s="29">
        <v>40</v>
      </c>
      <c r="BI767" s="26" t="s">
        <v>90</v>
      </c>
      <c r="BJ767" s="37"/>
      <c r="BK767" s="36"/>
      <c r="BL767" s="204" t="str">
        <f t="shared" si="12"/>
        <v>insert into Pokemon values ( 766, Hydreigon, level, 92,  105,  90, 125,  90,  98, trainer,  0)</v>
      </c>
    </row>
    <row r="768" spans="1:64" ht="12.75" customHeight="1">
      <c r="A768" s="12">
        <v>636</v>
      </c>
      <c r="B768" s="71" t="s">
        <v>1237</v>
      </c>
      <c r="C768" s="71"/>
      <c r="D768" s="72"/>
      <c r="E768" s="73"/>
      <c r="F768" s="73"/>
      <c r="G768" s="73"/>
      <c r="H768" s="73"/>
      <c r="I768" s="73"/>
      <c r="J768" s="73"/>
      <c r="K768" s="73"/>
      <c r="L768" s="73">
        <v>142</v>
      </c>
      <c r="M768" s="73">
        <v>171</v>
      </c>
      <c r="N768" s="73"/>
      <c r="O768" s="73"/>
      <c r="P768" s="73"/>
      <c r="Q768" s="73"/>
      <c r="R768" s="73"/>
      <c r="S768" s="73"/>
      <c r="T768" s="73"/>
      <c r="U768" s="73"/>
      <c r="V768" s="73">
        <v>203</v>
      </c>
      <c r="W768" s="73"/>
      <c r="X768" s="73">
        <v>104</v>
      </c>
      <c r="Y768" s="73"/>
      <c r="Z768" s="73"/>
      <c r="AA768" s="73"/>
      <c r="AB768" s="73">
        <v>186</v>
      </c>
      <c r="AC768" s="73"/>
      <c r="AD768" s="73"/>
      <c r="AE768" s="74">
        <v>274</v>
      </c>
      <c r="AF768" s="17">
        <v>55</v>
      </c>
      <c r="AG768" s="18">
        <v>85</v>
      </c>
      <c r="AH768" s="19">
        <v>55</v>
      </c>
      <c r="AI768" s="20">
        <v>50</v>
      </c>
      <c r="AJ768" s="21">
        <v>55</v>
      </c>
      <c r="AK768" s="22">
        <v>60</v>
      </c>
      <c r="AL768" s="23">
        <f t="shared" si="0"/>
        <v>360</v>
      </c>
      <c r="AM768" s="24" t="s">
        <v>115</v>
      </c>
      <c r="AN768" s="25" t="s">
        <v>85</v>
      </c>
      <c r="AO768" s="24" t="s">
        <v>338</v>
      </c>
      <c r="AP768" s="34"/>
      <c r="AQ768" s="27" t="s">
        <v>134</v>
      </c>
      <c r="AR768" s="28" t="s">
        <v>92</v>
      </c>
      <c r="AS768" s="29">
        <v>1.1000000000000001</v>
      </c>
      <c r="AT768" s="29">
        <v>63.5</v>
      </c>
      <c r="AU768" s="30">
        <v>28.8</v>
      </c>
      <c r="AV768" s="31"/>
      <c r="AW768" s="26">
        <v>1</v>
      </c>
      <c r="AX768" s="26"/>
      <c r="AY768" s="26"/>
      <c r="AZ768" s="26"/>
      <c r="BA768" s="25"/>
      <c r="BB768" s="24">
        <v>72</v>
      </c>
      <c r="BC768" s="26">
        <v>45</v>
      </c>
      <c r="BD768" s="32" t="s">
        <v>288</v>
      </c>
      <c r="BE768" s="32">
        <v>50</v>
      </c>
      <c r="BF768" s="35" t="s">
        <v>128</v>
      </c>
      <c r="BG768" s="26" t="s">
        <v>120</v>
      </c>
      <c r="BH768" s="29">
        <v>40</v>
      </c>
      <c r="BI768" s="26" t="s">
        <v>115</v>
      </c>
      <c r="BJ768" s="37"/>
      <c r="BK768" s="36" t="s">
        <v>1238</v>
      </c>
      <c r="BL768" s="204" t="str">
        <f t="shared" si="12"/>
        <v>insert into Pokemon values ( 767, Larvesta, level, 55,  85,  55, 50,  55,  60, trainer,  Lv. 59)</v>
      </c>
    </row>
    <row r="769" spans="1:64" ht="12.75" customHeight="1">
      <c r="A769" s="12">
        <v>637</v>
      </c>
      <c r="B769" s="71" t="s">
        <v>1239</v>
      </c>
      <c r="C769" s="71"/>
      <c r="D769" s="72"/>
      <c r="E769" s="73"/>
      <c r="F769" s="73"/>
      <c r="G769" s="73"/>
      <c r="H769" s="73"/>
      <c r="I769" s="73"/>
      <c r="J769" s="73"/>
      <c r="K769" s="73"/>
      <c r="L769" s="73">
        <v>143</v>
      </c>
      <c r="M769" s="73">
        <v>172</v>
      </c>
      <c r="N769" s="73"/>
      <c r="O769" s="73"/>
      <c r="P769" s="73"/>
      <c r="Q769" s="73"/>
      <c r="R769" s="73"/>
      <c r="S769" s="73"/>
      <c r="T769" s="73"/>
      <c r="U769" s="73"/>
      <c r="V769" s="73">
        <v>204</v>
      </c>
      <c r="W769" s="73"/>
      <c r="X769" s="73">
        <v>105</v>
      </c>
      <c r="Y769" s="73"/>
      <c r="Z769" s="73"/>
      <c r="AA769" s="73"/>
      <c r="AB769" s="73">
        <v>187</v>
      </c>
      <c r="AC769" s="73"/>
      <c r="AD769" s="73"/>
      <c r="AE769" s="74">
        <v>275</v>
      </c>
      <c r="AF769" s="17">
        <v>85</v>
      </c>
      <c r="AG769" s="18">
        <v>60</v>
      </c>
      <c r="AH769" s="19">
        <v>65</v>
      </c>
      <c r="AI769" s="20">
        <v>135</v>
      </c>
      <c r="AJ769" s="21">
        <v>105</v>
      </c>
      <c r="AK769" s="22">
        <v>100</v>
      </c>
      <c r="AL769" s="23">
        <f t="shared" si="0"/>
        <v>550</v>
      </c>
      <c r="AM769" s="24" t="s">
        <v>115</v>
      </c>
      <c r="AN769" s="25" t="s">
        <v>85</v>
      </c>
      <c r="AO769" s="24" t="s">
        <v>338</v>
      </c>
      <c r="AP769" s="34"/>
      <c r="AQ769" s="27" t="s">
        <v>134</v>
      </c>
      <c r="AR769" s="28" t="s">
        <v>111</v>
      </c>
      <c r="AS769" s="29">
        <v>1.6</v>
      </c>
      <c r="AT769" s="29">
        <v>101.4</v>
      </c>
      <c r="AU769" s="30">
        <v>46</v>
      </c>
      <c r="AV769" s="31"/>
      <c r="AW769" s="26"/>
      <c r="AX769" s="26"/>
      <c r="AY769" s="26">
        <v>3</v>
      </c>
      <c r="AZ769" s="26"/>
      <c r="BA769" s="25"/>
      <c r="BB769" s="24">
        <v>275</v>
      </c>
      <c r="BC769" s="26">
        <v>15</v>
      </c>
      <c r="BD769" s="32" t="s">
        <v>288</v>
      </c>
      <c r="BE769" s="32">
        <v>50</v>
      </c>
      <c r="BF769" s="35" t="s">
        <v>128</v>
      </c>
      <c r="BG769" s="26" t="s">
        <v>120</v>
      </c>
      <c r="BH769" s="29">
        <v>40</v>
      </c>
      <c r="BI769" s="26" t="s">
        <v>115</v>
      </c>
      <c r="BJ769" s="37"/>
      <c r="BK769" s="36"/>
      <c r="BL769" s="204" t="str">
        <f t="shared" si="12"/>
        <v>insert into Pokemon values ( 768, Volcarona, level, 85,  60,  65, 135,  105,  100, trainer,  0)</v>
      </c>
    </row>
    <row r="770" spans="1:64" ht="12.75" customHeight="1">
      <c r="A770" s="12">
        <v>638</v>
      </c>
      <c r="B770" s="71" t="s">
        <v>1240</v>
      </c>
      <c r="C770" s="71" t="s">
        <v>514</v>
      </c>
      <c r="D770" s="72"/>
      <c r="E770" s="73"/>
      <c r="F770" s="73"/>
      <c r="G770" s="73"/>
      <c r="H770" s="73"/>
      <c r="I770" s="73"/>
      <c r="J770" s="73"/>
      <c r="K770" s="73"/>
      <c r="L770" s="73">
        <v>144</v>
      </c>
      <c r="M770" s="73">
        <v>225</v>
      </c>
      <c r="N770" s="73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>
        <v>205</v>
      </c>
      <c r="AD770" s="73"/>
      <c r="AE770" s="74"/>
      <c r="AF770" s="17">
        <v>91</v>
      </c>
      <c r="AG770" s="18">
        <v>90</v>
      </c>
      <c r="AH770" s="19">
        <v>129</v>
      </c>
      <c r="AI770" s="20">
        <v>90</v>
      </c>
      <c r="AJ770" s="21">
        <v>72</v>
      </c>
      <c r="AK770" s="22">
        <v>108</v>
      </c>
      <c r="AL770" s="23">
        <f t="shared" si="0"/>
        <v>580</v>
      </c>
      <c r="AM770" s="24" t="s">
        <v>192</v>
      </c>
      <c r="AN770" s="25" t="s">
        <v>280</v>
      </c>
      <c r="AO770" s="24" t="s">
        <v>287</v>
      </c>
      <c r="AP770" s="34"/>
      <c r="AQ770" s="38"/>
      <c r="AR770" s="39" t="s">
        <v>510</v>
      </c>
      <c r="AS770" s="40">
        <v>2.1</v>
      </c>
      <c r="AT770" s="40">
        <v>551.20000000000005</v>
      </c>
      <c r="AU770" s="41">
        <v>250</v>
      </c>
      <c r="AV770" s="31"/>
      <c r="AW770" s="26"/>
      <c r="AX770" s="26">
        <v>3</v>
      </c>
      <c r="AY770" s="26"/>
      <c r="AZ770" s="26"/>
      <c r="BA770" s="25"/>
      <c r="BB770" s="24">
        <v>290</v>
      </c>
      <c r="BC770" s="26">
        <v>3</v>
      </c>
      <c r="BD770" s="32" t="s">
        <v>288</v>
      </c>
      <c r="BE770" s="32">
        <v>35</v>
      </c>
      <c r="BF770" s="35" t="s">
        <v>107</v>
      </c>
      <c r="BG770" s="26" t="s">
        <v>359</v>
      </c>
      <c r="BH770" s="29">
        <v>80</v>
      </c>
      <c r="BI770" s="26" t="s">
        <v>203</v>
      </c>
      <c r="BJ770" s="37"/>
      <c r="BK770" s="36"/>
      <c r="BL770" s="204" t="str">
        <f t="shared" si="12"/>
        <v>insert into Pokemon values ( 769, Cobalion, level, 91,  90,  129, 90,  72,  108, trainer,  0)</v>
      </c>
    </row>
    <row r="771" spans="1:64" ht="12.75" customHeight="1">
      <c r="A771" s="12">
        <v>639</v>
      </c>
      <c r="B771" s="71" t="s">
        <v>1241</v>
      </c>
      <c r="C771" s="71" t="s">
        <v>514</v>
      </c>
      <c r="D771" s="72"/>
      <c r="E771" s="73"/>
      <c r="F771" s="73"/>
      <c r="G771" s="73"/>
      <c r="H771" s="73"/>
      <c r="I771" s="73"/>
      <c r="J771" s="73"/>
      <c r="K771" s="73"/>
      <c r="L771" s="73">
        <v>145</v>
      </c>
      <c r="M771" s="73">
        <v>226</v>
      </c>
      <c r="N771" s="73"/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>
        <v>206</v>
      </c>
      <c r="AD771" s="73"/>
      <c r="AE771" s="74"/>
      <c r="AF771" s="17">
        <v>91</v>
      </c>
      <c r="AG771" s="18">
        <v>129</v>
      </c>
      <c r="AH771" s="19">
        <v>90</v>
      </c>
      <c r="AI771" s="20">
        <v>72</v>
      </c>
      <c r="AJ771" s="21">
        <v>90</v>
      </c>
      <c r="AK771" s="22">
        <v>108</v>
      </c>
      <c r="AL771" s="23">
        <f t="shared" si="0"/>
        <v>580</v>
      </c>
      <c r="AM771" s="24" t="s">
        <v>292</v>
      </c>
      <c r="AN771" s="25" t="s">
        <v>280</v>
      </c>
      <c r="AO771" s="24" t="s">
        <v>287</v>
      </c>
      <c r="AP771" s="34"/>
      <c r="AQ771" s="38"/>
      <c r="AR771" s="39" t="s">
        <v>295</v>
      </c>
      <c r="AS771" s="40">
        <v>1.9</v>
      </c>
      <c r="AT771" s="40">
        <v>573.20000000000005</v>
      </c>
      <c r="AU771" s="41">
        <v>260</v>
      </c>
      <c r="AV771" s="31"/>
      <c r="AW771" s="26">
        <v>3</v>
      </c>
      <c r="AX771" s="26"/>
      <c r="AY771" s="26"/>
      <c r="AZ771" s="26"/>
      <c r="BA771" s="25"/>
      <c r="BB771" s="24">
        <v>290</v>
      </c>
      <c r="BC771" s="26">
        <v>3</v>
      </c>
      <c r="BD771" s="32" t="s">
        <v>288</v>
      </c>
      <c r="BE771" s="32">
        <v>35</v>
      </c>
      <c r="BF771" s="35" t="s">
        <v>313</v>
      </c>
      <c r="BG771" s="26" t="s">
        <v>359</v>
      </c>
      <c r="BH771" s="29">
        <v>80</v>
      </c>
      <c r="BI771" s="26" t="s">
        <v>203</v>
      </c>
      <c r="BJ771" s="37"/>
      <c r="BK771" s="36"/>
      <c r="BL771" s="204" t="str">
        <f t="shared" ref="BL771:BL834" si="13">"insert into Pokemon values ( "&amp;ROW()-1&amp;", "&amp;B771&amp;", level, "&amp;AF771&amp;",  "&amp;AG771&amp;",  "&amp;AH771&amp;", "&amp;AI771&amp;",  "&amp;AJ771&amp;",  "&amp;AK771&amp;", trainer,  "&amp;IF(BK771="","0",BK771)&amp;")"</f>
        <v>insert into Pokemon values ( 770, Terrakion, level, 91,  129,  90, 72,  90,  108, trainer,  0)</v>
      </c>
    </row>
    <row r="772" spans="1:64" ht="12.75" customHeight="1">
      <c r="A772" s="12">
        <v>640</v>
      </c>
      <c r="B772" s="71" t="s">
        <v>1242</v>
      </c>
      <c r="C772" s="71" t="s">
        <v>514</v>
      </c>
      <c r="D772" s="72"/>
      <c r="E772" s="73"/>
      <c r="F772" s="73"/>
      <c r="G772" s="73"/>
      <c r="H772" s="73"/>
      <c r="I772" s="73"/>
      <c r="J772" s="73"/>
      <c r="K772" s="73"/>
      <c r="L772" s="73">
        <v>146</v>
      </c>
      <c r="M772" s="73">
        <v>227</v>
      </c>
      <c r="N772" s="73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>
        <v>207</v>
      </c>
      <c r="AD772" s="73"/>
      <c r="AE772" s="74"/>
      <c r="AF772" s="17">
        <v>91</v>
      </c>
      <c r="AG772" s="18">
        <v>90</v>
      </c>
      <c r="AH772" s="19">
        <v>72</v>
      </c>
      <c r="AI772" s="20">
        <v>90</v>
      </c>
      <c r="AJ772" s="21">
        <v>129</v>
      </c>
      <c r="AK772" s="22">
        <v>108</v>
      </c>
      <c r="AL772" s="23">
        <f t="shared" si="0"/>
        <v>580</v>
      </c>
      <c r="AM772" s="24" t="s">
        <v>65</v>
      </c>
      <c r="AN772" s="25" t="s">
        <v>280</v>
      </c>
      <c r="AO772" s="24" t="s">
        <v>287</v>
      </c>
      <c r="AP772" s="34"/>
      <c r="AQ772" s="38"/>
      <c r="AR772" s="39" t="s">
        <v>79</v>
      </c>
      <c r="AS772" s="40">
        <v>2</v>
      </c>
      <c r="AT772" s="40">
        <v>440.9</v>
      </c>
      <c r="AU772" s="41">
        <v>200</v>
      </c>
      <c r="AV772" s="31"/>
      <c r="AW772" s="26"/>
      <c r="AX772" s="26"/>
      <c r="AY772" s="26"/>
      <c r="AZ772" s="26">
        <v>3</v>
      </c>
      <c r="BA772" s="25"/>
      <c r="BB772" s="24">
        <v>290</v>
      </c>
      <c r="BC772" s="26">
        <v>3</v>
      </c>
      <c r="BD772" s="32" t="s">
        <v>288</v>
      </c>
      <c r="BE772" s="32">
        <v>35</v>
      </c>
      <c r="BF772" s="35" t="s">
        <v>71</v>
      </c>
      <c r="BG772" s="26" t="s">
        <v>359</v>
      </c>
      <c r="BH772" s="29">
        <v>80</v>
      </c>
      <c r="BI772" s="26" t="s">
        <v>203</v>
      </c>
      <c r="BJ772" s="37"/>
      <c r="BK772" s="36"/>
      <c r="BL772" s="204" t="str">
        <f t="shared" si="13"/>
        <v>insert into Pokemon values ( 771, Virizion, level, 91,  90,  72, 90,  129,  108, trainer,  0)</v>
      </c>
    </row>
    <row r="773" spans="1:64" ht="12.75" customHeight="1">
      <c r="A773" s="12">
        <v>641</v>
      </c>
      <c r="B773" s="71" t="s">
        <v>1243</v>
      </c>
      <c r="C773" s="71" t="s">
        <v>514</v>
      </c>
      <c r="D773" s="72"/>
      <c r="E773" s="73"/>
      <c r="F773" s="73"/>
      <c r="G773" s="73"/>
      <c r="H773" s="73"/>
      <c r="I773" s="73"/>
      <c r="J773" s="73"/>
      <c r="K773" s="73"/>
      <c r="L773" s="73">
        <v>147</v>
      </c>
      <c r="M773" s="73">
        <v>198</v>
      </c>
      <c r="N773" s="73"/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D773" s="73">
        <v>231</v>
      </c>
      <c r="AE773" s="74"/>
      <c r="AF773" s="17">
        <v>79</v>
      </c>
      <c r="AG773" s="18">
        <v>115</v>
      </c>
      <c r="AH773" s="19">
        <v>70</v>
      </c>
      <c r="AI773" s="20">
        <v>125</v>
      </c>
      <c r="AJ773" s="21">
        <v>80</v>
      </c>
      <c r="AK773" s="22">
        <v>111</v>
      </c>
      <c r="AL773" s="23">
        <f t="shared" si="0"/>
        <v>580</v>
      </c>
      <c r="AM773" s="24" t="s">
        <v>95</v>
      </c>
      <c r="AN773" s="37"/>
      <c r="AO773" s="24" t="s">
        <v>603</v>
      </c>
      <c r="AP773" s="34" t="s">
        <v>283</v>
      </c>
      <c r="AQ773" s="27" t="s">
        <v>283</v>
      </c>
      <c r="AR773" s="28" t="s">
        <v>148</v>
      </c>
      <c r="AS773" s="29">
        <v>1.5</v>
      </c>
      <c r="AT773" s="29">
        <v>138.9</v>
      </c>
      <c r="AU773" s="30">
        <v>63</v>
      </c>
      <c r="AV773" s="31"/>
      <c r="AW773" s="26">
        <v>3</v>
      </c>
      <c r="AX773" s="26"/>
      <c r="AY773" s="26"/>
      <c r="AZ773" s="26"/>
      <c r="BA773" s="25"/>
      <c r="BB773" s="24">
        <v>290</v>
      </c>
      <c r="BC773" s="26">
        <v>3</v>
      </c>
      <c r="BD773" s="32" t="s">
        <v>288</v>
      </c>
      <c r="BE773" s="32">
        <v>90</v>
      </c>
      <c r="BF773" s="35" t="s">
        <v>71</v>
      </c>
      <c r="BG773" s="26" t="s">
        <v>209</v>
      </c>
      <c r="BH773" s="29">
        <v>120</v>
      </c>
      <c r="BI773" s="26" t="s">
        <v>203</v>
      </c>
      <c r="BJ773" s="37"/>
      <c r="BK773" s="36"/>
      <c r="BL773" s="204" t="str">
        <f t="shared" si="13"/>
        <v>insert into Pokemon values ( 772, Tornadus (Incarnate), level, 79,  115,  70, 125,  80,  111, trainer,  0)</v>
      </c>
    </row>
    <row r="774" spans="1:64" ht="12.75" customHeight="1">
      <c r="A774" s="12">
        <v>641.1</v>
      </c>
      <c r="B774" s="71" t="s">
        <v>1244</v>
      </c>
      <c r="C774" s="71" t="s">
        <v>514</v>
      </c>
      <c r="D774" s="72"/>
      <c r="E774" s="73"/>
      <c r="F774" s="73"/>
      <c r="G774" s="73"/>
      <c r="H774" s="73"/>
      <c r="I774" s="73"/>
      <c r="J774" s="73"/>
      <c r="K774" s="73"/>
      <c r="L774" s="73"/>
      <c r="M774" s="73">
        <v>198</v>
      </c>
      <c r="N774" s="73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D774" s="73">
        <v>231</v>
      </c>
      <c r="AE774" s="74"/>
      <c r="AF774" s="17">
        <v>79</v>
      </c>
      <c r="AG774" s="18">
        <v>100</v>
      </c>
      <c r="AH774" s="19">
        <v>80</v>
      </c>
      <c r="AI774" s="20">
        <v>110</v>
      </c>
      <c r="AJ774" s="21">
        <v>90</v>
      </c>
      <c r="AK774" s="22">
        <v>121</v>
      </c>
      <c r="AL774" s="23">
        <f t="shared" si="0"/>
        <v>580</v>
      </c>
      <c r="AM774" s="24" t="s">
        <v>95</v>
      </c>
      <c r="AN774" s="37"/>
      <c r="AO774" s="24" t="s">
        <v>348</v>
      </c>
      <c r="AP774" s="34"/>
      <c r="AQ774" s="27"/>
      <c r="AR774" s="28" t="s">
        <v>139</v>
      </c>
      <c r="AS774" s="29">
        <v>1.4</v>
      </c>
      <c r="AT774" s="29">
        <v>138.9</v>
      </c>
      <c r="AU774" s="30">
        <v>63</v>
      </c>
      <c r="AV774" s="31"/>
      <c r="AW774" s="26"/>
      <c r="AX774" s="26"/>
      <c r="AY774" s="26"/>
      <c r="AZ774" s="26"/>
      <c r="BA774" s="25">
        <v>3</v>
      </c>
      <c r="BB774" s="24">
        <v>290</v>
      </c>
      <c r="BC774" s="26">
        <v>3</v>
      </c>
      <c r="BD774" s="32" t="s">
        <v>288</v>
      </c>
      <c r="BE774" s="32">
        <v>90</v>
      </c>
      <c r="BF774" s="35" t="s">
        <v>71</v>
      </c>
      <c r="BG774" s="26" t="s">
        <v>209</v>
      </c>
      <c r="BH774" s="29">
        <v>120</v>
      </c>
      <c r="BI774" s="26" t="s">
        <v>203</v>
      </c>
      <c r="BJ774" s="37"/>
      <c r="BK774" s="36"/>
      <c r="BL774" s="204" t="str">
        <f t="shared" si="13"/>
        <v>insert into Pokemon values ( 773, Tornadus (Therian), level, 79,  100,  80, 110,  90,  121, trainer,  0)</v>
      </c>
    </row>
    <row r="775" spans="1:64" ht="12.75" customHeight="1">
      <c r="A775" s="12">
        <v>642</v>
      </c>
      <c r="B775" s="71" t="s">
        <v>1245</v>
      </c>
      <c r="C775" s="71" t="s">
        <v>514</v>
      </c>
      <c r="D775" s="72"/>
      <c r="E775" s="73"/>
      <c r="F775" s="73"/>
      <c r="G775" s="73"/>
      <c r="H775" s="73"/>
      <c r="I775" s="73"/>
      <c r="J775" s="73"/>
      <c r="K775" s="73"/>
      <c r="L775" s="73">
        <v>148</v>
      </c>
      <c r="M775" s="73">
        <v>199</v>
      </c>
      <c r="N775" s="73"/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D775" s="73">
        <v>232</v>
      </c>
      <c r="AE775" s="74"/>
      <c r="AF775" s="17">
        <v>79</v>
      </c>
      <c r="AG775" s="18">
        <v>115</v>
      </c>
      <c r="AH775" s="19">
        <v>70</v>
      </c>
      <c r="AI775" s="20">
        <v>125</v>
      </c>
      <c r="AJ775" s="21">
        <v>80</v>
      </c>
      <c r="AK775" s="22">
        <v>111</v>
      </c>
      <c r="AL775" s="23">
        <f t="shared" si="0"/>
        <v>580</v>
      </c>
      <c r="AM775" s="24" t="s">
        <v>175</v>
      </c>
      <c r="AN775" s="25" t="s">
        <v>95</v>
      </c>
      <c r="AO775" s="24" t="s">
        <v>603</v>
      </c>
      <c r="AP775" s="34" t="s">
        <v>283</v>
      </c>
      <c r="AQ775" s="27" t="s">
        <v>283</v>
      </c>
      <c r="AR775" s="28" t="s">
        <v>148</v>
      </c>
      <c r="AS775" s="29">
        <v>1.5</v>
      </c>
      <c r="AT775" s="29">
        <v>134.5</v>
      </c>
      <c r="AU775" s="30">
        <v>61</v>
      </c>
      <c r="AV775" s="31"/>
      <c r="AW775" s="26">
        <v>3</v>
      </c>
      <c r="AX775" s="26"/>
      <c r="AY775" s="26"/>
      <c r="AZ775" s="26"/>
      <c r="BA775" s="25"/>
      <c r="BB775" s="24">
        <v>290</v>
      </c>
      <c r="BC775" s="26">
        <v>3</v>
      </c>
      <c r="BD775" s="32" t="s">
        <v>288</v>
      </c>
      <c r="BE775" s="32">
        <v>90</v>
      </c>
      <c r="BF775" s="35" t="s">
        <v>107</v>
      </c>
      <c r="BG775" s="26" t="s">
        <v>209</v>
      </c>
      <c r="BH775" s="29">
        <v>120</v>
      </c>
      <c r="BI775" s="26" t="s">
        <v>203</v>
      </c>
      <c r="BJ775" s="37"/>
      <c r="BK775" s="36"/>
      <c r="BL775" s="204" t="str">
        <f t="shared" si="13"/>
        <v>insert into Pokemon values ( 774, Thundurus (Incarnate), level, 79,  115,  70, 125,  80,  111, trainer,  0)</v>
      </c>
    </row>
    <row r="776" spans="1:64" ht="12.75" customHeight="1">
      <c r="A776" s="12">
        <v>642.1</v>
      </c>
      <c r="B776" s="71" t="s">
        <v>1246</v>
      </c>
      <c r="C776" s="71" t="s">
        <v>514</v>
      </c>
      <c r="D776" s="72"/>
      <c r="E776" s="73"/>
      <c r="F776" s="73"/>
      <c r="G776" s="73"/>
      <c r="H776" s="73"/>
      <c r="I776" s="73"/>
      <c r="J776" s="73"/>
      <c r="K776" s="73"/>
      <c r="L776" s="73"/>
      <c r="M776" s="73">
        <v>199</v>
      </c>
      <c r="N776" s="73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D776" s="73">
        <v>232</v>
      </c>
      <c r="AE776" s="74"/>
      <c r="AF776" s="17">
        <v>79</v>
      </c>
      <c r="AG776" s="18">
        <v>105</v>
      </c>
      <c r="AH776" s="19">
        <v>70</v>
      </c>
      <c r="AI776" s="20">
        <v>145</v>
      </c>
      <c r="AJ776" s="21">
        <v>80</v>
      </c>
      <c r="AK776" s="22">
        <v>101</v>
      </c>
      <c r="AL776" s="23">
        <f t="shared" si="0"/>
        <v>580</v>
      </c>
      <c r="AM776" s="24" t="s">
        <v>175</v>
      </c>
      <c r="AN776" s="25" t="s">
        <v>95</v>
      </c>
      <c r="AO776" s="24" t="s">
        <v>496</v>
      </c>
      <c r="AP776" s="34"/>
      <c r="AQ776" s="27"/>
      <c r="AR776" s="28" t="s">
        <v>436</v>
      </c>
      <c r="AS776" s="29">
        <v>3</v>
      </c>
      <c r="AT776" s="29">
        <v>134.5</v>
      </c>
      <c r="AU776" s="30">
        <v>61</v>
      </c>
      <c r="AV776" s="31"/>
      <c r="AW776" s="26"/>
      <c r="AX776" s="26"/>
      <c r="AY776" s="26">
        <v>3</v>
      </c>
      <c r="AZ776" s="26"/>
      <c r="BA776" s="25"/>
      <c r="BB776" s="24">
        <v>290</v>
      </c>
      <c r="BC776" s="26">
        <v>3</v>
      </c>
      <c r="BD776" s="32" t="s">
        <v>288</v>
      </c>
      <c r="BE776" s="32">
        <v>90</v>
      </c>
      <c r="BF776" s="35" t="s">
        <v>107</v>
      </c>
      <c r="BG776" s="26" t="s">
        <v>209</v>
      </c>
      <c r="BH776" s="29">
        <v>120</v>
      </c>
      <c r="BI776" s="26" t="s">
        <v>203</v>
      </c>
      <c r="BJ776" s="37"/>
      <c r="BK776" s="36"/>
      <c r="BL776" s="204" t="str">
        <f t="shared" si="13"/>
        <v>insert into Pokemon values ( 775, Thundurus (Therian), level, 79,  105,  70, 145,  80,  101, trainer,  0)</v>
      </c>
    </row>
    <row r="777" spans="1:64" ht="12.75" customHeight="1">
      <c r="A777" s="12">
        <v>643</v>
      </c>
      <c r="B777" s="71" t="s">
        <v>1247</v>
      </c>
      <c r="C777" s="71" t="s">
        <v>531</v>
      </c>
      <c r="D777" s="72"/>
      <c r="E777" s="73"/>
      <c r="F777" s="73"/>
      <c r="G777" s="73"/>
      <c r="H777" s="73"/>
      <c r="I777" s="73"/>
      <c r="J777" s="73"/>
      <c r="K777" s="73"/>
      <c r="L777" s="73">
        <v>149</v>
      </c>
      <c r="M777" s="73">
        <v>295</v>
      </c>
      <c r="N777" s="73"/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D777" s="73"/>
      <c r="AE777" s="74"/>
      <c r="AF777" s="17">
        <v>100</v>
      </c>
      <c r="AG777" s="18">
        <v>120</v>
      </c>
      <c r="AH777" s="19">
        <v>100</v>
      </c>
      <c r="AI777" s="20">
        <v>150</v>
      </c>
      <c r="AJ777" s="21">
        <v>120</v>
      </c>
      <c r="AK777" s="22">
        <v>90</v>
      </c>
      <c r="AL777" s="23">
        <f t="shared" si="0"/>
        <v>680</v>
      </c>
      <c r="AM777" s="24" t="s">
        <v>90</v>
      </c>
      <c r="AN777" s="25" t="s">
        <v>85</v>
      </c>
      <c r="AO777" s="24" t="s">
        <v>1248</v>
      </c>
      <c r="AP777" s="34"/>
      <c r="AQ777" s="38"/>
      <c r="AR777" s="39" t="s">
        <v>1049</v>
      </c>
      <c r="AS777" s="40">
        <v>3.2</v>
      </c>
      <c r="AT777" s="40">
        <v>727.5</v>
      </c>
      <c r="AU777" s="41">
        <v>330</v>
      </c>
      <c r="AV777" s="31"/>
      <c r="AW777" s="26"/>
      <c r="AX777" s="26"/>
      <c r="AY777" s="26">
        <v>3</v>
      </c>
      <c r="AZ777" s="26"/>
      <c r="BA777" s="25"/>
      <c r="BB777" s="24">
        <v>340</v>
      </c>
      <c r="BC777" s="26">
        <v>45</v>
      </c>
      <c r="BD777" s="32" t="s">
        <v>288</v>
      </c>
      <c r="BE777" s="32">
        <v>0</v>
      </c>
      <c r="BF777" s="35" t="s">
        <v>128</v>
      </c>
      <c r="BG777" s="26" t="s">
        <v>359</v>
      </c>
      <c r="BH777" s="29">
        <v>120</v>
      </c>
      <c r="BI777" s="26" t="s">
        <v>203</v>
      </c>
      <c r="BJ777" s="37"/>
      <c r="BK777" s="36"/>
      <c r="BL777" s="204" t="str">
        <f t="shared" si="13"/>
        <v>insert into Pokemon values ( 776, Reshiram, level, 100,  120,  100, 150,  120,  90, trainer,  0)</v>
      </c>
    </row>
    <row r="778" spans="1:64" ht="12.75" customHeight="1">
      <c r="A778" s="12">
        <v>644</v>
      </c>
      <c r="B778" s="71" t="s">
        <v>1249</v>
      </c>
      <c r="C778" s="71" t="s">
        <v>531</v>
      </c>
      <c r="D778" s="72"/>
      <c r="E778" s="73"/>
      <c r="F778" s="73"/>
      <c r="G778" s="73"/>
      <c r="H778" s="73"/>
      <c r="I778" s="73"/>
      <c r="J778" s="73"/>
      <c r="K778" s="73"/>
      <c r="L778" s="73">
        <v>150</v>
      </c>
      <c r="M778" s="73">
        <v>296</v>
      </c>
      <c r="N778" s="73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D778" s="73"/>
      <c r="AE778" s="74"/>
      <c r="AF778" s="17">
        <v>100</v>
      </c>
      <c r="AG778" s="18">
        <v>150</v>
      </c>
      <c r="AH778" s="19">
        <v>120</v>
      </c>
      <c r="AI778" s="20">
        <v>120</v>
      </c>
      <c r="AJ778" s="21">
        <v>100</v>
      </c>
      <c r="AK778" s="22">
        <v>90</v>
      </c>
      <c r="AL778" s="23">
        <f t="shared" si="0"/>
        <v>680</v>
      </c>
      <c r="AM778" s="24" t="s">
        <v>90</v>
      </c>
      <c r="AN778" s="25" t="s">
        <v>175</v>
      </c>
      <c r="AO778" s="24" t="s">
        <v>1250</v>
      </c>
      <c r="AP778" s="34"/>
      <c r="AQ778" s="38"/>
      <c r="AR778" s="39" t="s">
        <v>1251</v>
      </c>
      <c r="AS778" s="40">
        <v>2.9</v>
      </c>
      <c r="AT778" s="40">
        <v>760.6</v>
      </c>
      <c r="AU778" s="41">
        <v>345</v>
      </c>
      <c r="AV778" s="31"/>
      <c r="AW778" s="26">
        <v>3</v>
      </c>
      <c r="AX778" s="26"/>
      <c r="AY778" s="26"/>
      <c r="AZ778" s="26"/>
      <c r="BA778" s="25"/>
      <c r="BB778" s="24">
        <v>340</v>
      </c>
      <c r="BC778" s="26">
        <v>45</v>
      </c>
      <c r="BD778" s="32" t="s">
        <v>288</v>
      </c>
      <c r="BE778" s="32">
        <v>0</v>
      </c>
      <c r="BF778" s="35" t="s">
        <v>99</v>
      </c>
      <c r="BG778" s="26" t="s">
        <v>359</v>
      </c>
      <c r="BH778" s="29">
        <v>120</v>
      </c>
      <c r="BI778" s="26" t="s">
        <v>203</v>
      </c>
      <c r="BJ778" s="37"/>
      <c r="BK778" s="36"/>
      <c r="BL778" s="204" t="str">
        <f t="shared" si="13"/>
        <v>insert into Pokemon values ( 777, Zekrom, level, 100,  150,  120, 120,  100,  90, trainer,  0)</v>
      </c>
    </row>
    <row r="779" spans="1:64" ht="12.75" customHeight="1">
      <c r="A779" s="12">
        <v>645</v>
      </c>
      <c r="B779" s="71" t="s">
        <v>1252</v>
      </c>
      <c r="C779" s="71" t="s">
        <v>514</v>
      </c>
      <c r="D779" s="72"/>
      <c r="E779" s="73"/>
      <c r="F779" s="73"/>
      <c r="G779" s="73"/>
      <c r="H779" s="73"/>
      <c r="I779" s="73"/>
      <c r="J779" s="73"/>
      <c r="K779" s="73"/>
      <c r="L779" s="73">
        <v>151</v>
      </c>
      <c r="M779" s="73">
        <v>200</v>
      </c>
      <c r="N779" s="73"/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D779" s="73">
        <v>233</v>
      </c>
      <c r="AE779" s="74"/>
      <c r="AF779" s="17">
        <v>89</v>
      </c>
      <c r="AG779" s="18">
        <v>125</v>
      </c>
      <c r="AH779" s="19">
        <v>90</v>
      </c>
      <c r="AI779" s="20">
        <v>115</v>
      </c>
      <c r="AJ779" s="21">
        <v>80</v>
      </c>
      <c r="AK779" s="22">
        <v>101</v>
      </c>
      <c r="AL779" s="23">
        <f t="shared" si="0"/>
        <v>600</v>
      </c>
      <c r="AM779" s="24" t="s">
        <v>187</v>
      </c>
      <c r="AN779" s="25" t="s">
        <v>95</v>
      </c>
      <c r="AO779" s="24" t="s">
        <v>255</v>
      </c>
      <c r="AP779" s="34" t="s">
        <v>206</v>
      </c>
      <c r="AQ779" s="27" t="s">
        <v>206</v>
      </c>
      <c r="AR779" s="28" t="s">
        <v>148</v>
      </c>
      <c r="AS779" s="29">
        <v>1.5</v>
      </c>
      <c r="AT779" s="29">
        <v>149.9</v>
      </c>
      <c r="AU779" s="30">
        <v>68</v>
      </c>
      <c r="AV779" s="31"/>
      <c r="AW779" s="26"/>
      <c r="AX779" s="26"/>
      <c r="AY779" s="26">
        <v>3</v>
      </c>
      <c r="AZ779" s="26"/>
      <c r="BA779" s="25"/>
      <c r="BB779" s="24">
        <v>300</v>
      </c>
      <c r="BC779" s="26">
        <v>3</v>
      </c>
      <c r="BD779" s="32" t="s">
        <v>288</v>
      </c>
      <c r="BE779" s="32">
        <v>90</v>
      </c>
      <c r="BF779" s="35" t="s">
        <v>130</v>
      </c>
      <c r="BG779" s="26" t="s">
        <v>209</v>
      </c>
      <c r="BH779" s="29">
        <v>120</v>
      </c>
      <c r="BI779" s="26" t="s">
        <v>203</v>
      </c>
      <c r="BJ779" s="37"/>
      <c r="BK779" s="36"/>
      <c r="BL779" s="204" t="str">
        <f t="shared" si="13"/>
        <v>insert into Pokemon values ( 778, Landorus (Incarnate), level, 89,  125,  90, 115,  80,  101, trainer,  0)</v>
      </c>
    </row>
    <row r="780" spans="1:64" ht="12.75" customHeight="1">
      <c r="A780" s="12">
        <v>645.1</v>
      </c>
      <c r="B780" s="71" t="s">
        <v>1253</v>
      </c>
      <c r="C780" s="71" t="s">
        <v>514</v>
      </c>
      <c r="D780" s="72"/>
      <c r="E780" s="73"/>
      <c r="F780" s="73"/>
      <c r="G780" s="73"/>
      <c r="H780" s="73"/>
      <c r="I780" s="73"/>
      <c r="J780" s="73"/>
      <c r="K780" s="73"/>
      <c r="L780" s="73"/>
      <c r="M780" s="73">
        <v>200</v>
      </c>
      <c r="N780" s="73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D780" s="73">
        <v>233</v>
      </c>
      <c r="AE780" s="74"/>
      <c r="AF780" s="17">
        <v>89</v>
      </c>
      <c r="AG780" s="18">
        <v>145</v>
      </c>
      <c r="AH780" s="19">
        <v>90</v>
      </c>
      <c r="AI780" s="20">
        <v>105</v>
      </c>
      <c r="AJ780" s="21">
        <v>80</v>
      </c>
      <c r="AK780" s="22">
        <v>91</v>
      </c>
      <c r="AL780" s="23">
        <f t="shared" si="0"/>
        <v>600</v>
      </c>
      <c r="AM780" s="24" t="s">
        <v>187</v>
      </c>
      <c r="AN780" s="25" t="s">
        <v>95</v>
      </c>
      <c r="AO780" s="24" t="s">
        <v>169</v>
      </c>
      <c r="AP780" s="34"/>
      <c r="AQ780" s="27"/>
      <c r="AR780" s="28" t="s">
        <v>207</v>
      </c>
      <c r="AS780" s="29">
        <v>1.3</v>
      </c>
      <c r="AT780" s="29">
        <v>149.9</v>
      </c>
      <c r="AU780" s="30">
        <v>68</v>
      </c>
      <c r="AV780" s="31"/>
      <c r="AW780" s="26">
        <v>3</v>
      </c>
      <c r="AX780" s="26"/>
      <c r="AY780" s="26"/>
      <c r="AZ780" s="26"/>
      <c r="BA780" s="25"/>
      <c r="BB780" s="24">
        <v>300</v>
      </c>
      <c r="BC780" s="26">
        <v>3</v>
      </c>
      <c r="BD780" s="32" t="s">
        <v>288</v>
      </c>
      <c r="BE780" s="32">
        <v>90</v>
      </c>
      <c r="BF780" s="35" t="s">
        <v>130</v>
      </c>
      <c r="BG780" s="26" t="s">
        <v>209</v>
      </c>
      <c r="BH780" s="29">
        <v>120</v>
      </c>
      <c r="BI780" s="26" t="s">
        <v>203</v>
      </c>
      <c r="BJ780" s="37"/>
      <c r="BK780" s="36"/>
      <c r="BL780" s="204" t="str">
        <f t="shared" si="13"/>
        <v>insert into Pokemon values ( 779, Landorus (Therian), level, 89,  145,  90, 105,  80,  91, trainer,  0)</v>
      </c>
    </row>
    <row r="781" spans="1:64" ht="12.75" customHeight="1">
      <c r="A781" s="12">
        <v>646</v>
      </c>
      <c r="B781" s="71" t="s">
        <v>1254</v>
      </c>
      <c r="C781" s="71" t="s">
        <v>531</v>
      </c>
      <c r="D781" s="72"/>
      <c r="E781" s="73"/>
      <c r="F781" s="73"/>
      <c r="G781" s="73"/>
      <c r="H781" s="73"/>
      <c r="I781" s="73"/>
      <c r="J781" s="73"/>
      <c r="K781" s="73"/>
      <c r="L781" s="73">
        <v>152</v>
      </c>
      <c r="M781" s="73">
        <v>297</v>
      </c>
      <c r="N781" s="73"/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D781" s="73"/>
      <c r="AE781" s="74"/>
      <c r="AF781" s="17">
        <v>125</v>
      </c>
      <c r="AG781" s="18">
        <v>130</v>
      </c>
      <c r="AH781" s="19">
        <v>90</v>
      </c>
      <c r="AI781" s="20">
        <v>130</v>
      </c>
      <c r="AJ781" s="21">
        <v>90</v>
      </c>
      <c r="AK781" s="22">
        <v>95</v>
      </c>
      <c r="AL781" s="23">
        <f t="shared" si="0"/>
        <v>660</v>
      </c>
      <c r="AM781" s="24" t="s">
        <v>90</v>
      </c>
      <c r="AN781" s="25" t="s">
        <v>191</v>
      </c>
      <c r="AO781" s="24" t="s">
        <v>508</v>
      </c>
      <c r="AP781" s="34"/>
      <c r="AQ781" s="38"/>
      <c r="AR781" s="39" t="s">
        <v>436</v>
      </c>
      <c r="AS781" s="40">
        <v>3</v>
      </c>
      <c r="AT781" s="40">
        <v>716.5</v>
      </c>
      <c r="AU781" s="41">
        <v>325</v>
      </c>
      <c r="AV781" s="31">
        <v>1</v>
      </c>
      <c r="AW781" s="26">
        <v>1</v>
      </c>
      <c r="AX781" s="26"/>
      <c r="AY781" s="26">
        <v>1</v>
      </c>
      <c r="AZ781" s="26"/>
      <c r="BA781" s="25"/>
      <c r="BB781" s="24">
        <v>330</v>
      </c>
      <c r="BC781" s="26">
        <v>3</v>
      </c>
      <c r="BD781" s="32" t="s">
        <v>288</v>
      </c>
      <c r="BE781" s="32">
        <v>0</v>
      </c>
      <c r="BF781" s="35" t="s">
        <v>313</v>
      </c>
      <c r="BG781" s="26" t="s">
        <v>359</v>
      </c>
      <c r="BH781" s="29">
        <v>120</v>
      </c>
      <c r="BI781" s="26" t="s">
        <v>203</v>
      </c>
      <c r="BJ781" s="37"/>
      <c r="BK781" s="36"/>
      <c r="BL781" s="204" t="str">
        <f t="shared" si="13"/>
        <v>insert into Pokemon values ( 780, Kyurem, level, 125,  130,  90, 130,  90,  95, trainer,  0)</v>
      </c>
    </row>
    <row r="782" spans="1:64" ht="12.75" customHeight="1">
      <c r="A782" s="12">
        <v>646.1</v>
      </c>
      <c r="B782" s="71" t="s">
        <v>1255</v>
      </c>
      <c r="C782" s="71" t="s">
        <v>531</v>
      </c>
      <c r="D782" s="72"/>
      <c r="E782" s="73"/>
      <c r="F782" s="73"/>
      <c r="G782" s="73"/>
      <c r="H782" s="73"/>
      <c r="I782" s="73"/>
      <c r="J782" s="73"/>
      <c r="K782" s="73"/>
      <c r="L782" s="73"/>
      <c r="M782" s="73">
        <v>297</v>
      </c>
      <c r="N782" s="73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D782" s="73"/>
      <c r="AE782" s="74"/>
      <c r="AF782" s="17">
        <v>125</v>
      </c>
      <c r="AG782" s="18">
        <v>170</v>
      </c>
      <c r="AH782" s="19">
        <v>100</v>
      </c>
      <c r="AI782" s="20">
        <v>120</v>
      </c>
      <c r="AJ782" s="21">
        <v>90</v>
      </c>
      <c r="AK782" s="22">
        <v>95</v>
      </c>
      <c r="AL782" s="23">
        <f t="shared" si="0"/>
        <v>700</v>
      </c>
      <c r="AM782" s="24" t="s">
        <v>90</v>
      </c>
      <c r="AN782" s="25" t="s">
        <v>191</v>
      </c>
      <c r="AO782" s="24" t="s">
        <v>1250</v>
      </c>
      <c r="AP782" s="34"/>
      <c r="AQ782" s="38"/>
      <c r="AR782" s="39" t="s">
        <v>1056</v>
      </c>
      <c r="AS782" s="40">
        <v>3.3</v>
      </c>
      <c r="AT782" s="40">
        <v>716.5</v>
      </c>
      <c r="AU782" s="41">
        <v>325</v>
      </c>
      <c r="AV782" s="31"/>
      <c r="AW782" s="26">
        <v>3</v>
      </c>
      <c r="AX782" s="26"/>
      <c r="AY782" s="26"/>
      <c r="AZ782" s="26"/>
      <c r="BA782" s="25"/>
      <c r="BB782" s="24">
        <v>350</v>
      </c>
      <c r="BC782" s="26">
        <v>3</v>
      </c>
      <c r="BD782" s="32" t="s">
        <v>288</v>
      </c>
      <c r="BE782" s="32">
        <v>0</v>
      </c>
      <c r="BF782" s="35" t="s">
        <v>313</v>
      </c>
      <c r="BG782" s="26" t="s">
        <v>359</v>
      </c>
      <c r="BH782" s="29">
        <v>120</v>
      </c>
      <c r="BI782" s="26" t="s">
        <v>203</v>
      </c>
      <c r="BJ782" s="37"/>
      <c r="BK782" s="36"/>
      <c r="BL782" s="204" t="str">
        <f t="shared" si="13"/>
        <v>insert into Pokemon values ( 781, Kyurem (Black), level, 125,  170,  100, 120,  90,  95, trainer,  0)</v>
      </c>
    </row>
    <row r="783" spans="1:64" ht="12.75" customHeight="1">
      <c r="A783" s="12">
        <v>646.20000000000005</v>
      </c>
      <c r="B783" s="71" t="s">
        <v>1256</v>
      </c>
      <c r="C783" s="71" t="s">
        <v>531</v>
      </c>
      <c r="D783" s="72"/>
      <c r="E783" s="73"/>
      <c r="F783" s="73"/>
      <c r="G783" s="73"/>
      <c r="H783" s="73"/>
      <c r="I783" s="73"/>
      <c r="J783" s="73"/>
      <c r="K783" s="73"/>
      <c r="L783" s="73"/>
      <c r="M783" s="73">
        <v>297</v>
      </c>
      <c r="N783" s="73"/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D783" s="73"/>
      <c r="AE783" s="74"/>
      <c r="AF783" s="17">
        <v>125</v>
      </c>
      <c r="AG783" s="18">
        <v>120</v>
      </c>
      <c r="AH783" s="19">
        <v>90</v>
      </c>
      <c r="AI783" s="20">
        <v>170</v>
      </c>
      <c r="AJ783" s="21">
        <v>100</v>
      </c>
      <c r="AK783" s="22">
        <v>95</v>
      </c>
      <c r="AL783" s="23">
        <f t="shared" si="0"/>
        <v>700</v>
      </c>
      <c r="AM783" s="24" t="s">
        <v>90</v>
      </c>
      <c r="AN783" s="25" t="s">
        <v>191</v>
      </c>
      <c r="AO783" s="24" t="s">
        <v>1248</v>
      </c>
      <c r="AP783" s="34"/>
      <c r="AQ783" s="38"/>
      <c r="AR783" s="39" t="s">
        <v>1257</v>
      </c>
      <c r="AS783" s="40">
        <v>3.6</v>
      </c>
      <c r="AT783" s="40">
        <v>716.5</v>
      </c>
      <c r="AU783" s="41">
        <v>325</v>
      </c>
      <c r="AV783" s="31"/>
      <c r="AW783" s="26"/>
      <c r="AX783" s="26"/>
      <c r="AY783" s="26">
        <v>3</v>
      </c>
      <c r="AZ783" s="26"/>
      <c r="BA783" s="25"/>
      <c r="BB783" s="24">
        <v>350</v>
      </c>
      <c r="BC783" s="26">
        <v>3</v>
      </c>
      <c r="BD783" s="32" t="s">
        <v>288</v>
      </c>
      <c r="BE783" s="32">
        <v>0</v>
      </c>
      <c r="BF783" s="35" t="s">
        <v>313</v>
      </c>
      <c r="BG783" s="26" t="s">
        <v>359</v>
      </c>
      <c r="BH783" s="29">
        <v>120</v>
      </c>
      <c r="BI783" s="26" t="s">
        <v>203</v>
      </c>
      <c r="BJ783" s="37"/>
      <c r="BK783" s="36"/>
      <c r="BL783" s="204" t="str">
        <f t="shared" si="13"/>
        <v>insert into Pokemon values ( 782, Kyurem (White), level, 125,  120,  90, 170,  100,  95, trainer,  0)</v>
      </c>
    </row>
    <row r="784" spans="1:64" ht="12.75" customHeight="1">
      <c r="A784" s="12">
        <v>647</v>
      </c>
      <c r="B784" s="71" t="s">
        <v>1258</v>
      </c>
      <c r="C784" s="71" t="s">
        <v>537</v>
      </c>
      <c r="D784" s="72"/>
      <c r="E784" s="73"/>
      <c r="F784" s="73"/>
      <c r="G784" s="73"/>
      <c r="H784" s="73"/>
      <c r="I784" s="73"/>
      <c r="J784" s="73"/>
      <c r="K784" s="73"/>
      <c r="L784" s="73">
        <v>153</v>
      </c>
      <c r="M784" s="73">
        <v>298</v>
      </c>
      <c r="N784" s="73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D784" s="73"/>
      <c r="AE784" s="74"/>
      <c r="AF784" s="17">
        <v>91</v>
      </c>
      <c r="AG784" s="18">
        <v>72</v>
      </c>
      <c r="AH784" s="19">
        <v>90</v>
      </c>
      <c r="AI784" s="20">
        <v>129</v>
      </c>
      <c r="AJ784" s="21">
        <v>90</v>
      </c>
      <c r="AK784" s="22">
        <v>108</v>
      </c>
      <c r="AL784" s="23">
        <f t="shared" si="0"/>
        <v>580</v>
      </c>
      <c r="AM784" s="24" t="s">
        <v>103</v>
      </c>
      <c r="AN784" s="25" t="s">
        <v>280</v>
      </c>
      <c r="AO784" s="24" t="s">
        <v>287</v>
      </c>
      <c r="AP784" s="34"/>
      <c r="AQ784" s="38"/>
      <c r="AR784" s="39" t="s">
        <v>139</v>
      </c>
      <c r="AS784" s="40">
        <v>1.4</v>
      </c>
      <c r="AT784" s="40">
        <v>106.9</v>
      </c>
      <c r="AU784" s="41">
        <v>48.5</v>
      </c>
      <c r="AV784" s="31"/>
      <c r="AW784" s="26"/>
      <c r="AX784" s="26"/>
      <c r="AY784" s="26">
        <v>3</v>
      </c>
      <c r="AZ784" s="26"/>
      <c r="BA784" s="25"/>
      <c r="BB784" s="24">
        <v>290</v>
      </c>
      <c r="BC784" s="26">
        <v>3</v>
      </c>
      <c r="BD784" s="32" t="s">
        <v>288</v>
      </c>
      <c r="BE784" s="32">
        <v>35</v>
      </c>
      <c r="BF784" s="35" t="s">
        <v>132</v>
      </c>
      <c r="BG784" s="26" t="s">
        <v>359</v>
      </c>
      <c r="BH784" s="29">
        <v>80</v>
      </c>
      <c r="BI784" s="26" t="s">
        <v>203</v>
      </c>
      <c r="BJ784" s="37"/>
      <c r="BK784" s="36"/>
      <c r="BL784" s="204" t="str">
        <f t="shared" si="13"/>
        <v>insert into Pokemon values ( 783, Keldeo, level, 91,  72,  90, 129,  90,  108, trainer,  0)</v>
      </c>
    </row>
    <row r="785" spans="1:64" ht="12.75" customHeight="1">
      <c r="A785" s="12">
        <v>648</v>
      </c>
      <c r="B785" s="71" t="s">
        <v>1259</v>
      </c>
      <c r="C785" s="71" t="s">
        <v>537</v>
      </c>
      <c r="D785" s="72"/>
      <c r="E785" s="73"/>
      <c r="F785" s="73"/>
      <c r="G785" s="73"/>
      <c r="H785" s="73"/>
      <c r="I785" s="73"/>
      <c r="J785" s="73"/>
      <c r="K785" s="73"/>
      <c r="L785" s="73">
        <v>154</v>
      </c>
      <c r="M785" s="73">
        <v>299</v>
      </c>
      <c r="N785" s="73"/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D785" s="73"/>
      <c r="AE785" s="74"/>
      <c r="AF785" s="17">
        <v>100</v>
      </c>
      <c r="AG785" s="18">
        <v>77</v>
      </c>
      <c r="AH785" s="19">
        <v>77</v>
      </c>
      <c r="AI785" s="20">
        <v>128</v>
      </c>
      <c r="AJ785" s="21">
        <v>128</v>
      </c>
      <c r="AK785" s="22">
        <v>90</v>
      </c>
      <c r="AL785" s="23">
        <f t="shared" si="0"/>
        <v>600</v>
      </c>
      <c r="AM785" s="24" t="s">
        <v>141</v>
      </c>
      <c r="AN785" s="25" t="s">
        <v>184</v>
      </c>
      <c r="AO785" s="24" t="s">
        <v>443</v>
      </c>
      <c r="AP785" s="34"/>
      <c r="AQ785" s="38"/>
      <c r="AR785" s="39" t="s">
        <v>88</v>
      </c>
      <c r="AS785" s="40">
        <v>0.6</v>
      </c>
      <c r="AT785" s="40">
        <v>14.3</v>
      </c>
      <c r="AU785" s="41">
        <v>6.5</v>
      </c>
      <c r="AV785" s="31"/>
      <c r="AW785" s="26"/>
      <c r="AX785" s="26"/>
      <c r="AY785" s="26">
        <v>1</v>
      </c>
      <c r="AZ785" s="26">
        <v>1</v>
      </c>
      <c r="BA785" s="25">
        <v>1</v>
      </c>
      <c r="BB785" s="24">
        <v>300</v>
      </c>
      <c r="BC785" s="26">
        <v>3</v>
      </c>
      <c r="BD785" s="32" t="s">
        <v>288</v>
      </c>
      <c r="BE785" s="32">
        <v>100</v>
      </c>
      <c r="BF785" s="35" t="s">
        <v>128</v>
      </c>
      <c r="BG785" s="26" t="s">
        <v>359</v>
      </c>
      <c r="BH785" s="29">
        <v>120</v>
      </c>
      <c r="BI785" s="26" t="s">
        <v>203</v>
      </c>
      <c r="BJ785" s="37"/>
      <c r="BK785" s="36"/>
      <c r="BL785" s="204" t="str">
        <f t="shared" si="13"/>
        <v>insert into Pokemon values ( 784, Meloetta (Aria), level, 100,  77,  77, 128,  128,  90, trainer,  0)</v>
      </c>
    </row>
    <row r="786" spans="1:64" ht="12.75" customHeight="1">
      <c r="A786" s="12">
        <v>648.1</v>
      </c>
      <c r="B786" s="71" t="s">
        <v>1260</v>
      </c>
      <c r="C786" s="71" t="s">
        <v>537</v>
      </c>
      <c r="D786" s="72"/>
      <c r="E786" s="73"/>
      <c r="F786" s="73"/>
      <c r="G786" s="73"/>
      <c r="H786" s="73"/>
      <c r="I786" s="73"/>
      <c r="J786" s="73"/>
      <c r="K786" s="73"/>
      <c r="L786" s="73">
        <v>154</v>
      </c>
      <c r="M786" s="73">
        <v>299</v>
      </c>
      <c r="N786" s="73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D786" s="73"/>
      <c r="AE786" s="74"/>
      <c r="AF786" s="17">
        <v>100</v>
      </c>
      <c r="AG786" s="18">
        <v>128</v>
      </c>
      <c r="AH786" s="19">
        <v>90</v>
      </c>
      <c r="AI786" s="20">
        <v>77</v>
      </c>
      <c r="AJ786" s="21">
        <v>77</v>
      </c>
      <c r="AK786" s="22">
        <v>128</v>
      </c>
      <c r="AL786" s="23">
        <f t="shared" si="0"/>
        <v>600</v>
      </c>
      <c r="AM786" s="24" t="s">
        <v>141</v>
      </c>
      <c r="AN786" s="25" t="s">
        <v>280</v>
      </c>
      <c r="AO786" s="24" t="s">
        <v>443</v>
      </c>
      <c r="AP786" s="34"/>
      <c r="AQ786" s="38"/>
      <c r="AR786" s="39" t="s">
        <v>88</v>
      </c>
      <c r="AS786" s="40">
        <v>0.6</v>
      </c>
      <c r="AT786" s="40">
        <v>14.3</v>
      </c>
      <c r="AU786" s="41">
        <v>6.5</v>
      </c>
      <c r="AV786" s="76"/>
      <c r="AW786" s="34">
        <v>1</v>
      </c>
      <c r="AX786" s="34">
        <v>1</v>
      </c>
      <c r="AY786" s="34"/>
      <c r="AZ786" s="34"/>
      <c r="BA786" s="37">
        <v>1</v>
      </c>
      <c r="BB786" s="24">
        <v>300</v>
      </c>
      <c r="BC786" s="26">
        <v>3</v>
      </c>
      <c r="BD786" s="32" t="s">
        <v>288</v>
      </c>
      <c r="BE786" s="32">
        <v>100</v>
      </c>
      <c r="BF786" s="35" t="s">
        <v>128</v>
      </c>
      <c r="BG786" s="26" t="s">
        <v>359</v>
      </c>
      <c r="BH786" s="29">
        <v>120</v>
      </c>
      <c r="BI786" s="26" t="s">
        <v>203</v>
      </c>
      <c r="BJ786" s="37"/>
      <c r="BK786" s="36"/>
      <c r="BL786" s="204" t="str">
        <f t="shared" si="13"/>
        <v>insert into Pokemon values ( 785, Meloetta (Pirouette), level, 100,  128,  90, 77,  77,  128, trainer,  0)</v>
      </c>
    </row>
    <row r="787" spans="1:64" ht="12.75" customHeight="1">
      <c r="A787" s="12">
        <v>649</v>
      </c>
      <c r="B787" s="71" t="s">
        <v>1261</v>
      </c>
      <c r="C787" s="71" t="s">
        <v>537</v>
      </c>
      <c r="D787" s="72"/>
      <c r="E787" s="73"/>
      <c r="F787" s="73"/>
      <c r="G787" s="73"/>
      <c r="H787" s="73"/>
      <c r="I787" s="73"/>
      <c r="J787" s="73"/>
      <c r="K787" s="73"/>
      <c r="L787" s="73">
        <v>155</v>
      </c>
      <c r="M787" s="73">
        <v>300</v>
      </c>
      <c r="N787" s="73"/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D787" s="73"/>
      <c r="AE787" s="74"/>
      <c r="AF787" s="17">
        <v>71</v>
      </c>
      <c r="AG787" s="18">
        <v>120</v>
      </c>
      <c r="AH787" s="19">
        <v>95</v>
      </c>
      <c r="AI787" s="20">
        <v>120</v>
      </c>
      <c r="AJ787" s="21">
        <v>95</v>
      </c>
      <c r="AK787" s="22">
        <v>99</v>
      </c>
      <c r="AL787" s="23">
        <f t="shared" si="0"/>
        <v>600</v>
      </c>
      <c r="AM787" s="24" t="s">
        <v>115</v>
      </c>
      <c r="AN787" s="25" t="s">
        <v>192</v>
      </c>
      <c r="AO787" s="24" t="s">
        <v>500</v>
      </c>
      <c r="AP787" s="34"/>
      <c r="AQ787" s="38"/>
      <c r="AR787" s="39" t="s">
        <v>148</v>
      </c>
      <c r="AS787" s="40">
        <v>1.5</v>
      </c>
      <c r="AT787" s="40">
        <v>181.9</v>
      </c>
      <c r="AU787" s="41">
        <v>82.5</v>
      </c>
      <c r="AV787" s="31"/>
      <c r="AW787" s="26">
        <v>1</v>
      </c>
      <c r="AX787" s="26"/>
      <c r="AY787" s="26">
        <v>1</v>
      </c>
      <c r="AZ787" s="26"/>
      <c r="BA787" s="25">
        <v>1</v>
      </c>
      <c r="BB787" s="24">
        <v>300</v>
      </c>
      <c r="BC787" s="26">
        <v>3</v>
      </c>
      <c r="BD787" s="32" t="s">
        <v>288</v>
      </c>
      <c r="BE787" s="32">
        <v>0</v>
      </c>
      <c r="BF787" s="35" t="s">
        <v>155</v>
      </c>
      <c r="BG787" s="26" t="s">
        <v>359</v>
      </c>
      <c r="BH787" s="29">
        <v>120</v>
      </c>
      <c r="BI787" s="26" t="s">
        <v>203</v>
      </c>
      <c r="BJ787" s="37"/>
      <c r="BK787" s="36"/>
      <c r="BL787" s="204" t="str">
        <f t="shared" si="13"/>
        <v>insert into Pokemon values ( 786, Genesect, level, 71,  120,  95, 120,  95,  99, trainer,  0)</v>
      </c>
    </row>
    <row r="788" spans="1:64" ht="12.75" customHeight="1">
      <c r="A788" s="12">
        <v>650</v>
      </c>
      <c r="B788" s="77" t="s">
        <v>1262</v>
      </c>
      <c r="C788" s="77" t="s">
        <v>64</v>
      </c>
      <c r="D788" s="78"/>
      <c r="E788" s="79"/>
      <c r="F788" s="79"/>
      <c r="G788" s="79"/>
      <c r="H788" s="79"/>
      <c r="I788" s="79"/>
      <c r="J788" s="79"/>
      <c r="K788" s="79"/>
      <c r="L788" s="79"/>
      <c r="M788" s="79"/>
      <c r="N788" s="79">
        <v>1</v>
      </c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80"/>
      <c r="AF788" s="17">
        <v>56</v>
      </c>
      <c r="AG788" s="18">
        <v>61</v>
      </c>
      <c r="AH788" s="19">
        <v>65</v>
      </c>
      <c r="AI788" s="20">
        <v>48</v>
      </c>
      <c r="AJ788" s="21">
        <v>45</v>
      </c>
      <c r="AK788" s="22">
        <v>38</v>
      </c>
      <c r="AL788" s="23">
        <f t="shared" si="0"/>
        <v>313</v>
      </c>
      <c r="AM788" s="24" t="s">
        <v>65</v>
      </c>
      <c r="AN788" s="25"/>
      <c r="AO788" s="24" t="s">
        <v>67</v>
      </c>
      <c r="AP788" s="26"/>
      <c r="AQ788" s="27" t="s">
        <v>1263</v>
      </c>
      <c r="AR788" s="28" t="s">
        <v>178</v>
      </c>
      <c r="AS788" s="29">
        <v>0.4</v>
      </c>
      <c r="AT788" s="29">
        <v>19.8</v>
      </c>
      <c r="AU788" s="30">
        <v>9</v>
      </c>
      <c r="AV788" s="31"/>
      <c r="AW788" s="26"/>
      <c r="AX788" s="26">
        <v>1</v>
      </c>
      <c r="AY788" s="26"/>
      <c r="AZ788" s="26"/>
      <c r="BA788" s="25"/>
      <c r="BB788" s="24">
        <v>63</v>
      </c>
      <c r="BC788" s="26">
        <v>45</v>
      </c>
      <c r="BD788" s="32" t="s">
        <v>70</v>
      </c>
      <c r="BE788" s="32">
        <v>50</v>
      </c>
      <c r="BF788" s="33" t="s">
        <v>71</v>
      </c>
      <c r="BG788" s="26" t="s">
        <v>72</v>
      </c>
      <c r="BH788" s="29">
        <v>20</v>
      </c>
      <c r="BI788" s="26" t="s">
        <v>156</v>
      </c>
      <c r="BJ788" s="25"/>
      <c r="BK788" s="12" t="s">
        <v>74</v>
      </c>
      <c r="BL788" s="204" t="str">
        <f t="shared" si="13"/>
        <v>insert into Pokemon values ( 787, Chespin, level, 56,  61,  65, 48,  45,  38, trainer,  Lv. 16)</v>
      </c>
    </row>
    <row r="789" spans="1:64" ht="12.75" customHeight="1">
      <c r="A789" s="12">
        <v>651</v>
      </c>
      <c r="B789" s="77" t="s">
        <v>1264</v>
      </c>
      <c r="C789" s="77" t="s">
        <v>64</v>
      </c>
      <c r="D789" s="78"/>
      <c r="E789" s="79"/>
      <c r="F789" s="79"/>
      <c r="G789" s="79"/>
      <c r="H789" s="79"/>
      <c r="I789" s="79"/>
      <c r="J789" s="79"/>
      <c r="K789" s="79"/>
      <c r="L789" s="79"/>
      <c r="M789" s="79"/>
      <c r="N789" s="79">
        <v>2</v>
      </c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80"/>
      <c r="AF789" s="17">
        <v>61</v>
      </c>
      <c r="AG789" s="18">
        <v>78</v>
      </c>
      <c r="AH789" s="19">
        <v>95</v>
      </c>
      <c r="AI789" s="20">
        <v>56</v>
      </c>
      <c r="AJ789" s="21">
        <v>58</v>
      </c>
      <c r="AK789" s="22">
        <v>57</v>
      </c>
      <c r="AL789" s="23">
        <f t="shared" si="0"/>
        <v>405</v>
      </c>
      <c r="AM789" s="24" t="s">
        <v>65</v>
      </c>
      <c r="AN789" s="25"/>
      <c r="AO789" s="24" t="s">
        <v>67</v>
      </c>
      <c r="AP789" s="26"/>
      <c r="AQ789" s="27" t="s">
        <v>1263</v>
      </c>
      <c r="AR789" s="28" t="s">
        <v>69</v>
      </c>
      <c r="AS789" s="29">
        <v>0.7</v>
      </c>
      <c r="AT789" s="29">
        <v>63.9</v>
      </c>
      <c r="AU789" s="30">
        <v>29</v>
      </c>
      <c r="AV789" s="31"/>
      <c r="AW789" s="26"/>
      <c r="AX789" s="26">
        <v>2</v>
      </c>
      <c r="AY789" s="26"/>
      <c r="AZ789" s="26"/>
      <c r="BA789" s="25"/>
      <c r="BB789" s="24">
        <v>142</v>
      </c>
      <c r="BC789" s="26">
        <v>45</v>
      </c>
      <c r="BD789" s="32" t="s">
        <v>70</v>
      </c>
      <c r="BE789" s="32">
        <v>50</v>
      </c>
      <c r="BF789" s="33" t="s">
        <v>71</v>
      </c>
      <c r="BG789" s="26" t="s">
        <v>72</v>
      </c>
      <c r="BH789" s="29">
        <v>20</v>
      </c>
      <c r="BI789" s="26" t="s">
        <v>156</v>
      </c>
      <c r="BJ789" s="25"/>
      <c r="BK789" s="12" t="s">
        <v>93</v>
      </c>
      <c r="BL789" s="204" t="str">
        <f t="shared" si="13"/>
        <v>insert into Pokemon values ( 788, Quilladin, level, 61,  78,  95, 56,  58,  57, trainer,  Lv. 36)</v>
      </c>
    </row>
    <row r="790" spans="1:64" ht="12.75" customHeight="1">
      <c r="A790" s="12">
        <v>652</v>
      </c>
      <c r="B790" s="77" t="s">
        <v>1265</v>
      </c>
      <c r="C790" s="77" t="s">
        <v>64</v>
      </c>
      <c r="D790" s="78"/>
      <c r="E790" s="79"/>
      <c r="F790" s="79"/>
      <c r="G790" s="79"/>
      <c r="H790" s="79"/>
      <c r="I790" s="79"/>
      <c r="J790" s="79"/>
      <c r="K790" s="79"/>
      <c r="L790" s="79"/>
      <c r="M790" s="79"/>
      <c r="N790" s="79">
        <v>3</v>
      </c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80"/>
      <c r="AF790" s="17">
        <v>88</v>
      </c>
      <c r="AG790" s="18">
        <v>107</v>
      </c>
      <c r="AH790" s="19">
        <v>122</v>
      </c>
      <c r="AI790" s="20">
        <v>74</v>
      </c>
      <c r="AJ790" s="21">
        <v>75</v>
      </c>
      <c r="AK790" s="22">
        <v>64</v>
      </c>
      <c r="AL790" s="23">
        <f t="shared" si="0"/>
        <v>530</v>
      </c>
      <c r="AM790" s="24" t="s">
        <v>65</v>
      </c>
      <c r="AN790" s="25" t="s">
        <v>280</v>
      </c>
      <c r="AO790" s="24" t="s">
        <v>67</v>
      </c>
      <c r="AP790" s="26"/>
      <c r="AQ790" s="27" t="s">
        <v>1263</v>
      </c>
      <c r="AR790" s="28" t="s">
        <v>111</v>
      </c>
      <c r="AS790" s="29">
        <v>1.6</v>
      </c>
      <c r="AT790" s="29">
        <v>198.4</v>
      </c>
      <c r="AU790" s="30">
        <v>90</v>
      </c>
      <c r="AV790" s="31"/>
      <c r="AW790" s="26"/>
      <c r="AX790" s="26">
        <v>3</v>
      </c>
      <c r="AY790" s="26"/>
      <c r="AZ790" s="26"/>
      <c r="BA790" s="25"/>
      <c r="BB790" s="24">
        <v>265</v>
      </c>
      <c r="BC790" s="26">
        <v>45</v>
      </c>
      <c r="BD790" s="32" t="s">
        <v>70</v>
      </c>
      <c r="BE790" s="32">
        <v>50</v>
      </c>
      <c r="BF790" s="33" t="s">
        <v>71</v>
      </c>
      <c r="BG790" s="26" t="s">
        <v>72</v>
      </c>
      <c r="BH790" s="29">
        <v>20</v>
      </c>
      <c r="BI790" s="26" t="s">
        <v>156</v>
      </c>
      <c r="BJ790" s="25"/>
      <c r="BK790" s="12"/>
      <c r="BL790" s="204" t="str">
        <f t="shared" si="13"/>
        <v>insert into Pokemon values ( 789, Chesnaught, level, 88,  107,  122, 74,  75,  64, trainer,  0)</v>
      </c>
    </row>
    <row r="791" spans="1:64" ht="12.75" customHeight="1">
      <c r="A791" s="12">
        <v>653</v>
      </c>
      <c r="B791" s="77" t="s">
        <v>1266</v>
      </c>
      <c r="C791" s="77" t="s">
        <v>64</v>
      </c>
      <c r="D791" s="78"/>
      <c r="E791" s="79"/>
      <c r="F791" s="79"/>
      <c r="G791" s="79"/>
      <c r="H791" s="79"/>
      <c r="I791" s="79"/>
      <c r="J791" s="79"/>
      <c r="K791" s="79"/>
      <c r="L791" s="79"/>
      <c r="M791" s="79"/>
      <c r="N791" s="79">
        <v>4</v>
      </c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80"/>
      <c r="AF791" s="17">
        <v>40</v>
      </c>
      <c r="AG791" s="18">
        <v>45</v>
      </c>
      <c r="AH791" s="19">
        <v>40</v>
      </c>
      <c r="AI791" s="20">
        <v>62</v>
      </c>
      <c r="AJ791" s="21">
        <v>60</v>
      </c>
      <c r="AK791" s="22">
        <v>60</v>
      </c>
      <c r="AL791" s="23">
        <f t="shared" si="0"/>
        <v>307</v>
      </c>
      <c r="AM791" s="24" t="s">
        <v>85</v>
      </c>
      <c r="AN791" s="25"/>
      <c r="AO791" s="24" t="s">
        <v>86</v>
      </c>
      <c r="AP791" s="26"/>
      <c r="AQ791" s="27" t="s">
        <v>1267</v>
      </c>
      <c r="AR791" s="28" t="s">
        <v>178</v>
      </c>
      <c r="AS791" s="29">
        <v>0.4</v>
      </c>
      <c r="AT791" s="29">
        <v>20.7</v>
      </c>
      <c r="AU791" s="30">
        <v>9.4</v>
      </c>
      <c r="AV791" s="31"/>
      <c r="AW791" s="26"/>
      <c r="AX791" s="26"/>
      <c r="AY791" s="26">
        <v>1</v>
      </c>
      <c r="AZ791" s="26"/>
      <c r="BA791" s="25"/>
      <c r="BB791" s="24">
        <v>61</v>
      </c>
      <c r="BC791" s="26">
        <v>45</v>
      </c>
      <c r="BD791" s="32" t="s">
        <v>70</v>
      </c>
      <c r="BE791" s="32">
        <v>50</v>
      </c>
      <c r="BF791" s="33" t="s">
        <v>89</v>
      </c>
      <c r="BG791" s="26" t="s">
        <v>72</v>
      </c>
      <c r="BH791" s="29">
        <v>20</v>
      </c>
      <c r="BI791" s="26" t="s">
        <v>156</v>
      </c>
      <c r="BJ791" s="25"/>
      <c r="BK791" s="12" t="s">
        <v>74</v>
      </c>
      <c r="BL791" s="204" t="str">
        <f t="shared" si="13"/>
        <v>insert into Pokemon values ( 790, Fennekin, level, 40,  45,  40, 62,  60,  60, trainer,  Lv. 16)</v>
      </c>
    </row>
    <row r="792" spans="1:64" ht="12.75" customHeight="1">
      <c r="A792" s="12">
        <v>654</v>
      </c>
      <c r="B792" s="77" t="s">
        <v>1268</v>
      </c>
      <c r="C792" s="77" t="s">
        <v>64</v>
      </c>
      <c r="D792" s="78"/>
      <c r="E792" s="79"/>
      <c r="F792" s="79"/>
      <c r="G792" s="79"/>
      <c r="H792" s="79"/>
      <c r="I792" s="79"/>
      <c r="J792" s="79"/>
      <c r="K792" s="79"/>
      <c r="L792" s="79"/>
      <c r="M792" s="79"/>
      <c r="N792" s="79">
        <v>5</v>
      </c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80"/>
      <c r="AF792" s="17">
        <v>59</v>
      </c>
      <c r="AG792" s="18">
        <v>59</v>
      </c>
      <c r="AH792" s="19">
        <v>58</v>
      </c>
      <c r="AI792" s="20">
        <v>90</v>
      </c>
      <c r="AJ792" s="21">
        <v>70</v>
      </c>
      <c r="AK792" s="22">
        <v>73</v>
      </c>
      <c r="AL792" s="23">
        <f t="shared" si="0"/>
        <v>409</v>
      </c>
      <c r="AM792" s="24" t="s">
        <v>85</v>
      </c>
      <c r="AN792" s="25"/>
      <c r="AO792" s="24" t="s">
        <v>86</v>
      </c>
      <c r="AP792" s="26"/>
      <c r="AQ792" s="27" t="s">
        <v>1267</v>
      </c>
      <c r="AR792" s="28" t="s">
        <v>76</v>
      </c>
      <c r="AS792" s="29">
        <v>1</v>
      </c>
      <c r="AT792" s="29">
        <v>32</v>
      </c>
      <c r="AU792" s="30">
        <v>14.5</v>
      </c>
      <c r="AV792" s="31"/>
      <c r="AW792" s="26"/>
      <c r="AX792" s="26"/>
      <c r="AY792" s="26">
        <v>2</v>
      </c>
      <c r="AZ792" s="26"/>
      <c r="BA792" s="25"/>
      <c r="BB792" s="24">
        <v>143</v>
      </c>
      <c r="BC792" s="26">
        <v>45</v>
      </c>
      <c r="BD792" s="32" t="s">
        <v>70</v>
      </c>
      <c r="BE792" s="32">
        <v>50</v>
      </c>
      <c r="BF792" s="33" t="s">
        <v>89</v>
      </c>
      <c r="BG792" s="26" t="s">
        <v>72</v>
      </c>
      <c r="BH792" s="29">
        <v>20</v>
      </c>
      <c r="BI792" s="26" t="s">
        <v>156</v>
      </c>
      <c r="BJ792" s="25"/>
      <c r="BK792" s="12" t="s">
        <v>93</v>
      </c>
      <c r="BL792" s="204" t="str">
        <f t="shared" si="13"/>
        <v>insert into Pokemon values ( 791, Braixen, level, 59,  59,  58, 90,  70,  73, trainer,  Lv. 36)</v>
      </c>
    </row>
    <row r="793" spans="1:64" ht="12.75" customHeight="1">
      <c r="A793" s="12">
        <v>655</v>
      </c>
      <c r="B793" s="77" t="s">
        <v>1269</v>
      </c>
      <c r="C793" s="77" t="s">
        <v>64</v>
      </c>
      <c r="D793" s="78"/>
      <c r="E793" s="79"/>
      <c r="F793" s="79"/>
      <c r="G793" s="79"/>
      <c r="H793" s="79"/>
      <c r="I793" s="79"/>
      <c r="J793" s="79"/>
      <c r="K793" s="79"/>
      <c r="L793" s="79"/>
      <c r="M793" s="79"/>
      <c r="N793" s="79">
        <v>6</v>
      </c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80"/>
      <c r="AF793" s="17">
        <v>75</v>
      </c>
      <c r="AG793" s="18">
        <v>69</v>
      </c>
      <c r="AH793" s="19">
        <v>72</v>
      </c>
      <c r="AI793" s="20">
        <v>114</v>
      </c>
      <c r="AJ793" s="21">
        <v>100</v>
      </c>
      <c r="AK793" s="22">
        <v>104</v>
      </c>
      <c r="AL793" s="23">
        <f t="shared" si="0"/>
        <v>534</v>
      </c>
      <c r="AM793" s="24" t="s">
        <v>85</v>
      </c>
      <c r="AN793" s="25" t="s">
        <v>184</v>
      </c>
      <c r="AO793" s="24" t="s">
        <v>86</v>
      </c>
      <c r="AP793" s="26"/>
      <c r="AQ793" s="27" t="s">
        <v>1267</v>
      </c>
      <c r="AR793" s="28" t="s">
        <v>148</v>
      </c>
      <c r="AS793" s="29">
        <v>1.5</v>
      </c>
      <c r="AT793" s="29">
        <v>86</v>
      </c>
      <c r="AU793" s="30">
        <v>39</v>
      </c>
      <c r="AV793" s="31"/>
      <c r="AW793" s="26"/>
      <c r="AX793" s="26"/>
      <c r="AY793" s="26">
        <v>3</v>
      </c>
      <c r="AZ793" s="26"/>
      <c r="BA793" s="25"/>
      <c r="BB793" s="24">
        <v>267</v>
      </c>
      <c r="BC793" s="26">
        <v>45</v>
      </c>
      <c r="BD793" s="32" t="s">
        <v>70</v>
      </c>
      <c r="BE793" s="32">
        <v>50</v>
      </c>
      <c r="BF793" s="33" t="s">
        <v>89</v>
      </c>
      <c r="BG793" s="26" t="s">
        <v>72</v>
      </c>
      <c r="BH793" s="29">
        <v>20</v>
      </c>
      <c r="BI793" s="26" t="s">
        <v>156</v>
      </c>
      <c r="BJ793" s="25"/>
      <c r="BK793" s="12"/>
      <c r="BL793" s="204" t="str">
        <f t="shared" si="13"/>
        <v>insert into Pokemon values ( 792, Delphox, level, 75,  69,  72, 114,  100,  104, trainer,  0)</v>
      </c>
    </row>
    <row r="794" spans="1:64" ht="12.75" customHeight="1">
      <c r="A794" s="12">
        <v>656</v>
      </c>
      <c r="B794" s="77" t="s">
        <v>1270</v>
      </c>
      <c r="C794" s="77" t="s">
        <v>64</v>
      </c>
      <c r="D794" s="78"/>
      <c r="E794" s="79"/>
      <c r="F794" s="79"/>
      <c r="G794" s="79"/>
      <c r="H794" s="79"/>
      <c r="I794" s="79"/>
      <c r="J794" s="79"/>
      <c r="K794" s="79"/>
      <c r="L794" s="79"/>
      <c r="M794" s="79"/>
      <c r="N794" s="79">
        <v>7</v>
      </c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80"/>
      <c r="AF794" s="17">
        <v>41</v>
      </c>
      <c r="AG794" s="18">
        <v>56</v>
      </c>
      <c r="AH794" s="19">
        <v>40</v>
      </c>
      <c r="AI794" s="20">
        <v>62</v>
      </c>
      <c r="AJ794" s="21">
        <v>44</v>
      </c>
      <c r="AK794" s="22">
        <v>71</v>
      </c>
      <c r="AL794" s="23">
        <f t="shared" si="0"/>
        <v>314</v>
      </c>
      <c r="AM794" s="24" t="s">
        <v>103</v>
      </c>
      <c r="AN794" s="25"/>
      <c r="AO794" s="24" t="s">
        <v>104</v>
      </c>
      <c r="AP794" s="26"/>
      <c r="AQ794" s="27" t="s">
        <v>1271</v>
      </c>
      <c r="AR794" s="28" t="s">
        <v>118</v>
      </c>
      <c r="AS794" s="29">
        <v>0.3</v>
      </c>
      <c r="AT794" s="29">
        <v>15.4</v>
      </c>
      <c r="AU794" s="30">
        <v>7</v>
      </c>
      <c r="AV794" s="31"/>
      <c r="AW794" s="26"/>
      <c r="AX794" s="26"/>
      <c r="AY794" s="26"/>
      <c r="AZ794" s="26"/>
      <c r="BA794" s="25">
        <v>1</v>
      </c>
      <c r="BB794" s="24">
        <v>63</v>
      </c>
      <c r="BC794" s="26">
        <v>45</v>
      </c>
      <c r="BD794" s="32" t="s">
        <v>70</v>
      </c>
      <c r="BE794" s="32">
        <v>50</v>
      </c>
      <c r="BF794" s="33" t="s">
        <v>107</v>
      </c>
      <c r="BG794" s="26" t="s">
        <v>72</v>
      </c>
      <c r="BH794" s="29">
        <v>20</v>
      </c>
      <c r="BI794" s="26" t="s">
        <v>108</v>
      </c>
      <c r="BJ794" s="25"/>
      <c r="BK794" s="12" t="s">
        <v>74</v>
      </c>
      <c r="BL794" s="204" t="str">
        <f t="shared" si="13"/>
        <v>insert into Pokemon values ( 793, Froakie, level, 41,  56,  40, 62,  44,  71, trainer,  Lv. 16)</v>
      </c>
    </row>
    <row r="795" spans="1:64" ht="12.75" customHeight="1">
      <c r="A795" s="12">
        <v>657</v>
      </c>
      <c r="B795" s="77" t="s">
        <v>1272</v>
      </c>
      <c r="C795" s="77" t="s">
        <v>64</v>
      </c>
      <c r="D795" s="78"/>
      <c r="E795" s="79"/>
      <c r="F795" s="79"/>
      <c r="G795" s="79"/>
      <c r="H795" s="79"/>
      <c r="I795" s="79"/>
      <c r="J795" s="79"/>
      <c r="K795" s="79"/>
      <c r="L795" s="79"/>
      <c r="M795" s="79"/>
      <c r="N795" s="79">
        <v>8</v>
      </c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80"/>
      <c r="AF795" s="17">
        <v>54</v>
      </c>
      <c r="AG795" s="18">
        <v>63</v>
      </c>
      <c r="AH795" s="19">
        <v>52</v>
      </c>
      <c r="AI795" s="20">
        <v>83</v>
      </c>
      <c r="AJ795" s="21">
        <v>56</v>
      </c>
      <c r="AK795" s="22">
        <v>97</v>
      </c>
      <c r="AL795" s="23">
        <f t="shared" si="0"/>
        <v>405</v>
      </c>
      <c r="AM795" s="24" t="s">
        <v>103</v>
      </c>
      <c r="AN795" s="25"/>
      <c r="AO795" s="24" t="s">
        <v>104</v>
      </c>
      <c r="AP795" s="26"/>
      <c r="AQ795" s="27" t="s">
        <v>1271</v>
      </c>
      <c r="AR795" s="28" t="s">
        <v>88</v>
      </c>
      <c r="AS795" s="29">
        <v>0.6</v>
      </c>
      <c r="AT795" s="29">
        <v>24</v>
      </c>
      <c r="AU795" s="30">
        <v>10.9</v>
      </c>
      <c r="AV795" s="31"/>
      <c r="AW795" s="26"/>
      <c r="AX795" s="26"/>
      <c r="AY795" s="26"/>
      <c r="AZ795" s="26"/>
      <c r="BA795" s="25">
        <v>2</v>
      </c>
      <c r="BB795" s="24">
        <v>142</v>
      </c>
      <c r="BC795" s="26">
        <v>45</v>
      </c>
      <c r="BD795" s="32" t="s">
        <v>70</v>
      </c>
      <c r="BE795" s="32">
        <v>50</v>
      </c>
      <c r="BF795" s="33" t="s">
        <v>107</v>
      </c>
      <c r="BG795" s="26" t="s">
        <v>72</v>
      </c>
      <c r="BH795" s="29">
        <v>20</v>
      </c>
      <c r="BI795" s="26" t="s">
        <v>108</v>
      </c>
      <c r="BJ795" s="25"/>
      <c r="BK795" s="12" t="s">
        <v>93</v>
      </c>
      <c r="BL795" s="204" t="str">
        <f t="shared" si="13"/>
        <v>insert into Pokemon values ( 794, Frogadier, level, 54,  63,  52, 83,  56,  97, trainer,  Lv. 36)</v>
      </c>
    </row>
    <row r="796" spans="1:64" ht="12.75" customHeight="1">
      <c r="A796" s="12">
        <v>658</v>
      </c>
      <c r="B796" s="77" t="s">
        <v>1273</v>
      </c>
      <c r="C796" s="77" t="s">
        <v>64</v>
      </c>
      <c r="D796" s="78"/>
      <c r="E796" s="79"/>
      <c r="F796" s="79"/>
      <c r="G796" s="79"/>
      <c r="H796" s="79"/>
      <c r="I796" s="79"/>
      <c r="J796" s="79"/>
      <c r="K796" s="79"/>
      <c r="L796" s="79"/>
      <c r="M796" s="79"/>
      <c r="N796" s="79">
        <v>9</v>
      </c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80"/>
      <c r="AF796" s="17">
        <v>72</v>
      </c>
      <c r="AG796" s="18">
        <v>95</v>
      </c>
      <c r="AH796" s="19">
        <v>67</v>
      </c>
      <c r="AI796" s="20">
        <v>103</v>
      </c>
      <c r="AJ796" s="21">
        <v>71</v>
      </c>
      <c r="AK796" s="22">
        <v>122</v>
      </c>
      <c r="AL796" s="23">
        <f t="shared" si="0"/>
        <v>530</v>
      </c>
      <c r="AM796" s="24" t="s">
        <v>103</v>
      </c>
      <c r="AN796" s="25" t="s">
        <v>160</v>
      </c>
      <c r="AO796" s="24" t="s">
        <v>104</v>
      </c>
      <c r="AP796" s="26"/>
      <c r="AQ796" s="27" t="s">
        <v>1271</v>
      </c>
      <c r="AR796" s="28" t="s">
        <v>148</v>
      </c>
      <c r="AS796" s="29">
        <v>1.5</v>
      </c>
      <c r="AT796" s="29">
        <v>88.2</v>
      </c>
      <c r="AU796" s="30">
        <v>40</v>
      </c>
      <c r="AV796" s="31"/>
      <c r="AW796" s="26"/>
      <c r="AX796" s="26"/>
      <c r="AY796" s="26"/>
      <c r="AZ796" s="26"/>
      <c r="BA796" s="25">
        <v>3</v>
      </c>
      <c r="BB796" s="24">
        <v>265</v>
      </c>
      <c r="BC796" s="26">
        <v>45</v>
      </c>
      <c r="BD796" s="32" t="s">
        <v>70</v>
      </c>
      <c r="BE796" s="32">
        <v>50</v>
      </c>
      <c r="BF796" s="33" t="s">
        <v>107</v>
      </c>
      <c r="BG796" s="26" t="s">
        <v>72</v>
      </c>
      <c r="BH796" s="29">
        <v>20</v>
      </c>
      <c r="BI796" s="26" t="s">
        <v>108</v>
      </c>
      <c r="BJ796" s="25"/>
      <c r="BK796" s="12"/>
      <c r="BL796" s="204" t="str">
        <f t="shared" si="13"/>
        <v>insert into Pokemon values ( 795, Greninja, level, 72,  95,  67, 103,  71,  122, trainer,  0)</v>
      </c>
    </row>
    <row r="797" spans="1:64" ht="12.75" customHeight="1">
      <c r="A797" s="12">
        <v>658.1</v>
      </c>
      <c r="B797" s="77" t="s">
        <v>1274</v>
      </c>
      <c r="C797" s="77"/>
      <c r="D797" s="78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80"/>
      <c r="AF797" s="17">
        <v>72</v>
      </c>
      <c r="AG797" s="18">
        <v>145</v>
      </c>
      <c r="AH797" s="19">
        <v>67</v>
      </c>
      <c r="AI797" s="20">
        <v>153</v>
      </c>
      <c r="AJ797" s="21">
        <v>71</v>
      </c>
      <c r="AK797" s="22">
        <v>132</v>
      </c>
      <c r="AL797" s="23">
        <f t="shared" si="0"/>
        <v>640</v>
      </c>
      <c r="AM797" s="24" t="s">
        <v>103</v>
      </c>
      <c r="AN797" s="25" t="s">
        <v>160</v>
      </c>
      <c r="AO797" s="24" t="s">
        <v>1275</v>
      </c>
      <c r="AP797" s="34"/>
      <c r="AQ797" s="38"/>
      <c r="AR797" s="39">
        <v>0</v>
      </c>
      <c r="AS797" s="40">
        <v>0</v>
      </c>
      <c r="AT797" s="40">
        <v>0</v>
      </c>
      <c r="AU797" s="41">
        <v>0</v>
      </c>
      <c r="AV797" s="31"/>
      <c r="AW797" s="26"/>
      <c r="AX797" s="26"/>
      <c r="AY797" s="26"/>
      <c r="AZ797" s="26"/>
      <c r="BA797" s="25">
        <v>3</v>
      </c>
      <c r="BB797" s="24">
        <v>320</v>
      </c>
      <c r="BC797" s="26">
        <v>45</v>
      </c>
      <c r="BD797" s="32" t="s">
        <v>70</v>
      </c>
      <c r="BE797" s="32">
        <v>50</v>
      </c>
      <c r="BF797" s="35" t="s">
        <v>107</v>
      </c>
      <c r="BG797" s="26" t="s">
        <v>72</v>
      </c>
      <c r="BH797" s="29">
        <v>20</v>
      </c>
      <c r="BI797" s="26" t="s">
        <v>108</v>
      </c>
      <c r="BJ797" s="37" t="s">
        <v>203</v>
      </c>
      <c r="BK797" s="36"/>
      <c r="BL797" s="204" t="str">
        <f t="shared" si="13"/>
        <v>insert into Pokemon values ( 796, Ash-Greninja, level, 72,  145,  67, 153,  71,  132, trainer,  0)</v>
      </c>
    </row>
    <row r="798" spans="1:64" ht="12.75" customHeight="1">
      <c r="A798" s="12">
        <v>659</v>
      </c>
      <c r="B798" s="77" t="s">
        <v>1276</v>
      </c>
      <c r="C798" s="77"/>
      <c r="D798" s="78"/>
      <c r="E798" s="79"/>
      <c r="F798" s="79"/>
      <c r="G798" s="79"/>
      <c r="H798" s="79"/>
      <c r="I798" s="79"/>
      <c r="J798" s="79"/>
      <c r="K798" s="79"/>
      <c r="L798" s="79"/>
      <c r="M798" s="79"/>
      <c r="N798" s="79">
        <v>10</v>
      </c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>
        <v>48</v>
      </c>
      <c r="AB798" s="79"/>
      <c r="AC798" s="79"/>
      <c r="AD798" s="79"/>
      <c r="AE798" s="80"/>
      <c r="AF798" s="17">
        <v>38</v>
      </c>
      <c r="AG798" s="18">
        <v>36</v>
      </c>
      <c r="AH798" s="19">
        <v>38</v>
      </c>
      <c r="AI798" s="20">
        <v>32</v>
      </c>
      <c r="AJ798" s="21">
        <v>36</v>
      </c>
      <c r="AK798" s="22">
        <v>57</v>
      </c>
      <c r="AL798" s="23">
        <f t="shared" si="0"/>
        <v>237</v>
      </c>
      <c r="AM798" s="24" t="s">
        <v>141</v>
      </c>
      <c r="AN798" s="25"/>
      <c r="AO798" s="24" t="s">
        <v>263</v>
      </c>
      <c r="AP798" s="40" t="s">
        <v>1277</v>
      </c>
      <c r="AQ798" s="38" t="s">
        <v>581</v>
      </c>
      <c r="AR798" s="39" t="s">
        <v>178</v>
      </c>
      <c r="AS798" s="40">
        <v>0.4</v>
      </c>
      <c r="AT798" s="40">
        <v>11</v>
      </c>
      <c r="AU798" s="41">
        <v>5</v>
      </c>
      <c r="AV798" s="31"/>
      <c r="AW798" s="26"/>
      <c r="AX798" s="26"/>
      <c r="AY798" s="26"/>
      <c r="AZ798" s="26"/>
      <c r="BA798" s="25">
        <v>1</v>
      </c>
      <c r="BB798" s="24">
        <v>47</v>
      </c>
      <c r="BC798" s="26">
        <v>255</v>
      </c>
      <c r="BD798" s="32" t="s">
        <v>119</v>
      </c>
      <c r="BE798" s="32">
        <v>50</v>
      </c>
      <c r="BF798" s="35" t="s">
        <v>130</v>
      </c>
      <c r="BG798" s="26" t="s">
        <v>120</v>
      </c>
      <c r="BH798" s="29">
        <v>15</v>
      </c>
      <c r="BI798" s="26" t="s">
        <v>156</v>
      </c>
      <c r="BJ798" s="37"/>
      <c r="BK798" s="36" t="s">
        <v>157</v>
      </c>
      <c r="BL798" s="204" t="str">
        <f t="shared" si="13"/>
        <v>insert into Pokemon values ( 797, Bunnelby, level, 38,  36,  38, 32,  36,  57, trainer,  Lv. 20)</v>
      </c>
    </row>
    <row r="799" spans="1:64" ht="12.75" customHeight="1">
      <c r="A799" s="12">
        <v>660</v>
      </c>
      <c r="B799" s="77" t="s">
        <v>1278</v>
      </c>
      <c r="C799" s="77"/>
      <c r="D799" s="78"/>
      <c r="E799" s="79"/>
      <c r="F799" s="79"/>
      <c r="G799" s="79"/>
      <c r="H799" s="79"/>
      <c r="I799" s="79"/>
      <c r="J799" s="79"/>
      <c r="K799" s="79"/>
      <c r="L799" s="79"/>
      <c r="M799" s="79"/>
      <c r="N799" s="79">
        <v>11</v>
      </c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>
        <v>49</v>
      </c>
      <c r="AB799" s="79"/>
      <c r="AC799" s="79"/>
      <c r="AD799" s="79"/>
      <c r="AE799" s="80"/>
      <c r="AF799" s="17">
        <v>85</v>
      </c>
      <c r="AG799" s="18">
        <v>56</v>
      </c>
      <c r="AH799" s="19">
        <v>77</v>
      </c>
      <c r="AI799" s="20">
        <v>50</v>
      </c>
      <c r="AJ799" s="21">
        <v>77</v>
      </c>
      <c r="AK799" s="22">
        <v>78</v>
      </c>
      <c r="AL799" s="23">
        <f t="shared" si="0"/>
        <v>423</v>
      </c>
      <c r="AM799" s="24" t="s">
        <v>141</v>
      </c>
      <c r="AN799" s="25" t="s">
        <v>187</v>
      </c>
      <c r="AO799" s="24" t="s">
        <v>263</v>
      </c>
      <c r="AP799" s="40" t="s">
        <v>1277</v>
      </c>
      <c r="AQ799" s="38" t="s">
        <v>581</v>
      </c>
      <c r="AR799" s="39" t="s">
        <v>76</v>
      </c>
      <c r="AS799" s="40">
        <v>1</v>
      </c>
      <c r="AT799" s="40">
        <v>93.5</v>
      </c>
      <c r="AU799" s="41">
        <v>42.4</v>
      </c>
      <c r="AV799" s="31"/>
      <c r="AW799" s="26">
        <v>2</v>
      </c>
      <c r="AX799" s="26"/>
      <c r="AY799" s="26"/>
      <c r="AZ799" s="26"/>
      <c r="BA799" s="25"/>
      <c r="BB799" s="24">
        <v>148</v>
      </c>
      <c r="BC799" s="26">
        <v>127</v>
      </c>
      <c r="BD799" s="32" t="s">
        <v>119</v>
      </c>
      <c r="BE799" s="32">
        <v>50</v>
      </c>
      <c r="BF799" s="35" t="s">
        <v>130</v>
      </c>
      <c r="BG799" s="26" t="s">
        <v>120</v>
      </c>
      <c r="BH799" s="29">
        <v>15</v>
      </c>
      <c r="BI799" s="26" t="s">
        <v>156</v>
      </c>
      <c r="BJ799" s="37"/>
      <c r="BK799" s="36"/>
      <c r="BL799" s="204" t="str">
        <f t="shared" si="13"/>
        <v>insert into Pokemon values ( 798, Diggersby, level, 85,  56,  77, 50,  77,  78, trainer,  0)</v>
      </c>
    </row>
    <row r="800" spans="1:64" ht="12.75" customHeight="1">
      <c r="A800" s="12">
        <v>661</v>
      </c>
      <c r="B800" s="77" t="s">
        <v>1279</v>
      </c>
      <c r="C800" s="77"/>
      <c r="D800" s="78"/>
      <c r="E800" s="79"/>
      <c r="F800" s="79"/>
      <c r="G800" s="79"/>
      <c r="H800" s="79"/>
      <c r="I800" s="79"/>
      <c r="J800" s="79"/>
      <c r="K800" s="79"/>
      <c r="L800" s="79"/>
      <c r="M800" s="79"/>
      <c r="N800" s="79">
        <v>14</v>
      </c>
      <c r="O800" s="79"/>
      <c r="P800" s="79"/>
      <c r="Q800" s="79">
        <v>158</v>
      </c>
      <c r="R800" s="79"/>
      <c r="S800" s="79">
        <v>85</v>
      </c>
      <c r="T800" s="79"/>
      <c r="U800" s="79"/>
      <c r="V800" s="79">
        <v>192</v>
      </c>
      <c r="W800" s="79"/>
      <c r="X800" s="79">
        <v>93</v>
      </c>
      <c r="Y800" s="79"/>
      <c r="Z800" s="79"/>
      <c r="AA800" s="79"/>
      <c r="AB800" s="79">
        <v>22</v>
      </c>
      <c r="AC800" s="79"/>
      <c r="AD800" s="79"/>
      <c r="AE800" s="80">
        <v>19</v>
      </c>
      <c r="AF800" s="17">
        <v>45</v>
      </c>
      <c r="AG800" s="18">
        <v>50</v>
      </c>
      <c r="AH800" s="19">
        <v>43</v>
      </c>
      <c r="AI800" s="20">
        <v>40</v>
      </c>
      <c r="AJ800" s="21">
        <v>38</v>
      </c>
      <c r="AK800" s="22">
        <v>62</v>
      </c>
      <c r="AL800" s="23">
        <f t="shared" si="0"/>
        <v>278</v>
      </c>
      <c r="AM800" s="24" t="s">
        <v>141</v>
      </c>
      <c r="AN800" s="25" t="s">
        <v>95</v>
      </c>
      <c r="AO800" s="24" t="s">
        <v>144</v>
      </c>
      <c r="AP800" s="34"/>
      <c r="AQ800" s="38" t="s">
        <v>1280</v>
      </c>
      <c r="AR800" s="39" t="s">
        <v>118</v>
      </c>
      <c r="AS800" s="40">
        <v>0.3</v>
      </c>
      <c r="AT800" s="40">
        <v>3.7</v>
      </c>
      <c r="AU800" s="41">
        <v>1.7</v>
      </c>
      <c r="AV800" s="31"/>
      <c r="AW800" s="26"/>
      <c r="AX800" s="26"/>
      <c r="AY800" s="26"/>
      <c r="AZ800" s="26"/>
      <c r="BA800" s="25">
        <v>1</v>
      </c>
      <c r="BB800" s="24">
        <v>56</v>
      </c>
      <c r="BC800" s="26">
        <v>255</v>
      </c>
      <c r="BD800" s="32" t="s">
        <v>70</v>
      </c>
      <c r="BE800" s="32">
        <v>50</v>
      </c>
      <c r="BF800" s="35" t="s">
        <v>89</v>
      </c>
      <c r="BG800" s="26" t="s">
        <v>120</v>
      </c>
      <c r="BH800" s="29">
        <v>15</v>
      </c>
      <c r="BI800" s="26" t="s">
        <v>95</v>
      </c>
      <c r="BJ800" s="37"/>
      <c r="BK800" s="36" t="s">
        <v>1053</v>
      </c>
      <c r="BL800" s="204" t="str">
        <f t="shared" si="13"/>
        <v>insert into Pokemon values ( 799, Fletchling, level, 45,  50,  43, 40,  38,  62, trainer,  Lv. 17)</v>
      </c>
    </row>
    <row r="801" spans="1:64" ht="12.75" customHeight="1">
      <c r="A801" s="12">
        <v>662</v>
      </c>
      <c r="B801" s="77" t="s">
        <v>1281</v>
      </c>
      <c r="C801" s="77"/>
      <c r="D801" s="78"/>
      <c r="E801" s="79"/>
      <c r="F801" s="79"/>
      <c r="G801" s="79"/>
      <c r="H801" s="79"/>
      <c r="I801" s="79"/>
      <c r="J801" s="79"/>
      <c r="K801" s="79"/>
      <c r="L801" s="79"/>
      <c r="M801" s="79"/>
      <c r="N801" s="79">
        <v>15</v>
      </c>
      <c r="O801" s="79"/>
      <c r="P801" s="79"/>
      <c r="Q801" s="79">
        <v>159</v>
      </c>
      <c r="R801" s="79"/>
      <c r="S801" s="79">
        <v>86</v>
      </c>
      <c r="T801" s="79"/>
      <c r="U801" s="79"/>
      <c r="V801" s="79">
        <v>193</v>
      </c>
      <c r="W801" s="79"/>
      <c r="X801" s="79">
        <v>94</v>
      </c>
      <c r="Y801" s="79"/>
      <c r="Z801" s="79"/>
      <c r="AA801" s="79"/>
      <c r="AB801" s="79">
        <v>23</v>
      </c>
      <c r="AC801" s="79"/>
      <c r="AD801" s="79"/>
      <c r="AE801" s="80">
        <v>20</v>
      </c>
      <c r="AF801" s="17">
        <v>62</v>
      </c>
      <c r="AG801" s="18">
        <v>73</v>
      </c>
      <c r="AH801" s="19">
        <v>55</v>
      </c>
      <c r="AI801" s="20">
        <v>56</v>
      </c>
      <c r="AJ801" s="21">
        <v>52</v>
      </c>
      <c r="AK801" s="22">
        <v>84</v>
      </c>
      <c r="AL801" s="23">
        <f t="shared" si="0"/>
        <v>382</v>
      </c>
      <c r="AM801" s="24" t="s">
        <v>85</v>
      </c>
      <c r="AN801" s="25" t="s">
        <v>95</v>
      </c>
      <c r="AO801" s="24" t="s">
        <v>338</v>
      </c>
      <c r="AP801" s="34"/>
      <c r="AQ801" s="38" t="s">
        <v>1280</v>
      </c>
      <c r="AR801" s="39" t="s">
        <v>69</v>
      </c>
      <c r="AS801" s="40">
        <v>0.7</v>
      </c>
      <c r="AT801" s="40">
        <v>35.299999999999997</v>
      </c>
      <c r="AU801" s="41">
        <v>16</v>
      </c>
      <c r="AV801" s="65"/>
      <c r="AW801" s="40"/>
      <c r="AX801" s="40"/>
      <c r="AY801" s="40"/>
      <c r="AZ801" s="40"/>
      <c r="BA801" s="41">
        <v>2</v>
      </c>
      <c r="BB801" s="24">
        <v>134</v>
      </c>
      <c r="BC801" s="26">
        <v>120</v>
      </c>
      <c r="BD801" s="32" t="s">
        <v>70</v>
      </c>
      <c r="BE801" s="32">
        <v>50</v>
      </c>
      <c r="BF801" s="35" t="s">
        <v>89</v>
      </c>
      <c r="BG801" s="26" t="s">
        <v>120</v>
      </c>
      <c r="BH801" s="29">
        <v>15</v>
      </c>
      <c r="BI801" s="26" t="s">
        <v>95</v>
      </c>
      <c r="BJ801" s="37"/>
      <c r="BK801" s="36" t="s">
        <v>432</v>
      </c>
      <c r="BL801" s="204" t="str">
        <f t="shared" si="13"/>
        <v>insert into Pokemon values ( 800, Fletchinder, level, 62,  73,  55, 56,  52,  84, trainer,  Lv. 35)</v>
      </c>
    </row>
    <row r="802" spans="1:64" ht="12.75" customHeight="1">
      <c r="A802" s="12">
        <v>663</v>
      </c>
      <c r="B802" s="77" t="s">
        <v>1282</v>
      </c>
      <c r="C802" s="77"/>
      <c r="D802" s="78"/>
      <c r="E802" s="79"/>
      <c r="F802" s="79"/>
      <c r="G802" s="79"/>
      <c r="H802" s="79"/>
      <c r="I802" s="79"/>
      <c r="J802" s="79"/>
      <c r="K802" s="79"/>
      <c r="L802" s="79"/>
      <c r="M802" s="79"/>
      <c r="N802" s="79">
        <v>16</v>
      </c>
      <c r="O802" s="79"/>
      <c r="P802" s="79"/>
      <c r="Q802" s="79">
        <v>160</v>
      </c>
      <c r="R802" s="79"/>
      <c r="S802" s="79">
        <v>87</v>
      </c>
      <c r="T802" s="79"/>
      <c r="U802" s="79"/>
      <c r="V802" s="79">
        <v>194</v>
      </c>
      <c r="W802" s="79"/>
      <c r="X802" s="79">
        <v>95</v>
      </c>
      <c r="Y802" s="79"/>
      <c r="Z802" s="79"/>
      <c r="AA802" s="79"/>
      <c r="AB802" s="79">
        <v>24</v>
      </c>
      <c r="AC802" s="79"/>
      <c r="AD802" s="79"/>
      <c r="AE802" s="80">
        <v>21</v>
      </c>
      <c r="AF802" s="17">
        <v>78</v>
      </c>
      <c r="AG802" s="18">
        <v>81</v>
      </c>
      <c r="AH802" s="19">
        <v>71</v>
      </c>
      <c r="AI802" s="20">
        <v>74</v>
      </c>
      <c r="AJ802" s="21">
        <v>69</v>
      </c>
      <c r="AK802" s="22">
        <v>126</v>
      </c>
      <c r="AL802" s="23">
        <f t="shared" si="0"/>
        <v>499</v>
      </c>
      <c r="AM802" s="24" t="s">
        <v>85</v>
      </c>
      <c r="AN802" s="25" t="s">
        <v>95</v>
      </c>
      <c r="AO802" s="24" t="s">
        <v>338</v>
      </c>
      <c r="AP802" s="34"/>
      <c r="AQ802" s="38" t="s">
        <v>1280</v>
      </c>
      <c r="AR802" s="39" t="s">
        <v>167</v>
      </c>
      <c r="AS802" s="40">
        <v>1.2</v>
      </c>
      <c r="AT802" s="40">
        <v>54</v>
      </c>
      <c r="AU802" s="41">
        <v>24.5</v>
      </c>
      <c r="AV802" s="31"/>
      <c r="AW802" s="26"/>
      <c r="AX802" s="26"/>
      <c r="AY802" s="26"/>
      <c r="AZ802" s="26"/>
      <c r="BA802" s="25">
        <v>3</v>
      </c>
      <c r="BB802" s="24">
        <v>175</v>
      </c>
      <c r="BC802" s="26">
        <v>45</v>
      </c>
      <c r="BD802" s="32" t="s">
        <v>70</v>
      </c>
      <c r="BE802" s="32">
        <v>50</v>
      </c>
      <c r="BF802" s="35" t="s">
        <v>89</v>
      </c>
      <c r="BG802" s="26" t="s">
        <v>120</v>
      </c>
      <c r="BH802" s="29">
        <v>15</v>
      </c>
      <c r="BI802" s="26" t="s">
        <v>95</v>
      </c>
      <c r="BJ802" s="37"/>
      <c r="BK802" s="36"/>
      <c r="BL802" s="204" t="str">
        <f t="shared" si="13"/>
        <v>insert into Pokemon values ( 801, Talonflame, level, 78,  81,  71, 74,  69,  126, trainer,  0)</v>
      </c>
    </row>
    <row r="803" spans="1:64" ht="12.75" customHeight="1">
      <c r="A803" s="12">
        <v>664</v>
      </c>
      <c r="B803" s="77" t="s">
        <v>1283</v>
      </c>
      <c r="C803" s="77"/>
      <c r="D803" s="78"/>
      <c r="E803" s="79"/>
      <c r="F803" s="79"/>
      <c r="G803" s="79"/>
      <c r="H803" s="79"/>
      <c r="I803" s="79"/>
      <c r="J803" s="79"/>
      <c r="K803" s="79"/>
      <c r="L803" s="79"/>
      <c r="M803" s="79"/>
      <c r="N803" s="79">
        <v>20</v>
      </c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80">
        <v>35</v>
      </c>
      <c r="AF803" s="17">
        <v>38</v>
      </c>
      <c r="AG803" s="18">
        <v>35</v>
      </c>
      <c r="AH803" s="19">
        <v>40</v>
      </c>
      <c r="AI803" s="20">
        <v>27</v>
      </c>
      <c r="AJ803" s="21">
        <v>25</v>
      </c>
      <c r="AK803" s="22">
        <v>35</v>
      </c>
      <c r="AL803" s="23">
        <f t="shared" si="0"/>
        <v>200</v>
      </c>
      <c r="AM803" s="24" t="s">
        <v>115</v>
      </c>
      <c r="AN803" s="25"/>
      <c r="AO803" s="24" t="s">
        <v>116</v>
      </c>
      <c r="AP803" s="40" t="s">
        <v>1284</v>
      </c>
      <c r="AQ803" s="38" t="s">
        <v>216</v>
      </c>
      <c r="AR803" s="39" t="s">
        <v>118</v>
      </c>
      <c r="AS803" s="40">
        <v>0.3</v>
      </c>
      <c r="AT803" s="40">
        <v>5.5</v>
      </c>
      <c r="AU803" s="41">
        <v>2.5</v>
      </c>
      <c r="AV803" s="31"/>
      <c r="AW803" s="26"/>
      <c r="AX803" s="26">
        <v>1</v>
      </c>
      <c r="AY803" s="26"/>
      <c r="AZ803" s="26"/>
      <c r="BA803" s="25"/>
      <c r="BB803" s="24">
        <v>40</v>
      </c>
      <c r="BC803" s="26">
        <v>255</v>
      </c>
      <c r="BD803" s="32" t="s">
        <v>119</v>
      </c>
      <c r="BE803" s="32">
        <v>50</v>
      </c>
      <c r="BF803" s="35" t="s">
        <v>99</v>
      </c>
      <c r="BG803" s="26" t="s">
        <v>120</v>
      </c>
      <c r="BH803" s="29">
        <v>15</v>
      </c>
      <c r="BI803" s="26" t="s">
        <v>115</v>
      </c>
      <c r="BJ803" s="37"/>
      <c r="BK803" s="36" t="s">
        <v>1285</v>
      </c>
      <c r="BL803" s="204" t="str">
        <f t="shared" si="13"/>
        <v>insert into Pokemon values ( 802, Scatterbug, level, 38,  35,  40, 27,  25,  35, trainer,  Lv. 9)</v>
      </c>
    </row>
    <row r="804" spans="1:64" ht="12.75" customHeight="1">
      <c r="A804" s="12">
        <v>665</v>
      </c>
      <c r="B804" s="77" t="s">
        <v>1286</v>
      </c>
      <c r="C804" s="77"/>
      <c r="D804" s="78"/>
      <c r="E804" s="79"/>
      <c r="F804" s="79"/>
      <c r="G804" s="79"/>
      <c r="H804" s="79"/>
      <c r="I804" s="79"/>
      <c r="J804" s="79"/>
      <c r="K804" s="79"/>
      <c r="L804" s="79"/>
      <c r="M804" s="79"/>
      <c r="N804" s="79">
        <v>21</v>
      </c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80">
        <v>36</v>
      </c>
      <c r="AF804" s="17">
        <v>45</v>
      </c>
      <c r="AG804" s="18">
        <v>22</v>
      </c>
      <c r="AH804" s="19">
        <v>60</v>
      </c>
      <c r="AI804" s="20">
        <v>27</v>
      </c>
      <c r="AJ804" s="21">
        <v>30</v>
      </c>
      <c r="AK804" s="22">
        <v>29</v>
      </c>
      <c r="AL804" s="23">
        <f t="shared" si="0"/>
        <v>213</v>
      </c>
      <c r="AM804" s="24" t="s">
        <v>115</v>
      </c>
      <c r="AN804" s="25"/>
      <c r="AO804" s="24" t="s">
        <v>123</v>
      </c>
      <c r="AP804" s="34"/>
      <c r="AQ804" s="38" t="s">
        <v>216</v>
      </c>
      <c r="AR804" s="39" t="s">
        <v>118</v>
      </c>
      <c r="AS804" s="40">
        <v>0.3</v>
      </c>
      <c r="AT804" s="40">
        <v>18.5</v>
      </c>
      <c r="AU804" s="41">
        <v>8.4</v>
      </c>
      <c r="AV804" s="31"/>
      <c r="AW804" s="26"/>
      <c r="AX804" s="26">
        <v>2</v>
      </c>
      <c r="AY804" s="26"/>
      <c r="AZ804" s="26"/>
      <c r="BA804" s="25"/>
      <c r="BB804" s="24">
        <v>75</v>
      </c>
      <c r="BC804" s="26">
        <v>120</v>
      </c>
      <c r="BD804" s="32" t="s">
        <v>119</v>
      </c>
      <c r="BE804" s="32">
        <v>50</v>
      </c>
      <c r="BF804" s="35" t="s">
        <v>99</v>
      </c>
      <c r="BG804" s="26" t="s">
        <v>120</v>
      </c>
      <c r="BH804" s="29">
        <v>15</v>
      </c>
      <c r="BI804" s="26" t="s">
        <v>115</v>
      </c>
      <c r="BJ804" s="37"/>
      <c r="BK804" s="36" t="s">
        <v>1287</v>
      </c>
      <c r="BL804" s="204" t="str">
        <f t="shared" si="13"/>
        <v>insert into Pokemon values ( 803, Spewpa, level, 45,  22,  60, 27,  30,  29, trainer,  Lv. 12)</v>
      </c>
    </row>
    <row r="805" spans="1:64" ht="12.75" customHeight="1">
      <c r="A805" s="12">
        <v>666</v>
      </c>
      <c r="B805" s="77" t="s">
        <v>1288</v>
      </c>
      <c r="C805" s="77"/>
      <c r="D805" s="78"/>
      <c r="E805" s="79"/>
      <c r="F805" s="79"/>
      <c r="G805" s="79"/>
      <c r="H805" s="79"/>
      <c r="I805" s="79"/>
      <c r="J805" s="79"/>
      <c r="K805" s="79"/>
      <c r="L805" s="79"/>
      <c r="M805" s="79"/>
      <c r="N805" s="79">
        <v>22</v>
      </c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80">
        <v>37</v>
      </c>
      <c r="AF805" s="17">
        <v>80</v>
      </c>
      <c r="AG805" s="18">
        <v>52</v>
      </c>
      <c r="AH805" s="19">
        <v>50</v>
      </c>
      <c r="AI805" s="20">
        <v>90</v>
      </c>
      <c r="AJ805" s="21">
        <v>50</v>
      </c>
      <c r="AK805" s="22">
        <v>89</v>
      </c>
      <c r="AL805" s="23">
        <f t="shared" si="0"/>
        <v>411</v>
      </c>
      <c r="AM805" s="24" t="s">
        <v>115</v>
      </c>
      <c r="AN805" s="25" t="s">
        <v>95</v>
      </c>
      <c r="AO805" s="24" t="s">
        <v>116</v>
      </c>
      <c r="AP805" s="40" t="s">
        <v>1284</v>
      </c>
      <c r="AQ805" s="38" t="s">
        <v>216</v>
      </c>
      <c r="AR805" s="39" t="s">
        <v>167</v>
      </c>
      <c r="AS805" s="40">
        <v>1.2</v>
      </c>
      <c r="AT805" s="40">
        <v>37.5</v>
      </c>
      <c r="AU805" s="41">
        <v>17</v>
      </c>
      <c r="AV805" s="31">
        <v>1</v>
      </c>
      <c r="AW805" s="26"/>
      <c r="AX805" s="26"/>
      <c r="AY805" s="26">
        <v>1</v>
      </c>
      <c r="AZ805" s="26"/>
      <c r="BA805" s="25">
        <v>1</v>
      </c>
      <c r="BB805" s="24">
        <v>185</v>
      </c>
      <c r="BC805" s="26">
        <v>45</v>
      </c>
      <c r="BD805" s="32" t="s">
        <v>119</v>
      </c>
      <c r="BE805" s="32">
        <v>50</v>
      </c>
      <c r="BF805" s="35" t="s">
        <v>218</v>
      </c>
      <c r="BG805" s="26" t="s">
        <v>120</v>
      </c>
      <c r="BH805" s="29">
        <v>15</v>
      </c>
      <c r="BI805" s="26" t="s">
        <v>115</v>
      </c>
      <c r="BJ805" s="37"/>
      <c r="BK805" s="36"/>
      <c r="BL805" s="204" t="str">
        <f t="shared" si="13"/>
        <v>insert into Pokemon values ( 804, Vivillon (Meadow/Fancy), level, 80,  52,  50, 90,  50,  89, trainer,  0)</v>
      </c>
    </row>
    <row r="806" spans="1:64" ht="12.75" customHeight="1">
      <c r="A806" s="12">
        <v>666.1</v>
      </c>
      <c r="B806" s="77" t="s">
        <v>1289</v>
      </c>
      <c r="C806" s="77"/>
      <c r="D806" s="78"/>
      <c r="E806" s="79"/>
      <c r="F806" s="79"/>
      <c r="G806" s="79"/>
      <c r="H806" s="79"/>
      <c r="I806" s="79"/>
      <c r="J806" s="79"/>
      <c r="K806" s="79"/>
      <c r="L806" s="79"/>
      <c r="M806" s="79"/>
      <c r="N806" s="79">
        <v>22</v>
      </c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80"/>
      <c r="AF806" s="17">
        <v>80</v>
      </c>
      <c r="AG806" s="18">
        <v>52</v>
      </c>
      <c r="AH806" s="19">
        <v>50</v>
      </c>
      <c r="AI806" s="20">
        <v>90</v>
      </c>
      <c r="AJ806" s="21">
        <v>50</v>
      </c>
      <c r="AK806" s="22">
        <v>89</v>
      </c>
      <c r="AL806" s="23">
        <f t="shared" si="0"/>
        <v>411</v>
      </c>
      <c r="AM806" s="24" t="s">
        <v>115</v>
      </c>
      <c r="AN806" s="25" t="s">
        <v>95</v>
      </c>
      <c r="AO806" s="24" t="s">
        <v>116</v>
      </c>
      <c r="AP806" s="40" t="s">
        <v>1284</v>
      </c>
      <c r="AQ806" s="38" t="s">
        <v>216</v>
      </c>
      <c r="AR806" s="39" t="s">
        <v>167</v>
      </c>
      <c r="AS806" s="40">
        <v>1.2</v>
      </c>
      <c r="AT806" s="40">
        <v>37.5</v>
      </c>
      <c r="AU806" s="41">
        <v>17</v>
      </c>
      <c r="AV806" s="31">
        <v>1</v>
      </c>
      <c r="AW806" s="26"/>
      <c r="AX806" s="26"/>
      <c r="AY806" s="26">
        <v>1</v>
      </c>
      <c r="AZ806" s="26"/>
      <c r="BA806" s="25">
        <v>1</v>
      </c>
      <c r="BB806" s="24">
        <v>185</v>
      </c>
      <c r="BC806" s="26">
        <v>45</v>
      </c>
      <c r="BD806" s="32" t="s">
        <v>119</v>
      </c>
      <c r="BE806" s="32">
        <v>50</v>
      </c>
      <c r="BF806" s="35" t="s">
        <v>107</v>
      </c>
      <c r="BG806" s="26" t="s">
        <v>120</v>
      </c>
      <c r="BH806" s="29">
        <v>15</v>
      </c>
      <c r="BI806" s="26" t="s">
        <v>115</v>
      </c>
      <c r="BJ806" s="37"/>
      <c r="BK806" s="36"/>
      <c r="BL806" s="204" t="str">
        <f t="shared" si="13"/>
        <v>insert into Pokemon values ( 805, Vivillon (Polar/Tundra/Marine), level, 80,  52,  50, 90,  50,  89, trainer,  0)</v>
      </c>
    </row>
    <row r="807" spans="1:64" ht="12.75" customHeight="1">
      <c r="A807" s="12">
        <v>666.2</v>
      </c>
      <c r="B807" s="77" t="s">
        <v>1290</v>
      </c>
      <c r="C807" s="77"/>
      <c r="D807" s="78"/>
      <c r="E807" s="79"/>
      <c r="F807" s="79"/>
      <c r="G807" s="79"/>
      <c r="H807" s="79"/>
      <c r="I807" s="79"/>
      <c r="J807" s="79"/>
      <c r="K807" s="79"/>
      <c r="L807" s="79"/>
      <c r="M807" s="79"/>
      <c r="N807" s="79">
        <v>22</v>
      </c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80"/>
      <c r="AF807" s="17">
        <v>80</v>
      </c>
      <c r="AG807" s="18">
        <v>52</v>
      </c>
      <c r="AH807" s="19">
        <v>50</v>
      </c>
      <c r="AI807" s="20">
        <v>90</v>
      </c>
      <c r="AJ807" s="21">
        <v>50</v>
      </c>
      <c r="AK807" s="22">
        <v>89</v>
      </c>
      <c r="AL807" s="23">
        <f t="shared" si="0"/>
        <v>411</v>
      </c>
      <c r="AM807" s="24" t="s">
        <v>115</v>
      </c>
      <c r="AN807" s="25" t="s">
        <v>95</v>
      </c>
      <c r="AO807" s="24" t="s">
        <v>116</v>
      </c>
      <c r="AP807" s="40" t="s">
        <v>1284</v>
      </c>
      <c r="AQ807" s="38" t="s">
        <v>216</v>
      </c>
      <c r="AR807" s="39" t="s">
        <v>167</v>
      </c>
      <c r="AS807" s="40">
        <v>1.2</v>
      </c>
      <c r="AT807" s="40">
        <v>37.5</v>
      </c>
      <c r="AU807" s="41">
        <v>17</v>
      </c>
      <c r="AV807" s="31">
        <v>1</v>
      </c>
      <c r="AW807" s="26"/>
      <c r="AX807" s="26"/>
      <c r="AY807" s="26">
        <v>1</v>
      </c>
      <c r="AZ807" s="26"/>
      <c r="BA807" s="25">
        <v>1</v>
      </c>
      <c r="BB807" s="24">
        <v>185</v>
      </c>
      <c r="BC807" s="26">
        <v>45</v>
      </c>
      <c r="BD807" s="32" t="s">
        <v>119</v>
      </c>
      <c r="BE807" s="32">
        <v>50</v>
      </c>
      <c r="BF807" s="35" t="s">
        <v>132</v>
      </c>
      <c r="BG807" s="26" t="s">
        <v>120</v>
      </c>
      <c r="BH807" s="29">
        <v>15</v>
      </c>
      <c r="BI807" s="26" t="s">
        <v>115</v>
      </c>
      <c r="BJ807" s="37"/>
      <c r="BK807" s="36"/>
      <c r="BL807" s="204" t="str">
        <f t="shared" si="13"/>
        <v>insert into Pokemon values ( 806, Vivillon (Continental), level, 80,  52,  50, 90,  50,  89, trainer,  0)</v>
      </c>
    </row>
    <row r="808" spans="1:64" ht="12.75" customHeight="1">
      <c r="A808" s="12">
        <v>666.3</v>
      </c>
      <c r="B808" s="77" t="s">
        <v>1291</v>
      </c>
      <c r="C808" s="77"/>
      <c r="D808" s="78"/>
      <c r="E808" s="79"/>
      <c r="F808" s="79"/>
      <c r="G808" s="79"/>
      <c r="H808" s="79"/>
      <c r="I808" s="79"/>
      <c r="J808" s="79"/>
      <c r="K808" s="79"/>
      <c r="L808" s="79"/>
      <c r="M808" s="79"/>
      <c r="N808" s="79">
        <v>22</v>
      </c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80"/>
      <c r="AF808" s="17">
        <v>80</v>
      </c>
      <c r="AG808" s="18">
        <v>52</v>
      </c>
      <c r="AH808" s="19">
        <v>50</v>
      </c>
      <c r="AI808" s="20">
        <v>90</v>
      </c>
      <c r="AJ808" s="21">
        <v>50</v>
      </c>
      <c r="AK808" s="22">
        <v>89</v>
      </c>
      <c r="AL808" s="23">
        <f t="shared" si="0"/>
        <v>411</v>
      </c>
      <c r="AM808" s="24" t="s">
        <v>115</v>
      </c>
      <c r="AN808" s="25" t="s">
        <v>95</v>
      </c>
      <c r="AO808" s="24" t="s">
        <v>116</v>
      </c>
      <c r="AP808" s="40" t="s">
        <v>1284</v>
      </c>
      <c r="AQ808" s="38" t="s">
        <v>216</v>
      </c>
      <c r="AR808" s="39" t="s">
        <v>167</v>
      </c>
      <c r="AS808" s="40">
        <v>1.2</v>
      </c>
      <c r="AT808" s="40">
        <v>37.5</v>
      </c>
      <c r="AU808" s="41">
        <v>17</v>
      </c>
      <c r="AV808" s="31">
        <v>1</v>
      </c>
      <c r="AW808" s="26"/>
      <c r="AX808" s="26"/>
      <c r="AY808" s="26">
        <v>1</v>
      </c>
      <c r="AZ808" s="26"/>
      <c r="BA808" s="25">
        <v>1</v>
      </c>
      <c r="BB808" s="24">
        <v>185</v>
      </c>
      <c r="BC808" s="26">
        <v>45</v>
      </c>
      <c r="BD808" s="32" t="s">
        <v>119</v>
      </c>
      <c r="BE808" s="32">
        <v>50</v>
      </c>
      <c r="BF808" s="35" t="s">
        <v>71</v>
      </c>
      <c r="BG808" s="26" t="s">
        <v>120</v>
      </c>
      <c r="BH808" s="29">
        <v>15</v>
      </c>
      <c r="BI808" s="26" t="s">
        <v>115</v>
      </c>
      <c r="BJ808" s="37"/>
      <c r="BK808" s="36"/>
      <c r="BL808" s="204" t="str">
        <f t="shared" si="13"/>
        <v>insert into Pokemon values ( 807, Vivillon (Garden/Savanna/Jungle), level, 80,  52,  50, 90,  50,  89, trainer,  0)</v>
      </c>
    </row>
    <row r="809" spans="1:64" ht="12.75" customHeight="1">
      <c r="A809" s="12">
        <v>666.4</v>
      </c>
      <c r="B809" s="77" t="s">
        <v>1292</v>
      </c>
      <c r="C809" s="77"/>
      <c r="D809" s="78"/>
      <c r="E809" s="79"/>
      <c r="F809" s="79"/>
      <c r="G809" s="79"/>
      <c r="H809" s="79"/>
      <c r="I809" s="79"/>
      <c r="J809" s="79"/>
      <c r="K809" s="79"/>
      <c r="L809" s="79"/>
      <c r="M809" s="79"/>
      <c r="N809" s="79">
        <v>22</v>
      </c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80"/>
      <c r="AF809" s="17">
        <v>80</v>
      </c>
      <c r="AG809" s="18">
        <v>52</v>
      </c>
      <c r="AH809" s="19">
        <v>50</v>
      </c>
      <c r="AI809" s="20">
        <v>90</v>
      </c>
      <c r="AJ809" s="21">
        <v>50</v>
      </c>
      <c r="AK809" s="22">
        <v>89</v>
      </c>
      <c r="AL809" s="23">
        <f t="shared" si="0"/>
        <v>411</v>
      </c>
      <c r="AM809" s="24" t="s">
        <v>115</v>
      </c>
      <c r="AN809" s="25" t="s">
        <v>95</v>
      </c>
      <c r="AO809" s="24" t="s">
        <v>116</v>
      </c>
      <c r="AP809" s="40" t="s">
        <v>1284</v>
      </c>
      <c r="AQ809" s="38" t="s">
        <v>216</v>
      </c>
      <c r="AR809" s="39" t="s">
        <v>167</v>
      </c>
      <c r="AS809" s="40">
        <v>1.2</v>
      </c>
      <c r="AT809" s="40">
        <v>37.5</v>
      </c>
      <c r="AU809" s="41">
        <v>17</v>
      </c>
      <c r="AV809" s="31">
        <v>1</v>
      </c>
      <c r="AW809" s="26"/>
      <c r="AX809" s="26"/>
      <c r="AY809" s="26">
        <v>1</v>
      </c>
      <c r="AZ809" s="26"/>
      <c r="BA809" s="25">
        <v>1</v>
      </c>
      <c r="BB809" s="24">
        <v>185</v>
      </c>
      <c r="BC809" s="26">
        <v>45</v>
      </c>
      <c r="BD809" s="32" t="s">
        <v>119</v>
      </c>
      <c r="BE809" s="32">
        <v>50</v>
      </c>
      <c r="BF809" s="35" t="s">
        <v>155</v>
      </c>
      <c r="BG809" s="26" t="s">
        <v>120</v>
      </c>
      <c r="BH809" s="29">
        <v>15</v>
      </c>
      <c r="BI809" s="26" t="s">
        <v>115</v>
      </c>
      <c r="BJ809" s="37"/>
      <c r="BK809" s="36"/>
      <c r="BL809" s="204" t="str">
        <f t="shared" si="13"/>
        <v>insert into Pokemon values ( 808, Vivillon (Elegant), level, 80,  52,  50, 90,  50,  89, trainer,  0)</v>
      </c>
    </row>
    <row r="810" spans="1:64" ht="12.75" customHeight="1">
      <c r="A810" s="12">
        <v>666.5</v>
      </c>
      <c r="B810" s="77" t="s">
        <v>1293</v>
      </c>
      <c r="C810" s="77"/>
      <c r="D810" s="78"/>
      <c r="E810" s="79"/>
      <c r="F810" s="79"/>
      <c r="G810" s="79"/>
      <c r="H810" s="79"/>
      <c r="I810" s="79"/>
      <c r="J810" s="79"/>
      <c r="K810" s="79"/>
      <c r="L810" s="79"/>
      <c r="M810" s="79"/>
      <c r="N810" s="79">
        <v>22</v>
      </c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80"/>
      <c r="AF810" s="17">
        <v>80</v>
      </c>
      <c r="AG810" s="18">
        <v>52</v>
      </c>
      <c r="AH810" s="19">
        <v>50</v>
      </c>
      <c r="AI810" s="20">
        <v>90</v>
      </c>
      <c r="AJ810" s="21">
        <v>50</v>
      </c>
      <c r="AK810" s="22">
        <v>89</v>
      </c>
      <c r="AL810" s="23">
        <f t="shared" si="0"/>
        <v>411</v>
      </c>
      <c r="AM810" s="24" t="s">
        <v>115</v>
      </c>
      <c r="AN810" s="25" t="s">
        <v>95</v>
      </c>
      <c r="AO810" s="24" t="s">
        <v>116</v>
      </c>
      <c r="AP810" s="40" t="s">
        <v>1284</v>
      </c>
      <c r="AQ810" s="38" t="s">
        <v>216</v>
      </c>
      <c r="AR810" s="39" t="s">
        <v>167</v>
      </c>
      <c r="AS810" s="40">
        <v>1.2</v>
      </c>
      <c r="AT810" s="40">
        <v>37.5</v>
      </c>
      <c r="AU810" s="41">
        <v>17</v>
      </c>
      <c r="AV810" s="31">
        <v>1</v>
      </c>
      <c r="AW810" s="26"/>
      <c r="AX810" s="26"/>
      <c r="AY810" s="26">
        <v>1</v>
      </c>
      <c r="AZ810" s="26"/>
      <c r="BA810" s="25">
        <v>1</v>
      </c>
      <c r="BB810" s="24">
        <v>185</v>
      </c>
      <c r="BC810" s="26">
        <v>45</v>
      </c>
      <c r="BD810" s="32" t="s">
        <v>119</v>
      </c>
      <c r="BE810" s="32">
        <v>50</v>
      </c>
      <c r="BF810" s="35" t="s">
        <v>128</v>
      </c>
      <c r="BG810" s="26" t="s">
        <v>120</v>
      </c>
      <c r="BH810" s="29">
        <v>15</v>
      </c>
      <c r="BI810" s="26" t="s">
        <v>115</v>
      </c>
      <c r="BJ810" s="37"/>
      <c r="BK810" s="36"/>
      <c r="BL810" s="204" t="str">
        <f t="shared" si="13"/>
        <v>insert into Pokemon values ( 809, Vivillon (Icy Snow), level, 80,  52,  50, 90,  50,  89, trainer,  0)</v>
      </c>
    </row>
    <row r="811" spans="1:64" ht="12.75" customHeight="1">
      <c r="A811" s="12">
        <v>666.6</v>
      </c>
      <c r="B811" s="77" t="s">
        <v>1294</v>
      </c>
      <c r="C811" s="77"/>
      <c r="D811" s="78"/>
      <c r="E811" s="79"/>
      <c r="F811" s="79"/>
      <c r="G811" s="79"/>
      <c r="H811" s="79"/>
      <c r="I811" s="79"/>
      <c r="J811" s="79"/>
      <c r="K811" s="79"/>
      <c r="L811" s="79"/>
      <c r="M811" s="79"/>
      <c r="N811" s="79">
        <v>22</v>
      </c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80"/>
      <c r="AF811" s="17">
        <v>80</v>
      </c>
      <c r="AG811" s="18">
        <v>52</v>
      </c>
      <c r="AH811" s="19">
        <v>50</v>
      </c>
      <c r="AI811" s="20">
        <v>90</v>
      </c>
      <c r="AJ811" s="21">
        <v>50</v>
      </c>
      <c r="AK811" s="22">
        <v>89</v>
      </c>
      <c r="AL811" s="23">
        <f t="shared" si="0"/>
        <v>411</v>
      </c>
      <c r="AM811" s="24" t="s">
        <v>115</v>
      </c>
      <c r="AN811" s="25" t="s">
        <v>95</v>
      </c>
      <c r="AO811" s="24" t="s">
        <v>116</v>
      </c>
      <c r="AP811" s="40" t="s">
        <v>1284</v>
      </c>
      <c r="AQ811" s="38" t="s">
        <v>216</v>
      </c>
      <c r="AR811" s="39" t="s">
        <v>167</v>
      </c>
      <c r="AS811" s="40">
        <v>1.2</v>
      </c>
      <c r="AT811" s="40">
        <v>37.5</v>
      </c>
      <c r="AU811" s="41">
        <v>17</v>
      </c>
      <c r="AV811" s="31">
        <v>1</v>
      </c>
      <c r="AW811" s="26"/>
      <c r="AX811" s="26"/>
      <c r="AY811" s="26">
        <v>1</v>
      </c>
      <c r="AZ811" s="26"/>
      <c r="BA811" s="25">
        <v>1</v>
      </c>
      <c r="BB811" s="24">
        <v>185</v>
      </c>
      <c r="BC811" s="26">
        <v>45</v>
      </c>
      <c r="BD811" s="32" t="s">
        <v>119</v>
      </c>
      <c r="BE811" s="32">
        <v>50</v>
      </c>
      <c r="BF811" s="35" t="s">
        <v>89</v>
      </c>
      <c r="BG811" s="26" t="s">
        <v>120</v>
      </c>
      <c r="BH811" s="29">
        <v>15</v>
      </c>
      <c r="BI811" s="26" t="s">
        <v>115</v>
      </c>
      <c r="BJ811" s="37"/>
      <c r="BK811" s="36"/>
      <c r="BL811" s="204" t="str">
        <f t="shared" si="13"/>
        <v>insert into Pokemon values ( 810, Vivillon (Mod/Sun/Ocean/Poke Ball), level, 80,  52,  50, 90,  50,  89, trainer,  0)</v>
      </c>
    </row>
    <row r="812" spans="1:64" ht="12.75" customHeight="1">
      <c r="A812" s="12">
        <v>666.7</v>
      </c>
      <c r="B812" s="77" t="s">
        <v>1295</v>
      </c>
      <c r="C812" s="77"/>
      <c r="D812" s="78"/>
      <c r="E812" s="79"/>
      <c r="F812" s="79"/>
      <c r="G812" s="79"/>
      <c r="H812" s="79"/>
      <c r="I812" s="79"/>
      <c r="J812" s="79"/>
      <c r="K812" s="79"/>
      <c r="L812" s="79"/>
      <c r="M812" s="79"/>
      <c r="N812" s="79">
        <v>22</v>
      </c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80"/>
      <c r="AF812" s="17">
        <v>80</v>
      </c>
      <c r="AG812" s="18">
        <v>52</v>
      </c>
      <c r="AH812" s="19">
        <v>50</v>
      </c>
      <c r="AI812" s="20">
        <v>90</v>
      </c>
      <c r="AJ812" s="21">
        <v>50</v>
      </c>
      <c r="AK812" s="22">
        <v>89</v>
      </c>
      <c r="AL812" s="23">
        <f t="shared" si="0"/>
        <v>411</v>
      </c>
      <c r="AM812" s="24" t="s">
        <v>115</v>
      </c>
      <c r="AN812" s="25" t="s">
        <v>95</v>
      </c>
      <c r="AO812" s="24" t="s">
        <v>116</v>
      </c>
      <c r="AP812" s="40" t="s">
        <v>1284</v>
      </c>
      <c r="AQ812" s="38" t="s">
        <v>216</v>
      </c>
      <c r="AR812" s="39" t="s">
        <v>167</v>
      </c>
      <c r="AS812" s="40">
        <v>1.2</v>
      </c>
      <c r="AT812" s="40">
        <v>37.5</v>
      </c>
      <c r="AU812" s="41">
        <v>17</v>
      </c>
      <c r="AV812" s="31">
        <v>1</v>
      </c>
      <c r="AW812" s="26"/>
      <c r="AX812" s="26"/>
      <c r="AY812" s="26">
        <v>1</v>
      </c>
      <c r="AZ812" s="26"/>
      <c r="BA812" s="25">
        <v>1</v>
      </c>
      <c r="BB812" s="24">
        <v>185</v>
      </c>
      <c r="BC812" s="26">
        <v>45</v>
      </c>
      <c r="BD812" s="32" t="s">
        <v>119</v>
      </c>
      <c r="BE812" s="32">
        <v>50</v>
      </c>
      <c r="BF812" s="35" t="s">
        <v>130</v>
      </c>
      <c r="BG812" s="26" t="s">
        <v>120</v>
      </c>
      <c r="BH812" s="29">
        <v>15</v>
      </c>
      <c r="BI812" s="26" t="s">
        <v>115</v>
      </c>
      <c r="BJ812" s="37"/>
      <c r="BK812" s="36"/>
      <c r="BL812" s="204" t="str">
        <f t="shared" si="13"/>
        <v>insert into Pokemon values ( 811, Vivillon (HiPl/SS/Arch/Riv), level, 80,  52,  50, 90,  50,  89, trainer,  0)</v>
      </c>
    </row>
    <row r="813" spans="1:64" ht="12.75" customHeight="1">
      <c r="A813" s="12">
        <v>666.8</v>
      </c>
      <c r="B813" s="77" t="s">
        <v>1296</v>
      </c>
      <c r="C813" s="77"/>
      <c r="D813" s="78"/>
      <c r="E813" s="79"/>
      <c r="F813" s="79"/>
      <c r="G813" s="79"/>
      <c r="H813" s="79"/>
      <c r="I813" s="79"/>
      <c r="J813" s="79"/>
      <c r="K813" s="79"/>
      <c r="L813" s="79"/>
      <c r="M813" s="79"/>
      <c r="N813" s="79">
        <v>22</v>
      </c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  <c r="AB813" s="79"/>
      <c r="AC813" s="79"/>
      <c r="AD813" s="79"/>
      <c r="AE813" s="80"/>
      <c r="AF813" s="17">
        <v>80</v>
      </c>
      <c r="AG813" s="18">
        <v>52</v>
      </c>
      <c r="AH813" s="19">
        <v>50</v>
      </c>
      <c r="AI813" s="20">
        <v>90</v>
      </c>
      <c r="AJ813" s="21">
        <v>50</v>
      </c>
      <c r="AK813" s="22">
        <v>89</v>
      </c>
      <c r="AL813" s="23">
        <f t="shared" si="0"/>
        <v>411</v>
      </c>
      <c r="AM813" s="24" t="s">
        <v>115</v>
      </c>
      <c r="AN813" s="25" t="s">
        <v>95</v>
      </c>
      <c r="AO813" s="24" t="s">
        <v>116</v>
      </c>
      <c r="AP813" s="40" t="s">
        <v>1284</v>
      </c>
      <c r="AQ813" s="38" t="s">
        <v>216</v>
      </c>
      <c r="AR813" s="39" t="s">
        <v>167</v>
      </c>
      <c r="AS813" s="40">
        <v>1.2</v>
      </c>
      <c r="AT813" s="40">
        <v>37.5</v>
      </c>
      <c r="AU813" s="41">
        <v>17</v>
      </c>
      <c r="AV813" s="31">
        <v>1</v>
      </c>
      <c r="AW813" s="26"/>
      <c r="AX813" s="26"/>
      <c r="AY813" s="26">
        <v>1</v>
      </c>
      <c r="AZ813" s="26"/>
      <c r="BA813" s="25">
        <v>1</v>
      </c>
      <c r="BB813" s="24">
        <v>185</v>
      </c>
      <c r="BC813" s="26">
        <v>45</v>
      </c>
      <c r="BD813" s="32" t="s">
        <v>119</v>
      </c>
      <c r="BE813" s="32">
        <v>50</v>
      </c>
      <c r="BF813" s="35" t="s">
        <v>313</v>
      </c>
      <c r="BG813" s="26" t="s">
        <v>120</v>
      </c>
      <c r="BH813" s="29">
        <v>15</v>
      </c>
      <c r="BI813" s="26" t="s">
        <v>115</v>
      </c>
      <c r="BJ813" s="37"/>
      <c r="BK813" s="36"/>
      <c r="BL813" s="204" t="str">
        <f t="shared" si="13"/>
        <v>insert into Pokemon values ( 812, Vivillon (Monsoon), level, 80,  52,  50, 90,  50,  89, trainer,  0)</v>
      </c>
    </row>
    <row r="814" spans="1:64" ht="12.75" customHeight="1">
      <c r="A814" s="12">
        <v>667</v>
      </c>
      <c r="B814" s="77" t="s">
        <v>1297</v>
      </c>
      <c r="C814" s="77"/>
      <c r="D814" s="78"/>
      <c r="E814" s="79"/>
      <c r="F814" s="79"/>
      <c r="G814" s="79"/>
      <c r="H814" s="79"/>
      <c r="I814" s="79"/>
      <c r="J814" s="79"/>
      <c r="K814" s="79"/>
      <c r="L814" s="79"/>
      <c r="M814" s="79"/>
      <c r="N814" s="79">
        <v>57</v>
      </c>
      <c r="O814" s="79"/>
      <c r="P814" s="79"/>
      <c r="Q814" s="79"/>
      <c r="R814" s="79"/>
      <c r="S814" s="79"/>
      <c r="T814" s="79"/>
      <c r="U814" s="79"/>
      <c r="V814" s="79">
        <v>370</v>
      </c>
      <c r="W814" s="79"/>
      <c r="X814" s="79"/>
      <c r="Y814" s="79"/>
      <c r="Z814" s="79">
        <v>117</v>
      </c>
      <c r="AA814" s="79"/>
      <c r="AB814" s="79"/>
      <c r="AC814" s="79"/>
      <c r="AD814" s="79"/>
      <c r="AE814" s="80">
        <v>224</v>
      </c>
      <c r="AF814" s="17">
        <v>62</v>
      </c>
      <c r="AG814" s="18">
        <v>50</v>
      </c>
      <c r="AH814" s="19">
        <v>58</v>
      </c>
      <c r="AI814" s="20">
        <v>73</v>
      </c>
      <c r="AJ814" s="21">
        <v>54</v>
      </c>
      <c r="AK814" s="22">
        <v>72</v>
      </c>
      <c r="AL814" s="23">
        <f t="shared" si="0"/>
        <v>369</v>
      </c>
      <c r="AM814" s="24" t="s">
        <v>85</v>
      </c>
      <c r="AN814" s="25" t="s">
        <v>141</v>
      </c>
      <c r="AO814" s="24" t="s">
        <v>200</v>
      </c>
      <c r="AP814" s="40" t="s">
        <v>170</v>
      </c>
      <c r="AQ814" s="38" t="s">
        <v>474</v>
      </c>
      <c r="AR814" s="39" t="s">
        <v>88</v>
      </c>
      <c r="AS814" s="40">
        <v>0.6</v>
      </c>
      <c r="AT814" s="40">
        <v>29.8</v>
      </c>
      <c r="AU814" s="41">
        <v>13.5</v>
      </c>
      <c r="AV814" s="31"/>
      <c r="AW814" s="26"/>
      <c r="AX814" s="26"/>
      <c r="AY814" s="26">
        <v>1</v>
      </c>
      <c r="AZ814" s="26"/>
      <c r="BA814" s="25"/>
      <c r="BB814" s="24">
        <v>74</v>
      </c>
      <c r="BC814" s="26">
        <v>220</v>
      </c>
      <c r="BD814" s="32" t="s">
        <v>70</v>
      </c>
      <c r="BE814" s="32">
        <v>50</v>
      </c>
      <c r="BF814" s="35" t="s">
        <v>130</v>
      </c>
      <c r="BG814" s="26" t="s">
        <v>219</v>
      </c>
      <c r="BH814" s="29">
        <v>20</v>
      </c>
      <c r="BI814" s="26" t="s">
        <v>156</v>
      </c>
      <c r="BJ814" s="37"/>
      <c r="BK814" s="36" t="s">
        <v>432</v>
      </c>
      <c r="BL814" s="204" t="str">
        <f t="shared" si="13"/>
        <v>insert into Pokemon values ( 813, Litleo, level, 62,  50,  58, 73,  54,  72, trainer,  Lv. 35)</v>
      </c>
    </row>
    <row r="815" spans="1:64" ht="12.75" customHeight="1">
      <c r="A815" s="12">
        <v>668</v>
      </c>
      <c r="B815" s="77" t="s">
        <v>1298</v>
      </c>
      <c r="C815" s="77"/>
      <c r="D815" s="78"/>
      <c r="E815" s="79"/>
      <c r="F815" s="79"/>
      <c r="G815" s="79"/>
      <c r="H815" s="79"/>
      <c r="I815" s="79"/>
      <c r="J815" s="79"/>
      <c r="K815" s="79"/>
      <c r="L815" s="79"/>
      <c r="M815" s="79"/>
      <c r="N815" s="79">
        <v>58</v>
      </c>
      <c r="O815" s="79"/>
      <c r="P815" s="79"/>
      <c r="Q815" s="79"/>
      <c r="R815" s="79"/>
      <c r="S815" s="79"/>
      <c r="T815" s="79"/>
      <c r="U815" s="79"/>
      <c r="V815" s="79">
        <v>371</v>
      </c>
      <c r="W815" s="79"/>
      <c r="X815" s="79"/>
      <c r="Y815" s="79"/>
      <c r="Z815" s="79">
        <v>118</v>
      </c>
      <c r="AA815" s="79"/>
      <c r="AB815" s="79"/>
      <c r="AC815" s="79"/>
      <c r="AD815" s="79"/>
      <c r="AE815" s="80">
        <v>225</v>
      </c>
      <c r="AF815" s="17">
        <v>86</v>
      </c>
      <c r="AG815" s="18">
        <v>68</v>
      </c>
      <c r="AH815" s="19">
        <v>72</v>
      </c>
      <c r="AI815" s="20">
        <v>109</v>
      </c>
      <c r="AJ815" s="21">
        <v>66</v>
      </c>
      <c r="AK815" s="22">
        <v>106</v>
      </c>
      <c r="AL815" s="23">
        <f t="shared" si="0"/>
        <v>507</v>
      </c>
      <c r="AM815" s="24" t="s">
        <v>85</v>
      </c>
      <c r="AN815" s="25" t="s">
        <v>141</v>
      </c>
      <c r="AO815" s="24" t="s">
        <v>200</v>
      </c>
      <c r="AP815" s="40" t="s">
        <v>170</v>
      </c>
      <c r="AQ815" s="38" t="s">
        <v>474</v>
      </c>
      <c r="AR815" s="39" t="s">
        <v>148</v>
      </c>
      <c r="AS815" s="40">
        <v>1.5</v>
      </c>
      <c r="AT815" s="40">
        <v>179.7</v>
      </c>
      <c r="AU815" s="41">
        <v>81.5</v>
      </c>
      <c r="AV815" s="31"/>
      <c r="AW815" s="26"/>
      <c r="AX815" s="26"/>
      <c r="AY815" s="26">
        <v>2</v>
      </c>
      <c r="AZ815" s="26"/>
      <c r="BA815" s="25"/>
      <c r="BB815" s="24">
        <v>177</v>
      </c>
      <c r="BC815" s="26">
        <v>65</v>
      </c>
      <c r="BD815" s="32" t="s">
        <v>70</v>
      </c>
      <c r="BE815" s="32">
        <v>50</v>
      </c>
      <c r="BF815" s="35" t="s">
        <v>130</v>
      </c>
      <c r="BG815" s="26" t="s">
        <v>219</v>
      </c>
      <c r="BH815" s="29">
        <v>20</v>
      </c>
      <c r="BI815" s="26" t="s">
        <v>156</v>
      </c>
      <c r="BJ815" s="37"/>
      <c r="BK815" s="36"/>
      <c r="BL815" s="204" t="str">
        <f t="shared" si="13"/>
        <v>insert into Pokemon values ( 814, Pyroar, level, 86,  68,  72, 109,  66,  106, trainer,  0)</v>
      </c>
    </row>
    <row r="816" spans="1:64" ht="12.75" customHeight="1">
      <c r="A816" s="12">
        <v>669</v>
      </c>
      <c r="B816" s="77" t="s">
        <v>1299</v>
      </c>
      <c r="C816" s="77"/>
      <c r="D816" s="78"/>
      <c r="E816" s="79"/>
      <c r="F816" s="79"/>
      <c r="G816" s="79"/>
      <c r="H816" s="79"/>
      <c r="I816" s="79"/>
      <c r="J816" s="79"/>
      <c r="K816" s="79"/>
      <c r="L816" s="79"/>
      <c r="M816" s="79"/>
      <c r="N816" s="79">
        <v>68</v>
      </c>
      <c r="O816" s="79"/>
      <c r="P816" s="79"/>
      <c r="Q816" s="79"/>
      <c r="R816" s="79"/>
      <c r="S816" s="79"/>
      <c r="T816" s="79"/>
      <c r="U816" s="79"/>
      <c r="V816" s="79">
        <v>100</v>
      </c>
      <c r="W816" s="79">
        <v>100</v>
      </c>
      <c r="X816" s="79"/>
      <c r="Y816" s="79">
        <v>45</v>
      </c>
      <c r="Z816" s="79">
        <v>44</v>
      </c>
      <c r="AA816" s="79"/>
      <c r="AB816" s="79"/>
      <c r="AC816" s="79"/>
      <c r="AD816" s="79"/>
      <c r="AE816" s="80">
        <v>145</v>
      </c>
      <c r="AF816" s="17">
        <v>44</v>
      </c>
      <c r="AG816" s="18">
        <v>38</v>
      </c>
      <c r="AH816" s="19">
        <v>39</v>
      </c>
      <c r="AI816" s="20">
        <v>61</v>
      </c>
      <c r="AJ816" s="21">
        <v>79</v>
      </c>
      <c r="AK816" s="22">
        <v>42</v>
      </c>
      <c r="AL816" s="23">
        <f t="shared" si="0"/>
        <v>303</v>
      </c>
      <c r="AM816" s="24" t="s">
        <v>179</v>
      </c>
      <c r="AN816" s="25"/>
      <c r="AO816" s="24" t="s">
        <v>1300</v>
      </c>
      <c r="AP816" s="34"/>
      <c r="AQ816" s="38" t="s">
        <v>1301</v>
      </c>
      <c r="AR816" s="39" t="s">
        <v>1183</v>
      </c>
      <c r="AS816" s="40">
        <v>0.1</v>
      </c>
      <c r="AT816" s="40">
        <v>0.2</v>
      </c>
      <c r="AU816" s="41">
        <v>0.1</v>
      </c>
      <c r="AV816" s="31"/>
      <c r="AW816" s="26"/>
      <c r="AX816" s="26"/>
      <c r="AY816" s="26"/>
      <c r="AZ816" s="26">
        <v>1</v>
      </c>
      <c r="BA816" s="25"/>
      <c r="BB816" s="24">
        <v>61</v>
      </c>
      <c r="BC816" s="26">
        <v>225</v>
      </c>
      <c r="BD816" s="32" t="s">
        <v>119</v>
      </c>
      <c r="BE816" s="32">
        <v>50</v>
      </c>
      <c r="BF816" s="35" t="s">
        <v>128</v>
      </c>
      <c r="BG816" s="26" t="s">
        <v>201</v>
      </c>
      <c r="BH816" s="29">
        <v>20</v>
      </c>
      <c r="BI816" s="26" t="s">
        <v>179</v>
      </c>
      <c r="BJ816" s="37"/>
      <c r="BK816" s="36" t="s">
        <v>1302</v>
      </c>
      <c r="BL816" s="204" t="str">
        <f t="shared" si="13"/>
        <v>insert into Pokemon values ( 815, Flabébé, level, 44,  38,  39, 61,  79,  42, trainer,  Lv. 19)</v>
      </c>
    </row>
    <row r="817" spans="1:64" ht="12.75" customHeight="1">
      <c r="A817" s="12">
        <v>670</v>
      </c>
      <c r="B817" s="77" t="s">
        <v>1303</v>
      </c>
      <c r="C817" s="77"/>
      <c r="D817" s="78"/>
      <c r="E817" s="79"/>
      <c r="F817" s="79"/>
      <c r="G817" s="79"/>
      <c r="H817" s="79"/>
      <c r="I817" s="79"/>
      <c r="J817" s="79"/>
      <c r="K817" s="79"/>
      <c r="L817" s="79"/>
      <c r="M817" s="79"/>
      <c r="N817" s="79">
        <v>69</v>
      </c>
      <c r="O817" s="79"/>
      <c r="P817" s="79"/>
      <c r="Q817" s="79"/>
      <c r="R817" s="79"/>
      <c r="S817" s="79"/>
      <c r="T817" s="79"/>
      <c r="U817" s="79"/>
      <c r="V817" s="79">
        <v>101</v>
      </c>
      <c r="W817" s="79">
        <v>101</v>
      </c>
      <c r="X817" s="79"/>
      <c r="Y817" s="79">
        <v>46</v>
      </c>
      <c r="Z817" s="79">
        <v>45</v>
      </c>
      <c r="AA817" s="79"/>
      <c r="AB817" s="79"/>
      <c r="AC817" s="79"/>
      <c r="AD817" s="79"/>
      <c r="AE817" s="80">
        <v>146</v>
      </c>
      <c r="AF817" s="17">
        <v>54</v>
      </c>
      <c r="AG817" s="18">
        <v>45</v>
      </c>
      <c r="AH817" s="19">
        <v>47</v>
      </c>
      <c r="AI817" s="20">
        <v>75</v>
      </c>
      <c r="AJ817" s="21">
        <v>98</v>
      </c>
      <c r="AK817" s="22">
        <v>52</v>
      </c>
      <c r="AL817" s="23">
        <f t="shared" si="0"/>
        <v>371</v>
      </c>
      <c r="AM817" s="24" t="s">
        <v>179</v>
      </c>
      <c r="AN817" s="25"/>
      <c r="AO817" s="24" t="s">
        <v>1300</v>
      </c>
      <c r="AP817" s="34"/>
      <c r="AQ817" s="38" t="s">
        <v>1301</v>
      </c>
      <c r="AR817" s="39" t="s">
        <v>256</v>
      </c>
      <c r="AS817" s="40">
        <v>0.2</v>
      </c>
      <c r="AT817" s="40">
        <v>2</v>
      </c>
      <c r="AU817" s="41">
        <v>0.9</v>
      </c>
      <c r="AV817" s="31"/>
      <c r="AW817" s="26"/>
      <c r="AX817" s="26"/>
      <c r="AY817" s="26"/>
      <c r="AZ817" s="26">
        <v>2</v>
      </c>
      <c r="BA817" s="25"/>
      <c r="BB817" s="24">
        <v>130</v>
      </c>
      <c r="BC817" s="26">
        <v>120</v>
      </c>
      <c r="BD817" s="32" t="s">
        <v>119</v>
      </c>
      <c r="BE817" s="32">
        <v>50</v>
      </c>
      <c r="BF817" s="35" t="s">
        <v>128</v>
      </c>
      <c r="BG817" s="26" t="s">
        <v>201</v>
      </c>
      <c r="BH817" s="29">
        <v>20</v>
      </c>
      <c r="BI817" s="26" t="s">
        <v>179</v>
      </c>
      <c r="BJ817" s="37"/>
      <c r="BK817" s="36" t="s">
        <v>570</v>
      </c>
      <c r="BL817" s="204" t="str">
        <f t="shared" si="13"/>
        <v>insert into Pokemon values ( 816, Floette, level, 54,  45,  47, 75,  98,  52, trainer,  Shiny Stone)</v>
      </c>
    </row>
    <row r="818" spans="1:64" ht="12.75" customHeight="1">
      <c r="A818" s="12">
        <v>671</v>
      </c>
      <c r="B818" s="77" t="s">
        <v>1304</v>
      </c>
      <c r="C818" s="77"/>
      <c r="D818" s="78"/>
      <c r="E818" s="79"/>
      <c r="F818" s="79"/>
      <c r="G818" s="79"/>
      <c r="H818" s="79"/>
      <c r="I818" s="79"/>
      <c r="J818" s="79"/>
      <c r="K818" s="79"/>
      <c r="L818" s="79"/>
      <c r="M818" s="79"/>
      <c r="N818" s="79">
        <v>70</v>
      </c>
      <c r="O818" s="79"/>
      <c r="P818" s="79"/>
      <c r="Q818" s="79"/>
      <c r="R818" s="79"/>
      <c r="S818" s="79"/>
      <c r="T818" s="79"/>
      <c r="U818" s="79"/>
      <c r="V818" s="79">
        <v>102</v>
      </c>
      <c r="W818" s="79">
        <v>102</v>
      </c>
      <c r="X818" s="79"/>
      <c r="Y818" s="79">
        <v>47</v>
      </c>
      <c r="Z818" s="79">
        <v>46</v>
      </c>
      <c r="AA818" s="79"/>
      <c r="AB818" s="79"/>
      <c r="AC818" s="79"/>
      <c r="AD818" s="79"/>
      <c r="AE818" s="80">
        <v>147</v>
      </c>
      <c r="AF818" s="17">
        <v>78</v>
      </c>
      <c r="AG818" s="18">
        <v>65</v>
      </c>
      <c r="AH818" s="19">
        <v>68</v>
      </c>
      <c r="AI818" s="20">
        <v>112</v>
      </c>
      <c r="AJ818" s="21">
        <v>154</v>
      </c>
      <c r="AK818" s="22">
        <v>75</v>
      </c>
      <c r="AL818" s="23">
        <f t="shared" si="0"/>
        <v>552</v>
      </c>
      <c r="AM818" s="24" t="s">
        <v>179</v>
      </c>
      <c r="AN818" s="25"/>
      <c r="AO818" s="24" t="s">
        <v>1300</v>
      </c>
      <c r="AP818" s="34"/>
      <c r="AQ818" s="38" t="s">
        <v>1301</v>
      </c>
      <c r="AR818" s="39" t="s">
        <v>92</v>
      </c>
      <c r="AS818" s="40">
        <v>1.1000000000000001</v>
      </c>
      <c r="AT818" s="40">
        <v>22</v>
      </c>
      <c r="AU818" s="41">
        <v>10</v>
      </c>
      <c r="AV818" s="31"/>
      <c r="AW818" s="26"/>
      <c r="AX818" s="26"/>
      <c r="AY818" s="26"/>
      <c r="AZ818" s="26">
        <v>2</v>
      </c>
      <c r="BA818" s="25"/>
      <c r="BB818" s="24">
        <v>276</v>
      </c>
      <c r="BC818" s="26">
        <v>45</v>
      </c>
      <c r="BD818" s="32" t="s">
        <v>119</v>
      </c>
      <c r="BE818" s="32">
        <v>50</v>
      </c>
      <c r="BF818" s="35" t="s">
        <v>128</v>
      </c>
      <c r="BG818" s="26" t="s">
        <v>201</v>
      </c>
      <c r="BH818" s="29">
        <v>20</v>
      </c>
      <c r="BI818" s="26" t="s">
        <v>179</v>
      </c>
      <c r="BJ818" s="37"/>
      <c r="BK818" s="36"/>
      <c r="BL818" s="204" t="str">
        <f t="shared" si="13"/>
        <v>insert into Pokemon values ( 817, Florges, level, 78,  65,  68, 112,  154,  75, trainer,  0)</v>
      </c>
    </row>
    <row r="819" spans="1:64" ht="12.75" customHeight="1">
      <c r="A819" s="12">
        <v>672</v>
      </c>
      <c r="B819" s="77" t="s">
        <v>1305</v>
      </c>
      <c r="C819" s="77"/>
      <c r="D819" s="78"/>
      <c r="E819" s="79"/>
      <c r="F819" s="79"/>
      <c r="G819" s="79"/>
      <c r="H819" s="79"/>
      <c r="I819" s="79"/>
      <c r="J819" s="79"/>
      <c r="K819" s="79"/>
      <c r="L819" s="79"/>
      <c r="M819" s="79"/>
      <c r="N819" s="79">
        <v>89</v>
      </c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80">
        <v>221</v>
      </c>
      <c r="AF819" s="17">
        <v>66</v>
      </c>
      <c r="AG819" s="18">
        <v>65</v>
      </c>
      <c r="AH819" s="19">
        <v>48</v>
      </c>
      <c r="AI819" s="20">
        <v>62</v>
      </c>
      <c r="AJ819" s="21">
        <v>57</v>
      </c>
      <c r="AK819" s="22">
        <v>52</v>
      </c>
      <c r="AL819" s="23">
        <f t="shared" si="0"/>
        <v>350</v>
      </c>
      <c r="AM819" s="24" t="s">
        <v>65</v>
      </c>
      <c r="AN819" s="25"/>
      <c r="AO819" s="24" t="s">
        <v>582</v>
      </c>
      <c r="AP819" s="34"/>
      <c r="AQ819" s="38" t="s">
        <v>1306</v>
      </c>
      <c r="AR819" s="39" t="s">
        <v>211</v>
      </c>
      <c r="AS819" s="40">
        <v>0.9</v>
      </c>
      <c r="AT819" s="40">
        <v>68.3</v>
      </c>
      <c r="AU819" s="41">
        <v>31</v>
      </c>
      <c r="AV819" s="31">
        <v>1</v>
      </c>
      <c r="AW819" s="26"/>
      <c r="AX819" s="26"/>
      <c r="AY819" s="26"/>
      <c r="AZ819" s="26"/>
      <c r="BA819" s="25"/>
      <c r="BB819" s="24">
        <v>70</v>
      </c>
      <c r="BC819" s="26">
        <v>200</v>
      </c>
      <c r="BD819" s="32" t="s">
        <v>119</v>
      </c>
      <c r="BE819" s="32">
        <v>50</v>
      </c>
      <c r="BF819" s="35" t="s">
        <v>130</v>
      </c>
      <c r="BG819" s="26" t="s">
        <v>120</v>
      </c>
      <c r="BH819" s="29">
        <v>20</v>
      </c>
      <c r="BI819" s="26" t="s">
        <v>156</v>
      </c>
      <c r="BJ819" s="37"/>
      <c r="BK819" s="36" t="s">
        <v>77</v>
      </c>
      <c r="BL819" s="204" t="str">
        <f t="shared" si="13"/>
        <v>insert into Pokemon values ( 818, Skiddo, level, 66,  65,  48, 62,  57,  52, trainer,  Lv. 32)</v>
      </c>
    </row>
    <row r="820" spans="1:64" ht="12.75" customHeight="1">
      <c r="A820" s="12">
        <v>673</v>
      </c>
      <c r="B820" s="77" t="s">
        <v>1307</v>
      </c>
      <c r="C820" s="77"/>
      <c r="D820" s="78"/>
      <c r="E820" s="79"/>
      <c r="F820" s="79"/>
      <c r="G820" s="79"/>
      <c r="H820" s="79"/>
      <c r="I820" s="79"/>
      <c r="J820" s="79"/>
      <c r="K820" s="79"/>
      <c r="L820" s="79"/>
      <c r="M820" s="79"/>
      <c r="N820" s="79">
        <v>90</v>
      </c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80">
        <v>222</v>
      </c>
      <c r="AF820" s="17">
        <v>123</v>
      </c>
      <c r="AG820" s="18">
        <v>100</v>
      </c>
      <c r="AH820" s="19">
        <v>62</v>
      </c>
      <c r="AI820" s="20">
        <v>97</v>
      </c>
      <c r="AJ820" s="21">
        <v>81</v>
      </c>
      <c r="AK820" s="22">
        <v>68</v>
      </c>
      <c r="AL820" s="23">
        <f t="shared" si="0"/>
        <v>531</v>
      </c>
      <c r="AM820" s="24" t="s">
        <v>65</v>
      </c>
      <c r="AN820" s="25"/>
      <c r="AO820" s="24" t="s">
        <v>582</v>
      </c>
      <c r="AP820" s="34"/>
      <c r="AQ820" s="38" t="s">
        <v>1306</v>
      </c>
      <c r="AR820" s="39" t="s">
        <v>96</v>
      </c>
      <c r="AS820" s="40">
        <v>1.7</v>
      </c>
      <c r="AT820" s="40">
        <v>200.6</v>
      </c>
      <c r="AU820" s="41">
        <v>91</v>
      </c>
      <c r="AV820" s="31">
        <v>2</v>
      </c>
      <c r="AW820" s="26"/>
      <c r="AX820" s="26"/>
      <c r="AY820" s="26"/>
      <c r="AZ820" s="26"/>
      <c r="BA820" s="25"/>
      <c r="BB820" s="24">
        <v>186</v>
      </c>
      <c r="BC820" s="26">
        <v>45</v>
      </c>
      <c r="BD820" s="32" t="s">
        <v>119</v>
      </c>
      <c r="BE820" s="32">
        <v>50</v>
      </c>
      <c r="BF820" s="35" t="s">
        <v>130</v>
      </c>
      <c r="BG820" s="26" t="s">
        <v>120</v>
      </c>
      <c r="BH820" s="29">
        <v>20</v>
      </c>
      <c r="BI820" s="26" t="s">
        <v>156</v>
      </c>
      <c r="BJ820" s="37"/>
      <c r="BK820" s="36"/>
      <c r="BL820" s="204" t="str">
        <f t="shared" si="13"/>
        <v>insert into Pokemon values ( 819, Gogoat, level, 123,  100,  62, 97,  81,  68, trainer,  0)</v>
      </c>
    </row>
    <row r="821" spans="1:64" ht="12.75" customHeight="1">
      <c r="A821" s="12">
        <v>674</v>
      </c>
      <c r="B821" s="77" t="s">
        <v>1308</v>
      </c>
      <c r="C821" s="77"/>
      <c r="D821" s="78"/>
      <c r="E821" s="79"/>
      <c r="F821" s="79"/>
      <c r="G821" s="79"/>
      <c r="H821" s="79"/>
      <c r="I821" s="79"/>
      <c r="J821" s="79"/>
      <c r="K821" s="79"/>
      <c r="L821" s="79"/>
      <c r="M821" s="79"/>
      <c r="N821" s="79">
        <v>91</v>
      </c>
      <c r="O821" s="79"/>
      <c r="P821" s="79"/>
      <c r="Q821" s="79">
        <v>220</v>
      </c>
      <c r="R821" s="79"/>
      <c r="S821" s="79"/>
      <c r="T821" s="79">
        <v>92</v>
      </c>
      <c r="U821" s="79"/>
      <c r="V821" s="79">
        <v>284</v>
      </c>
      <c r="W821" s="79"/>
      <c r="X821" s="79"/>
      <c r="Y821" s="79">
        <v>105</v>
      </c>
      <c r="Z821" s="79"/>
      <c r="AA821" s="79">
        <v>111</v>
      </c>
      <c r="AB821" s="79"/>
      <c r="AC821" s="79"/>
      <c r="AD821" s="79"/>
      <c r="AE821" s="80"/>
      <c r="AF821" s="17">
        <v>67</v>
      </c>
      <c r="AG821" s="18">
        <v>82</v>
      </c>
      <c r="AH821" s="19">
        <v>62</v>
      </c>
      <c r="AI821" s="20">
        <v>46</v>
      </c>
      <c r="AJ821" s="21">
        <v>48</v>
      </c>
      <c r="AK821" s="22">
        <v>43</v>
      </c>
      <c r="AL821" s="23">
        <f t="shared" si="0"/>
        <v>348</v>
      </c>
      <c r="AM821" s="24" t="s">
        <v>280</v>
      </c>
      <c r="AN821" s="25"/>
      <c r="AO821" s="24" t="s">
        <v>427</v>
      </c>
      <c r="AP821" s="40" t="s">
        <v>473</v>
      </c>
      <c r="AQ821" s="38" t="s">
        <v>363</v>
      </c>
      <c r="AR821" s="39" t="s">
        <v>88</v>
      </c>
      <c r="AS821" s="40">
        <v>0.6</v>
      </c>
      <c r="AT821" s="40">
        <v>17.600000000000001</v>
      </c>
      <c r="AU821" s="41">
        <v>8</v>
      </c>
      <c r="AV821" s="31"/>
      <c r="AW821" s="26">
        <v>1</v>
      </c>
      <c r="AX821" s="26"/>
      <c r="AY821" s="26"/>
      <c r="AZ821" s="26"/>
      <c r="BA821" s="25"/>
      <c r="BB821" s="24">
        <v>70</v>
      </c>
      <c r="BC821" s="26">
        <v>220</v>
      </c>
      <c r="BD821" s="32" t="s">
        <v>119</v>
      </c>
      <c r="BE821" s="32">
        <v>50</v>
      </c>
      <c r="BF821" s="35" t="s">
        <v>128</v>
      </c>
      <c r="BG821" s="26" t="s">
        <v>120</v>
      </c>
      <c r="BH821" s="29">
        <v>25</v>
      </c>
      <c r="BI821" s="26" t="s">
        <v>156</v>
      </c>
      <c r="BJ821" s="41" t="s">
        <v>305</v>
      </c>
      <c r="BK821" s="36" t="s">
        <v>1309</v>
      </c>
      <c r="BL821" s="204" t="str">
        <f t="shared" si="13"/>
        <v>insert into Pokemon values ( 820, Pancham, level, 67,  82,  62, 46,  48,  43, trainer,  Lv. 32 (Dark Type in Party))</v>
      </c>
    </row>
    <row r="822" spans="1:64" ht="12.75" customHeight="1">
      <c r="A822" s="12">
        <v>675</v>
      </c>
      <c r="B822" s="77" t="s">
        <v>1310</v>
      </c>
      <c r="C822" s="77"/>
      <c r="D822" s="78"/>
      <c r="E822" s="79"/>
      <c r="F822" s="79"/>
      <c r="G822" s="79"/>
      <c r="H822" s="79"/>
      <c r="I822" s="79"/>
      <c r="J822" s="79"/>
      <c r="K822" s="79"/>
      <c r="L822" s="79"/>
      <c r="M822" s="79"/>
      <c r="N822" s="79">
        <v>92</v>
      </c>
      <c r="O822" s="79"/>
      <c r="P822" s="79"/>
      <c r="Q822" s="79">
        <v>221</v>
      </c>
      <c r="R822" s="79"/>
      <c r="S822" s="79"/>
      <c r="T822" s="79">
        <v>93</v>
      </c>
      <c r="U822" s="79"/>
      <c r="V822" s="79">
        <v>285</v>
      </c>
      <c r="W822" s="79"/>
      <c r="X822" s="79"/>
      <c r="Y822" s="79">
        <v>106</v>
      </c>
      <c r="Z822" s="79"/>
      <c r="AA822" s="79">
        <v>112</v>
      </c>
      <c r="AB822" s="79"/>
      <c r="AC822" s="79"/>
      <c r="AD822" s="79"/>
      <c r="AE822" s="80"/>
      <c r="AF822" s="17">
        <v>95</v>
      </c>
      <c r="AG822" s="18">
        <v>124</v>
      </c>
      <c r="AH822" s="19">
        <v>78</v>
      </c>
      <c r="AI822" s="20">
        <v>69</v>
      </c>
      <c r="AJ822" s="21">
        <v>71</v>
      </c>
      <c r="AK822" s="22">
        <v>58</v>
      </c>
      <c r="AL822" s="23">
        <f t="shared" si="0"/>
        <v>495</v>
      </c>
      <c r="AM822" s="24" t="s">
        <v>280</v>
      </c>
      <c r="AN822" s="25" t="s">
        <v>160</v>
      </c>
      <c r="AO822" s="24" t="s">
        <v>427</v>
      </c>
      <c r="AP822" s="40" t="s">
        <v>473</v>
      </c>
      <c r="AQ822" s="38" t="s">
        <v>363</v>
      </c>
      <c r="AR822" s="39" t="s">
        <v>510</v>
      </c>
      <c r="AS822" s="40">
        <v>2.1</v>
      </c>
      <c r="AT822" s="40">
        <v>299.8</v>
      </c>
      <c r="AU822" s="41">
        <v>136</v>
      </c>
      <c r="AV822" s="31"/>
      <c r="AW822" s="26">
        <v>2</v>
      </c>
      <c r="AX822" s="26"/>
      <c r="AY822" s="26"/>
      <c r="AZ822" s="26"/>
      <c r="BA822" s="25"/>
      <c r="BB822" s="24">
        <v>173</v>
      </c>
      <c r="BC822" s="26">
        <v>65</v>
      </c>
      <c r="BD822" s="32" t="s">
        <v>119</v>
      </c>
      <c r="BE822" s="32">
        <v>50</v>
      </c>
      <c r="BF822" s="35" t="s">
        <v>128</v>
      </c>
      <c r="BG822" s="26" t="s">
        <v>120</v>
      </c>
      <c r="BH822" s="29">
        <v>25</v>
      </c>
      <c r="BI822" s="26" t="s">
        <v>156</v>
      </c>
      <c r="BJ822" s="41" t="s">
        <v>305</v>
      </c>
      <c r="BK822" s="36"/>
      <c r="BL822" s="204" t="str">
        <f t="shared" si="13"/>
        <v>insert into Pokemon values ( 821, Pangoro, level, 95,  124,  78, 69,  71,  58, trainer,  0)</v>
      </c>
    </row>
    <row r="823" spans="1:64" ht="12.75" customHeight="1">
      <c r="A823" s="12">
        <v>676</v>
      </c>
      <c r="B823" s="77" t="s">
        <v>1311</v>
      </c>
      <c r="C823" s="77"/>
      <c r="D823" s="78"/>
      <c r="E823" s="79"/>
      <c r="F823" s="79"/>
      <c r="G823" s="79"/>
      <c r="H823" s="79"/>
      <c r="I823" s="79"/>
      <c r="J823" s="79"/>
      <c r="K823" s="79"/>
      <c r="L823" s="79"/>
      <c r="M823" s="79"/>
      <c r="N823" s="79">
        <v>93</v>
      </c>
      <c r="O823" s="79"/>
      <c r="P823" s="79"/>
      <c r="Q823" s="79"/>
      <c r="R823" s="79"/>
      <c r="S823" s="79"/>
      <c r="T823" s="79"/>
      <c r="U823" s="79"/>
      <c r="V823" s="79">
        <v>30</v>
      </c>
      <c r="W823" s="79">
        <v>30</v>
      </c>
      <c r="X823" s="79"/>
      <c r="Y823" s="79"/>
      <c r="Z823" s="79">
        <v>14</v>
      </c>
      <c r="AA823" s="79"/>
      <c r="AB823" s="79"/>
      <c r="AC823" s="79"/>
      <c r="AD823" s="79"/>
      <c r="AE823" s="80"/>
      <c r="AF823" s="17">
        <v>75</v>
      </c>
      <c r="AG823" s="18">
        <v>80</v>
      </c>
      <c r="AH823" s="19">
        <v>60</v>
      </c>
      <c r="AI823" s="20">
        <v>65</v>
      </c>
      <c r="AJ823" s="21">
        <v>90</v>
      </c>
      <c r="AK823" s="22">
        <v>102</v>
      </c>
      <c r="AL823" s="23">
        <f t="shared" si="0"/>
        <v>472</v>
      </c>
      <c r="AM823" s="24" t="s">
        <v>141</v>
      </c>
      <c r="AN823" s="25"/>
      <c r="AO823" s="24" t="s">
        <v>273</v>
      </c>
      <c r="AP823" s="34"/>
      <c r="AQ823" s="38"/>
      <c r="AR823" s="39" t="s">
        <v>167</v>
      </c>
      <c r="AS823" s="40">
        <v>1.2</v>
      </c>
      <c r="AT823" s="40">
        <v>61.7</v>
      </c>
      <c r="AU823" s="41">
        <v>28</v>
      </c>
      <c r="AV823" s="31"/>
      <c r="AW823" s="26"/>
      <c r="AX823" s="26"/>
      <c r="AY823" s="26"/>
      <c r="AZ823" s="26"/>
      <c r="BA823" s="25">
        <v>1</v>
      </c>
      <c r="BB823" s="24">
        <v>165</v>
      </c>
      <c r="BC823" s="26">
        <v>160</v>
      </c>
      <c r="BD823" s="32" t="s">
        <v>119</v>
      </c>
      <c r="BE823" s="32">
        <v>50</v>
      </c>
      <c r="BF823" s="35" t="s">
        <v>128</v>
      </c>
      <c r="BG823" s="26" t="s">
        <v>120</v>
      </c>
      <c r="BH823" s="29">
        <v>20</v>
      </c>
      <c r="BI823" s="26" t="s">
        <v>156</v>
      </c>
      <c r="BJ823" s="37"/>
      <c r="BK823" s="36"/>
      <c r="BL823" s="204" t="str">
        <f t="shared" si="13"/>
        <v>insert into Pokemon values ( 822, Furfrou, level, 75,  80,  60, 65,  90,  102, trainer,  0)</v>
      </c>
    </row>
    <row r="824" spans="1:64" ht="12.75" customHeight="1">
      <c r="A824" s="12">
        <v>677</v>
      </c>
      <c r="B824" s="77" t="s">
        <v>1312</v>
      </c>
      <c r="C824" s="77"/>
      <c r="D824" s="78"/>
      <c r="E824" s="79"/>
      <c r="F824" s="79"/>
      <c r="G824" s="79"/>
      <c r="H824" s="79"/>
      <c r="I824" s="79"/>
      <c r="J824" s="79"/>
      <c r="K824" s="79"/>
      <c r="L824" s="79"/>
      <c r="M824" s="79"/>
      <c r="N824" s="79">
        <v>114</v>
      </c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>
        <v>208</v>
      </c>
      <c r="AB824" s="79"/>
      <c r="AC824" s="79"/>
      <c r="AD824" s="79"/>
      <c r="AE824" s="80"/>
      <c r="AF824" s="17">
        <v>62</v>
      </c>
      <c r="AG824" s="18">
        <v>48</v>
      </c>
      <c r="AH824" s="19">
        <v>54</v>
      </c>
      <c r="AI824" s="20">
        <v>63</v>
      </c>
      <c r="AJ824" s="21">
        <v>60</v>
      </c>
      <c r="AK824" s="22">
        <v>68</v>
      </c>
      <c r="AL824" s="23">
        <f t="shared" si="0"/>
        <v>355</v>
      </c>
      <c r="AM824" s="24" t="s">
        <v>184</v>
      </c>
      <c r="AN824" s="25"/>
      <c r="AO824" s="24" t="s">
        <v>142</v>
      </c>
      <c r="AP824" s="40" t="s">
        <v>235</v>
      </c>
      <c r="AQ824" s="38" t="s">
        <v>347</v>
      </c>
      <c r="AR824" s="39" t="s">
        <v>118</v>
      </c>
      <c r="AS824" s="40">
        <v>0.3</v>
      </c>
      <c r="AT824" s="40">
        <v>7.7</v>
      </c>
      <c r="AU824" s="41">
        <v>3.5</v>
      </c>
      <c r="AV824" s="31"/>
      <c r="AW824" s="26"/>
      <c r="AX824" s="26"/>
      <c r="AY824" s="26"/>
      <c r="AZ824" s="26"/>
      <c r="BA824" s="25">
        <v>1</v>
      </c>
      <c r="BB824" s="24">
        <v>71</v>
      </c>
      <c r="BC824" s="26">
        <v>190</v>
      </c>
      <c r="BD824" s="32" t="s">
        <v>119</v>
      </c>
      <c r="BE824" s="32">
        <v>50</v>
      </c>
      <c r="BF824" s="35" t="s">
        <v>313</v>
      </c>
      <c r="BG824" s="26" t="s">
        <v>120</v>
      </c>
      <c r="BH824" s="29">
        <v>20</v>
      </c>
      <c r="BI824" s="26" t="s">
        <v>156</v>
      </c>
      <c r="BJ824" s="37"/>
      <c r="BK824" s="36" t="s">
        <v>1313</v>
      </c>
      <c r="BL824" s="204" t="str">
        <f t="shared" si="13"/>
        <v>insert into Pokemon values ( 823, Espurr, level, 62,  48,  54, 63,  60,  68, trainer,  Lv. 25 (Male)/Lv. 25 (Male))</v>
      </c>
    </row>
    <row r="825" spans="1:64" ht="12.75" customHeight="1">
      <c r="A825" s="12">
        <v>678</v>
      </c>
      <c r="B825" s="77" t="s">
        <v>1314</v>
      </c>
      <c r="C825" s="77"/>
      <c r="D825" s="78"/>
      <c r="E825" s="79"/>
      <c r="F825" s="79"/>
      <c r="G825" s="79"/>
      <c r="H825" s="79"/>
      <c r="I825" s="79"/>
      <c r="J825" s="79"/>
      <c r="K825" s="79"/>
      <c r="L825" s="79"/>
      <c r="M825" s="79"/>
      <c r="N825" s="79">
        <v>115</v>
      </c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>
        <v>209</v>
      </c>
      <c r="AB825" s="79"/>
      <c r="AC825" s="79"/>
      <c r="AD825" s="79"/>
      <c r="AE825" s="80"/>
      <c r="AF825" s="17">
        <v>74</v>
      </c>
      <c r="AG825" s="18">
        <v>48</v>
      </c>
      <c r="AH825" s="19">
        <v>76</v>
      </c>
      <c r="AI825" s="20">
        <v>83</v>
      </c>
      <c r="AJ825" s="21">
        <v>81</v>
      </c>
      <c r="AK825" s="22">
        <v>104</v>
      </c>
      <c r="AL825" s="23">
        <f t="shared" si="0"/>
        <v>466</v>
      </c>
      <c r="AM825" s="24" t="s">
        <v>184</v>
      </c>
      <c r="AN825" s="25"/>
      <c r="AO825" s="24" t="s">
        <v>142</v>
      </c>
      <c r="AP825" s="40" t="s">
        <v>235</v>
      </c>
      <c r="AQ825" s="38" t="s">
        <v>230</v>
      </c>
      <c r="AR825" s="39" t="s">
        <v>88</v>
      </c>
      <c r="AS825" s="40">
        <v>0.6</v>
      </c>
      <c r="AT825" s="40">
        <v>18.7</v>
      </c>
      <c r="AU825" s="41">
        <v>8.5</v>
      </c>
      <c r="AV825" s="31"/>
      <c r="AW825" s="26"/>
      <c r="AX825" s="26"/>
      <c r="AY825" s="26"/>
      <c r="AZ825" s="26"/>
      <c r="BA825" s="25">
        <v>2</v>
      </c>
      <c r="BB825" s="24">
        <v>163</v>
      </c>
      <c r="BC825" s="26">
        <v>75</v>
      </c>
      <c r="BD825" s="32" t="s">
        <v>119</v>
      </c>
      <c r="BE825" s="32">
        <v>50</v>
      </c>
      <c r="BF825" s="35" t="s">
        <v>128</v>
      </c>
      <c r="BG825" s="26" t="s">
        <v>120</v>
      </c>
      <c r="BH825" s="29">
        <v>20</v>
      </c>
      <c r="BI825" s="26" t="s">
        <v>156</v>
      </c>
      <c r="BJ825" s="37"/>
      <c r="BK825" s="36"/>
      <c r="BL825" s="204" t="str">
        <f t="shared" si="13"/>
        <v>insert into Pokemon values ( 824, Meowstic (Female), level, 74,  48,  76, 83,  81,  104, trainer,  0)</v>
      </c>
    </row>
    <row r="826" spans="1:64" ht="12.75" customHeight="1">
      <c r="A826" s="12">
        <v>678.1</v>
      </c>
      <c r="B826" s="77" t="s">
        <v>1315</v>
      </c>
      <c r="C826" s="77"/>
      <c r="D826" s="78"/>
      <c r="E826" s="79"/>
      <c r="F826" s="79"/>
      <c r="G826" s="79"/>
      <c r="H826" s="79"/>
      <c r="I826" s="79"/>
      <c r="J826" s="79"/>
      <c r="K826" s="79"/>
      <c r="L826" s="79"/>
      <c r="M826" s="79"/>
      <c r="N826" s="79">
        <v>115</v>
      </c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>
        <v>209</v>
      </c>
      <c r="AB826" s="79"/>
      <c r="AC826" s="79"/>
      <c r="AD826" s="79"/>
      <c r="AE826" s="80"/>
      <c r="AF826" s="17">
        <v>74</v>
      </c>
      <c r="AG826" s="18">
        <v>48</v>
      </c>
      <c r="AH826" s="19">
        <v>76</v>
      </c>
      <c r="AI826" s="20">
        <v>83</v>
      </c>
      <c r="AJ826" s="21">
        <v>81</v>
      </c>
      <c r="AK826" s="22">
        <v>104</v>
      </c>
      <c r="AL826" s="23">
        <f t="shared" si="0"/>
        <v>466</v>
      </c>
      <c r="AM826" s="24" t="s">
        <v>184</v>
      </c>
      <c r="AN826" s="25"/>
      <c r="AO826" s="24" t="s">
        <v>142</v>
      </c>
      <c r="AP826" s="40" t="s">
        <v>235</v>
      </c>
      <c r="AQ826" s="38" t="s">
        <v>603</v>
      </c>
      <c r="AR826" s="39" t="s">
        <v>88</v>
      </c>
      <c r="AS826" s="40">
        <v>0.6</v>
      </c>
      <c r="AT826" s="40">
        <v>18.7</v>
      </c>
      <c r="AU826" s="41">
        <v>8.5</v>
      </c>
      <c r="AV826" s="31"/>
      <c r="AW826" s="26"/>
      <c r="AX826" s="26"/>
      <c r="AY826" s="26"/>
      <c r="AZ826" s="26"/>
      <c r="BA826" s="25">
        <v>2</v>
      </c>
      <c r="BB826" s="24">
        <v>163</v>
      </c>
      <c r="BC826" s="26">
        <v>75</v>
      </c>
      <c r="BD826" s="32" t="s">
        <v>119</v>
      </c>
      <c r="BE826" s="32">
        <v>50</v>
      </c>
      <c r="BF826" s="35" t="s">
        <v>107</v>
      </c>
      <c r="BG826" s="26" t="s">
        <v>120</v>
      </c>
      <c r="BH826" s="29">
        <v>20</v>
      </c>
      <c r="BI826" s="26" t="s">
        <v>156</v>
      </c>
      <c r="BJ826" s="37"/>
      <c r="BK826" s="36"/>
      <c r="BL826" s="204" t="str">
        <f t="shared" si="13"/>
        <v>insert into Pokemon values ( 825, Meowstic (Male), level, 74,  48,  76, 83,  81,  104, trainer,  0)</v>
      </c>
    </row>
    <row r="827" spans="1:64" ht="12.75" customHeight="1">
      <c r="A827" s="12">
        <v>679</v>
      </c>
      <c r="B827" s="77" t="s">
        <v>1316</v>
      </c>
      <c r="C827" s="77"/>
      <c r="D827" s="78"/>
      <c r="E827" s="79"/>
      <c r="F827" s="79"/>
      <c r="G827" s="79"/>
      <c r="H827" s="79"/>
      <c r="I827" s="79"/>
      <c r="J827" s="79"/>
      <c r="K827" s="79"/>
      <c r="L827" s="79"/>
      <c r="M827" s="79"/>
      <c r="N827" s="79">
        <v>117</v>
      </c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>
        <v>330</v>
      </c>
      <c r="AB827" s="79"/>
      <c r="AC827" s="79"/>
      <c r="AD827" s="79"/>
      <c r="AE827" s="80"/>
      <c r="AF827" s="17">
        <v>45</v>
      </c>
      <c r="AG827" s="18">
        <v>80</v>
      </c>
      <c r="AH827" s="19">
        <v>100</v>
      </c>
      <c r="AI827" s="20">
        <v>35</v>
      </c>
      <c r="AJ827" s="21">
        <v>37</v>
      </c>
      <c r="AK827" s="22">
        <v>28</v>
      </c>
      <c r="AL827" s="23">
        <f t="shared" si="0"/>
        <v>325</v>
      </c>
      <c r="AM827" s="24" t="s">
        <v>192</v>
      </c>
      <c r="AN827" s="25" t="s">
        <v>389</v>
      </c>
      <c r="AO827" s="24" t="s">
        <v>150</v>
      </c>
      <c r="AP827" s="34"/>
      <c r="AQ827" s="38"/>
      <c r="AR827" s="39" t="s">
        <v>182</v>
      </c>
      <c r="AS827" s="40">
        <v>0.8</v>
      </c>
      <c r="AT827" s="40">
        <v>4.4000000000000004</v>
      </c>
      <c r="AU827" s="41">
        <v>2</v>
      </c>
      <c r="AV827" s="31"/>
      <c r="AW827" s="26"/>
      <c r="AX827" s="26">
        <v>1</v>
      </c>
      <c r="AY827" s="26"/>
      <c r="AZ827" s="26"/>
      <c r="BA827" s="25"/>
      <c r="BB827" s="24">
        <v>65</v>
      </c>
      <c r="BC827" s="26">
        <v>180</v>
      </c>
      <c r="BD827" s="32" t="s">
        <v>119</v>
      </c>
      <c r="BE827" s="32">
        <v>50</v>
      </c>
      <c r="BF827" s="35" t="s">
        <v>130</v>
      </c>
      <c r="BG827" s="26" t="s">
        <v>120</v>
      </c>
      <c r="BH827" s="29">
        <v>20</v>
      </c>
      <c r="BI827" s="26" t="s">
        <v>329</v>
      </c>
      <c r="BJ827" s="37"/>
      <c r="BK827" s="36" t="s">
        <v>432</v>
      </c>
      <c r="BL827" s="204" t="str">
        <f t="shared" si="13"/>
        <v>insert into Pokemon values ( 826, Honedge, level, 45,  80,  100, 35,  37,  28, trainer,  Lv. 35)</v>
      </c>
    </row>
    <row r="828" spans="1:64" ht="12.75" customHeight="1">
      <c r="A828" s="12">
        <v>680</v>
      </c>
      <c r="B828" s="77" t="s">
        <v>1317</v>
      </c>
      <c r="C828" s="77"/>
      <c r="D828" s="78"/>
      <c r="E828" s="79"/>
      <c r="F828" s="79"/>
      <c r="G828" s="79"/>
      <c r="H828" s="79"/>
      <c r="I828" s="79"/>
      <c r="J828" s="79"/>
      <c r="K828" s="79"/>
      <c r="L828" s="79"/>
      <c r="M828" s="79"/>
      <c r="N828" s="79">
        <v>118</v>
      </c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>
        <v>331</v>
      </c>
      <c r="AB828" s="79"/>
      <c r="AC828" s="79"/>
      <c r="AD828" s="79"/>
      <c r="AE828" s="80"/>
      <c r="AF828" s="17">
        <v>59</v>
      </c>
      <c r="AG828" s="18">
        <v>110</v>
      </c>
      <c r="AH828" s="19">
        <v>150</v>
      </c>
      <c r="AI828" s="20">
        <v>45</v>
      </c>
      <c r="AJ828" s="21">
        <v>49</v>
      </c>
      <c r="AK828" s="22">
        <v>35</v>
      </c>
      <c r="AL828" s="23">
        <f t="shared" si="0"/>
        <v>448</v>
      </c>
      <c r="AM828" s="24" t="s">
        <v>192</v>
      </c>
      <c r="AN828" s="25" t="s">
        <v>389</v>
      </c>
      <c r="AO828" s="24" t="s">
        <v>150</v>
      </c>
      <c r="AP828" s="34"/>
      <c r="AQ828" s="38"/>
      <c r="AR828" s="39" t="s">
        <v>182</v>
      </c>
      <c r="AS828" s="40">
        <v>0.8</v>
      </c>
      <c r="AT828" s="40">
        <v>9.9</v>
      </c>
      <c r="AU828" s="41">
        <v>4.5</v>
      </c>
      <c r="AV828" s="31"/>
      <c r="AW828" s="26"/>
      <c r="AX828" s="26">
        <v>2</v>
      </c>
      <c r="AY828" s="26"/>
      <c r="AZ828" s="26"/>
      <c r="BA828" s="25"/>
      <c r="BB828" s="24">
        <v>157</v>
      </c>
      <c r="BC828" s="26">
        <v>90</v>
      </c>
      <c r="BD828" s="32" t="s">
        <v>119</v>
      </c>
      <c r="BE828" s="32">
        <v>50</v>
      </c>
      <c r="BF828" s="35" t="s">
        <v>130</v>
      </c>
      <c r="BG828" s="26" t="s">
        <v>120</v>
      </c>
      <c r="BH828" s="29">
        <v>20</v>
      </c>
      <c r="BI828" s="26" t="s">
        <v>329</v>
      </c>
      <c r="BJ828" s="37"/>
      <c r="BK828" s="36" t="s">
        <v>604</v>
      </c>
      <c r="BL828" s="204" t="str">
        <f t="shared" si="13"/>
        <v>insert into Pokemon values ( 827, Doublade, level, 59,  110,  150, 45,  49,  35, trainer,  Dusk Stone)</v>
      </c>
    </row>
    <row r="829" spans="1:64" ht="12.75" customHeight="1">
      <c r="A829" s="12">
        <v>681</v>
      </c>
      <c r="B829" s="77" t="s">
        <v>1318</v>
      </c>
      <c r="C829" s="77"/>
      <c r="D829" s="78"/>
      <c r="E829" s="79"/>
      <c r="F829" s="79"/>
      <c r="G829" s="79"/>
      <c r="H829" s="79"/>
      <c r="I829" s="79"/>
      <c r="J829" s="79"/>
      <c r="K829" s="79"/>
      <c r="L829" s="79"/>
      <c r="M829" s="79"/>
      <c r="N829" s="79">
        <v>119</v>
      </c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>
        <v>332</v>
      </c>
      <c r="AB829" s="79"/>
      <c r="AC829" s="79"/>
      <c r="AD829" s="79"/>
      <c r="AE829" s="80"/>
      <c r="AF829" s="17">
        <v>60</v>
      </c>
      <c r="AG829" s="18">
        <v>50</v>
      </c>
      <c r="AH829" s="19">
        <v>140</v>
      </c>
      <c r="AI829" s="20">
        <v>50</v>
      </c>
      <c r="AJ829" s="21">
        <v>140</v>
      </c>
      <c r="AK829" s="22">
        <v>60</v>
      </c>
      <c r="AL829" s="23">
        <f t="shared" si="0"/>
        <v>500</v>
      </c>
      <c r="AM829" s="24" t="s">
        <v>192</v>
      </c>
      <c r="AN829" s="25" t="s">
        <v>389</v>
      </c>
      <c r="AO829" s="24" t="s">
        <v>1319</v>
      </c>
      <c r="AP829" s="34"/>
      <c r="AQ829" s="38"/>
      <c r="AR829" s="39" t="s">
        <v>96</v>
      </c>
      <c r="AS829" s="40">
        <v>1.7</v>
      </c>
      <c r="AT829" s="40">
        <v>116.8</v>
      </c>
      <c r="AU829" s="41">
        <v>53</v>
      </c>
      <c r="AV829" s="31"/>
      <c r="AW829" s="26"/>
      <c r="AX829" s="26">
        <v>2</v>
      </c>
      <c r="AY829" s="26"/>
      <c r="AZ829" s="26">
        <v>1</v>
      </c>
      <c r="BA829" s="25"/>
      <c r="BB829" s="24">
        <v>250</v>
      </c>
      <c r="BC829" s="26">
        <v>45</v>
      </c>
      <c r="BD829" s="32" t="s">
        <v>119</v>
      </c>
      <c r="BE829" s="32">
        <v>50</v>
      </c>
      <c r="BF829" s="35" t="s">
        <v>130</v>
      </c>
      <c r="BG829" s="26" t="s">
        <v>120</v>
      </c>
      <c r="BH829" s="29">
        <v>20</v>
      </c>
      <c r="BI829" s="26" t="s">
        <v>329</v>
      </c>
      <c r="BJ829" s="37"/>
      <c r="BK829" s="36"/>
      <c r="BL829" s="204" t="str">
        <f t="shared" si="13"/>
        <v>insert into Pokemon values ( 828, Aegislash (Shield), level, 60,  50,  140, 50,  140,  60, trainer,  0)</v>
      </c>
    </row>
    <row r="830" spans="1:64" ht="12.75" customHeight="1">
      <c r="A830" s="12">
        <v>681.1</v>
      </c>
      <c r="B830" s="77" t="s">
        <v>1320</v>
      </c>
      <c r="C830" s="77"/>
      <c r="D830" s="78"/>
      <c r="E830" s="79"/>
      <c r="F830" s="79"/>
      <c r="G830" s="79"/>
      <c r="H830" s="79"/>
      <c r="I830" s="79"/>
      <c r="J830" s="79"/>
      <c r="K830" s="79"/>
      <c r="L830" s="79"/>
      <c r="M830" s="79"/>
      <c r="N830" s="79">
        <v>119</v>
      </c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>
        <v>332</v>
      </c>
      <c r="AB830" s="79"/>
      <c r="AC830" s="79"/>
      <c r="AD830" s="79"/>
      <c r="AE830" s="80"/>
      <c r="AF830" s="17">
        <v>60</v>
      </c>
      <c r="AG830" s="18">
        <v>140</v>
      </c>
      <c r="AH830" s="19">
        <v>50</v>
      </c>
      <c r="AI830" s="20">
        <v>140</v>
      </c>
      <c r="AJ830" s="21">
        <v>50</v>
      </c>
      <c r="AK830" s="22">
        <v>60</v>
      </c>
      <c r="AL830" s="23">
        <f t="shared" si="0"/>
        <v>500</v>
      </c>
      <c r="AM830" s="24" t="s">
        <v>192</v>
      </c>
      <c r="AN830" s="25" t="s">
        <v>389</v>
      </c>
      <c r="AO830" s="24" t="s">
        <v>1319</v>
      </c>
      <c r="AP830" s="34"/>
      <c r="AQ830" s="38"/>
      <c r="AR830" s="39" t="s">
        <v>96</v>
      </c>
      <c r="AS830" s="40">
        <v>1.7</v>
      </c>
      <c r="AT830" s="40">
        <v>116.8</v>
      </c>
      <c r="AU830" s="41">
        <v>53</v>
      </c>
      <c r="AV830" s="31"/>
      <c r="AW830" s="26">
        <v>2</v>
      </c>
      <c r="AX830" s="26"/>
      <c r="AY830" s="26">
        <v>1</v>
      </c>
      <c r="AZ830" s="26"/>
      <c r="BA830" s="25"/>
      <c r="BB830" s="24">
        <v>250</v>
      </c>
      <c r="BC830" s="26">
        <v>45</v>
      </c>
      <c r="BD830" s="32" t="s">
        <v>119</v>
      </c>
      <c r="BE830" s="32">
        <v>50</v>
      </c>
      <c r="BF830" s="35" t="s">
        <v>130</v>
      </c>
      <c r="BG830" s="26" t="s">
        <v>120</v>
      </c>
      <c r="BH830" s="29">
        <v>20</v>
      </c>
      <c r="BI830" s="26" t="s">
        <v>329</v>
      </c>
      <c r="BJ830" s="37"/>
      <c r="BK830" s="36"/>
      <c r="BL830" s="204" t="str">
        <f t="shared" si="13"/>
        <v>insert into Pokemon values ( 829, Aegislash (Blade), level, 60,  140,  50, 140,  50,  60, trainer,  0)</v>
      </c>
    </row>
    <row r="831" spans="1:64" ht="12.75" customHeight="1">
      <c r="A831" s="12">
        <v>682</v>
      </c>
      <c r="B831" s="77" t="s">
        <v>1321</v>
      </c>
      <c r="C831" s="77"/>
      <c r="D831" s="78"/>
      <c r="E831" s="79"/>
      <c r="F831" s="79"/>
      <c r="G831" s="79"/>
      <c r="H831" s="79"/>
      <c r="I831" s="79"/>
      <c r="J831" s="79"/>
      <c r="K831" s="79"/>
      <c r="L831" s="79"/>
      <c r="M831" s="79"/>
      <c r="N831" s="79">
        <v>129</v>
      </c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>
        <v>212</v>
      </c>
      <c r="AB831" s="79"/>
      <c r="AC831" s="79"/>
      <c r="AD831" s="79"/>
      <c r="AE831" s="80"/>
      <c r="AF831" s="17">
        <v>78</v>
      </c>
      <c r="AG831" s="18">
        <v>52</v>
      </c>
      <c r="AH831" s="19">
        <v>60</v>
      </c>
      <c r="AI831" s="20">
        <v>63</v>
      </c>
      <c r="AJ831" s="21">
        <v>65</v>
      </c>
      <c r="AK831" s="22">
        <v>23</v>
      </c>
      <c r="AL831" s="23">
        <f t="shared" si="0"/>
        <v>341</v>
      </c>
      <c r="AM831" s="24" t="s">
        <v>179</v>
      </c>
      <c r="AN831" s="25"/>
      <c r="AO831" s="24" t="s">
        <v>444</v>
      </c>
      <c r="AP831" s="34"/>
      <c r="AQ831" s="38" t="s">
        <v>1322</v>
      </c>
      <c r="AR831" s="39" t="s">
        <v>256</v>
      </c>
      <c r="AS831" s="40">
        <v>0.2</v>
      </c>
      <c r="AT831" s="40">
        <v>1.1000000000000001</v>
      </c>
      <c r="AU831" s="41">
        <v>0.5</v>
      </c>
      <c r="AV831" s="31">
        <v>1</v>
      </c>
      <c r="AW831" s="26"/>
      <c r="AX831" s="26"/>
      <c r="AY831" s="26"/>
      <c r="AZ831" s="26"/>
      <c r="BA831" s="25"/>
      <c r="BB831" s="24">
        <v>68</v>
      </c>
      <c r="BC831" s="26">
        <v>200</v>
      </c>
      <c r="BD831" s="32" t="s">
        <v>119</v>
      </c>
      <c r="BE831" s="32">
        <v>50</v>
      </c>
      <c r="BF831" s="35" t="s">
        <v>218</v>
      </c>
      <c r="BG831" s="26" t="s">
        <v>120</v>
      </c>
      <c r="BH831" s="29">
        <v>20</v>
      </c>
      <c r="BI831" s="26" t="s">
        <v>179</v>
      </c>
      <c r="BJ831" s="37"/>
      <c r="BK831" s="36" t="s">
        <v>1323</v>
      </c>
      <c r="BL831" s="204" t="str">
        <f t="shared" si="13"/>
        <v>insert into Pokemon values ( 830, Spritzee, level, 78,  52,  60, 63,  65,  23, trainer,  Trade (Holding Sachet))</v>
      </c>
    </row>
    <row r="832" spans="1:64" ht="12.75" customHeight="1">
      <c r="A832" s="12">
        <v>683</v>
      </c>
      <c r="B832" s="77" t="s">
        <v>1324</v>
      </c>
      <c r="C832" s="77"/>
      <c r="D832" s="78"/>
      <c r="E832" s="79"/>
      <c r="F832" s="79"/>
      <c r="G832" s="79"/>
      <c r="H832" s="79"/>
      <c r="I832" s="79"/>
      <c r="J832" s="79"/>
      <c r="K832" s="79"/>
      <c r="L832" s="79"/>
      <c r="M832" s="79"/>
      <c r="N832" s="79">
        <v>130</v>
      </c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>
        <v>213</v>
      </c>
      <c r="AB832" s="79"/>
      <c r="AC832" s="79"/>
      <c r="AD832" s="79"/>
      <c r="AE832" s="80"/>
      <c r="AF832" s="17">
        <v>101</v>
      </c>
      <c r="AG832" s="18">
        <v>72</v>
      </c>
      <c r="AH832" s="19">
        <v>72</v>
      </c>
      <c r="AI832" s="20">
        <v>99</v>
      </c>
      <c r="AJ832" s="21">
        <v>89</v>
      </c>
      <c r="AK832" s="22">
        <v>29</v>
      </c>
      <c r="AL832" s="23">
        <f t="shared" si="0"/>
        <v>462</v>
      </c>
      <c r="AM832" s="24" t="s">
        <v>179</v>
      </c>
      <c r="AN832" s="25"/>
      <c r="AO832" s="24" t="s">
        <v>444</v>
      </c>
      <c r="AP832" s="34"/>
      <c r="AQ832" s="38" t="s">
        <v>1322</v>
      </c>
      <c r="AR832" s="39" t="s">
        <v>182</v>
      </c>
      <c r="AS832" s="40">
        <v>0.8</v>
      </c>
      <c r="AT832" s="40">
        <v>34.200000000000003</v>
      </c>
      <c r="AU832" s="41">
        <v>15.5</v>
      </c>
      <c r="AV832" s="31">
        <v>2</v>
      </c>
      <c r="AW832" s="26"/>
      <c r="AX832" s="26"/>
      <c r="AY832" s="26"/>
      <c r="AZ832" s="26"/>
      <c r="BA832" s="25"/>
      <c r="BB832" s="24">
        <v>162</v>
      </c>
      <c r="BC832" s="26">
        <v>140</v>
      </c>
      <c r="BD832" s="32" t="s">
        <v>119</v>
      </c>
      <c r="BE832" s="32">
        <v>50</v>
      </c>
      <c r="BF832" s="35" t="s">
        <v>218</v>
      </c>
      <c r="BG832" s="26" t="s">
        <v>120</v>
      </c>
      <c r="BH832" s="29">
        <v>20</v>
      </c>
      <c r="BI832" s="26" t="s">
        <v>179</v>
      </c>
      <c r="BJ832" s="37"/>
      <c r="BK832" s="36"/>
      <c r="BL832" s="204" t="str">
        <f t="shared" si="13"/>
        <v>insert into Pokemon values ( 831, Aromatisse, level, 101,  72,  72, 99,  89,  29, trainer,  0)</v>
      </c>
    </row>
    <row r="833" spans="1:64" ht="12.75" customHeight="1">
      <c r="A833" s="12">
        <v>684</v>
      </c>
      <c r="B833" s="77" t="s">
        <v>1325</v>
      </c>
      <c r="C833" s="77"/>
      <c r="D833" s="78"/>
      <c r="E833" s="79"/>
      <c r="F833" s="79"/>
      <c r="G833" s="79"/>
      <c r="H833" s="79"/>
      <c r="I833" s="79"/>
      <c r="J833" s="79"/>
      <c r="K833" s="79"/>
      <c r="L833" s="79"/>
      <c r="M833" s="79"/>
      <c r="N833" s="79">
        <v>131</v>
      </c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>
        <v>210</v>
      </c>
      <c r="AB833" s="79"/>
      <c r="AC833" s="79"/>
      <c r="AD833" s="79"/>
      <c r="AE833" s="80"/>
      <c r="AF833" s="17">
        <v>62</v>
      </c>
      <c r="AG833" s="18">
        <v>48</v>
      </c>
      <c r="AH833" s="19">
        <v>66</v>
      </c>
      <c r="AI833" s="20">
        <v>59</v>
      </c>
      <c r="AJ833" s="21">
        <v>57</v>
      </c>
      <c r="AK833" s="22">
        <v>49</v>
      </c>
      <c r="AL833" s="23">
        <f t="shared" si="0"/>
        <v>341</v>
      </c>
      <c r="AM833" s="24" t="s">
        <v>179</v>
      </c>
      <c r="AN833" s="25"/>
      <c r="AO833" s="24" t="s">
        <v>1326</v>
      </c>
      <c r="AP833" s="34"/>
      <c r="AQ833" s="38" t="s">
        <v>425</v>
      </c>
      <c r="AR833" s="39" t="s">
        <v>178</v>
      </c>
      <c r="AS833" s="40">
        <v>0.4</v>
      </c>
      <c r="AT833" s="40">
        <v>7.7</v>
      </c>
      <c r="AU833" s="41">
        <v>3.5</v>
      </c>
      <c r="AV833" s="31"/>
      <c r="AW833" s="26"/>
      <c r="AX833" s="26">
        <v>1</v>
      </c>
      <c r="AY833" s="26"/>
      <c r="AZ833" s="26"/>
      <c r="BA833" s="25"/>
      <c r="BB833" s="24">
        <v>68</v>
      </c>
      <c r="BC833" s="26">
        <v>200</v>
      </c>
      <c r="BD833" s="32" t="s">
        <v>119</v>
      </c>
      <c r="BE833" s="32">
        <v>50</v>
      </c>
      <c r="BF833" s="35" t="s">
        <v>128</v>
      </c>
      <c r="BG833" s="26" t="s">
        <v>120</v>
      </c>
      <c r="BH833" s="29">
        <v>20</v>
      </c>
      <c r="BI833" s="26" t="s">
        <v>179</v>
      </c>
      <c r="BJ833" s="37"/>
      <c r="BK833" s="36" t="s">
        <v>1327</v>
      </c>
      <c r="BL833" s="204" t="str">
        <f t="shared" si="13"/>
        <v>insert into Pokemon values ( 832, Swirlix, level, 62,  48,  66, 59,  57,  49, trainer,  Trade (Holding Whipped Dream))</v>
      </c>
    </row>
    <row r="834" spans="1:64" ht="12.75" customHeight="1">
      <c r="A834" s="12">
        <v>685</v>
      </c>
      <c r="B834" s="77" t="s">
        <v>1328</v>
      </c>
      <c r="C834" s="77"/>
      <c r="D834" s="78"/>
      <c r="E834" s="79"/>
      <c r="F834" s="79"/>
      <c r="G834" s="79"/>
      <c r="H834" s="79"/>
      <c r="I834" s="79"/>
      <c r="J834" s="79"/>
      <c r="K834" s="79"/>
      <c r="L834" s="79"/>
      <c r="M834" s="79"/>
      <c r="N834" s="79">
        <v>132</v>
      </c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  <c r="AA834" s="79">
        <v>211</v>
      </c>
      <c r="AB834" s="79"/>
      <c r="AC834" s="79"/>
      <c r="AD834" s="79"/>
      <c r="AE834" s="80"/>
      <c r="AF834" s="17">
        <v>82</v>
      </c>
      <c r="AG834" s="18">
        <v>80</v>
      </c>
      <c r="AH834" s="19">
        <v>86</v>
      </c>
      <c r="AI834" s="20">
        <v>85</v>
      </c>
      <c r="AJ834" s="21">
        <v>75</v>
      </c>
      <c r="AK834" s="22">
        <v>72</v>
      </c>
      <c r="AL834" s="23">
        <f t="shared" si="0"/>
        <v>480</v>
      </c>
      <c r="AM834" s="24" t="s">
        <v>179</v>
      </c>
      <c r="AN834" s="25"/>
      <c r="AO834" s="24" t="s">
        <v>1326</v>
      </c>
      <c r="AP834" s="34"/>
      <c r="AQ834" s="38" t="s">
        <v>425</v>
      </c>
      <c r="AR834" s="39" t="s">
        <v>182</v>
      </c>
      <c r="AS834" s="40">
        <v>0.8</v>
      </c>
      <c r="AT834" s="40">
        <v>11</v>
      </c>
      <c r="AU834" s="41">
        <v>5</v>
      </c>
      <c r="AV834" s="31"/>
      <c r="AW834" s="26"/>
      <c r="AX834" s="26">
        <v>2</v>
      </c>
      <c r="AY834" s="26"/>
      <c r="AZ834" s="26"/>
      <c r="BA834" s="25"/>
      <c r="BB834" s="24">
        <v>168</v>
      </c>
      <c r="BC834" s="26">
        <v>140</v>
      </c>
      <c r="BD834" s="32" t="s">
        <v>119</v>
      </c>
      <c r="BE834" s="32">
        <v>50</v>
      </c>
      <c r="BF834" s="35" t="s">
        <v>128</v>
      </c>
      <c r="BG834" s="26" t="s">
        <v>120</v>
      </c>
      <c r="BH834" s="29">
        <v>20</v>
      </c>
      <c r="BI834" s="26" t="s">
        <v>179</v>
      </c>
      <c r="BJ834" s="37"/>
      <c r="BK834" s="36"/>
      <c r="BL834" s="204" t="str">
        <f t="shared" si="13"/>
        <v>insert into Pokemon values ( 833, Slurpuff, level, 82,  80,  86, 85,  75,  72, trainer,  0)</v>
      </c>
    </row>
    <row r="835" spans="1:64" ht="12.75" customHeight="1">
      <c r="A835" s="12">
        <v>686</v>
      </c>
      <c r="B835" s="77" t="s">
        <v>1329</v>
      </c>
      <c r="C835" s="77"/>
      <c r="D835" s="78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>
        <v>10</v>
      </c>
      <c r="P835" s="79"/>
      <c r="Q835" s="79"/>
      <c r="R835" s="79"/>
      <c r="S835" s="79"/>
      <c r="T835" s="79"/>
      <c r="U835" s="79"/>
      <c r="V835" s="79">
        <v>26</v>
      </c>
      <c r="W835" s="79">
        <v>26</v>
      </c>
      <c r="X835" s="79"/>
      <c r="Y835" s="79"/>
      <c r="Z835" s="79">
        <v>10</v>
      </c>
      <c r="AA835" s="79">
        <v>290</v>
      </c>
      <c r="AB835" s="79">
        <v>108</v>
      </c>
      <c r="AC835" s="79"/>
      <c r="AD835" s="79"/>
      <c r="AE835" s="80"/>
      <c r="AF835" s="17">
        <v>53</v>
      </c>
      <c r="AG835" s="18">
        <v>54</v>
      </c>
      <c r="AH835" s="19">
        <v>53</v>
      </c>
      <c r="AI835" s="20">
        <v>37</v>
      </c>
      <c r="AJ835" s="21">
        <v>46</v>
      </c>
      <c r="AK835" s="22">
        <v>45</v>
      </c>
      <c r="AL835" s="23">
        <f t="shared" si="0"/>
        <v>288</v>
      </c>
      <c r="AM835" s="24" t="s">
        <v>160</v>
      </c>
      <c r="AN835" s="25" t="s">
        <v>184</v>
      </c>
      <c r="AO835" s="24" t="s">
        <v>656</v>
      </c>
      <c r="AP835" s="40" t="s">
        <v>634</v>
      </c>
      <c r="AQ835" s="38" t="s">
        <v>235</v>
      </c>
      <c r="AR835" s="39" t="s">
        <v>178</v>
      </c>
      <c r="AS835" s="40">
        <v>0.4</v>
      </c>
      <c r="AT835" s="40">
        <v>7.7</v>
      </c>
      <c r="AU835" s="41">
        <v>3.5</v>
      </c>
      <c r="AV835" s="31"/>
      <c r="AW835" s="26">
        <v>1</v>
      </c>
      <c r="AX835" s="26"/>
      <c r="AY835" s="26"/>
      <c r="AZ835" s="26"/>
      <c r="BA835" s="25"/>
      <c r="BB835" s="24">
        <v>58</v>
      </c>
      <c r="BC835" s="26">
        <v>190</v>
      </c>
      <c r="BD835" s="32" t="s">
        <v>119</v>
      </c>
      <c r="BE835" s="32">
        <v>50</v>
      </c>
      <c r="BF835" s="35" t="s">
        <v>107</v>
      </c>
      <c r="BG835" s="26" t="s">
        <v>120</v>
      </c>
      <c r="BH835" s="29">
        <v>20</v>
      </c>
      <c r="BI835" s="26" t="s">
        <v>108</v>
      </c>
      <c r="BJ835" s="41" t="s">
        <v>456</v>
      </c>
      <c r="BK835" s="36" t="s">
        <v>1330</v>
      </c>
      <c r="BL835" s="204" t="str">
        <f t="shared" ref="BL835:BL898" si="14">"insert into Pokemon values ( "&amp;ROW()-1&amp;", "&amp;B835&amp;", level, "&amp;AF835&amp;",  "&amp;AG835&amp;",  "&amp;AH835&amp;", "&amp;AI835&amp;",  "&amp;AJ835&amp;",  "&amp;AK835&amp;", trainer,  "&amp;IF(BK835="","0",BK835)&amp;")"</f>
        <v>insert into Pokemon values ( 834, Inkay, level, 53,  54,  53, 37,  46,  45, trainer,  Lv. 30 (Switch Upside Down))</v>
      </c>
    </row>
    <row r="836" spans="1:64" ht="12.75" customHeight="1">
      <c r="A836" s="12">
        <v>687</v>
      </c>
      <c r="B836" s="77" t="s">
        <v>1331</v>
      </c>
      <c r="C836" s="77"/>
      <c r="D836" s="78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79">
        <v>11</v>
      </c>
      <c r="P836" s="79"/>
      <c r="Q836" s="79"/>
      <c r="R836" s="79"/>
      <c r="S836" s="79"/>
      <c r="T836" s="79"/>
      <c r="U836" s="79"/>
      <c r="V836" s="79">
        <v>27</v>
      </c>
      <c r="W836" s="79">
        <v>27</v>
      </c>
      <c r="X836" s="79"/>
      <c r="Y836" s="79"/>
      <c r="Z836" s="79">
        <v>11</v>
      </c>
      <c r="AA836" s="79">
        <v>291</v>
      </c>
      <c r="AB836" s="79">
        <v>109</v>
      </c>
      <c r="AC836" s="79"/>
      <c r="AD836" s="79"/>
      <c r="AE836" s="80"/>
      <c r="AF836" s="17">
        <v>86</v>
      </c>
      <c r="AG836" s="18">
        <v>92</v>
      </c>
      <c r="AH836" s="19">
        <v>88</v>
      </c>
      <c r="AI836" s="20">
        <v>68</v>
      </c>
      <c r="AJ836" s="21">
        <v>75</v>
      </c>
      <c r="AK836" s="22">
        <v>73</v>
      </c>
      <c r="AL836" s="23">
        <f t="shared" si="0"/>
        <v>482</v>
      </c>
      <c r="AM836" s="24" t="s">
        <v>160</v>
      </c>
      <c r="AN836" s="25" t="s">
        <v>184</v>
      </c>
      <c r="AO836" s="24" t="s">
        <v>656</v>
      </c>
      <c r="AP836" s="40" t="s">
        <v>634</v>
      </c>
      <c r="AQ836" s="38" t="s">
        <v>235</v>
      </c>
      <c r="AR836" s="39" t="s">
        <v>148</v>
      </c>
      <c r="AS836" s="40">
        <v>1.5</v>
      </c>
      <c r="AT836" s="40">
        <v>103.6</v>
      </c>
      <c r="AU836" s="41">
        <v>47</v>
      </c>
      <c r="AV836" s="31"/>
      <c r="AW836" s="26">
        <v>2</v>
      </c>
      <c r="AX836" s="26"/>
      <c r="AY836" s="26"/>
      <c r="AZ836" s="26"/>
      <c r="BA836" s="25"/>
      <c r="BB836" s="24">
        <v>169</v>
      </c>
      <c r="BC836" s="26">
        <v>80</v>
      </c>
      <c r="BD836" s="32" t="s">
        <v>119</v>
      </c>
      <c r="BE836" s="32">
        <v>50</v>
      </c>
      <c r="BF836" s="35" t="s">
        <v>107</v>
      </c>
      <c r="BG836" s="26" t="s">
        <v>120</v>
      </c>
      <c r="BH836" s="29">
        <v>20</v>
      </c>
      <c r="BI836" s="26" t="s">
        <v>108</v>
      </c>
      <c r="BJ836" s="41" t="s">
        <v>456</v>
      </c>
      <c r="BK836" s="36"/>
      <c r="BL836" s="204" t="str">
        <f t="shared" si="14"/>
        <v>insert into Pokemon values ( 835, Malamar, level, 86,  92,  88, 68,  75,  73, trainer,  0)</v>
      </c>
    </row>
    <row r="837" spans="1:64" ht="12.75" customHeight="1">
      <c r="A837" s="12">
        <v>688</v>
      </c>
      <c r="B837" s="77" t="s">
        <v>1332</v>
      </c>
      <c r="C837" s="77"/>
      <c r="D837" s="78"/>
      <c r="E837" s="79"/>
      <c r="F837" s="79"/>
      <c r="G837" s="79"/>
      <c r="H837" s="79"/>
      <c r="I837" s="79"/>
      <c r="J837" s="79"/>
      <c r="K837" s="79"/>
      <c r="L837" s="79"/>
      <c r="M837" s="79"/>
      <c r="N837" s="79"/>
      <c r="O837" s="79">
        <v>21</v>
      </c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  <c r="AA837" s="79">
        <v>234</v>
      </c>
      <c r="AB837" s="79"/>
      <c r="AC837" s="79"/>
      <c r="AD837" s="79"/>
      <c r="AE837" s="80"/>
      <c r="AF837" s="17">
        <v>42</v>
      </c>
      <c r="AG837" s="18">
        <v>52</v>
      </c>
      <c r="AH837" s="19">
        <v>67</v>
      </c>
      <c r="AI837" s="20">
        <v>39</v>
      </c>
      <c r="AJ837" s="21">
        <v>56</v>
      </c>
      <c r="AK837" s="22">
        <v>50</v>
      </c>
      <c r="AL837" s="23">
        <f t="shared" si="0"/>
        <v>306</v>
      </c>
      <c r="AM837" s="24" t="s">
        <v>292</v>
      </c>
      <c r="AN837" s="25" t="s">
        <v>103</v>
      </c>
      <c r="AO837" s="24" t="s">
        <v>135</v>
      </c>
      <c r="AP837" s="40" t="s">
        <v>98</v>
      </c>
      <c r="AQ837" s="38" t="s">
        <v>638</v>
      </c>
      <c r="AR837" s="39" t="s">
        <v>106</v>
      </c>
      <c r="AS837" s="40">
        <v>0.5</v>
      </c>
      <c r="AT837" s="40">
        <v>68.3</v>
      </c>
      <c r="AU837" s="41">
        <v>31</v>
      </c>
      <c r="AV837" s="31"/>
      <c r="AW837" s="26">
        <v>1</v>
      </c>
      <c r="AX837" s="26"/>
      <c r="AY837" s="26"/>
      <c r="AZ837" s="26"/>
      <c r="BA837" s="25"/>
      <c r="BB837" s="24">
        <v>61</v>
      </c>
      <c r="BC837" s="26">
        <v>120</v>
      </c>
      <c r="BD837" s="32" t="s">
        <v>119</v>
      </c>
      <c r="BE837" s="32">
        <v>50</v>
      </c>
      <c r="BF837" s="35" t="s">
        <v>130</v>
      </c>
      <c r="BG837" s="26" t="s">
        <v>120</v>
      </c>
      <c r="BH837" s="29">
        <v>20</v>
      </c>
      <c r="BI837" s="26" t="s">
        <v>324</v>
      </c>
      <c r="BJ837" s="37"/>
      <c r="BK837" s="36" t="s">
        <v>1132</v>
      </c>
      <c r="BL837" s="204" t="str">
        <f t="shared" si="14"/>
        <v>insert into Pokemon values ( 836, Binacle, level, 42,  52,  67, 39,  56,  50, trainer,  Lv. 39)</v>
      </c>
    </row>
    <row r="838" spans="1:64" ht="12.75" customHeight="1">
      <c r="A838" s="12">
        <v>689</v>
      </c>
      <c r="B838" s="77" t="s">
        <v>1333</v>
      </c>
      <c r="C838" s="77"/>
      <c r="D838" s="78"/>
      <c r="E838" s="79"/>
      <c r="F838" s="79"/>
      <c r="G838" s="79"/>
      <c r="H838" s="79"/>
      <c r="I838" s="79"/>
      <c r="J838" s="79"/>
      <c r="K838" s="79"/>
      <c r="L838" s="79"/>
      <c r="M838" s="79"/>
      <c r="N838" s="79"/>
      <c r="O838" s="79">
        <v>22</v>
      </c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  <c r="AA838" s="79">
        <v>235</v>
      </c>
      <c r="AB838" s="79"/>
      <c r="AC838" s="79"/>
      <c r="AD838" s="79"/>
      <c r="AE838" s="80"/>
      <c r="AF838" s="17">
        <v>72</v>
      </c>
      <c r="AG838" s="18">
        <v>105</v>
      </c>
      <c r="AH838" s="19">
        <v>115</v>
      </c>
      <c r="AI838" s="20">
        <v>54</v>
      </c>
      <c r="AJ838" s="21">
        <v>86</v>
      </c>
      <c r="AK838" s="22">
        <v>68</v>
      </c>
      <c r="AL838" s="23">
        <f t="shared" si="0"/>
        <v>500</v>
      </c>
      <c r="AM838" s="24" t="s">
        <v>292</v>
      </c>
      <c r="AN838" s="25" t="s">
        <v>103</v>
      </c>
      <c r="AO838" s="24" t="s">
        <v>135</v>
      </c>
      <c r="AP838" s="40" t="s">
        <v>98</v>
      </c>
      <c r="AQ838" s="38" t="s">
        <v>638</v>
      </c>
      <c r="AR838" s="39" t="s">
        <v>207</v>
      </c>
      <c r="AS838" s="40">
        <v>1.3</v>
      </c>
      <c r="AT838" s="40">
        <v>211.6</v>
      </c>
      <c r="AU838" s="41">
        <v>96</v>
      </c>
      <c r="AV838" s="31"/>
      <c r="AW838" s="26">
        <v>2</v>
      </c>
      <c r="AX838" s="26"/>
      <c r="AY838" s="26"/>
      <c r="AZ838" s="26"/>
      <c r="BA838" s="25"/>
      <c r="BB838" s="24">
        <v>175</v>
      </c>
      <c r="BC838" s="26">
        <v>45</v>
      </c>
      <c r="BD838" s="32" t="s">
        <v>119</v>
      </c>
      <c r="BE838" s="32">
        <v>50</v>
      </c>
      <c r="BF838" s="35" t="s">
        <v>130</v>
      </c>
      <c r="BG838" s="26" t="s">
        <v>120</v>
      </c>
      <c r="BH838" s="29">
        <v>20</v>
      </c>
      <c r="BI838" s="26" t="s">
        <v>324</v>
      </c>
      <c r="BJ838" s="37"/>
      <c r="BK838" s="36"/>
      <c r="BL838" s="204" t="str">
        <f t="shared" si="14"/>
        <v>insert into Pokemon values ( 837, Barbaracle, level, 72,  105,  115, 54,  86,  68, trainer,  0)</v>
      </c>
    </row>
    <row r="839" spans="1:64" ht="12.75" customHeight="1">
      <c r="A839" s="12">
        <v>690</v>
      </c>
      <c r="B839" s="77" t="s">
        <v>1334</v>
      </c>
      <c r="C839" s="77"/>
      <c r="D839" s="78"/>
      <c r="E839" s="79"/>
      <c r="F839" s="79"/>
      <c r="G839" s="79"/>
      <c r="H839" s="79"/>
      <c r="I839" s="79"/>
      <c r="J839" s="79"/>
      <c r="K839" s="79"/>
      <c r="L839" s="79"/>
      <c r="M839" s="79"/>
      <c r="N839" s="79"/>
      <c r="O839" s="79">
        <v>30</v>
      </c>
      <c r="P839" s="79"/>
      <c r="Q839" s="79"/>
      <c r="R839" s="79"/>
      <c r="S839" s="79"/>
      <c r="T839" s="79"/>
      <c r="U839" s="79"/>
      <c r="V839" s="79">
        <v>347</v>
      </c>
      <c r="W839" s="79"/>
      <c r="X839" s="79"/>
      <c r="Y839" s="79"/>
      <c r="Z839" s="79">
        <v>94</v>
      </c>
      <c r="AA839" s="79"/>
      <c r="AB839" s="79">
        <v>194</v>
      </c>
      <c r="AC839" s="79"/>
      <c r="AD839" s="79"/>
      <c r="AE839" s="80">
        <v>337</v>
      </c>
      <c r="AF839" s="17">
        <v>50</v>
      </c>
      <c r="AG839" s="18">
        <v>60</v>
      </c>
      <c r="AH839" s="19">
        <v>60</v>
      </c>
      <c r="AI839" s="20">
        <v>60</v>
      </c>
      <c r="AJ839" s="21">
        <v>60</v>
      </c>
      <c r="AK839" s="22">
        <v>30</v>
      </c>
      <c r="AL839" s="23">
        <f t="shared" si="0"/>
        <v>320</v>
      </c>
      <c r="AM839" s="24" t="s">
        <v>66</v>
      </c>
      <c r="AN839" s="25" t="s">
        <v>103</v>
      </c>
      <c r="AO839" s="24" t="s">
        <v>199</v>
      </c>
      <c r="AP839" s="40" t="s">
        <v>376</v>
      </c>
      <c r="AQ839" s="38" t="s">
        <v>138</v>
      </c>
      <c r="AR839" s="39" t="s">
        <v>106</v>
      </c>
      <c r="AS839" s="40">
        <v>0.5</v>
      </c>
      <c r="AT839" s="40">
        <v>16.100000000000001</v>
      </c>
      <c r="AU839" s="41">
        <v>7.3</v>
      </c>
      <c r="AV839" s="31"/>
      <c r="AW839" s="26"/>
      <c r="AX839" s="26"/>
      <c r="AY839" s="26"/>
      <c r="AZ839" s="26">
        <v>1</v>
      </c>
      <c r="BA839" s="25"/>
      <c r="BB839" s="24">
        <v>64</v>
      </c>
      <c r="BC839" s="26">
        <v>225</v>
      </c>
      <c r="BD839" s="32" t="s">
        <v>119</v>
      </c>
      <c r="BE839" s="32">
        <v>50</v>
      </c>
      <c r="BF839" s="35" t="s">
        <v>130</v>
      </c>
      <c r="BG839" s="26" t="s">
        <v>120</v>
      </c>
      <c r="BH839" s="29">
        <v>20</v>
      </c>
      <c r="BI839" s="26" t="s">
        <v>108</v>
      </c>
      <c r="BJ839" s="41" t="s">
        <v>90</v>
      </c>
      <c r="BK839" s="36" t="s">
        <v>975</v>
      </c>
      <c r="BL839" s="204" t="str">
        <f t="shared" si="14"/>
        <v>insert into Pokemon values ( 838, Skrelp, level, 50,  60,  60, 60,  60,  30, trainer,  Lv. 48)</v>
      </c>
    </row>
    <row r="840" spans="1:64" ht="12.75" customHeight="1">
      <c r="A840" s="12">
        <v>691</v>
      </c>
      <c r="B840" s="77" t="s">
        <v>1335</v>
      </c>
      <c r="C840" s="77"/>
      <c r="D840" s="78"/>
      <c r="E840" s="79"/>
      <c r="F840" s="79"/>
      <c r="G840" s="79"/>
      <c r="H840" s="79"/>
      <c r="I840" s="79"/>
      <c r="J840" s="79"/>
      <c r="K840" s="79"/>
      <c r="L840" s="79"/>
      <c r="M840" s="79"/>
      <c r="N840" s="79"/>
      <c r="O840" s="79">
        <v>31</v>
      </c>
      <c r="P840" s="79"/>
      <c r="Q840" s="79"/>
      <c r="R840" s="79"/>
      <c r="S840" s="79"/>
      <c r="T840" s="79"/>
      <c r="U840" s="79"/>
      <c r="V840" s="79">
        <v>348</v>
      </c>
      <c r="W840" s="79"/>
      <c r="X840" s="79"/>
      <c r="Y840" s="79"/>
      <c r="Z840" s="79">
        <v>95</v>
      </c>
      <c r="AA840" s="79"/>
      <c r="AB840" s="79">
        <v>195</v>
      </c>
      <c r="AC840" s="79"/>
      <c r="AD840" s="79"/>
      <c r="AE840" s="80">
        <v>338</v>
      </c>
      <c r="AF840" s="17">
        <v>65</v>
      </c>
      <c r="AG840" s="18">
        <v>75</v>
      </c>
      <c r="AH840" s="19">
        <v>90</v>
      </c>
      <c r="AI840" s="20">
        <v>97</v>
      </c>
      <c r="AJ840" s="21">
        <v>123</v>
      </c>
      <c r="AK840" s="22">
        <v>44</v>
      </c>
      <c r="AL840" s="23">
        <f t="shared" si="0"/>
        <v>494</v>
      </c>
      <c r="AM840" s="24" t="s">
        <v>66</v>
      </c>
      <c r="AN840" s="25" t="s">
        <v>90</v>
      </c>
      <c r="AO840" s="24" t="s">
        <v>199</v>
      </c>
      <c r="AP840" s="40" t="s">
        <v>376</v>
      </c>
      <c r="AQ840" s="38" t="s">
        <v>138</v>
      </c>
      <c r="AR840" s="39" t="s">
        <v>368</v>
      </c>
      <c r="AS840" s="40">
        <v>1.8</v>
      </c>
      <c r="AT840" s="40">
        <v>179.7</v>
      </c>
      <c r="AU840" s="41">
        <v>81.5</v>
      </c>
      <c r="AV840" s="31"/>
      <c r="AW840" s="26"/>
      <c r="AX840" s="26"/>
      <c r="AY840" s="26"/>
      <c r="AZ840" s="26">
        <v>2</v>
      </c>
      <c r="BA840" s="25"/>
      <c r="BB840" s="24">
        <v>173</v>
      </c>
      <c r="BC840" s="26">
        <v>55</v>
      </c>
      <c r="BD840" s="32" t="s">
        <v>119</v>
      </c>
      <c r="BE840" s="32">
        <v>50</v>
      </c>
      <c r="BF840" s="35" t="s">
        <v>130</v>
      </c>
      <c r="BG840" s="26" t="s">
        <v>120</v>
      </c>
      <c r="BH840" s="29">
        <v>20</v>
      </c>
      <c r="BI840" s="26" t="s">
        <v>108</v>
      </c>
      <c r="BJ840" s="41" t="s">
        <v>90</v>
      </c>
      <c r="BK840" s="36"/>
      <c r="BL840" s="204" t="str">
        <f t="shared" si="14"/>
        <v>insert into Pokemon values ( 839, Dragalge, level, 65,  75,  90, 97,  123,  44, trainer,  0)</v>
      </c>
    </row>
    <row r="841" spans="1:64" ht="12.75" customHeight="1">
      <c r="A841" s="12">
        <v>692</v>
      </c>
      <c r="B841" s="77" t="s">
        <v>1336</v>
      </c>
      <c r="C841" s="77"/>
      <c r="D841" s="78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>
        <v>32</v>
      </c>
      <c r="P841" s="79"/>
      <c r="Q841" s="79"/>
      <c r="R841" s="79"/>
      <c r="S841" s="79"/>
      <c r="T841" s="79"/>
      <c r="U841" s="79"/>
      <c r="V841" s="79">
        <v>349</v>
      </c>
      <c r="W841" s="79"/>
      <c r="X841" s="79"/>
      <c r="Y841" s="79"/>
      <c r="Z841" s="79">
        <v>96</v>
      </c>
      <c r="AA841" s="79"/>
      <c r="AB841" s="79">
        <v>196</v>
      </c>
      <c r="AC841" s="79"/>
      <c r="AD841" s="79"/>
      <c r="AE841" s="80">
        <v>339</v>
      </c>
      <c r="AF841" s="17">
        <v>50</v>
      </c>
      <c r="AG841" s="18">
        <v>53</v>
      </c>
      <c r="AH841" s="19">
        <v>62</v>
      </c>
      <c r="AI841" s="20">
        <v>58</v>
      </c>
      <c r="AJ841" s="21">
        <v>63</v>
      </c>
      <c r="AK841" s="22">
        <v>44</v>
      </c>
      <c r="AL841" s="23">
        <f t="shared" si="0"/>
        <v>330</v>
      </c>
      <c r="AM841" s="24" t="s">
        <v>103</v>
      </c>
      <c r="AN841" s="25"/>
      <c r="AO841" s="24" t="s">
        <v>113</v>
      </c>
      <c r="AP841" s="34"/>
      <c r="AQ841" s="38"/>
      <c r="AR841" s="39" t="s">
        <v>106</v>
      </c>
      <c r="AS841" s="40">
        <v>0.5</v>
      </c>
      <c r="AT841" s="40">
        <v>18.3</v>
      </c>
      <c r="AU841" s="41">
        <v>8.3000000000000007</v>
      </c>
      <c r="AV841" s="31"/>
      <c r="AW841" s="26"/>
      <c r="AX841" s="26"/>
      <c r="AY841" s="26">
        <v>1</v>
      </c>
      <c r="AZ841" s="26"/>
      <c r="BA841" s="25"/>
      <c r="BB841" s="24">
        <v>66</v>
      </c>
      <c r="BC841" s="26">
        <v>225</v>
      </c>
      <c r="BD841" s="32" t="s">
        <v>288</v>
      </c>
      <c r="BE841" s="32">
        <v>50</v>
      </c>
      <c r="BF841" s="35" t="s">
        <v>107</v>
      </c>
      <c r="BG841" s="26" t="s">
        <v>120</v>
      </c>
      <c r="BH841" s="29">
        <v>15</v>
      </c>
      <c r="BI841" s="26" t="s">
        <v>108</v>
      </c>
      <c r="BJ841" s="41" t="s">
        <v>324</v>
      </c>
      <c r="BK841" s="36" t="s">
        <v>771</v>
      </c>
      <c r="BL841" s="204" t="str">
        <f t="shared" si="14"/>
        <v>insert into Pokemon values ( 840, Clauncher, level, 50,  53,  62, 58,  63,  44, trainer,  Lv. 37)</v>
      </c>
    </row>
    <row r="842" spans="1:64" ht="12.75" customHeight="1">
      <c r="A842" s="12">
        <v>693</v>
      </c>
      <c r="B842" s="77" t="s">
        <v>1337</v>
      </c>
      <c r="C842" s="77"/>
      <c r="D842" s="78"/>
      <c r="E842" s="79"/>
      <c r="F842" s="79"/>
      <c r="G842" s="79"/>
      <c r="H842" s="79"/>
      <c r="I842" s="79"/>
      <c r="J842" s="79"/>
      <c r="K842" s="79"/>
      <c r="L842" s="79"/>
      <c r="M842" s="79"/>
      <c r="N842" s="79"/>
      <c r="O842" s="79">
        <v>33</v>
      </c>
      <c r="P842" s="79"/>
      <c r="Q842" s="79"/>
      <c r="R842" s="79"/>
      <c r="S842" s="79"/>
      <c r="T842" s="79"/>
      <c r="U842" s="79"/>
      <c r="V842" s="79">
        <v>350</v>
      </c>
      <c r="W842" s="79"/>
      <c r="X842" s="79"/>
      <c r="Y842" s="79"/>
      <c r="Z842" s="79">
        <v>97</v>
      </c>
      <c r="AA842" s="79"/>
      <c r="AB842" s="79">
        <v>197</v>
      </c>
      <c r="AC842" s="79"/>
      <c r="AD842" s="79"/>
      <c r="AE842" s="80">
        <v>340</v>
      </c>
      <c r="AF842" s="17">
        <v>71</v>
      </c>
      <c r="AG842" s="18">
        <v>73</v>
      </c>
      <c r="AH842" s="19">
        <v>88</v>
      </c>
      <c r="AI842" s="20">
        <v>120</v>
      </c>
      <c r="AJ842" s="21">
        <v>89</v>
      </c>
      <c r="AK842" s="22">
        <v>59</v>
      </c>
      <c r="AL842" s="23">
        <f t="shared" si="0"/>
        <v>500</v>
      </c>
      <c r="AM842" s="24" t="s">
        <v>103</v>
      </c>
      <c r="AN842" s="25"/>
      <c r="AO842" s="24" t="s">
        <v>113</v>
      </c>
      <c r="AP842" s="34"/>
      <c r="AQ842" s="38"/>
      <c r="AR842" s="39" t="s">
        <v>207</v>
      </c>
      <c r="AS842" s="40">
        <v>1.3</v>
      </c>
      <c r="AT842" s="40">
        <v>77.8</v>
      </c>
      <c r="AU842" s="41">
        <v>35.299999999999997</v>
      </c>
      <c r="AV842" s="31"/>
      <c r="AW842" s="26"/>
      <c r="AX842" s="26"/>
      <c r="AY842" s="26">
        <v>2</v>
      </c>
      <c r="AZ842" s="26"/>
      <c r="BA842" s="25"/>
      <c r="BB842" s="24">
        <v>100</v>
      </c>
      <c r="BC842" s="26">
        <v>55</v>
      </c>
      <c r="BD842" s="32" t="s">
        <v>288</v>
      </c>
      <c r="BE842" s="32">
        <v>50</v>
      </c>
      <c r="BF842" s="35" t="s">
        <v>107</v>
      </c>
      <c r="BG842" s="26" t="s">
        <v>120</v>
      </c>
      <c r="BH842" s="29">
        <v>15</v>
      </c>
      <c r="BI842" s="26" t="s">
        <v>108</v>
      </c>
      <c r="BJ842" s="41" t="s">
        <v>324</v>
      </c>
      <c r="BK842" s="36"/>
      <c r="BL842" s="204" t="str">
        <f t="shared" si="14"/>
        <v>insert into Pokemon values ( 841, Clawitzer, level, 71,  73,  88, 120,  89,  59, trainer,  0)</v>
      </c>
    </row>
    <row r="843" spans="1:64" ht="12.75" customHeight="1">
      <c r="A843" s="12">
        <v>694</v>
      </c>
      <c r="B843" s="77" t="s">
        <v>1338</v>
      </c>
      <c r="C843" s="77"/>
      <c r="D843" s="78"/>
      <c r="E843" s="79"/>
      <c r="F843" s="79"/>
      <c r="G843" s="79"/>
      <c r="H843" s="79"/>
      <c r="I843" s="79"/>
      <c r="J843" s="79"/>
      <c r="K843" s="79"/>
      <c r="L843" s="79"/>
      <c r="M843" s="79"/>
      <c r="N843" s="79"/>
      <c r="O843" s="79">
        <v>46</v>
      </c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  <c r="AA843" s="79">
        <v>318</v>
      </c>
      <c r="AB843" s="79"/>
      <c r="AC843" s="79"/>
      <c r="AD843" s="79"/>
      <c r="AE843" s="80"/>
      <c r="AF843" s="17">
        <v>44</v>
      </c>
      <c r="AG843" s="18">
        <v>38</v>
      </c>
      <c r="AH843" s="19">
        <v>33</v>
      </c>
      <c r="AI843" s="20">
        <v>61</v>
      </c>
      <c r="AJ843" s="21">
        <v>43</v>
      </c>
      <c r="AK843" s="22">
        <v>70</v>
      </c>
      <c r="AL843" s="23">
        <f t="shared" si="0"/>
        <v>289</v>
      </c>
      <c r="AM843" s="24" t="s">
        <v>175</v>
      </c>
      <c r="AN843" s="25" t="s">
        <v>141</v>
      </c>
      <c r="AO843" s="24" t="s">
        <v>245</v>
      </c>
      <c r="AP843" s="40" t="s">
        <v>188</v>
      </c>
      <c r="AQ843" s="38" t="s">
        <v>87</v>
      </c>
      <c r="AR843" s="39" t="s">
        <v>106</v>
      </c>
      <c r="AS843" s="40">
        <v>0.5</v>
      </c>
      <c r="AT843" s="40">
        <v>13.2</v>
      </c>
      <c r="AU843" s="41">
        <v>6</v>
      </c>
      <c r="AV843" s="31"/>
      <c r="AW843" s="26"/>
      <c r="AX843" s="26"/>
      <c r="AY843" s="26"/>
      <c r="AZ843" s="26"/>
      <c r="BA843" s="25">
        <v>1</v>
      </c>
      <c r="BB843" s="24">
        <v>58</v>
      </c>
      <c r="BC843" s="26">
        <v>190</v>
      </c>
      <c r="BD843" s="32" t="s">
        <v>119</v>
      </c>
      <c r="BE843" s="32">
        <v>50</v>
      </c>
      <c r="BF843" s="35" t="s">
        <v>132</v>
      </c>
      <c r="BG843" s="26" t="s">
        <v>120</v>
      </c>
      <c r="BH843" s="29">
        <v>20</v>
      </c>
      <c r="BI843" s="26" t="s">
        <v>73</v>
      </c>
      <c r="BJ843" s="41" t="s">
        <v>90</v>
      </c>
      <c r="BK843" s="36" t="s">
        <v>593</v>
      </c>
      <c r="BL843" s="204" t="str">
        <f t="shared" si="14"/>
        <v>insert into Pokemon values ( 842, Helioptile, level, 44,  38,  33, 61,  43,  70, trainer,  Sun Stone)</v>
      </c>
    </row>
    <row r="844" spans="1:64" ht="12.75" customHeight="1">
      <c r="A844" s="12">
        <v>695</v>
      </c>
      <c r="B844" s="77" t="s">
        <v>1339</v>
      </c>
      <c r="C844" s="77"/>
      <c r="D844" s="78"/>
      <c r="E844" s="79"/>
      <c r="F844" s="79"/>
      <c r="G844" s="79"/>
      <c r="H844" s="79"/>
      <c r="I844" s="79"/>
      <c r="J844" s="79"/>
      <c r="K844" s="79"/>
      <c r="L844" s="79"/>
      <c r="M844" s="79"/>
      <c r="N844" s="79"/>
      <c r="O844" s="79">
        <v>47</v>
      </c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  <c r="AA844" s="79">
        <v>319</v>
      </c>
      <c r="AB844" s="79"/>
      <c r="AC844" s="79"/>
      <c r="AD844" s="79"/>
      <c r="AE844" s="80"/>
      <c r="AF844" s="17">
        <v>62</v>
      </c>
      <c r="AG844" s="18">
        <v>55</v>
      </c>
      <c r="AH844" s="19">
        <v>52</v>
      </c>
      <c r="AI844" s="20">
        <v>109</v>
      </c>
      <c r="AJ844" s="21">
        <v>94</v>
      </c>
      <c r="AK844" s="22">
        <v>109</v>
      </c>
      <c r="AL844" s="23">
        <f t="shared" si="0"/>
        <v>481</v>
      </c>
      <c r="AM844" s="24" t="s">
        <v>175</v>
      </c>
      <c r="AN844" s="25" t="s">
        <v>141</v>
      </c>
      <c r="AO844" s="24" t="s">
        <v>245</v>
      </c>
      <c r="AP844" s="40" t="s">
        <v>188</v>
      </c>
      <c r="AQ844" s="38" t="s">
        <v>87</v>
      </c>
      <c r="AR844" s="39" t="s">
        <v>76</v>
      </c>
      <c r="AS844" s="40">
        <v>1</v>
      </c>
      <c r="AT844" s="40">
        <v>46.3</v>
      </c>
      <c r="AU844" s="41">
        <v>21</v>
      </c>
      <c r="AV844" s="31"/>
      <c r="AW844" s="26"/>
      <c r="AX844" s="26"/>
      <c r="AY844" s="26">
        <v>1</v>
      </c>
      <c r="AZ844" s="26"/>
      <c r="BA844" s="25">
        <v>1</v>
      </c>
      <c r="BB844" s="24">
        <v>168</v>
      </c>
      <c r="BC844" s="26">
        <v>75</v>
      </c>
      <c r="BD844" s="32" t="s">
        <v>119</v>
      </c>
      <c r="BE844" s="32">
        <v>50</v>
      </c>
      <c r="BF844" s="35" t="s">
        <v>132</v>
      </c>
      <c r="BG844" s="26" t="s">
        <v>120</v>
      </c>
      <c r="BH844" s="29">
        <v>20</v>
      </c>
      <c r="BI844" s="26" t="s">
        <v>73</v>
      </c>
      <c r="BJ844" s="41" t="s">
        <v>90</v>
      </c>
      <c r="BK844" s="36"/>
      <c r="BL844" s="204" t="str">
        <f t="shared" si="14"/>
        <v>insert into Pokemon values ( 843, Heliolisk, level, 62,  55,  52, 109,  94,  109, trainer,  0)</v>
      </c>
    </row>
    <row r="845" spans="1:64" ht="12.75" customHeight="1">
      <c r="A845" s="12">
        <v>696</v>
      </c>
      <c r="B845" s="77" t="s">
        <v>1340</v>
      </c>
      <c r="C845" s="77" t="s">
        <v>503</v>
      </c>
      <c r="D845" s="78"/>
      <c r="E845" s="79"/>
      <c r="F845" s="79"/>
      <c r="G845" s="79"/>
      <c r="H845" s="79"/>
      <c r="I845" s="79"/>
      <c r="J845" s="79"/>
      <c r="K845" s="79"/>
      <c r="L845" s="79"/>
      <c r="M845" s="79"/>
      <c r="N845" s="79"/>
      <c r="O845" s="79">
        <v>64</v>
      </c>
      <c r="P845" s="79"/>
      <c r="Q845" s="79"/>
      <c r="R845" s="79"/>
      <c r="S845" s="79"/>
      <c r="T845" s="79"/>
      <c r="U845" s="79"/>
      <c r="V845" s="79">
        <v>243</v>
      </c>
      <c r="W845" s="79"/>
      <c r="X845" s="79">
        <v>144</v>
      </c>
      <c r="Y845" s="79"/>
      <c r="Z845" s="79"/>
      <c r="AA845" s="79"/>
      <c r="AB845" s="79"/>
      <c r="AC845" s="79">
        <v>83</v>
      </c>
      <c r="AD845" s="79"/>
      <c r="AE845" s="80"/>
      <c r="AF845" s="17">
        <v>58</v>
      </c>
      <c r="AG845" s="18">
        <v>89</v>
      </c>
      <c r="AH845" s="19">
        <v>77</v>
      </c>
      <c r="AI845" s="20">
        <v>45</v>
      </c>
      <c r="AJ845" s="21">
        <v>45</v>
      </c>
      <c r="AK845" s="22">
        <v>48</v>
      </c>
      <c r="AL845" s="23">
        <f t="shared" si="0"/>
        <v>362</v>
      </c>
      <c r="AM845" s="24" t="s">
        <v>292</v>
      </c>
      <c r="AN845" s="25" t="s">
        <v>90</v>
      </c>
      <c r="AO845" s="24" t="s">
        <v>789</v>
      </c>
      <c r="AP845" s="34"/>
      <c r="AQ845" s="38" t="s">
        <v>328</v>
      </c>
      <c r="AR845" s="39" t="s">
        <v>182</v>
      </c>
      <c r="AS845" s="40">
        <v>0.8</v>
      </c>
      <c r="AT845" s="40">
        <v>57.3</v>
      </c>
      <c r="AU845" s="41">
        <v>26</v>
      </c>
      <c r="AV845" s="31"/>
      <c r="AW845" s="26">
        <v>1</v>
      </c>
      <c r="AX845" s="26"/>
      <c r="AY845" s="26"/>
      <c r="AZ845" s="26"/>
      <c r="BA845" s="25"/>
      <c r="BB845" s="24">
        <v>72</v>
      </c>
      <c r="BC845" s="26">
        <v>45</v>
      </c>
      <c r="BD845" s="32" t="s">
        <v>119</v>
      </c>
      <c r="BE845" s="32">
        <v>50</v>
      </c>
      <c r="BF845" s="35" t="s">
        <v>130</v>
      </c>
      <c r="BG845" s="26" t="s">
        <v>72</v>
      </c>
      <c r="BH845" s="29">
        <v>30</v>
      </c>
      <c r="BI845" s="26" t="s">
        <v>73</v>
      </c>
      <c r="BJ845" s="41" t="s">
        <v>90</v>
      </c>
      <c r="BK845" s="36" t="s">
        <v>1341</v>
      </c>
      <c r="BL845" s="204" t="str">
        <f t="shared" si="14"/>
        <v>insert into Pokemon values ( 844, Tyrunt, level, 58,  89,  77, 45,  45,  48, trainer,  Lv. 39 (Day))</v>
      </c>
    </row>
    <row r="846" spans="1:64" ht="12.75" customHeight="1">
      <c r="A846" s="12">
        <v>697</v>
      </c>
      <c r="B846" s="77" t="s">
        <v>1342</v>
      </c>
      <c r="C846" s="77" t="s">
        <v>503</v>
      </c>
      <c r="D846" s="78"/>
      <c r="E846" s="79"/>
      <c r="F846" s="79"/>
      <c r="G846" s="79"/>
      <c r="H846" s="79"/>
      <c r="I846" s="79"/>
      <c r="J846" s="79"/>
      <c r="K846" s="79"/>
      <c r="L846" s="79"/>
      <c r="M846" s="79"/>
      <c r="N846" s="79"/>
      <c r="O846" s="79">
        <v>65</v>
      </c>
      <c r="P846" s="79"/>
      <c r="Q846" s="79"/>
      <c r="R846" s="79"/>
      <c r="S846" s="79"/>
      <c r="T846" s="79"/>
      <c r="U846" s="79"/>
      <c r="V846" s="79">
        <v>244</v>
      </c>
      <c r="W846" s="79"/>
      <c r="X846" s="79">
        <v>145</v>
      </c>
      <c r="Y846" s="79"/>
      <c r="Z846" s="79"/>
      <c r="AA846" s="79"/>
      <c r="AB846" s="79"/>
      <c r="AC846" s="79">
        <v>84</v>
      </c>
      <c r="AD846" s="79"/>
      <c r="AE846" s="80"/>
      <c r="AF846" s="17">
        <v>82</v>
      </c>
      <c r="AG846" s="18">
        <v>121</v>
      </c>
      <c r="AH846" s="19">
        <v>119</v>
      </c>
      <c r="AI846" s="20">
        <v>69</v>
      </c>
      <c r="AJ846" s="21">
        <v>59</v>
      </c>
      <c r="AK846" s="22">
        <v>71</v>
      </c>
      <c r="AL846" s="23">
        <f t="shared" si="0"/>
        <v>521</v>
      </c>
      <c r="AM846" s="24" t="s">
        <v>292</v>
      </c>
      <c r="AN846" s="25" t="s">
        <v>90</v>
      </c>
      <c r="AO846" s="24" t="s">
        <v>789</v>
      </c>
      <c r="AP846" s="34"/>
      <c r="AQ846" s="38" t="s">
        <v>293</v>
      </c>
      <c r="AR846" s="39" t="s">
        <v>488</v>
      </c>
      <c r="AS846" s="40">
        <v>2.5</v>
      </c>
      <c r="AT846" s="40">
        <v>595.20000000000005</v>
      </c>
      <c r="AU846" s="41">
        <v>270</v>
      </c>
      <c r="AV846" s="31"/>
      <c r="AW846" s="26">
        <v>2</v>
      </c>
      <c r="AX846" s="26"/>
      <c r="AY846" s="26"/>
      <c r="AZ846" s="26"/>
      <c r="BA846" s="25"/>
      <c r="BB846" s="24">
        <v>182</v>
      </c>
      <c r="BC846" s="26">
        <v>45</v>
      </c>
      <c r="BD846" s="32" t="s">
        <v>119</v>
      </c>
      <c r="BE846" s="32">
        <v>50</v>
      </c>
      <c r="BF846" s="35" t="s">
        <v>89</v>
      </c>
      <c r="BG846" s="26" t="s">
        <v>72</v>
      </c>
      <c r="BH846" s="29">
        <v>30</v>
      </c>
      <c r="BI846" s="26" t="s">
        <v>73</v>
      </c>
      <c r="BJ846" s="41" t="s">
        <v>90</v>
      </c>
      <c r="BK846" s="36"/>
      <c r="BL846" s="204" t="str">
        <f t="shared" si="14"/>
        <v>insert into Pokemon values ( 845, Tyrantrum, level, 82,  121,  119, 69,  59,  71, trainer,  0)</v>
      </c>
    </row>
    <row r="847" spans="1:64" ht="12.75" customHeight="1">
      <c r="A847" s="12">
        <v>698</v>
      </c>
      <c r="B847" s="77" t="s">
        <v>1343</v>
      </c>
      <c r="C847" s="77" t="s">
        <v>503</v>
      </c>
      <c r="D847" s="78"/>
      <c r="E847" s="79"/>
      <c r="F847" s="79"/>
      <c r="G847" s="79"/>
      <c r="H847" s="79"/>
      <c r="I847" s="79"/>
      <c r="J847" s="79"/>
      <c r="K847" s="79"/>
      <c r="L847" s="79"/>
      <c r="M847" s="79"/>
      <c r="N847" s="79"/>
      <c r="O847" s="79">
        <v>66</v>
      </c>
      <c r="P847" s="79"/>
      <c r="Q847" s="79"/>
      <c r="R847" s="79"/>
      <c r="S847" s="79"/>
      <c r="T847" s="79"/>
      <c r="U847" s="79"/>
      <c r="V847" s="79">
        <v>245</v>
      </c>
      <c r="W847" s="79"/>
      <c r="X847" s="79">
        <v>146</v>
      </c>
      <c r="Y847" s="79"/>
      <c r="Z847" s="79"/>
      <c r="AA847" s="79"/>
      <c r="AB847" s="79"/>
      <c r="AC847" s="79">
        <v>85</v>
      </c>
      <c r="AD847" s="79"/>
      <c r="AE847" s="80"/>
      <c r="AF847" s="17">
        <v>77</v>
      </c>
      <c r="AG847" s="18">
        <v>59</v>
      </c>
      <c r="AH847" s="19">
        <v>50</v>
      </c>
      <c r="AI847" s="20">
        <v>67</v>
      </c>
      <c r="AJ847" s="21">
        <v>63</v>
      </c>
      <c r="AK847" s="22">
        <v>46</v>
      </c>
      <c r="AL847" s="23">
        <f t="shared" si="0"/>
        <v>362</v>
      </c>
      <c r="AM847" s="24" t="s">
        <v>292</v>
      </c>
      <c r="AN847" s="25" t="s">
        <v>191</v>
      </c>
      <c r="AO847" s="24" t="s">
        <v>855</v>
      </c>
      <c r="AP847" s="34"/>
      <c r="AQ847" s="38" t="s">
        <v>226</v>
      </c>
      <c r="AR847" s="39" t="s">
        <v>207</v>
      </c>
      <c r="AS847" s="40">
        <v>1.3</v>
      </c>
      <c r="AT847" s="40">
        <v>55.6</v>
      </c>
      <c r="AU847" s="41">
        <v>25.2</v>
      </c>
      <c r="AV847" s="31">
        <v>1</v>
      </c>
      <c r="AW847" s="26"/>
      <c r="AX847" s="26"/>
      <c r="AY847" s="26"/>
      <c r="AZ847" s="26"/>
      <c r="BA847" s="25"/>
      <c r="BB847" s="24">
        <v>72</v>
      </c>
      <c r="BC847" s="26">
        <v>45</v>
      </c>
      <c r="BD847" s="32" t="s">
        <v>119</v>
      </c>
      <c r="BE847" s="32">
        <v>50</v>
      </c>
      <c r="BF847" s="35" t="s">
        <v>107</v>
      </c>
      <c r="BG847" s="26" t="s">
        <v>72</v>
      </c>
      <c r="BH847" s="29">
        <v>30</v>
      </c>
      <c r="BI847" s="26" t="s">
        <v>73</v>
      </c>
      <c r="BJ847" s="37"/>
      <c r="BK847" s="36" t="s">
        <v>1344</v>
      </c>
      <c r="BL847" s="204" t="str">
        <f t="shared" si="14"/>
        <v>insert into Pokemon values ( 846, Amaura, level, 77,  59,  50, 67,  63,  46, trainer,  Lv. 39 (Night))</v>
      </c>
    </row>
    <row r="848" spans="1:64" ht="12.75" customHeight="1">
      <c r="A848" s="12">
        <v>699</v>
      </c>
      <c r="B848" s="77" t="s">
        <v>1345</v>
      </c>
      <c r="C848" s="77" t="s">
        <v>503</v>
      </c>
      <c r="D848" s="78"/>
      <c r="E848" s="79"/>
      <c r="F848" s="79"/>
      <c r="G848" s="79"/>
      <c r="H848" s="79"/>
      <c r="I848" s="79"/>
      <c r="J848" s="79"/>
      <c r="K848" s="79"/>
      <c r="L848" s="79"/>
      <c r="M848" s="79"/>
      <c r="N848" s="79"/>
      <c r="O848" s="79">
        <v>67</v>
      </c>
      <c r="P848" s="79"/>
      <c r="Q848" s="79"/>
      <c r="R848" s="79"/>
      <c r="S848" s="79"/>
      <c r="T848" s="79"/>
      <c r="U848" s="79"/>
      <c r="V848" s="79">
        <v>246</v>
      </c>
      <c r="W848" s="79"/>
      <c r="X848" s="79">
        <v>147</v>
      </c>
      <c r="Y848" s="79"/>
      <c r="Z848" s="79"/>
      <c r="AA848" s="79"/>
      <c r="AB848" s="79"/>
      <c r="AC848" s="79">
        <v>86</v>
      </c>
      <c r="AD848" s="79"/>
      <c r="AE848" s="80"/>
      <c r="AF848" s="17">
        <v>123</v>
      </c>
      <c r="AG848" s="18">
        <v>77</v>
      </c>
      <c r="AH848" s="19">
        <v>72</v>
      </c>
      <c r="AI848" s="20">
        <v>99</v>
      </c>
      <c r="AJ848" s="21">
        <v>92</v>
      </c>
      <c r="AK848" s="22">
        <v>58</v>
      </c>
      <c r="AL848" s="23">
        <f t="shared" si="0"/>
        <v>521</v>
      </c>
      <c r="AM848" s="24" t="s">
        <v>292</v>
      </c>
      <c r="AN848" s="25" t="s">
        <v>191</v>
      </c>
      <c r="AO848" s="24" t="s">
        <v>855</v>
      </c>
      <c r="AP848" s="34"/>
      <c r="AQ848" s="38" t="s">
        <v>226</v>
      </c>
      <c r="AR848" s="39" t="s">
        <v>815</v>
      </c>
      <c r="AS848" s="40">
        <v>2.7</v>
      </c>
      <c r="AT848" s="40">
        <v>496</v>
      </c>
      <c r="AU848" s="41">
        <v>225</v>
      </c>
      <c r="AV848" s="31">
        <v>2</v>
      </c>
      <c r="AW848" s="26"/>
      <c r="AX848" s="26"/>
      <c r="AY848" s="26"/>
      <c r="AZ848" s="26"/>
      <c r="BA848" s="25"/>
      <c r="BB848" s="24">
        <v>104</v>
      </c>
      <c r="BC848" s="26">
        <v>45</v>
      </c>
      <c r="BD848" s="32" t="s">
        <v>119</v>
      </c>
      <c r="BE848" s="32">
        <v>50</v>
      </c>
      <c r="BF848" s="35" t="s">
        <v>107</v>
      </c>
      <c r="BG848" s="26" t="s">
        <v>72</v>
      </c>
      <c r="BH848" s="29">
        <v>30</v>
      </c>
      <c r="BI848" s="26" t="s">
        <v>73</v>
      </c>
      <c r="BJ848" s="37"/>
      <c r="BK848" s="36"/>
      <c r="BL848" s="204" t="str">
        <f t="shared" si="14"/>
        <v>insert into Pokemon values ( 847, Aurorus, level, 123,  77,  72, 99,  92,  58, trainer,  0)</v>
      </c>
    </row>
    <row r="849" spans="1:64" ht="12.75" customHeight="1">
      <c r="A849" s="12">
        <v>700</v>
      </c>
      <c r="B849" s="77" t="s">
        <v>1346</v>
      </c>
      <c r="C849" s="77" t="s">
        <v>494</v>
      </c>
      <c r="D849" s="78"/>
      <c r="E849" s="79"/>
      <c r="F849" s="79"/>
      <c r="G849" s="79"/>
      <c r="H849" s="79"/>
      <c r="I849" s="79"/>
      <c r="J849" s="79"/>
      <c r="K849" s="79"/>
      <c r="L849" s="79"/>
      <c r="M849" s="79"/>
      <c r="N849" s="79"/>
      <c r="O849" s="79">
        <v>85</v>
      </c>
      <c r="P849" s="79"/>
      <c r="Q849" s="79">
        <v>131</v>
      </c>
      <c r="R849" s="79"/>
      <c r="S849" s="79">
        <v>58</v>
      </c>
      <c r="T849" s="79"/>
      <c r="U849" s="79"/>
      <c r="V849" s="79">
        <v>161</v>
      </c>
      <c r="W849" s="79"/>
      <c r="X849" s="79">
        <v>62</v>
      </c>
      <c r="Y849" s="79"/>
      <c r="Z849" s="79"/>
      <c r="AA849" s="79">
        <v>204</v>
      </c>
      <c r="AB849" s="79"/>
      <c r="AC849" s="79">
        <v>82</v>
      </c>
      <c r="AD849" s="79">
        <v>33</v>
      </c>
      <c r="AE849" s="80">
        <v>187</v>
      </c>
      <c r="AF849" s="17">
        <v>95</v>
      </c>
      <c r="AG849" s="18">
        <v>65</v>
      </c>
      <c r="AH849" s="19">
        <v>65</v>
      </c>
      <c r="AI849" s="20">
        <v>110</v>
      </c>
      <c r="AJ849" s="21">
        <v>130</v>
      </c>
      <c r="AK849" s="22">
        <v>60</v>
      </c>
      <c r="AL849" s="23">
        <f t="shared" si="0"/>
        <v>525</v>
      </c>
      <c r="AM849" s="24" t="s">
        <v>179</v>
      </c>
      <c r="AN849" s="25"/>
      <c r="AO849" s="24" t="s">
        <v>214</v>
      </c>
      <c r="AP849" s="34"/>
      <c r="AQ849" s="38" t="s">
        <v>732</v>
      </c>
      <c r="AR849" s="39" t="s">
        <v>76</v>
      </c>
      <c r="AS849" s="40">
        <v>1</v>
      </c>
      <c r="AT849" s="40">
        <v>51.8</v>
      </c>
      <c r="AU849" s="41">
        <v>23.5</v>
      </c>
      <c r="AV849" s="31"/>
      <c r="AW849" s="26"/>
      <c r="AX849" s="26"/>
      <c r="AY849" s="26"/>
      <c r="AZ849" s="26">
        <v>2</v>
      </c>
      <c r="BA849" s="25"/>
      <c r="BB849" s="24">
        <v>184</v>
      </c>
      <c r="BC849" s="26">
        <v>45</v>
      </c>
      <c r="BD849" s="32" t="s">
        <v>119</v>
      </c>
      <c r="BE849" s="32">
        <v>50</v>
      </c>
      <c r="BF849" s="35" t="s">
        <v>218</v>
      </c>
      <c r="BG849" s="26" t="s">
        <v>72</v>
      </c>
      <c r="BH849" s="29">
        <v>35</v>
      </c>
      <c r="BI849" s="26" t="s">
        <v>156</v>
      </c>
      <c r="BJ849" s="37"/>
      <c r="BK849" s="36"/>
      <c r="BL849" s="204" t="str">
        <f t="shared" si="14"/>
        <v>insert into Pokemon values ( 848, Sylveon, level, 95,  65,  65, 110,  130,  60, trainer,  0)</v>
      </c>
    </row>
    <row r="850" spans="1:64" ht="12.75" customHeight="1">
      <c r="A850" s="12">
        <v>701</v>
      </c>
      <c r="B850" s="77" t="s">
        <v>1347</v>
      </c>
      <c r="C850" s="77"/>
      <c r="D850" s="78"/>
      <c r="E850" s="79"/>
      <c r="F850" s="79"/>
      <c r="G850" s="79"/>
      <c r="H850" s="79"/>
      <c r="I850" s="79"/>
      <c r="J850" s="79"/>
      <c r="K850" s="79"/>
      <c r="L850" s="79"/>
      <c r="M850" s="79"/>
      <c r="N850" s="79"/>
      <c r="O850" s="79">
        <v>89</v>
      </c>
      <c r="P850" s="79"/>
      <c r="Q850" s="79"/>
      <c r="R850" s="79"/>
      <c r="S850" s="79"/>
      <c r="T850" s="79"/>
      <c r="U850" s="79"/>
      <c r="V850" s="79">
        <v>96</v>
      </c>
      <c r="W850" s="79">
        <v>96</v>
      </c>
      <c r="X850" s="79"/>
      <c r="Y850" s="79"/>
      <c r="Z850" s="79"/>
      <c r="AA850" s="79">
        <v>320</v>
      </c>
      <c r="AB850" s="79"/>
      <c r="AC850" s="79"/>
      <c r="AD850" s="79"/>
      <c r="AE850" s="80">
        <v>301</v>
      </c>
      <c r="AF850" s="17">
        <v>78</v>
      </c>
      <c r="AG850" s="18">
        <v>92</v>
      </c>
      <c r="AH850" s="19">
        <v>75</v>
      </c>
      <c r="AI850" s="20">
        <v>74</v>
      </c>
      <c r="AJ850" s="21">
        <v>63</v>
      </c>
      <c r="AK850" s="22">
        <v>118</v>
      </c>
      <c r="AL850" s="23">
        <f t="shared" si="0"/>
        <v>500</v>
      </c>
      <c r="AM850" s="24" t="s">
        <v>280</v>
      </c>
      <c r="AN850" s="25" t="s">
        <v>95</v>
      </c>
      <c r="AO850" s="24" t="s">
        <v>425</v>
      </c>
      <c r="AP850" s="40" t="s">
        <v>271</v>
      </c>
      <c r="AQ850" s="38" t="s">
        <v>473</v>
      </c>
      <c r="AR850" s="39" t="s">
        <v>182</v>
      </c>
      <c r="AS850" s="40">
        <v>0.8</v>
      </c>
      <c r="AT850" s="40">
        <v>47.4</v>
      </c>
      <c r="AU850" s="41">
        <v>21.5</v>
      </c>
      <c r="AV850" s="31"/>
      <c r="AW850" s="26">
        <v>2</v>
      </c>
      <c r="AX850" s="26"/>
      <c r="AY850" s="26"/>
      <c r="AZ850" s="26"/>
      <c r="BA850" s="25"/>
      <c r="BB850" s="24">
        <v>175</v>
      </c>
      <c r="BC850" s="26">
        <v>100</v>
      </c>
      <c r="BD850" s="32" t="s">
        <v>119</v>
      </c>
      <c r="BE850" s="32">
        <v>50</v>
      </c>
      <c r="BF850" s="35" t="s">
        <v>71</v>
      </c>
      <c r="BG850" s="26" t="s">
        <v>120</v>
      </c>
      <c r="BH850" s="29">
        <v>20</v>
      </c>
      <c r="BI850" s="26" t="s">
        <v>95</v>
      </c>
      <c r="BJ850" s="37" t="s">
        <v>305</v>
      </c>
      <c r="BK850" s="36"/>
      <c r="BL850" s="204" t="str">
        <f t="shared" si="14"/>
        <v>insert into Pokemon values ( 849, Hawlucha, level, 78,  92,  75, 74,  63,  118, trainer,  0)</v>
      </c>
    </row>
    <row r="851" spans="1:64" ht="12.75" customHeight="1">
      <c r="A851" s="12">
        <v>702</v>
      </c>
      <c r="B851" s="77" t="s">
        <v>1348</v>
      </c>
      <c r="C851" s="77"/>
      <c r="D851" s="78"/>
      <c r="E851" s="79"/>
      <c r="F851" s="79"/>
      <c r="G851" s="79"/>
      <c r="H851" s="79"/>
      <c r="I851" s="79"/>
      <c r="J851" s="79"/>
      <c r="K851" s="79"/>
      <c r="L851" s="79"/>
      <c r="M851" s="79"/>
      <c r="N851" s="79"/>
      <c r="O851" s="79">
        <v>110</v>
      </c>
      <c r="P851" s="79"/>
      <c r="Q851" s="79"/>
      <c r="R851" s="79"/>
      <c r="S851" s="79"/>
      <c r="T851" s="79"/>
      <c r="U851" s="79"/>
      <c r="V851" s="79">
        <v>291</v>
      </c>
      <c r="W851" s="79"/>
      <c r="X851" s="79"/>
      <c r="Y851" s="79">
        <v>112</v>
      </c>
      <c r="Z851" s="79"/>
      <c r="AA851" s="79"/>
      <c r="AB851" s="79">
        <v>103</v>
      </c>
      <c r="AC851" s="79"/>
      <c r="AD851" s="79"/>
      <c r="AE851" s="80">
        <v>200</v>
      </c>
      <c r="AF851" s="17">
        <v>67</v>
      </c>
      <c r="AG851" s="18">
        <v>58</v>
      </c>
      <c r="AH851" s="19">
        <v>57</v>
      </c>
      <c r="AI851" s="20">
        <v>81</v>
      </c>
      <c r="AJ851" s="21">
        <v>67</v>
      </c>
      <c r="AK851" s="22">
        <v>101</v>
      </c>
      <c r="AL851" s="23">
        <f t="shared" si="0"/>
        <v>431</v>
      </c>
      <c r="AM851" s="24" t="s">
        <v>175</v>
      </c>
      <c r="AN851" s="25" t="s">
        <v>179</v>
      </c>
      <c r="AO851" s="24" t="s">
        <v>1277</v>
      </c>
      <c r="AP851" s="40" t="s">
        <v>263</v>
      </c>
      <c r="AQ851" s="38" t="s">
        <v>575</v>
      </c>
      <c r="AR851" s="39" t="s">
        <v>256</v>
      </c>
      <c r="AS851" s="40">
        <v>0.2</v>
      </c>
      <c r="AT851" s="40">
        <v>4.9000000000000004</v>
      </c>
      <c r="AU851" s="41">
        <v>2.2000000000000002</v>
      </c>
      <c r="AV851" s="31"/>
      <c r="AW851" s="26"/>
      <c r="AX851" s="26"/>
      <c r="AY851" s="26"/>
      <c r="AZ851" s="26"/>
      <c r="BA851" s="25">
        <v>2</v>
      </c>
      <c r="BB851" s="24">
        <v>151</v>
      </c>
      <c r="BC851" s="26">
        <v>100</v>
      </c>
      <c r="BD851" s="32" t="s">
        <v>119</v>
      </c>
      <c r="BE851" s="32">
        <v>50</v>
      </c>
      <c r="BF851" s="35" t="s">
        <v>132</v>
      </c>
      <c r="BG851" s="26" t="s">
        <v>120</v>
      </c>
      <c r="BH851" s="29">
        <v>20</v>
      </c>
      <c r="BI851" s="26" t="s">
        <v>156</v>
      </c>
      <c r="BJ851" s="41" t="s">
        <v>179</v>
      </c>
      <c r="BK851" s="36"/>
      <c r="BL851" s="204" t="str">
        <f t="shared" si="14"/>
        <v>insert into Pokemon values ( 850, Dedenne, level, 67,  58,  57, 81,  67,  101, trainer,  0)</v>
      </c>
    </row>
    <row r="852" spans="1:64" ht="12.75" customHeight="1">
      <c r="A852" s="12">
        <v>703</v>
      </c>
      <c r="B852" s="77" t="s">
        <v>1349</v>
      </c>
      <c r="C852" s="77"/>
      <c r="D852" s="78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>
        <v>124</v>
      </c>
      <c r="P852" s="79"/>
      <c r="Q852" s="79">
        <v>101</v>
      </c>
      <c r="R852" s="79">
        <v>101</v>
      </c>
      <c r="S852" s="79"/>
      <c r="T852" s="79"/>
      <c r="U852" s="79">
        <v>51</v>
      </c>
      <c r="V852" s="79">
        <v>123</v>
      </c>
      <c r="W852" s="79">
        <v>123</v>
      </c>
      <c r="X852" s="79"/>
      <c r="Y852" s="79"/>
      <c r="Z852" s="79">
        <v>63</v>
      </c>
      <c r="AA852" s="79"/>
      <c r="AB852" s="79"/>
      <c r="AC852" s="79">
        <v>128</v>
      </c>
      <c r="AD852" s="79"/>
      <c r="AE852" s="80"/>
      <c r="AF852" s="17">
        <v>50</v>
      </c>
      <c r="AG852" s="18">
        <v>50</v>
      </c>
      <c r="AH852" s="19">
        <v>150</v>
      </c>
      <c r="AI852" s="20">
        <v>50</v>
      </c>
      <c r="AJ852" s="21">
        <v>150</v>
      </c>
      <c r="AK852" s="22">
        <v>50</v>
      </c>
      <c r="AL852" s="23">
        <f t="shared" si="0"/>
        <v>500</v>
      </c>
      <c r="AM852" s="24" t="s">
        <v>292</v>
      </c>
      <c r="AN852" s="25" t="s">
        <v>179</v>
      </c>
      <c r="AO852" s="24" t="s">
        <v>322</v>
      </c>
      <c r="AP852" s="34"/>
      <c r="AQ852" s="38" t="s">
        <v>328</v>
      </c>
      <c r="AR852" s="39" t="s">
        <v>118</v>
      </c>
      <c r="AS852" s="40">
        <v>0.3</v>
      </c>
      <c r="AT852" s="40">
        <v>12.6</v>
      </c>
      <c r="AU852" s="41">
        <v>5.7</v>
      </c>
      <c r="AV852" s="31"/>
      <c r="AW852" s="26"/>
      <c r="AX852" s="26">
        <v>1</v>
      </c>
      <c r="AY852" s="26"/>
      <c r="AZ852" s="26">
        <v>1</v>
      </c>
      <c r="BA852" s="25"/>
      <c r="BB852" s="24">
        <v>100</v>
      </c>
      <c r="BC852" s="26">
        <v>60</v>
      </c>
      <c r="BD852" s="32" t="s">
        <v>288</v>
      </c>
      <c r="BE852" s="32">
        <v>50</v>
      </c>
      <c r="BF852" s="35" t="s">
        <v>313</v>
      </c>
      <c r="BG852" s="26" t="s">
        <v>359</v>
      </c>
      <c r="BH852" s="29">
        <v>25</v>
      </c>
      <c r="BI852" s="26" t="s">
        <v>179</v>
      </c>
      <c r="BJ852" s="41" t="s">
        <v>329</v>
      </c>
      <c r="BK852" s="36"/>
      <c r="BL852" s="204" t="str">
        <f t="shared" si="14"/>
        <v>insert into Pokemon values ( 851, Carbink, level, 50,  50,  150, 50,  150,  50, trainer,  0)</v>
      </c>
    </row>
    <row r="853" spans="1:64" ht="12.75" customHeight="1">
      <c r="A853" s="12">
        <v>704</v>
      </c>
      <c r="B853" s="77" t="s">
        <v>1350</v>
      </c>
      <c r="C853" s="77" t="s">
        <v>523</v>
      </c>
      <c r="D853" s="78"/>
      <c r="E853" s="79"/>
      <c r="F853" s="79"/>
      <c r="G853" s="79"/>
      <c r="H853" s="79"/>
      <c r="I853" s="79"/>
      <c r="J853" s="79"/>
      <c r="K853" s="79"/>
      <c r="L853" s="79"/>
      <c r="M853" s="79"/>
      <c r="N853" s="79"/>
      <c r="O853" s="79"/>
      <c r="P853" s="79">
        <v>19</v>
      </c>
      <c r="Q853" s="79">
        <v>178</v>
      </c>
      <c r="R853" s="79"/>
      <c r="S853" s="79">
        <v>105</v>
      </c>
      <c r="T853" s="79">
        <v>74</v>
      </c>
      <c r="U853" s="79">
        <v>66</v>
      </c>
      <c r="V853" s="79">
        <v>217</v>
      </c>
      <c r="W853" s="79"/>
      <c r="X853" s="79">
        <v>118</v>
      </c>
      <c r="Y853" s="79">
        <v>81</v>
      </c>
      <c r="Z853" s="79">
        <v>79</v>
      </c>
      <c r="AA853" s="79">
        <v>389</v>
      </c>
      <c r="AB853" s="79">
        <v>60</v>
      </c>
      <c r="AC853" s="79"/>
      <c r="AD853" s="79">
        <v>115</v>
      </c>
      <c r="AE853" s="80">
        <v>172</v>
      </c>
      <c r="AF853" s="17">
        <v>45</v>
      </c>
      <c r="AG853" s="18">
        <v>50</v>
      </c>
      <c r="AH853" s="19">
        <v>35</v>
      </c>
      <c r="AI853" s="20">
        <v>55</v>
      </c>
      <c r="AJ853" s="21">
        <v>75</v>
      </c>
      <c r="AK853" s="22">
        <v>40</v>
      </c>
      <c r="AL853" s="23">
        <f t="shared" si="0"/>
        <v>300</v>
      </c>
      <c r="AM853" s="24" t="s">
        <v>90</v>
      </c>
      <c r="AN853" s="25"/>
      <c r="AO853" s="24" t="s">
        <v>582</v>
      </c>
      <c r="AP853" s="40" t="s">
        <v>370</v>
      </c>
      <c r="AQ853" s="38" t="s">
        <v>1351</v>
      </c>
      <c r="AR853" s="39" t="s">
        <v>118</v>
      </c>
      <c r="AS853" s="40">
        <v>0.3</v>
      </c>
      <c r="AT853" s="40">
        <v>6.2</v>
      </c>
      <c r="AU853" s="41">
        <v>2.8</v>
      </c>
      <c r="AV853" s="31"/>
      <c r="AW853" s="26"/>
      <c r="AX853" s="26"/>
      <c r="AY853" s="26"/>
      <c r="AZ853" s="26">
        <v>1</v>
      </c>
      <c r="BA853" s="25"/>
      <c r="BB853" s="24">
        <v>60</v>
      </c>
      <c r="BC853" s="26">
        <v>45</v>
      </c>
      <c r="BD853" s="32" t="s">
        <v>288</v>
      </c>
      <c r="BE853" s="32">
        <v>35</v>
      </c>
      <c r="BF853" s="35" t="s">
        <v>155</v>
      </c>
      <c r="BG853" s="26" t="s">
        <v>120</v>
      </c>
      <c r="BH853" s="29">
        <v>40</v>
      </c>
      <c r="BI853" s="26" t="s">
        <v>90</v>
      </c>
      <c r="BJ853" s="37"/>
      <c r="BK853" s="36" t="s">
        <v>339</v>
      </c>
      <c r="BL853" s="204" t="str">
        <f t="shared" si="14"/>
        <v>insert into Pokemon values ( 852, Goomy, level, 45,  50,  35, 55,  75,  40, trainer,  Lv. 40)</v>
      </c>
    </row>
    <row r="854" spans="1:64" ht="12.75" customHeight="1">
      <c r="A854" s="12">
        <v>705</v>
      </c>
      <c r="B854" s="77" t="s">
        <v>1352</v>
      </c>
      <c r="C854" s="77" t="s">
        <v>523</v>
      </c>
      <c r="D854" s="78"/>
      <c r="E854" s="79"/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>
        <v>20</v>
      </c>
      <c r="Q854" s="79">
        <v>179</v>
      </c>
      <c r="R854" s="79"/>
      <c r="S854" s="79">
        <v>106</v>
      </c>
      <c r="T854" s="79">
        <v>75</v>
      </c>
      <c r="U854" s="79">
        <v>67</v>
      </c>
      <c r="V854" s="79">
        <v>218</v>
      </c>
      <c r="W854" s="79"/>
      <c r="X854" s="79">
        <v>119</v>
      </c>
      <c r="Y854" s="79">
        <v>82</v>
      </c>
      <c r="Z854" s="79">
        <v>80</v>
      </c>
      <c r="AA854" s="79">
        <v>390</v>
      </c>
      <c r="AB854" s="79">
        <v>61</v>
      </c>
      <c r="AC854" s="79"/>
      <c r="AD854" s="79"/>
      <c r="AE854" s="80">
        <v>173</v>
      </c>
      <c r="AF854" s="17">
        <v>68</v>
      </c>
      <c r="AG854" s="18">
        <v>75</v>
      </c>
      <c r="AH854" s="19">
        <v>53</v>
      </c>
      <c r="AI854" s="20">
        <v>83</v>
      </c>
      <c r="AJ854" s="21">
        <v>113</v>
      </c>
      <c r="AK854" s="22">
        <v>60</v>
      </c>
      <c r="AL854" s="23">
        <f t="shared" si="0"/>
        <v>452</v>
      </c>
      <c r="AM854" s="24" t="s">
        <v>90</v>
      </c>
      <c r="AN854" s="25"/>
      <c r="AO854" s="24" t="s">
        <v>582</v>
      </c>
      <c r="AP854" s="40" t="s">
        <v>370</v>
      </c>
      <c r="AQ854" s="38" t="s">
        <v>1351</v>
      </c>
      <c r="AR854" s="39" t="s">
        <v>182</v>
      </c>
      <c r="AS854" s="40">
        <v>0.8</v>
      </c>
      <c r="AT854" s="40">
        <v>38.6</v>
      </c>
      <c r="AU854" s="41">
        <v>17.5</v>
      </c>
      <c r="AV854" s="31"/>
      <c r="AW854" s="26"/>
      <c r="AX854" s="26"/>
      <c r="AY854" s="26"/>
      <c r="AZ854" s="26">
        <v>2</v>
      </c>
      <c r="BA854" s="25"/>
      <c r="BB854" s="24">
        <v>158</v>
      </c>
      <c r="BC854" s="26">
        <v>45</v>
      </c>
      <c r="BD854" s="32" t="s">
        <v>288</v>
      </c>
      <c r="BE854" s="32">
        <v>35</v>
      </c>
      <c r="BF854" s="35" t="s">
        <v>155</v>
      </c>
      <c r="BG854" s="26" t="s">
        <v>120</v>
      </c>
      <c r="BH854" s="29">
        <v>40</v>
      </c>
      <c r="BI854" s="26" t="s">
        <v>90</v>
      </c>
      <c r="BJ854" s="37"/>
      <c r="BK854" s="36" t="s">
        <v>1353</v>
      </c>
      <c r="BL854" s="204" t="str">
        <f t="shared" si="14"/>
        <v>insert into Pokemon values ( 853, Sliggoo, level, 68,  75,  53, 83,  113,  60, trainer,  Lv. 50 (Rain or Fog))</v>
      </c>
    </row>
    <row r="855" spans="1:64" ht="12.75" customHeight="1">
      <c r="A855" s="12">
        <v>705.1</v>
      </c>
      <c r="B855" s="77" t="s">
        <v>1354</v>
      </c>
      <c r="C855" s="77" t="s">
        <v>1355</v>
      </c>
      <c r="D855" s="78"/>
      <c r="E855" s="79"/>
      <c r="F855" s="79"/>
      <c r="G855" s="79"/>
      <c r="H855" s="79"/>
      <c r="I855" s="79"/>
      <c r="J855" s="79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  <c r="AA855" s="79"/>
      <c r="AB855" s="79"/>
      <c r="AC855" s="79"/>
      <c r="AD855" s="79">
        <v>116</v>
      </c>
      <c r="AE855" s="80"/>
      <c r="AF855" s="17">
        <v>58</v>
      </c>
      <c r="AG855" s="18">
        <v>75</v>
      </c>
      <c r="AH855" s="19">
        <v>83</v>
      </c>
      <c r="AI855" s="20">
        <v>83</v>
      </c>
      <c r="AJ855" s="21">
        <v>113</v>
      </c>
      <c r="AK855" s="22">
        <v>40</v>
      </c>
      <c r="AL855" s="23">
        <f t="shared" si="0"/>
        <v>452</v>
      </c>
      <c r="AM855" s="24" t="s">
        <v>192</v>
      </c>
      <c r="AN855" s="25" t="s">
        <v>90</v>
      </c>
      <c r="AO855" s="24" t="s">
        <v>582</v>
      </c>
      <c r="AP855" s="40" t="s">
        <v>354</v>
      </c>
      <c r="AQ855" s="38" t="s">
        <v>1351</v>
      </c>
      <c r="AR855" s="39" t="s">
        <v>69</v>
      </c>
      <c r="AS855" s="40">
        <v>0.7</v>
      </c>
      <c r="AT855" s="40">
        <v>151</v>
      </c>
      <c r="AU855" s="41">
        <v>68.5</v>
      </c>
      <c r="AV855" s="31"/>
      <c r="AW855" s="26"/>
      <c r="AX855" s="26"/>
      <c r="AY855" s="26"/>
      <c r="AZ855" s="26">
        <v>2</v>
      </c>
      <c r="BA855" s="25"/>
      <c r="BB855" s="24">
        <v>158</v>
      </c>
      <c r="BC855" s="26">
        <v>45</v>
      </c>
      <c r="BD855" s="32" t="s">
        <v>288</v>
      </c>
      <c r="BE855" s="32">
        <v>35</v>
      </c>
      <c r="BF855" s="35" t="s">
        <v>155</v>
      </c>
      <c r="BG855" s="26" t="s">
        <v>120</v>
      </c>
      <c r="BH855" s="29">
        <v>40</v>
      </c>
      <c r="BI855" s="26" t="s">
        <v>90</v>
      </c>
      <c r="BJ855" s="37"/>
      <c r="BK855" s="36" t="s">
        <v>1353</v>
      </c>
      <c r="BL855" s="204" t="str">
        <f t="shared" si="14"/>
        <v>insert into Pokemon values ( 854, Sliggoo (Hisuian), level, 58,  75,  83, 83,  113,  40, trainer,  Lv. 50 (Rain or Fog))</v>
      </c>
    </row>
    <row r="856" spans="1:64" ht="12.75" customHeight="1">
      <c r="A856" s="12">
        <v>706</v>
      </c>
      <c r="B856" s="77" t="s">
        <v>1356</v>
      </c>
      <c r="C856" s="77" t="s">
        <v>523</v>
      </c>
      <c r="D856" s="78"/>
      <c r="E856" s="79"/>
      <c r="F856" s="79"/>
      <c r="G856" s="79"/>
      <c r="H856" s="79"/>
      <c r="I856" s="79"/>
      <c r="J856" s="79"/>
      <c r="K856" s="79"/>
      <c r="L856" s="79"/>
      <c r="M856" s="79"/>
      <c r="N856" s="79"/>
      <c r="O856" s="79"/>
      <c r="P856" s="79">
        <v>21</v>
      </c>
      <c r="Q856" s="79">
        <v>180</v>
      </c>
      <c r="R856" s="79"/>
      <c r="S856" s="79">
        <v>107</v>
      </c>
      <c r="T856" s="79">
        <v>76</v>
      </c>
      <c r="U856" s="79">
        <v>68</v>
      </c>
      <c r="V856" s="79">
        <v>219</v>
      </c>
      <c r="W856" s="79"/>
      <c r="X856" s="79">
        <v>120</v>
      </c>
      <c r="Y856" s="79">
        <v>83</v>
      </c>
      <c r="Z856" s="79">
        <v>81</v>
      </c>
      <c r="AA856" s="79">
        <v>391</v>
      </c>
      <c r="AB856" s="79">
        <v>62</v>
      </c>
      <c r="AC856" s="79"/>
      <c r="AD856" s="79"/>
      <c r="AE856" s="80">
        <v>174</v>
      </c>
      <c r="AF856" s="17">
        <v>90</v>
      </c>
      <c r="AG856" s="18">
        <v>100</v>
      </c>
      <c r="AH856" s="19">
        <v>70</v>
      </c>
      <c r="AI856" s="20">
        <v>110</v>
      </c>
      <c r="AJ856" s="21">
        <v>150</v>
      </c>
      <c r="AK856" s="22">
        <v>80</v>
      </c>
      <c r="AL856" s="23">
        <f t="shared" si="0"/>
        <v>600</v>
      </c>
      <c r="AM856" s="24" t="s">
        <v>90</v>
      </c>
      <c r="AN856" s="25"/>
      <c r="AO856" s="24" t="s">
        <v>582</v>
      </c>
      <c r="AP856" s="40" t="s">
        <v>370</v>
      </c>
      <c r="AQ856" s="38" t="s">
        <v>1351</v>
      </c>
      <c r="AR856" s="39" t="s">
        <v>79</v>
      </c>
      <c r="AS856" s="40">
        <v>2</v>
      </c>
      <c r="AT856" s="40">
        <v>331.8</v>
      </c>
      <c r="AU856" s="41">
        <v>150.5</v>
      </c>
      <c r="AV856" s="31"/>
      <c r="AW856" s="26"/>
      <c r="AX856" s="26"/>
      <c r="AY856" s="26"/>
      <c r="AZ856" s="26">
        <v>3</v>
      </c>
      <c r="BA856" s="25"/>
      <c r="BB856" s="24">
        <v>300</v>
      </c>
      <c r="BC856" s="26">
        <v>45</v>
      </c>
      <c r="BD856" s="32" t="s">
        <v>288</v>
      </c>
      <c r="BE856" s="32">
        <v>35</v>
      </c>
      <c r="BF856" s="35" t="s">
        <v>155</v>
      </c>
      <c r="BG856" s="26" t="s">
        <v>120</v>
      </c>
      <c r="BH856" s="29">
        <v>40</v>
      </c>
      <c r="BI856" s="26" t="s">
        <v>90</v>
      </c>
      <c r="BJ856" s="37"/>
      <c r="BK856" s="36"/>
      <c r="BL856" s="204" t="str">
        <f t="shared" si="14"/>
        <v>insert into Pokemon values ( 855, Goodra, level, 90,  100,  70, 110,  150,  80, trainer,  0)</v>
      </c>
    </row>
    <row r="857" spans="1:64" ht="12.75" customHeight="1">
      <c r="A857" s="12">
        <v>706.1</v>
      </c>
      <c r="B857" s="77" t="s">
        <v>1357</v>
      </c>
      <c r="C857" s="77" t="s">
        <v>1355</v>
      </c>
      <c r="D857" s="78"/>
      <c r="E857" s="79"/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  <c r="AB857" s="79"/>
      <c r="AC857" s="79"/>
      <c r="AD857" s="79">
        <v>117</v>
      </c>
      <c r="AE857" s="80"/>
      <c r="AF857" s="17">
        <v>80</v>
      </c>
      <c r="AG857" s="18">
        <v>100</v>
      </c>
      <c r="AH857" s="19">
        <v>100</v>
      </c>
      <c r="AI857" s="20">
        <v>110</v>
      </c>
      <c r="AJ857" s="21">
        <v>150</v>
      </c>
      <c r="AK857" s="22">
        <v>60</v>
      </c>
      <c r="AL857" s="23">
        <f t="shared" si="0"/>
        <v>600</v>
      </c>
      <c r="AM857" s="24" t="s">
        <v>192</v>
      </c>
      <c r="AN857" s="25" t="s">
        <v>90</v>
      </c>
      <c r="AO857" s="24" t="s">
        <v>582</v>
      </c>
      <c r="AP857" s="40" t="s">
        <v>354</v>
      </c>
      <c r="AQ857" s="38" t="s">
        <v>1351</v>
      </c>
      <c r="AR857" s="39" t="s">
        <v>96</v>
      </c>
      <c r="AS857" s="40">
        <v>1.7</v>
      </c>
      <c r="AT857" s="40">
        <v>736.6</v>
      </c>
      <c r="AU857" s="41">
        <v>334.1</v>
      </c>
      <c r="AV857" s="31"/>
      <c r="AW857" s="26"/>
      <c r="AX857" s="26"/>
      <c r="AY857" s="26"/>
      <c r="AZ857" s="26">
        <v>3</v>
      </c>
      <c r="BA857" s="25"/>
      <c r="BB857" s="24">
        <v>300</v>
      </c>
      <c r="BC857" s="26">
        <v>45</v>
      </c>
      <c r="BD857" s="32" t="s">
        <v>288</v>
      </c>
      <c r="BE857" s="32">
        <v>35</v>
      </c>
      <c r="BF857" s="35" t="s">
        <v>155</v>
      </c>
      <c r="BG857" s="26" t="s">
        <v>120</v>
      </c>
      <c r="BH857" s="29">
        <v>40</v>
      </c>
      <c r="BI857" s="26" t="s">
        <v>90</v>
      </c>
      <c r="BJ857" s="37"/>
      <c r="BK857" s="36"/>
      <c r="BL857" s="204" t="str">
        <f t="shared" si="14"/>
        <v>insert into Pokemon values ( 856, Goodra (Hisuian), level, 80,  100,  100, 110,  150,  60, trainer,  0)</v>
      </c>
    </row>
    <row r="858" spans="1:64" ht="12.75" customHeight="1">
      <c r="A858" s="12">
        <v>707</v>
      </c>
      <c r="B858" s="77" t="s">
        <v>1358</v>
      </c>
      <c r="C858" s="77"/>
      <c r="D858" s="78"/>
      <c r="E858" s="79"/>
      <c r="F858" s="79"/>
      <c r="G858" s="79"/>
      <c r="H858" s="79"/>
      <c r="I858" s="79"/>
      <c r="J858" s="79"/>
      <c r="K858" s="79"/>
      <c r="L858" s="79"/>
      <c r="M858" s="79"/>
      <c r="N858" s="79"/>
      <c r="O858" s="79"/>
      <c r="P858" s="79">
        <v>50</v>
      </c>
      <c r="Q858" s="79">
        <v>241</v>
      </c>
      <c r="R858" s="79"/>
      <c r="S858" s="79"/>
      <c r="T858" s="79">
        <v>113</v>
      </c>
      <c r="U858" s="79"/>
      <c r="V858" s="79">
        <v>314</v>
      </c>
      <c r="W858" s="79"/>
      <c r="X858" s="79"/>
      <c r="Y858" s="79">
        <v>135</v>
      </c>
      <c r="Z858" s="79"/>
      <c r="AA858" s="79"/>
      <c r="AB858" s="79">
        <v>28</v>
      </c>
      <c r="AC858" s="79"/>
      <c r="AD858" s="79"/>
      <c r="AE858" s="80">
        <v>240</v>
      </c>
      <c r="AF858" s="17">
        <v>57</v>
      </c>
      <c r="AG858" s="18">
        <v>80</v>
      </c>
      <c r="AH858" s="19">
        <v>91</v>
      </c>
      <c r="AI858" s="20">
        <v>80</v>
      </c>
      <c r="AJ858" s="21">
        <v>87</v>
      </c>
      <c r="AK858" s="22">
        <v>75</v>
      </c>
      <c r="AL858" s="23">
        <f t="shared" si="0"/>
        <v>470</v>
      </c>
      <c r="AM858" s="24" t="s">
        <v>192</v>
      </c>
      <c r="AN858" s="25" t="s">
        <v>179</v>
      </c>
      <c r="AO858" s="24" t="s">
        <v>603</v>
      </c>
      <c r="AP858" s="34"/>
      <c r="AQ858" s="38" t="s">
        <v>1267</v>
      </c>
      <c r="AR858" s="39" t="s">
        <v>256</v>
      </c>
      <c r="AS858" s="40">
        <v>0.2</v>
      </c>
      <c r="AT858" s="40">
        <v>6.6</v>
      </c>
      <c r="AU858" s="41">
        <v>3</v>
      </c>
      <c r="AV858" s="31"/>
      <c r="AW858" s="26"/>
      <c r="AX858" s="26">
        <v>1</v>
      </c>
      <c r="AY858" s="26"/>
      <c r="AZ858" s="26"/>
      <c r="BA858" s="25"/>
      <c r="BB858" s="24">
        <v>165</v>
      </c>
      <c r="BC858" s="26">
        <v>75</v>
      </c>
      <c r="BD858" s="32" t="s">
        <v>217</v>
      </c>
      <c r="BE858" s="32">
        <v>50</v>
      </c>
      <c r="BF858" s="35" t="s">
        <v>313</v>
      </c>
      <c r="BG858" s="26" t="s">
        <v>120</v>
      </c>
      <c r="BH858" s="29">
        <v>20</v>
      </c>
      <c r="BI858" s="26" t="s">
        <v>329</v>
      </c>
      <c r="BJ858" s="37"/>
      <c r="BK858" s="36"/>
      <c r="BL858" s="204" t="str">
        <f t="shared" si="14"/>
        <v>insert into Pokemon values ( 857, Klefki, level, 57,  80,  91, 80,  87,  75, trainer,  0)</v>
      </c>
    </row>
    <row r="859" spans="1:64" ht="12.75" customHeight="1">
      <c r="A859" s="12">
        <v>708</v>
      </c>
      <c r="B859" s="77" t="s">
        <v>1359</v>
      </c>
      <c r="C859" s="77"/>
      <c r="D859" s="78"/>
      <c r="E859" s="79"/>
      <c r="F859" s="79"/>
      <c r="G859" s="79"/>
      <c r="H859" s="79"/>
      <c r="I859" s="79"/>
      <c r="J859" s="79"/>
      <c r="K859" s="79"/>
      <c r="L859" s="79"/>
      <c r="M859" s="79"/>
      <c r="N859" s="79"/>
      <c r="O859" s="79"/>
      <c r="P859" s="79">
        <v>61</v>
      </c>
      <c r="Q859" s="79">
        <v>196</v>
      </c>
      <c r="R859" s="79"/>
      <c r="S859" s="79">
        <v>123</v>
      </c>
      <c r="T859" s="79"/>
      <c r="U859" s="79"/>
      <c r="V859" s="79">
        <v>250</v>
      </c>
      <c r="W859" s="79"/>
      <c r="X859" s="79">
        <v>151</v>
      </c>
      <c r="Y859" s="79"/>
      <c r="Z859" s="79"/>
      <c r="AA859" s="79">
        <v>338</v>
      </c>
      <c r="AB859" s="79"/>
      <c r="AC859" s="79">
        <v>33</v>
      </c>
      <c r="AD859" s="79"/>
      <c r="AE859" s="80"/>
      <c r="AF859" s="17">
        <v>43</v>
      </c>
      <c r="AG859" s="18">
        <v>70</v>
      </c>
      <c r="AH859" s="19">
        <v>48</v>
      </c>
      <c r="AI859" s="20">
        <v>50</v>
      </c>
      <c r="AJ859" s="21">
        <v>60</v>
      </c>
      <c r="AK859" s="22">
        <v>38</v>
      </c>
      <c r="AL859" s="23">
        <f t="shared" si="0"/>
        <v>309</v>
      </c>
      <c r="AM859" s="24" t="s">
        <v>389</v>
      </c>
      <c r="AN859" s="25" t="s">
        <v>65</v>
      </c>
      <c r="AO859" s="24" t="s">
        <v>442</v>
      </c>
      <c r="AP859" s="40" t="s">
        <v>232</v>
      </c>
      <c r="AQ859" s="38" t="s">
        <v>414</v>
      </c>
      <c r="AR859" s="39" t="s">
        <v>178</v>
      </c>
      <c r="AS859" s="40">
        <v>0.4</v>
      </c>
      <c r="AT859" s="40">
        <v>15.4</v>
      </c>
      <c r="AU859" s="41">
        <v>7</v>
      </c>
      <c r="AV859" s="31"/>
      <c r="AW859" s="26">
        <v>1</v>
      </c>
      <c r="AX859" s="26"/>
      <c r="AY859" s="26"/>
      <c r="AZ859" s="26"/>
      <c r="BA859" s="25"/>
      <c r="BB859" s="24">
        <v>62</v>
      </c>
      <c r="BC859" s="26">
        <v>120</v>
      </c>
      <c r="BD859" s="32" t="s">
        <v>119</v>
      </c>
      <c r="BE859" s="32">
        <v>50</v>
      </c>
      <c r="BF859" s="35" t="s">
        <v>130</v>
      </c>
      <c r="BG859" s="26" t="s">
        <v>120</v>
      </c>
      <c r="BH859" s="29">
        <v>20</v>
      </c>
      <c r="BI859" s="26" t="s">
        <v>65</v>
      </c>
      <c r="BJ859" s="41" t="s">
        <v>377</v>
      </c>
      <c r="BK859" s="36" t="s">
        <v>307</v>
      </c>
      <c r="BL859" s="204" t="str">
        <f t="shared" si="14"/>
        <v>insert into Pokemon values ( 858, Phantump, level, 43,  70,  48, 50,  60,  38, trainer,  Trade)</v>
      </c>
    </row>
    <row r="860" spans="1:64" ht="12.75" customHeight="1">
      <c r="A860" s="12">
        <v>709</v>
      </c>
      <c r="B860" s="77" t="s">
        <v>1360</v>
      </c>
      <c r="C860" s="77"/>
      <c r="D860" s="78"/>
      <c r="E860" s="79"/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>
        <v>62</v>
      </c>
      <c r="Q860" s="79">
        <v>197</v>
      </c>
      <c r="R860" s="79"/>
      <c r="S860" s="79">
        <v>124</v>
      </c>
      <c r="T860" s="79"/>
      <c r="U860" s="79"/>
      <c r="V860" s="79">
        <v>251</v>
      </c>
      <c r="W860" s="79"/>
      <c r="X860" s="79">
        <v>152</v>
      </c>
      <c r="Y860" s="79"/>
      <c r="Z860" s="79"/>
      <c r="AA860" s="79">
        <v>339</v>
      </c>
      <c r="AB860" s="79"/>
      <c r="AC860" s="79">
        <v>34</v>
      </c>
      <c r="AD860" s="79"/>
      <c r="AE860" s="80"/>
      <c r="AF860" s="17">
        <v>85</v>
      </c>
      <c r="AG860" s="18">
        <v>110</v>
      </c>
      <c r="AH860" s="19">
        <v>76</v>
      </c>
      <c r="AI860" s="20">
        <v>65</v>
      </c>
      <c r="AJ860" s="21">
        <v>82</v>
      </c>
      <c r="AK860" s="22">
        <v>56</v>
      </c>
      <c r="AL860" s="23">
        <f t="shared" si="0"/>
        <v>474</v>
      </c>
      <c r="AM860" s="24" t="s">
        <v>389</v>
      </c>
      <c r="AN860" s="25" t="s">
        <v>65</v>
      </c>
      <c r="AO860" s="24" t="s">
        <v>442</v>
      </c>
      <c r="AP860" s="40" t="s">
        <v>232</v>
      </c>
      <c r="AQ860" s="38" t="s">
        <v>414</v>
      </c>
      <c r="AR860" s="39" t="s">
        <v>148</v>
      </c>
      <c r="AS860" s="40">
        <v>1.5</v>
      </c>
      <c r="AT860" s="40">
        <v>156.5</v>
      </c>
      <c r="AU860" s="41">
        <v>71</v>
      </c>
      <c r="AV860" s="31"/>
      <c r="AW860" s="26">
        <v>2</v>
      </c>
      <c r="AX860" s="26"/>
      <c r="AY860" s="26"/>
      <c r="AZ860" s="26"/>
      <c r="BA860" s="25"/>
      <c r="BB860" s="24">
        <v>166</v>
      </c>
      <c r="BC860" s="26">
        <v>60</v>
      </c>
      <c r="BD860" s="32" t="s">
        <v>119</v>
      </c>
      <c r="BE860" s="32">
        <v>50</v>
      </c>
      <c r="BF860" s="35" t="s">
        <v>130</v>
      </c>
      <c r="BG860" s="26" t="s">
        <v>120</v>
      </c>
      <c r="BH860" s="29">
        <v>20</v>
      </c>
      <c r="BI860" s="26" t="s">
        <v>65</v>
      </c>
      <c r="BJ860" s="41" t="s">
        <v>377</v>
      </c>
      <c r="BK860" s="36"/>
      <c r="BL860" s="204" t="str">
        <f t="shared" si="14"/>
        <v>insert into Pokemon values ( 859, Trevenant, level, 85,  110,  76, 65,  82,  56, trainer,  0)</v>
      </c>
    </row>
    <row r="861" spans="1:64" ht="12.75" customHeight="1">
      <c r="A861" s="12">
        <v>710</v>
      </c>
      <c r="B861" s="77" t="s">
        <v>1361</v>
      </c>
      <c r="C861" s="77"/>
      <c r="D861" s="78"/>
      <c r="E861" s="79"/>
      <c r="F861" s="79"/>
      <c r="G861" s="79"/>
      <c r="H861" s="79"/>
      <c r="I861" s="79"/>
      <c r="J861" s="79"/>
      <c r="K861" s="79"/>
      <c r="L861" s="79"/>
      <c r="M861" s="79"/>
      <c r="N861" s="79"/>
      <c r="O861" s="79"/>
      <c r="P861" s="79">
        <v>63</v>
      </c>
      <c r="Q861" s="79"/>
      <c r="R861" s="79"/>
      <c r="S861" s="79"/>
      <c r="T861" s="79"/>
      <c r="U861" s="79"/>
      <c r="V861" s="79"/>
      <c r="W861" s="79"/>
      <c r="X861" s="79"/>
      <c r="Y861" s="79"/>
      <c r="Z861" s="79"/>
      <c r="AA861" s="79">
        <v>191</v>
      </c>
      <c r="AB861" s="79"/>
      <c r="AC861" s="79"/>
      <c r="AD861" s="79"/>
      <c r="AE861" s="80"/>
      <c r="AF861" s="17">
        <v>44</v>
      </c>
      <c r="AG861" s="18">
        <v>66</v>
      </c>
      <c r="AH861" s="19">
        <v>70</v>
      </c>
      <c r="AI861" s="20">
        <v>44</v>
      </c>
      <c r="AJ861" s="21">
        <v>55</v>
      </c>
      <c r="AK861" s="22">
        <v>56</v>
      </c>
      <c r="AL861" s="23">
        <f t="shared" si="0"/>
        <v>335</v>
      </c>
      <c r="AM861" s="24" t="s">
        <v>389</v>
      </c>
      <c r="AN861" s="25" t="s">
        <v>65</v>
      </c>
      <c r="AO861" s="24" t="s">
        <v>263</v>
      </c>
      <c r="AP861" s="40" t="s">
        <v>232</v>
      </c>
      <c r="AQ861" s="38" t="s">
        <v>401</v>
      </c>
      <c r="AR861" s="39" t="s">
        <v>118</v>
      </c>
      <c r="AS861" s="40">
        <v>0.3</v>
      </c>
      <c r="AT861" s="40">
        <v>7.7</v>
      </c>
      <c r="AU861" s="41">
        <v>3.5</v>
      </c>
      <c r="AV861" s="31"/>
      <c r="AW861" s="26"/>
      <c r="AX861" s="26">
        <v>1</v>
      </c>
      <c r="AY861" s="26"/>
      <c r="AZ861" s="26"/>
      <c r="BA861" s="25"/>
      <c r="BB861" s="24">
        <v>67</v>
      </c>
      <c r="BC861" s="26">
        <v>120</v>
      </c>
      <c r="BD861" s="32" t="s">
        <v>119</v>
      </c>
      <c r="BE861" s="32">
        <v>50</v>
      </c>
      <c r="BF861" s="35" t="s">
        <v>130</v>
      </c>
      <c r="BG861" s="26" t="s">
        <v>120</v>
      </c>
      <c r="BH861" s="29">
        <v>20</v>
      </c>
      <c r="BI861" s="26" t="s">
        <v>377</v>
      </c>
      <c r="BJ861" s="37"/>
      <c r="BK861" s="36" t="s">
        <v>307</v>
      </c>
      <c r="BL861" s="204" t="str">
        <f t="shared" si="14"/>
        <v>insert into Pokemon values ( 860, Pumpkaboo (Small), level, 44,  66,  70, 44,  55,  56, trainer,  Trade)</v>
      </c>
    </row>
    <row r="862" spans="1:64" ht="12.75" customHeight="1">
      <c r="A862" s="12">
        <v>710.1</v>
      </c>
      <c r="B862" s="77" t="s">
        <v>1362</v>
      </c>
      <c r="C862" s="77"/>
      <c r="D862" s="78"/>
      <c r="E862" s="79"/>
      <c r="F862" s="79"/>
      <c r="G862" s="79"/>
      <c r="H862" s="79"/>
      <c r="I862" s="79"/>
      <c r="J862" s="79"/>
      <c r="K862" s="79"/>
      <c r="L862" s="79"/>
      <c r="M862" s="79"/>
      <c r="N862" s="79"/>
      <c r="O862" s="79"/>
      <c r="P862" s="79">
        <v>63</v>
      </c>
      <c r="Q862" s="79"/>
      <c r="R862" s="79"/>
      <c r="S862" s="79"/>
      <c r="T862" s="79"/>
      <c r="U862" s="79"/>
      <c r="V862" s="79"/>
      <c r="W862" s="79"/>
      <c r="X862" s="79"/>
      <c r="Y862" s="79"/>
      <c r="Z862" s="79"/>
      <c r="AA862" s="79">
        <v>191</v>
      </c>
      <c r="AB862" s="79"/>
      <c r="AC862" s="79"/>
      <c r="AD862" s="79"/>
      <c r="AE862" s="80"/>
      <c r="AF862" s="17">
        <v>49</v>
      </c>
      <c r="AG862" s="18">
        <v>66</v>
      </c>
      <c r="AH862" s="19">
        <v>70</v>
      </c>
      <c r="AI862" s="20">
        <v>44</v>
      </c>
      <c r="AJ862" s="21">
        <v>55</v>
      </c>
      <c r="AK862" s="22">
        <v>51</v>
      </c>
      <c r="AL862" s="23">
        <f t="shared" si="0"/>
        <v>335</v>
      </c>
      <c r="AM862" s="24" t="s">
        <v>389</v>
      </c>
      <c r="AN862" s="25" t="s">
        <v>65</v>
      </c>
      <c r="AO862" s="24" t="s">
        <v>263</v>
      </c>
      <c r="AP862" s="40" t="s">
        <v>232</v>
      </c>
      <c r="AQ862" s="38" t="s">
        <v>401</v>
      </c>
      <c r="AR862" s="39" t="s">
        <v>178</v>
      </c>
      <c r="AS862" s="40">
        <v>0.4</v>
      </c>
      <c r="AT862" s="40">
        <v>11</v>
      </c>
      <c r="AU862" s="41">
        <v>5</v>
      </c>
      <c r="AV862" s="31"/>
      <c r="AW862" s="26"/>
      <c r="AX862" s="26">
        <v>1</v>
      </c>
      <c r="AY862" s="26"/>
      <c r="AZ862" s="26"/>
      <c r="BA862" s="25"/>
      <c r="BB862" s="24">
        <v>67</v>
      </c>
      <c r="BC862" s="26">
        <v>120</v>
      </c>
      <c r="BD862" s="32" t="s">
        <v>119</v>
      </c>
      <c r="BE862" s="32">
        <v>50</v>
      </c>
      <c r="BF862" s="35" t="s">
        <v>130</v>
      </c>
      <c r="BG862" s="26" t="s">
        <v>120</v>
      </c>
      <c r="BH862" s="29">
        <v>20</v>
      </c>
      <c r="BI862" s="26" t="s">
        <v>377</v>
      </c>
      <c r="BJ862" s="37"/>
      <c r="BK862" s="36" t="s">
        <v>307</v>
      </c>
      <c r="BL862" s="204" t="str">
        <f t="shared" si="14"/>
        <v>insert into Pokemon values ( 861, Pumpkaboo (Average), level, 49,  66,  70, 44,  55,  51, trainer,  Trade)</v>
      </c>
    </row>
    <row r="863" spans="1:64" ht="12.75" customHeight="1">
      <c r="A863" s="12">
        <v>710.2</v>
      </c>
      <c r="B863" s="77" t="s">
        <v>1363</v>
      </c>
      <c r="C863" s="77"/>
      <c r="D863" s="78"/>
      <c r="E863" s="79"/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>
        <v>63</v>
      </c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>
        <v>191</v>
      </c>
      <c r="AB863" s="79"/>
      <c r="AC863" s="79"/>
      <c r="AD863" s="79"/>
      <c r="AE863" s="80"/>
      <c r="AF863" s="17">
        <v>54</v>
      </c>
      <c r="AG863" s="18">
        <v>66</v>
      </c>
      <c r="AH863" s="19">
        <v>70</v>
      </c>
      <c r="AI863" s="20">
        <v>44</v>
      </c>
      <c r="AJ863" s="21">
        <v>55</v>
      </c>
      <c r="AK863" s="22">
        <v>46</v>
      </c>
      <c r="AL863" s="23">
        <f t="shared" si="0"/>
        <v>335</v>
      </c>
      <c r="AM863" s="24" t="s">
        <v>389</v>
      </c>
      <c r="AN863" s="25" t="s">
        <v>65</v>
      </c>
      <c r="AO863" s="24" t="s">
        <v>263</v>
      </c>
      <c r="AP863" s="40" t="s">
        <v>232</v>
      </c>
      <c r="AQ863" s="38" t="s">
        <v>401</v>
      </c>
      <c r="AR863" s="39" t="s">
        <v>106</v>
      </c>
      <c r="AS863" s="40">
        <v>0.5</v>
      </c>
      <c r="AT863" s="40">
        <v>16.5</v>
      </c>
      <c r="AU863" s="41">
        <v>7.5</v>
      </c>
      <c r="AV863" s="31"/>
      <c r="AW863" s="26"/>
      <c r="AX863" s="26">
        <v>1</v>
      </c>
      <c r="AY863" s="26"/>
      <c r="AZ863" s="26"/>
      <c r="BA863" s="25"/>
      <c r="BB863" s="24">
        <v>67</v>
      </c>
      <c r="BC863" s="26">
        <v>120</v>
      </c>
      <c r="BD863" s="32" t="s">
        <v>119</v>
      </c>
      <c r="BE863" s="32">
        <v>50</v>
      </c>
      <c r="BF863" s="35" t="s">
        <v>130</v>
      </c>
      <c r="BG863" s="26" t="s">
        <v>120</v>
      </c>
      <c r="BH863" s="29">
        <v>20</v>
      </c>
      <c r="BI863" s="26" t="s">
        <v>377</v>
      </c>
      <c r="BJ863" s="37"/>
      <c r="BK863" s="36" t="s">
        <v>307</v>
      </c>
      <c r="BL863" s="204" t="str">
        <f t="shared" si="14"/>
        <v>insert into Pokemon values ( 862, Pumpkaboo (Large), level, 54,  66,  70, 44,  55,  46, trainer,  Trade)</v>
      </c>
    </row>
    <row r="864" spans="1:64" ht="12.75" customHeight="1">
      <c r="A864" s="12">
        <v>710.3</v>
      </c>
      <c r="B864" s="77" t="s">
        <v>1364</v>
      </c>
      <c r="C864" s="77"/>
      <c r="D864" s="78"/>
      <c r="E864" s="79"/>
      <c r="F864" s="79"/>
      <c r="G864" s="79"/>
      <c r="H864" s="79"/>
      <c r="I864" s="79"/>
      <c r="J864" s="79"/>
      <c r="K864" s="79"/>
      <c r="L864" s="79"/>
      <c r="M864" s="79"/>
      <c r="N864" s="79"/>
      <c r="O864" s="79"/>
      <c r="P864" s="79">
        <v>63</v>
      </c>
      <c r="Q864" s="79"/>
      <c r="R864" s="79"/>
      <c r="S864" s="79"/>
      <c r="T864" s="79"/>
      <c r="U864" s="79"/>
      <c r="V864" s="79"/>
      <c r="W864" s="79"/>
      <c r="X864" s="79"/>
      <c r="Y864" s="79"/>
      <c r="Z864" s="79"/>
      <c r="AA864" s="79">
        <v>191</v>
      </c>
      <c r="AB864" s="79"/>
      <c r="AC864" s="79"/>
      <c r="AD864" s="79"/>
      <c r="AE864" s="80"/>
      <c r="AF864" s="17">
        <v>59</v>
      </c>
      <c r="AG864" s="18">
        <v>66</v>
      </c>
      <c r="AH864" s="19">
        <v>70</v>
      </c>
      <c r="AI864" s="20">
        <v>44</v>
      </c>
      <c r="AJ864" s="21">
        <v>55</v>
      </c>
      <c r="AK864" s="22">
        <v>41</v>
      </c>
      <c r="AL864" s="23">
        <f t="shared" si="0"/>
        <v>335</v>
      </c>
      <c r="AM864" s="24" t="s">
        <v>389</v>
      </c>
      <c r="AN864" s="25" t="s">
        <v>65</v>
      </c>
      <c r="AO864" s="24" t="s">
        <v>263</v>
      </c>
      <c r="AP864" s="40" t="s">
        <v>232</v>
      </c>
      <c r="AQ864" s="38" t="s">
        <v>401</v>
      </c>
      <c r="AR864" s="39" t="s">
        <v>182</v>
      </c>
      <c r="AS864" s="40">
        <v>0.8</v>
      </c>
      <c r="AT864" s="40">
        <v>33.1</v>
      </c>
      <c r="AU864" s="41">
        <v>15</v>
      </c>
      <c r="AV864" s="31"/>
      <c r="AW864" s="26"/>
      <c r="AX864" s="26">
        <v>1</v>
      </c>
      <c r="AY864" s="26"/>
      <c r="AZ864" s="26"/>
      <c r="BA864" s="25"/>
      <c r="BB864" s="24">
        <v>67</v>
      </c>
      <c r="BC864" s="26">
        <v>120</v>
      </c>
      <c r="BD864" s="32" t="s">
        <v>119</v>
      </c>
      <c r="BE864" s="32">
        <v>50</v>
      </c>
      <c r="BF864" s="35" t="s">
        <v>130</v>
      </c>
      <c r="BG864" s="26" t="s">
        <v>120</v>
      </c>
      <c r="BH864" s="29">
        <v>20</v>
      </c>
      <c r="BI864" s="26" t="s">
        <v>377</v>
      </c>
      <c r="BJ864" s="37"/>
      <c r="BK864" s="36" t="s">
        <v>307</v>
      </c>
      <c r="BL864" s="204" t="str">
        <f t="shared" si="14"/>
        <v>insert into Pokemon values ( 863, Pumpkaboo (Super Size), level, 59,  66,  70, 44,  55,  41, trainer,  Trade)</v>
      </c>
    </row>
    <row r="865" spans="1:64" ht="12.75" customHeight="1">
      <c r="A865" s="12">
        <v>711</v>
      </c>
      <c r="B865" s="77" t="s">
        <v>1365</v>
      </c>
      <c r="C865" s="77"/>
      <c r="D865" s="78"/>
      <c r="E865" s="79"/>
      <c r="F865" s="79"/>
      <c r="G865" s="79"/>
      <c r="H865" s="79"/>
      <c r="I865" s="79"/>
      <c r="J865" s="79"/>
      <c r="K865" s="79"/>
      <c r="L865" s="79"/>
      <c r="M865" s="79"/>
      <c r="N865" s="79"/>
      <c r="O865" s="79"/>
      <c r="P865" s="79">
        <v>64</v>
      </c>
      <c r="Q865" s="79"/>
      <c r="R865" s="79"/>
      <c r="S865" s="79"/>
      <c r="T865" s="79"/>
      <c r="U865" s="79"/>
      <c r="V865" s="79"/>
      <c r="W865" s="79"/>
      <c r="X865" s="79"/>
      <c r="Y865" s="79"/>
      <c r="Z865" s="79"/>
      <c r="AA865" s="79">
        <v>192</v>
      </c>
      <c r="AB865" s="79"/>
      <c r="AC865" s="79"/>
      <c r="AD865" s="79"/>
      <c r="AE865" s="80"/>
      <c r="AF865" s="17">
        <v>55</v>
      </c>
      <c r="AG865" s="18">
        <v>85</v>
      </c>
      <c r="AH865" s="19">
        <v>122</v>
      </c>
      <c r="AI865" s="20">
        <v>58</v>
      </c>
      <c r="AJ865" s="21">
        <v>75</v>
      </c>
      <c r="AK865" s="22">
        <v>99</v>
      </c>
      <c r="AL865" s="23">
        <f t="shared" si="0"/>
        <v>494</v>
      </c>
      <c r="AM865" s="24" t="s">
        <v>389</v>
      </c>
      <c r="AN865" s="25" t="s">
        <v>65</v>
      </c>
      <c r="AO865" s="24" t="s">
        <v>263</v>
      </c>
      <c r="AP865" s="40" t="s">
        <v>232</v>
      </c>
      <c r="AQ865" s="38" t="s">
        <v>401</v>
      </c>
      <c r="AR865" s="39" t="s">
        <v>69</v>
      </c>
      <c r="AS865" s="40">
        <v>0.7</v>
      </c>
      <c r="AT865" s="40">
        <v>20.9</v>
      </c>
      <c r="AU865" s="41">
        <v>9.5</v>
      </c>
      <c r="AV865" s="31"/>
      <c r="AW865" s="26"/>
      <c r="AX865" s="26">
        <v>2</v>
      </c>
      <c r="AY865" s="26"/>
      <c r="AZ865" s="26"/>
      <c r="BA865" s="25"/>
      <c r="BB865" s="24">
        <v>173</v>
      </c>
      <c r="BC865" s="26">
        <v>60</v>
      </c>
      <c r="BD865" s="32" t="s">
        <v>119</v>
      </c>
      <c r="BE865" s="32">
        <v>50</v>
      </c>
      <c r="BF865" s="35" t="s">
        <v>130</v>
      </c>
      <c r="BG865" s="26" t="s">
        <v>120</v>
      </c>
      <c r="BH865" s="29">
        <v>20</v>
      </c>
      <c r="BI865" s="26" t="s">
        <v>377</v>
      </c>
      <c r="BJ865" s="37"/>
      <c r="BK865" s="36"/>
      <c r="BL865" s="204" t="str">
        <f t="shared" si="14"/>
        <v>insert into Pokemon values ( 864, Gourgeist (Small), level, 55,  85,  122, 58,  75,  99, trainer,  0)</v>
      </c>
    </row>
    <row r="866" spans="1:64" ht="12.75" customHeight="1">
      <c r="A866" s="12">
        <v>711.1</v>
      </c>
      <c r="B866" s="77" t="s">
        <v>1366</v>
      </c>
      <c r="C866" s="77"/>
      <c r="D866" s="78"/>
      <c r="E866" s="79"/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>
        <v>64</v>
      </c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>
        <v>192</v>
      </c>
      <c r="AB866" s="79"/>
      <c r="AC866" s="79"/>
      <c r="AD866" s="79"/>
      <c r="AE866" s="80"/>
      <c r="AF866" s="17">
        <v>65</v>
      </c>
      <c r="AG866" s="18">
        <v>90</v>
      </c>
      <c r="AH866" s="19">
        <v>122</v>
      </c>
      <c r="AI866" s="20">
        <v>58</v>
      </c>
      <c r="AJ866" s="21">
        <v>75</v>
      </c>
      <c r="AK866" s="22">
        <v>84</v>
      </c>
      <c r="AL866" s="23">
        <f t="shared" si="0"/>
        <v>494</v>
      </c>
      <c r="AM866" s="24" t="s">
        <v>389</v>
      </c>
      <c r="AN866" s="25" t="s">
        <v>65</v>
      </c>
      <c r="AO866" s="24" t="s">
        <v>263</v>
      </c>
      <c r="AP866" s="40" t="s">
        <v>232</v>
      </c>
      <c r="AQ866" s="38" t="s">
        <v>401</v>
      </c>
      <c r="AR866" s="39" t="s">
        <v>211</v>
      </c>
      <c r="AS866" s="40">
        <v>0.9</v>
      </c>
      <c r="AT866" s="40">
        <v>27.6</v>
      </c>
      <c r="AU866" s="41">
        <v>12.5</v>
      </c>
      <c r="AV866" s="31"/>
      <c r="AW866" s="26"/>
      <c r="AX866" s="26">
        <v>2</v>
      </c>
      <c r="AY866" s="26"/>
      <c r="AZ866" s="26"/>
      <c r="BA866" s="25"/>
      <c r="BB866" s="24">
        <v>173</v>
      </c>
      <c r="BC866" s="26">
        <v>60</v>
      </c>
      <c r="BD866" s="32" t="s">
        <v>119</v>
      </c>
      <c r="BE866" s="32">
        <v>50</v>
      </c>
      <c r="BF866" s="35" t="s">
        <v>130</v>
      </c>
      <c r="BG866" s="26" t="s">
        <v>120</v>
      </c>
      <c r="BH866" s="29">
        <v>20</v>
      </c>
      <c r="BI866" s="26" t="s">
        <v>377</v>
      </c>
      <c r="BJ866" s="37"/>
      <c r="BK866" s="36"/>
      <c r="BL866" s="204" t="str">
        <f t="shared" si="14"/>
        <v>insert into Pokemon values ( 865, Gourgeist (Average), level, 65,  90,  122, 58,  75,  84, trainer,  0)</v>
      </c>
    </row>
    <row r="867" spans="1:64" ht="12.75" customHeight="1">
      <c r="A867" s="12">
        <v>711.2</v>
      </c>
      <c r="B867" s="77" t="s">
        <v>1367</v>
      </c>
      <c r="C867" s="77"/>
      <c r="D867" s="78"/>
      <c r="E867" s="79"/>
      <c r="F867" s="79"/>
      <c r="G867" s="79"/>
      <c r="H867" s="79"/>
      <c r="I867" s="79"/>
      <c r="J867" s="79"/>
      <c r="K867" s="79"/>
      <c r="L867" s="79"/>
      <c r="M867" s="79"/>
      <c r="N867" s="79"/>
      <c r="O867" s="79"/>
      <c r="P867" s="79">
        <v>64</v>
      </c>
      <c r="Q867" s="79"/>
      <c r="R867" s="79"/>
      <c r="S867" s="79"/>
      <c r="T867" s="79"/>
      <c r="U867" s="79"/>
      <c r="V867" s="79"/>
      <c r="W867" s="79"/>
      <c r="X867" s="79"/>
      <c r="Y867" s="79"/>
      <c r="Z867" s="79"/>
      <c r="AA867" s="79">
        <v>192</v>
      </c>
      <c r="AB867" s="79"/>
      <c r="AC867" s="79"/>
      <c r="AD867" s="79"/>
      <c r="AE867" s="80"/>
      <c r="AF867" s="17">
        <v>75</v>
      </c>
      <c r="AG867" s="18">
        <v>95</v>
      </c>
      <c r="AH867" s="19">
        <v>122</v>
      </c>
      <c r="AI867" s="20">
        <v>58</v>
      </c>
      <c r="AJ867" s="21">
        <v>75</v>
      </c>
      <c r="AK867" s="22">
        <v>69</v>
      </c>
      <c r="AL867" s="23">
        <f t="shared" si="0"/>
        <v>494</v>
      </c>
      <c r="AM867" s="24" t="s">
        <v>389</v>
      </c>
      <c r="AN867" s="25" t="s">
        <v>65</v>
      </c>
      <c r="AO867" s="24" t="s">
        <v>263</v>
      </c>
      <c r="AP867" s="40" t="s">
        <v>232</v>
      </c>
      <c r="AQ867" s="38" t="s">
        <v>401</v>
      </c>
      <c r="AR867" s="39" t="s">
        <v>92</v>
      </c>
      <c r="AS867" s="40">
        <v>1.1000000000000001</v>
      </c>
      <c r="AT867" s="40">
        <v>30.9</v>
      </c>
      <c r="AU867" s="41">
        <v>14</v>
      </c>
      <c r="AV867" s="31"/>
      <c r="AW867" s="26"/>
      <c r="AX867" s="26">
        <v>2</v>
      </c>
      <c r="AY867" s="26"/>
      <c r="AZ867" s="26"/>
      <c r="BA867" s="25"/>
      <c r="BB867" s="24">
        <v>173</v>
      </c>
      <c r="BC867" s="26">
        <v>60</v>
      </c>
      <c r="BD867" s="32" t="s">
        <v>119</v>
      </c>
      <c r="BE867" s="32">
        <v>50</v>
      </c>
      <c r="BF867" s="35" t="s">
        <v>130</v>
      </c>
      <c r="BG867" s="26" t="s">
        <v>120</v>
      </c>
      <c r="BH867" s="29">
        <v>20</v>
      </c>
      <c r="BI867" s="26" t="s">
        <v>377</v>
      </c>
      <c r="BJ867" s="37"/>
      <c r="BK867" s="36"/>
      <c r="BL867" s="204" t="str">
        <f t="shared" si="14"/>
        <v>insert into Pokemon values ( 866, Gourgeist (Large), level, 75,  95,  122, 58,  75,  69, trainer,  0)</v>
      </c>
    </row>
    <row r="868" spans="1:64" ht="12.75" customHeight="1">
      <c r="A868" s="12">
        <v>711.3</v>
      </c>
      <c r="B868" s="77" t="s">
        <v>1368</v>
      </c>
      <c r="C868" s="77"/>
      <c r="D868" s="78"/>
      <c r="E868" s="79"/>
      <c r="F868" s="79"/>
      <c r="G868" s="79"/>
      <c r="H868" s="79"/>
      <c r="I868" s="79"/>
      <c r="J868" s="79"/>
      <c r="K868" s="79"/>
      <c r="L868" s="79"/>
      <c r="M868" s="79"/>
      <c r="N868" s="79"/>
      <c r="O868" s="79"/>
      <c r="P868" s="79">
        <v>64</v>
      </c>
      <c r="Q868" s="79"/>
      <c r="R868" s="79"/>
      <c r="S868" s="79"/>
      <c r="T868" s="79"/>
      <c r="U868" s="79"/>
      <c r="V868" s="79"/>
      <c r="W868" s="79"/>
      <c r="X868" s="79"/>
      <c r="Y868" s="79"/>
      <c r="Z868" s="79"/>
      <c r="AA868" s="79">
        <v>192</v>
      </c>
      <c r="AB868" s="79"/>
      <c r="AC868" s="79"/>
      <c r="AD868" s="79"/>
      <c r="AE868" s="80"/>
      <c r="AF868" s="17">
        <v>85</v>
      </c>
      <c r="AG868" s="18">
        <v>100</v>
      </c>
      <c r="AH868" s="19">
        <v>122</v>
      </c>
      <c r="AI868" s="20">
        <v>58</v>
      </c>
      <c r="AJ868" s="21">
        <v>75</v>
      </c>
      <c r="AK868" s="22">
        <v>54</v>
      </c>
      <c r="AL868" s="23">
        <f t="shared" si="0"/>
        <v>494</v>
      </c>
      <c r="AM868" s="24" t="s">
        <v>389</v>
      </c>
      <c r="AN868" s="25" t="s">
        <v>65</v>
      </c>
      <c r="AO868" s="24" t="s">
        <v>263</v>
      </c>
      <c r="AP868" s="40" t="s">
        <v>232</v>
      </c>
      <c r="AQ868" s="38" t="s">
        <v>401</v>
      </c>
      <c r="AR868" s="39" t="s">
        <v>96</v>
      </c>
      <c r="AS868" s="40">
        <v>1.7</v>
      </c>
      <c r="AT868" s="40">
        <v>86</v>
      </c>
      <c r="AU868" s="41">
        <v>39</v>
      </c>
      <c r="AV868" s="31"/>
      <c r="AW868" s="26"/>
      <c r="AX868" s="26">
        <v>2</v>
      </c>
      <c r="AY868" s="26"/>
      <c r="AZ868" s="26"/>
      <c r="BA868" s="25"/>
      <c r="BB868" s="24">
        <v>173</v>
      </c>
      <c r="BC868" s="26">
        <v>60</v>
      </c>
      <c r="BD868" s="32" t="s">
        <v>119</v>
      </c>
      <c r="BE868" s="32">
        <v>50</v>
      </c>
      <c r="BF868" s="35" t="s">
        <v>130</v>
      </c>
      <c r="BG868" s="26" t="s">
        <v>120</v>
      </c>
      <c r="BH868" s="29">
        <v>20</v>
      </c>
      <c r="BI868" s="26" t="s">
        <v>377</v>
      </c>
      <c r="BJ868" s="37"/>
      <c r="BK868" s="36"/>
      <c r="BL868" s="204" t="str">
        <f t="shared" si="14"/>
        <v>insert into Pokemon values ( 867, Gourgeist (Super Size), level, 85,  100,  122, 58,  75,  54, trainer,  0)</v>
      </c>
    </row>
    <row r="869" spans="1:64" ht="12.75" customHeight="1">
      <c r="A869" s="12">
        <v>712</v>
      </c>
      <c r="B869" s="77" t="s">
        <v>1369</v>
      </c>
      <c r="C869" s="77"/>
      <c r="D869" s="78"/>
      <c r="E869" s="79"/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>
        <v>79</v>
      </c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>
        <v>358</v>
      </c>
      <c r="AB869" s="79"/>
      <c r="AC869" s="79">
        <v>142</v>
      </c>
      <c r="AD869" s="79">
        <v>215</v>
      </c>
      <c r="AE869" s="80">
        <v>363</v>
      </c>
      <c r="AF869" s="17">
        <v>55</v>
      </c>
      <c r="AG869" s="18">
        <v>69</v>
      </c>
      <c r="AH869" s="19">
        <v>85</v>
      </c>
      <c r="AI869" s="20">
        <v>32</v>
      </c>
      <c r="AJ869" s="21">
        <v>35</v>
      </c>
      <c r="AK869" s="22">
        <v>28</v>
      </c>
      <c r="AL869" s="23">
        <f t="shared" si="0"/>
        <v>304</v>
      </c>
      <c r="AM869" s="24" t="s">
        <v>191</v>
      </c>
      <c r="AN869" s="25"/>
      <c r="AO869" s="24" t="s">
        <v>347</v>
      </c>
      <c r="AP869" s="40" t="s">
        <v>371</v>
      </c>
      <c r="AQ869" s="38" t="s">
        <v>328</v>
      </c>
      <c r="AR869" s="39" t="s">
        <v>76</v>
      </c>
      <c r="AS869" s="40">
        <v>1</v>
      </c>
      <c r="AT869" s="40">
        <v>219.4</v>
      </c>
      <c r="AU869" s="41">
        <v>99.5</v>
      </c>
      <c r="AV869" s="31"/>
      <c r="AW869" s="26"/>
      <c r="AX869" s="26">
        <v>1</v>
      </c>
      <c r="AY869" s="26"/>
      <c r="AZ869" s="26"/>
      <c r="BA869" s="25"/>
      <c r="BB869" s="24">
        <v>61</v>
      </c>
      <c r="BC869" s="26">
        <v>190</v>
      </c>
      <c r="BD869" s="32" t="s">
        <v>119</v>
      </c>
      <c r="BE869" s="32">
        <v>50</v>
      </c>
      <c r="BF869" s="35" t="s">
        <v>107</v>
      </c>
      <c r="BG869" s="26" t="s">
        <v>120</v>
      </c>
      <c r="BH869" s="29">
        <v>20</v>
      </c>
      <c r="BI869" s="26" t="s">
        <v>73</v>
      </c>
      <c r="BJ869" s="37" t="s">
        <v>329</v>
      </c>
      <c r="BK869" s="36" t="s">
        <v>771</v>
      </c>
      <c r="BL869" s="204" t="str">
        <f t="shared" si="14"/>
        <v>insert into Pokemon values ( 868, Bergmite, level, 55,  69,  85, 32,  35,  28, trainer,  Lv. 37)</v>
      </c>
    </row>
    <row r="870" spans="1:64" ht="12.75" customHeight="1">
      <c r="A870" s="12">
        <v>713</v>
      </c>
      <c r="B870" s="77" t="s">
        <v>1370</v>
      </c>
      <c r="C870" s="77"/>
      <c r="D870" s="78"/>
      <c r="E870" s="79"/>
      <c r="F870" s="79"/>
      <c r="G870" s="79"/>
      <c r="H870" s="79"/>
      <c r="I870" s="79"/>
      <c r="J870" s="79"/>
      <c r="K870" s="79"/>
      <c r="L870" s="79"/>
      <c r="M870" s="79"/>
      <c r="N870" s="79"/>
      <c r="O870" s="79"/>
      <c r="P870" s="79">
        <v>80</v>
      </c>
      <c r="Q870" s="79"/>
      <c r="R870" s="79"/>
      <c r="S870" s="79"/>
      <c r="T870" s="79"/>
      <c r="U870" s="79"/>
      <c r="V870" s="79"/>
      <c r="W870" s="79"/>
      <c r="X870" s="79"/>
      <c r="Y870" s="79"/>
      <c r="Z870" s="79"/>
      <c r="AA870" s="79">
        <v>359</v>
      </c>
      <c r="AB870" s="79"/>
      <c r="AC870" s="79">
        <v>143</v>
      </c>
      <c r="AD870" s="79"/>
      <c r="AE870" s="80">
        <v>364</v>
      </c>
      <c r="AF870" s="17">
        <v>95</v>
      </c>
      <c r="AG870" s="18">
        <v>117</v>
      </c>
      <c r="AH870" s="19">
        <v>184</v>
      </c>
      <c r="AI870" s="20">
        <v>44</v>
      </c>
      <c r="AJ870" s="21">
        <v>46</v>
      </c>
      <c r="AK870" s="22">
        <v>28</v>
      </c>
      <c r="AL870" s="23">
        <f t="shared" si="0"/>
        <v>514</v>
      </c>
      <c r="AM870" s="24" t="s">
        <v>191</v>
      </c>
      <c r="AN870" s="25"/>
      <c r="AO870" s="24" t="s">
        <v>347</v>
      </c>
      <c r="AP870" s="40" t="s">
        <v>371</v>
      </c>
      <c r="AQ870" s="38" t="s">
        <v>328</v>
      </c>
      <c r="AR870" s="39" t="s">
        <v>79</v>
      </c>
      <c r="AS870" s="40">
        <v>2</v>
      </c>
      <c r="AT870" s="40">
        <v>1113.3</v>
      </c>
      <c r="AU870" s="41">
        <v>505</v>
      </c>
      <c r="AV870" s="31"/>
      <c r="AW870" s="26"/>
      <c r="AX870" s="26">
        <v>2</v>
      </c>
      <c r="AY870" s="26"/>
      <c r="AZ870" s="26"/>
      <c r="BA870" s="25"/>
      <c r="BB870" s="24">
        <v>180</v>
      </c>
      <c r="BC870" s="26">
        <v>55</v>
      </c>
      <c r="BD870" s="32" t="s">
        <v>119</v>
      </c>
      <c r="BE870" s="32">
        <v>50</v>
      </c>
      <c r="BF870" s="35" t="s">
        <v>107</v>
      </c>
      <c r="BG870" s="26" t="s">
        <v>120</v>
      </c>
      <c r="BH870" s="29">
        <v>20</v>
      </c>
      <c r="BI870" s="26" t="s">
        <v>73</v>
      </c>
      <c r="BJ870" s="37" t="s">
        <v>329</v>
      </c>
      <c r="BK870" s="36"/>
      <c r="BL870" s="204" t="str">
        <f t="shared" si="14"/>
        <v>insert into Pokemon values ( 869, Avalugg, level, 95,  117,  184, 44,  46,  28, trainer,  0)</v>
      </c>
    </row>
    <row r="871" spans="1:64" ht="12.75" customHeight="1">
      <c r="A871" s="12">
        <v>713.1</v>
      </c>
      <c r="B871" s="77" t="s">
        <v>1371</v>
      </c>
      <c r="C871" s="77" t="s">
        <v>291</v>
      </c>
      <c r="D871" s="78"/>
      <c r="E871" s="79"/>
      <c r="F871" s="79"/>
      <c r="G871" s="79"/>
      <c r="H871" s="79"/>
      <c r="I871" s="79"/>
      <c r="J871" s="79"/>
      <c r="K871" s="79"/>
      <c r="L871" s="79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  <c r="AA871" s="79"/>
      <c r="AB871" s="79"/>
      <c r="AC871" s="79"/>
      <c r="AD871" s="79">
        <v>216</v>
      </c>
      <c r="AE871" s="80"/>
      <c r="AF871" s="17">
        <v>95</v>
      </c>
      <c r="AG871" s="18">
        <v>127</v>
      </c>
      <c r="AH871" s="19">
        <v>184</v>
      </c>
      <c r="AI871" s="20">
        <v>34</v>
      </c>
      <c r="AJ871" s="21">
        <v>36</v>
      </c>
      <c r="AK871" s="22">
        <v>38</v>
      </c>
      <c r="AL871" s="23">
        <f t="shared" si="0"/>
        <v>514</v>
      </c>
      <c r="AM871" s="24" t="s">
        <v>191</v>
      </c>
      <c r="AN871" s="25" t="s">
        <v>292</v>
      </c>
      <c r="AO871" s="24" t="s">
        <v>789</v>
      </c>
      <c r="AP871" s="40" t="s">
        <v>371</v>
      </c>
      <c r="AQ871" s="38" t="s">
        <v>328</v>
      </c>
      <c r="AR871" s="39" t="s">
        <v>139</v>
      </c>
      <c r="AS871" s="40">
        <v>1.4</v>
      </c>
      <c r="AT871" s="40">
        <v>578.5</v>
      </c>
      <c r="AU871" s="41">
        <v>262.39999999999998</v>
      </c>
      <c r="AV871" s="31"/>
      <c r="AW871" s="26"/>
      <c r="AX871" s="26">
        <v>2</v>
      </c>
      <c r="AY871" s="26"/>
      <c r="AZ871" s="26"/>
      <c r="BA871" s="25"/>
      <c r="BB871" s="24">
        <v>180</v>
      </c>
      <c r="BC871" s="26">
        <v>55</v>
      </c>
      <c r="BD871" s="32" t="s">
        <v>119</v>
      </c>
      <c r="BE871" s="32">
        <v>50</v>
      </c>
      <c r="BF871" s="35" t="s">
        <v>107</v>
      </c>
      <c r="BG871" s="26" t="s">
        <v>120</v>
      </c>
      <c r="BH871" s="29">
        <v>20</v>
      </c>
      <c r="BI871" s="26" t="s">
        <v>73</v>
      </c>
      <c r="BJ871" s="37" t="s">
        <v>329</v>
      </c>
      <c r="BK871" s="36"/>
      <c r="BL871" s="204" t="str">
        <f t="shared" si="14"/>
        <v>insert into Pokemon values ( 870, Avalugg (Hisuian), level, 95,  127,  184, 34,  36,  38, trainer,  0)</v>
      </c>
    </row>
    <row r="872" spans="1:64" ht="12.75" customHeight="1">
      <c r="A872" s="12">
        <v>714</v>
      </c>
      <c r="B872" s="77" t="s">
        <v>1372</v>
      </c>
      <c r="C872" s="77"/>
      <c r="D872" s="78"/>
      <c r="E872" s="79"/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>
        <v>113</v>
      </c>
      <c r="Q872" s="79"/>
      <c r="R872" s="79"/>
      <c r="S872" s="79"/>
      <c r="T872" s="79"/>
      <c r="U872" s="79"/>
      <c r="V872" s="79">
        <v>83</v>
      </c>
      <c r="W872" s="79">
        <v>83</v>
      </c>
      <c r="X872" s="79"/>
      <c r="Y872" s="79"/>
      <c r="Z872" s="79">
        <v>29</v>
      </c>
      <c r="AA872" s="79">
        <v>176</v>
      </c>
      <c r="AB872" s="79"/>
      <c r="AC872" s="79">
        <v>181</v>
      </c>
      <c r="AD872" s="79"/>
      <c r="AE872" s="80">
        <v>303</v>
      </c>
      <c r="AF872" s="17">
        <v>40</v>
      </c>
      <c r="AG872" s="18">
        <v>30</v>
      </c>
      <c r="AH872" s="19">
        <v>35</v>
      </c>
      <c r="AI872" s="20">
        <v>45</v>
      </c>
      <c r="AJ872" s="21">
        <v>40</v>
      </c>
      <c r="AK872" s="22">
        <v>55</v>
      </c>
      <c r="AL872" s="23">
        <f t="shared" si="0"/>
        <v>245</v>
      </c>
      <c r="AM872" s="24" t="s">
        <v>95</v>
      </c>
      <c r="AN872" s="25" t="s">
        <v>90</v>
      </c>
      <c r="AO872" s="24" t="s">
        <v>232</v>
      </c>
      <c r="AP872" s="40" t="s">
        <v>235</v>
      </c>
      <c r="AQ872" s="38" t="s">
        <v>611</v>
      </c>
      <c r="AR872" s="39" t="s">
        <v>106</v>
      </c>
      <c r="AS872" s="40">
        <v>0.5</v>
      </c>
      <c r="AT872" s="40">
        <v>17.600000000000001</v>
      </c>
      <c r="AU872" s="41">
        <v>8</v>
      </c>
      <c r="AV872" s="31"/>
      <c r="AW872" s="26"/>
      <c r="AX872" s="26"/>
      <c r="AY872" s="26"/>
      <c r="AZ872" s="26"/>
      <c r="BA872" s="25">
        <v>1</v>
      </c>
      <c r="BB872" s="24">
        <v>49</v>
      </c>
      <c r="BC872" s="26">
        <v>190</v>
      </c>
      <c r="BD872" s="32" t="s">
        <v>119</v>
      </c>
      <c r="BE872" s="32">
        <v>50</v>
      </c>
      <c r="BF872" s="35" t="s">
        <v>155</v>
      </c>
      <c r="BG872" s="26" t="s">
        <v>120</v>
      </c>
      <c r="BH872" s="29">
        <v>20</v>
      </c>
      <c r="BI872" s="26" t="s">
        <v>95</v>
      </c>
      <c r="BJ872" s="37" t="s">
        <v>90</v>
      </c>
      <c r="BK872" s="36" t="s">
        <v>975</v>
      </c>
      <c r="BL872" s="204" t="str">
        <f t="shared" si="14"/>
        <v>insert into Pokemon values ( 871, Noibat, level, 40,  30,  35, 45,  40,  55, trainer,  Lv. 48)</v>
      </c>
    </row>
    <row r="873" spans="1:64" ht="12.75" customHeight="1">
      <c r="A873" s="12">
        <v>715</v>
      </c>
      <c r="B873" s="77" t="s">
        <v>1373</v>
      </c>
      <c r="C873" s="77"/>
      <c r="D873" s="78"/>
      <c r="E873" s="79"/>
      <c r="F873" s="79"/>
      <c r="G873" s="79"/>
      <c r="H873" s="79"/>
      <c r="I873" s="79"/>
      <c r="J873" s="79"/>
      <c r="K873" s="79"/>
      <c r="L873" s="79"/>
      <c r="M873" s="79"/>
      <c r="N873" s="79"/>
      <c r="O873" s="79"/>
      <c r="P873" s="79">
        <v>114</v>
      </c>
      <c r="Q873" s="79"/>
      <c r="R873" s="79"/>
      <c r="S873" s="79"/>
      <c r="T873" s="79"/>
      <c r="U873" s="79"/>
      <c r="V873" s="79">
        <v>84</v>
      </c>
      <c r="W873" s="79">
        <v>84</v>
      </c>
      <c r="X873" s="79"/>
      <c r="Y873" s="79"/>
      <c r="Z873" s="79">
        <v>30</v>
      </c>
      <c r="AA873" s="79">
        <v>177</v>
      </c>
      <c r="AB873" s="79"/>
      <c r="AC873" s="79">
        <v>182</v>
      </c>
      <c r="AD873" s="79"/>
      <c r="AE873" s="80">
        <v>304</v>
      </c>
      <c r="AF873" s="17">
        <v>85</v>
      </c>
      <c r="AG873" s="18">
        <v>70</v>
      </c>
      <c r="AH873" s="19">
        <v>80</v>
      </c>
      <c r="AI873" s="20">
        <v>97</v>
      </c>
      <c r="AJ873" s="21">
        <v>80</v>
      </c>
      <c r="AK873" s="22">
        <v>123</v>
      </c>
      <c r="AL873" s="23">
        <f t="shared" si="0"/>
        <v>535</v>
      </c>
      <c r="AM873" s="24" t="s">
        <v>95</v>
      </c>
      <c r="AN873" s="25" t="s">
        <v>90</v>
      </c>
      <c r="AO873" s="24" t="s">
        <v>232</v>
      </c>
      <c r="AP873" s="40" t="s">
        <v>235</v>
      </c>
      <c r="AQ873" s="38" t="s">
        <v>611</v>
      </c>
      <c r="AR873" s="39" t="s">
        <v>148</v>
      </c>
      <c r="AS873" s="40">
        <v>1.5</v>
      </c>
      <c r="AT873" s="40">
        <v>187.4</v>
      </c>
      <c r="AU873" s="41">
        <v>85</v>
      </c>
      <c r="AV873" s="31"/>
      <c r="AW873" s="26"/>
      <c r="AX873" s="26"/>
      <c r="AY873" s="26"/>
      <c r="AZ873" s="26"/>
      <c r="BA873" s="25">
        <v>2</v>
      </c>
      <c r="BB873" s="24">
        <v>187</v>
      </c>
      <c r="BC873" s="26">
        <v>45</v>
      </c>
      <c r="BD873" s="32" t="s">
        <v>119</v>
      </c>
      <c r="BE873" s="32">
        <v>50</v>
      </c>
      <c r="BF873" s="35" t="s">
        <v>155</v>
      </c>
      <c r="BG873" s="26" t="s">
        <v>120</v>
      </c>
      <c r="BH873" s="29">
        <v>20</v>
      </c>
      <c r="BI873" s="26" t="s">
        <v>95</v>
      </c>
      <c r="BJ873" s="37" t="s">
        <v>90</v>
      </c>
      <c r="BK873" s="36"/>
      <c r="BL873" s="204" t="str">
        <f t="shared" si="14"/>
        <v>insert into Pokemon values ( 872, Noivern, level, 85,  70,  80, 97,  80,  123, trainer,  0)</v>
      </c>
    </row>
    <row r="874" spans="1:64" ht="12.75" customHeight="1">
      <c r="A874" s="12">
        <v>716</v>
      </c>
      <c r="B874" s="77" t="s">
        <v>1374</v>
      </c>
      <c r="C874" s="77" t="s">
        <v>531</v>
      </c>
      <c r="D874" s="78"/>
      <c r="E874" s="79"/>
      <c r="F874" s="79"/>
      <c r="G874" s="79"/>
      <c r="H874" s="79"/>
      <c r="I874" s="79"/>
      <c r="J874" s="79"/>
      <c r="K874" s="79"/>
      <c r="L874" s="79"/>
      <c r="M874" s="79"/>
      <c r="N874" s="79"/>
      <c r="O874" s="79"/>
      <c r="P874" s="79">
        <v>148</v>
      </c>
      <c r="Q874" s="79"/>
      <c r="R874" s="79"/>
      <c r="S874" s="79"/>
      <c r="T874" s="79"/>
      <c r="U874" s="79"/>
      <c r="V874" s="79"/>
      <c r="W874" s="79"/>
      <c r="X874" s="79"/>
      <c r="Y874" s="79"/>
      <c r="Z874" s="79"/>
      <c r="AA874" s="79"/>
      <c r="AB874" s="79"/>
      <c r="AC874" s="79"/>
      <c r="AD874" s="79"/>
      <c r="AE874" s="80"/>
      <c r="AF874" s="17">
        <v>126</v>
      </c>
      <c r="AG874" s="18">
        <v>131</v>
      </c>
      <c r="AH874" s="19">
        <v>95</v>
      </c>
      <c r="AI874" s="20">
        <v>131</v>
      </c>
      <c r="AJ874" s="21">
        <v>98</v>
      </c>
      <c r="AK874" s="22">
        <v>99</v>
      </c>
      <c r="AL874" s="23">
        <f t="shared" si="0"/>
        <v>680</v>
      </c>
      <c r="AM874" s="24" t="s">
        <v>179</v>
      </c>
      <c r="AN874" s="30"/>
      <c r="AO874" s="24" t="s">
        <v>1375</v>
      </c>
      <c r="AP874" s="34"/>
      <c r="AQ874" s="38"/>
      <c r="AR874" s="39" t="s">
        <v>436</v>
      </c>
      <c r="AS874" s="40">
        <v>3</v>
      </c>
      <c r="AT874" s="40">
        <v>474</v>
      </c>
      <c r="AU874" s="41">
        <v>215</v>
      </c>
      <c r="AV874" s="31">
        <v>3</v>
      </c>
      <c r="AW874" s="26"/>
      <c r="AX874" s="26"/>
      <c r="AY874" s="26"/>
      <c r="AZ874" s="26"/>
      <c r="BA874" s="25"/>
      <c r="BB874" s="24">
        <v>340</v>
      </c>
      <c r="BC874" s="26">
        <v>45</v>
      </c>
      <c r="BD874" s="32" t="s">
        <v>288</v>
      </c>
      <c r="BE874" s="32">
        <v>0</v>
      </c>
      <c r="BF874" s="35" t="s">
        <v>107</v>
      </c>
      <c r="BG874" s="26" t="s">
        <v>359</v>
      </c>
      <c r="BH874" s="29">
        <v>120</v>
      </c>
      <c r="BI874" s="26" t="s">
        <v>203</v>
      </c>
      <c r="BJ874" s="37"/>
      <c r="BK874" s="36"/>
      <c r="BL874" s="204" t="str">
        <f t="shared" si="14"/>
        <v>insert into Pokemon values ( 873, Xerneas, level, 126,  131,  95, 131,  98,  99, trainer,  0)</v>
      </c>
    </row>
    <row r="875" spans="1:64" ht="12.75" customHeight="1">
      <c r="A875" s="12">
        <v>717</v>
      </c>
      <c r="B875" s="77" t="s">
        <v>1376</v>
      </c>
      <c r="C875" s="77" t="s">
        <v>531</v>
      </c>
      <c r="D875" s="78"/>
      <c r="E875" s="79"/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>
        <v>149</v>
      </c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  <c r="AB875" s="79"/>
      <c r="AC875" s="79"/>
      <c r="AD875" s="79"/>
      <c r="AE875" s="80"/>
      <c r="AF875" s="17">
        <v>126</v>
      </c>
      <c r="AG875" s="18">
        <v>131</v>
      </c>
      <c r="AH875" s="19">
        <v>95</v>
      </c>
      <c r="AI875" s="20">
        <v>131</v>
      </c>
      <c r="AJ875" s="21">
        <v>98</v>
      </c>
      <c r="AK875" s="22">
        <v>99</v>
      </c>
      <c r="AL875" s="23">
        <f t="shared" si="0"/>
        <v>680</v>
      </c>
      <c r="AM875" s="24" t="s">
        <v>160</v>
      </c>
      <c r="AN875" s="25" t="s">
        <v>95</v>
      </c>
      <c r="AO875" s="24" t="s">
        <v>1377</v>
      </c>
      <c r="AP875" s="34"/>
      <c r="AQ875" s="38"/>
      <c r="AR875" s="39" t="s">
        <v>1378</v>
      </c>
      <c r="AS875" s="40">
        <v>5.8</v>
      </c>
      <c r="AT875" s="40">
        <v>447.5</v>
      </c>
      <c r="AU875" s="41">
        <v>203</v>
      </c>
      <c r="AV875" s="31">
        <v>3</v>
      </c>
      <c r="AW875" s="26"/>
      <c r="AX875" s="26"/>
      <c r="AY875" s="26"/>
      <c r="AZ875" s="26"/>
      <c r="BA875" s="25"/>
      <c r="BB875" s="24">
        <v>340</v>
      </c>
      <c r="BC875" s="26">
        <v>45</v>
      </c>
      <c r="BD875" s="32" t="s">
        <v>288</v>
      </c>
      <c r="BE875" s="32">
        <v>0</v>
      </c>
      <c r="BF875" s="35" t="s">
        <v>89</v>
      </c>
      <c r="BG875" s="26" t="s">
        <v>359</v>
      </c>
      <c r="BH875" s="29">
        <v>120</v>
      </c>
      <c r="BI875" s="26" t="s">
        <v>203</v>
      </c>
      <c r="BJ875" s="37"/>
      <c r="BK875" s="36"/>
      <c r="BL875" s="204" t="str">
        <f t="shared" si="14"/>
        <v>insert into Pokemon values ( 874, Yveltal, level, 126,  131,  95, 131,  98,  99, trainer,  0)</v>
      </c>
    </row>
    <row r="876" spans="1:64" ht="12.75" customHeight="1">
      <c r="A876" s="12">
        <v>718</v>
      </c>
      <c r="B876" s="77" t="s">
        <v>1379</v>
      </c>
      <c r="C876" s="77" t="s">
        <v>531</v>
      </c>
      <c r="D876" s="78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>
        <v>205</v>
      </c>
      <c r="R876" s="79"/>
      <c r="S876" s="79"/>
      <c r="T876" s="79"/>
      <c r="U876" s="79"/>
      <c r="V876" s="79">
        <v>263</v>
      </c>
      <c r="W876" s="79"/>
      <c r="X876" s="79"/>
      <c r="Y876" s="79"/>
      <c r="Z876" s="79"/>
      <c r="AA876" s="79"/>
      <c r="AB876" s="79"/>
      <c r="AC876" s="79"/>
      <c r="AD876" s="79"/>
      <c r="AE876" s="80"/>
      <c r="AF876" s="17">
        <v>54</v>
      </c>
      <c r="AG876" s="18">
        <v>100</v>
      </c>
      <c r="AH876" s="19">
        <v>71</v>
      </c>
      <c r="AI876" s="20">
        <v>61</v>
      </c>
      <c r="AJ876" s="21">
        <v>85</v>
      </c>
      <c r="AK876" s="22">
        <v>115</v>
      </c>
      <c r="AL876" s="23">
        <f t="shared" si="0"/>
        <v>486</v>
      </c>
      <c r="AM876" s="24" t="s">
        <v>90</v>
      </c>
      <c r="AN876" s="25" t="s">
        <v>187</v>
      </c>
      <c r="AO876" s="24" t="s">
        <v>1380</v>
      </c>
      <c r="AP876" s="34" t="s">
        <v>1381</v>
      </c>
      <c r="AQ876" s="38"/>
      <c r="AR876" s="39" t="s">
        <v>167</v>
      </c>
      <c r="AS876" s="40">
        <v>1.2</v>
      </c>
      <c r="AT876" s="40">
        <v>73.900000000000006</v>
      </c>
      <c r="AU876" s="41">
        <v>33.5</v>
      </c>
      <c r="AV876" s="31">
        <v>3</v>
      </c>
      <c r="AW876" s="26"/>
      <c r="AX876" s="26"/>
      <c r="AY876" s="26"/>
      <c r="AZ876" s="26"/>
      <c r="BA876" s="25"/>
      <c r="BB876" s="24">
        <v>243</v>
      </c>
      <c r="BC876" s="26">
        <v>3</v>
      </c>
      <c r="BD876" s="32" t="s">
        <v>288</v>
      </c>
      <c r="BE876" s="32">
        <v>0</v>
      </c>
      <c r="BF876" s="35" t="s">
        <v>99</v>
      </c>
      <c r="BG876" s="26" t="s">
        <v>359</v>
      </c>
      <c r="BH876" s="29">
        <v>120</v>
      </c>
      <c r="BI876" s="26" t="s">
        <v>203</v>
      </c>
      <c r="BJ876" s="37"/>
      <c r="BK876" s="36"/>
      <c r="BL876" s="204" t="str">
        <f t="shared" si="14"/>
        <v>insert into Pokemon values ( 875, Zygarde (10%), level, 54,  100,  71, 61,  85,  115, trainer,  0)</v>
      </c>
    </row>
    <row r="877" spans="1:64" ht="12.75" customHeight="1">
      <c r="A877" s="12">
        <v>718.1</v>
      </c>
      <c r="B877" s="77" t="s">
        <v>1382</v>
      </c>
      <c r="C877" s="77" t="s">
        <v>531</v>
      </c>
      <c r="D877" s="78"/>
      <c r="E877" s="79"/>
      <c r="F877" s="79"/>
      <c r="G877" s="79"/>
      <c r="H877" s="79"/>
      <c r="I877" s="79"/>
      <c r="J877" s="79"/>
      <c r="K877" s="79"/>
      <c r="L877" s="79"/>
      <c r="M877" s="79"/>
      <c r="N877" s="79"/>
      <c r="O877" s="79"/>
      <c r="P877" s="79">
        <v>150</v>
      </c>
      <c r="Q877" s="79">
        <v>205</v>
      </c>
      <c r="R877" s="79"/>
      <c r="S877" s="79"/>
      <c r="T877" s="79"/>
      <c r="U877" s="79"/>
      <c r="V877" s="79">
        <v>263</v>
      </c>
      <c r="W877" s="79"/>
      <c r="X877" s="79"/>
      <c r="Y877" s="79"/>
      <c r="Z877" s="79"/>
      <c r="AA877" s="79"/>
      <c r="AB877" s="79"/>
      <c r="AC877" s="79"/>
      <c r="AD877" s="79"/>
      <c r="AE877" s="80"/>
      <c r="AF877" s="17">
        <v>108</v>
      </c>
      <c r="AG877" s="18">
        <v>100</v>
      </c>
      <c r="AH877" s="19">
        <v>121</v>
      </c>
      <c r="AI877" s="20">
        <v>81</v>
      </c>
      <c r="AJ877" s="21">
        <v>95</v>
      </c>
      <c r="AK877" s="22">
        <v>95</v>
      </c>
      <c r="AL877" s="23">
        <f t="shared" si="0"/>
        <v>600</v>
      </c>
      <c r="AM877" s="24" t="s">
        <v>90</v>
      </c>
      <c r="AN877" s="25" t="s">
        <v>187</v>
      </c>
      <c r="AO877" s="24" t="s">
        <v>1380</v>
      </c>
      <c r="AP877" s="34" t="s">
        <v>1381</v>
      </c>
      <c r="AQ877" s="38"/>
      <c r="AR877" s="39" t="s">
        <v>889</v>
      </c>
      <c r="AS877" s="40">
        <v>5</v>
      </c>
      <c r="AT877" s="40">
        <v>672.4</v>
      </c>
      <c r="AU877" s="41">
        <v>305</v>
      </c>
      <c r="AV877" s="31">
        <v>3</v>
      </c>
      <c r="AW877" s="26"/>
      <c r="AX877" s="26"/>
      <c r="AY877" s="26"/>
      <c r="AZ877" s="26"/>
      <c r="BA877" s="25"/>
      <c r="BB877" s="24">
        <v>300</v>
      </c>
      <c r="BC877" s="26">
        <v>3</v>
      </c>
      <c r="BD877" s="32" t="s">
        <v>288</v>
      </c>
      <c r="BE877" s="32">
        <v>0</v>
      </c>
      <c r="BF877" s="35" t="s">
        <v>71</v>
      </c>
      <c r="BG877" s="26" t="s">
        <v>359</v>
      </c>
      <c r="BH877" s="29">
        <v>120</v>
      </c>
      <c r="BI877" s="26" t="s">
        <v>203</v>
      </c>
      <c r="BJ877" s="37"/>
      <c r="BK877" s="36"/>
      <c r="BL877" s="204" t="str">
        <f t="shared" si="14"/>
        <v>insert into Pokemon values ( 876, Zygarde (50%), level, 108,  100,  121, 81,  95,  95, trainer,  0)</v>
      </c>
    </row>
    <row r="878" spans="1:64" ht="12.75" customHeight="1">
      <c r="A878" s="12">
        <v>718.2</v>
      </c>
      <c r="B878" s="77" t="s">
        <v>1383</v>
      </c>
      <c r="C878" s="77" t="s">
        <v>531</v>
      </c>
      <c r="D878" s="78"/>
      <c r="E878" s="79"/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>
        <v>205</v>
      </c>
      <c r="R878" s="79"/>
      <c r="S878" s="79"/>
      <c r="T878" s="79"/>
      <c r="U878" s="79"/>
      <c r="V878" s="79">
        <v>263</v>
      </c>
      <c r="W878" s="79"/>
      <c r="X878" s="79"/>
      <c r="Y878" s="79"/>
      <c r="Z878" s="79"/>
      <c r="AA878" s="79"/>
      <c r="AB878" s="79"/>
      <c r="AC878" s="79"/>
      <c r="AD878" s="79"/>
      <c r="AE878" s="80"/>
      <c r="AF878" s="17">
        <v>216</v>
      </c>
      <c r="AG878" s="18">
        <v>100</v>
      </c>
      <c r="AH878" s="19">
        <v>121</v>
      </c>
      <c r="AI878" s="20">
        <v>81</v>
      </c>
      <c r="AJ878" s="21">
        <v>95</v>
      </c>
      <c r="AK878" s="22">
        <v>95</v>
      </c>
      <c r="AL878" s="23">
        <f t="shared" si="0"/>
        <v>708</v>
      </c>
      <c r="AM878" s="24" t="s">
        <v>90</v>
      </c>
      <c r="AN878" s="25" t="s">
        <v>187</v>
      </c>
      <c r="AO878" s="24" t="s">
        <v>1381</v>
      </c>
      <c r="AP878" s="34"/>
      <c r="AQ878" s="38"/>
      <c r="AR878" s="39" t="s">
        <v>881</v>
      </c>
      <c r="AS878" s="40">
        <v>4.5</v>
      </c>
      <c r="AT878" s="40">
        <v>1344.8</v>
      </c>
      <c r="AU878" s="41">
        <v>610</v>
      </c>
      <c r="AV878" s="31">
        <v>3</v>
      </c>
      <c r="AW878" s="26"/>
      <c r="AX878" s="26"/>
      <c r="AY878" s="26"/>
      <c r="AZ878" s="26"/>
      <c r="BA878" s="25"/>
      <c r="BB878" s="24">
        <v>354</v>
      </c>
      <c r="BC878" s="26">
        <v>3</v>
      </c>
      <c r="BD878" s="32" t="s">
        <v>288</v>
      </c>
      <c r="BE878" s="32">
        <v>0</v>
      </c>
      <c r="BF878" s="35" t="s">
        <v>99</v>
      </c>
      <c r="BG878" s="26" t="s">
        <v>359</v>
      </c>
      <c r="BH878" s="29">
        <v>120</v>
      </c>
      <c r="BI878" s="26" t="s">
        <v>203</v>
      </c>
      <c r="BJ878" s="37"/>
      <c r="BK878" s="36"/>
      <c r="BL878" s="204" t="str">
        <f t="shared" si="14"/>
        <v>insert into Pokemon values ( 877, Zygarde (Complete), level, 216,  100,  121, 81,  95,  95, trainer,  0)</v>
      </c>
    </row>
    <row r="879" spans="1:64" ht="12.75" customHeight="1">
      <c r="A879" s="12">
        <v>719</v>
      </c>
      <c r="B879" s="77" t="s">
        <v>1384</v>
      </c>
      <c r="C879" s="77" t="s">
        <v>537</v>
      </c>
      <c r="D879" s="78"/>
      <c r="E879" s="79"/>
      <c r="F879" s="79"/>
      <c r="G879" s="79"/>
      <c r="H879" s="79"/>
      <c r="I879" s="79"/>
      <c r="J879" s="79"/>
      <c r="K879" s="79"/>
      <c r="L879" s="79"/>
      <c r="M879" s="79"/>
      <c r="N879" s="79">
        <v>151</v>
      </c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  <c r="AA879" s="79"/>
      <c r="AB879" s="79"/>
      <c r="AC879" s="79"/>
      <c r="AD879" s="79"/>
      <c r="AE879" s="80"/>
      <c r="AF879" s="17">
        <v>50</v>
      </c>
      <c r="AG879" s="18">
        <v>100</v>
      </c>
      <c r="AH879" s="19">
        <v>150</v>
      </c>
      <c r="AI879" s="20">
        <v>100</v>
      </c>
      <c r="AJ879" s="21">
        <v>150</v>
      </c>
      <c r="AK879" s="22">
        <v>50</v>
      </c>
      <c r="AL879" s="23">
        <f t="shared" si="0"/>
        <v>600</v>
      </c>
      <c r="AM879" s="24" t="s">
        <v>292</v>
      </c>
      <c r="AN879" s="25" t="s">
        <v>179</v>
      </c>
      <c r="AO879" s="24" t="s">
        <v>322</v>
      </c>
      <c r="AP879" s="34"/>
      <c r="AQ879" s="38"/>
      <c r="AR879" s="39" t="s">
        <v>69</v>
      </c>
      <c r="AS879" s="40">
        <v>0.7</v>
      </c>
      <c r="AT879" s="40">
        <v>19.399999999999999</v>
      </c>
      <c r="AU879" s="41">
        <v>8.8000000000000007</v>
      </c>
      <c r="AV879" s="31"/>
      <c r="AW879" s="26"/>
      <c r="AX879" s="26">
        <v>1</v>
      </c>
      <c r="AY879" s="26"/>
      <c r="AZ879" s="26">
        <v>2</v>
      </c>
      <c r="BA879" s="25"/>
      <c r="BB879" s="24">
        <v>300</v>
      </c>
      <c r="BC879" s="26">
        <v>3</v>
      </c>
      <c r="BD879" s="32" t="s">
        <v>288</v>
      </c>
      <c r="BE879" s="32">
        <v>50</v>
      </c>
      <c r="BF879" s="35" t="s">
        <v>218</v>
      </c>
      <c r="BG879" s="26" t="s">
        <v>359</v>
      </c>
      <c r="BH879" s="29">
        <v>25</v>
      </c>
      <c r="BI879" s="26" t="s">
        <v>203</v>
      </c>
      <c r="BJ879" s="37"/>
      <c r="BK879" s="36"/>
      <c r="BL879" s="204" t="str">
        <f t="shared" si="14"/>
        <v>insert into Pokemon values ( 878, Diancie, level, 50,  100,  150, 100,  150,  50, trainer,  0)</v>
      </c>
    </row>
    <row r="880" spans="1:64" ht="12.75" customHeight="1">
      <c r="A880" s="12">
        <v>719.1</v>
      </c>
      <c r="B880" s="77" t="s">
        <v>1385</v>
      </c>
      <c r="C880" s="77" t="s">
        <v>1386</v>
      </c>
      <c r="D880" s="78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  <c r="AA880" s="79"/>
      <c r="AB880" s="79"/>
      <c r="AC880" s="79"/>
      <c r="AD880" s="79"/>
      <c r="AE880" s="80"/>
      <c r="AF880" s="17">
        <v>50</v>
      </c>
      <c r="AG880" s="18">
        <v>160</v>
      </c>
      <c r="AH880" s="19">
        <v>110</v>
      </c>
      <c r="AI880" s="20">
        <v>160</v>
      </c>
      <c r="AJ880" s="21">
        <v>110</v>
      </c>
      <c r="AK880" s="22">
        <v>110</v>
      </c>
      <c r="AL880" s="23">
        <f t="shared" si="0"/>
        <v>700</v>
      </c>
      <c r="AM880" s="24" t="s">
        <v>292</v>
      </c>
      <c r="AN880" s="25" t="s">
        <v>179</v>
      </c>
      <c r="AO880" s="24" t="s">
        <v>572</v>
      </c>
      <c r="AP880" s="34"/>
      <c r="AQ880" s="38"/>
      <c r="AR880" s="39" t="s">
        <v>92</v>
      </c>
      <c r="AS880" s="40">
        <v>1.1000000000000001</v>
      </c>
      <c r="AT880" s="40">
        <v>61.3</v>
      </c>
      <c r="AU880" s="41">
        <v>27.8</v>
      </c>
      <c r="AV880" s="31"/>
      <c r="AW880" s="26"/>
      <c r="AX880" s="26">
        <v>1</v>
      </c>
      <c r="AY880" s="26"/>
      <c r="AZ880" s="26">
        <v>2</v>
      </c>
      <c r="BA880" s="25"/>
      <c r="BB880" s="24">
        <v>350</v>
      </c>
      <c r="BC880" s="26">
        <v>3</v>
      </c>
      <c r="BD880" s="32" t="s">
        <v>288</v>
      </c>
      <c r="BE880" s="32">
        <v>50</v>
      </c>
      <c r="BF880" s="35" t="s">
        <v>218</v>
      </c>
      <c r="BG880" s="26" t="s">
        <v>359</v>
      </c>
      <c r="BH880" s="40">
        <v>25</v>
      </c>
      <c r="BI880" s="26" t="s">
        <v>203</v>
      </c>
      <c r="BJ880" s="25"/>
      <c r="BK880" s="36"/>
      <c r="BL880" s="204" t="str">
        <f t="shared" si="14"/>
        <v>insert into Pokemon values ( 879, Diancie (Mega), level, 50,  160,  110, 160,  110,  110, trainer,  0)</v>
      </c>
    </row>
    <row r="881" spans="1:64" ht="12.75" customHeight="1">
      <c r="A881" s="12">
        <v>720</v>
      </c>
      <c r="B881" s="77" t="s">
        <v>1387</v>
      </c>
      <c r="C881" s="77" t="s">
        <v>537</v>
      </c>
      <c r="D881" s="78"/>
      <c r="E881" s="79"/>
      <c r="F881" s="79"/>
      <c r="G881" s="79"/>
      <c r="H881" s="79"/>
      <c r="I881" s="79"/>
      <c r="J881" s="79"/>
      <c r="K881" s="79"/>
      <c r="L881" s="79"/>
      <c r="M881" s="79"/>
      <c r="N881" s="79">
        <v>152</v>
      </c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  <c r="AB881" s="79"/>
      <c r="AC881" s="79"/>
      <c r="AD881" s="79"/>
      <c r="AE881" s="80"/>
      <c r="AF881" s="17">
        <v>80</v>
      </c>
      <c r="AG881" s="18">
        <v>110</v>
      </c>
      <c r="AH881" s="19">
        <v>60</v>
      </c>
      <c r="AI881" s="20">
        <v>150</v>
      </c>
      <c r="AJ881" s="21">
        <v>130</v>
      </c>
      <c r="AK881" s="22">
        <v>70</v>
      </c>
      <c r="AL881" s="23">
        <f t="shared" si="0"/>
        <v>600</v>
      </c>
      <c r="AM881" s="24" t="s">
        <v>184</v>
      </c>
      <c r="AN881" s="25" t="s">
        <v>389</v>
      </c>
      <c r="AO881" s="24" t="s">
        <v>1267</v>
      </c>
      <c r="AP881" s="34"/>
      <c r="AQ881" s="38"/>
      <c r="AR881" s="39" t="s">
        <v>106</v>
      </c>
      <c r="AS881" s="40">
        <v>0.5</v>
      </c>
      <c r="AT881" s="40">
        <v>19.8</v>
      </c>
      <c r="AU881" s="41">
        <v>9</v>
      </c>
      <c r="AV881" s="31"/>
      <c r="AW881" s="26"/>
      <c r="AX881" s="26"/>
      <c r="AY881" s="26">
        <v>3</v>
      </c>
      <c r="AZ881" s="26"/>
      <c r="BA881" s="25"/>
      <c r="BB881" s="24">
        <v>300</v>
      </c>
      <c r="BC881" s="26">
        <v>3</v>
      </c>
      <c r="BD881" s="32" t="s">
        <v>288</v>
      </c>
      <c r="BE881" s="32">
        <v>100</v>
      </c>
      <c r="BF881" s="35" t="s">
        <v>155</v>
      </c>
      <c r="BG881" s="26" t="s">
        <v>359</v>
      </c>
      <c r="BH881" s="40">
        <v>120</v>
      </c>
      <c r="BI881" s="26" t="s">
        <v>203</v>
      </c>
      <c r="BJ881" s="37"/>
      <c r="BK881" s="36"/>
      <c r="BL881" s="204" t="str">
        <f t="shared" si="14"/>
        <v>insert into Pokemon values ( 880, Hoopa (Confined), level, 80,  110,  60, 150,  130,  70, trainer,  0)</v>
      </c>
    </row>
    <row r="882" spans="1:64" ht="12.75" customHeight="1">
      <c r="A882" s="12">
        <v>720.1</v>
      </c>
      <c r="B882" s="77" t="s">
        <v>1388</v>
      </c>
      <c r="C882" s="77" t="s">
        <v>537</v>
      </c>
      <c r="D882" s="78"/>
      <c r="E882" s="79"/>
      <c r="F882" s="79"/>
      <c r="G882" s="79"/>
      <c r="H882" s="79"/>
      <c r="I882" s="79"/>
      <c r="J882" s="79"/>
      <c r="K882" s="79"/>
      <c r="L882" s="79"/>
      <c r="M882" s="79"/>
      <c r="N882" s="79">
        <v>152</v>
      </c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  <c r="AA882" s="79"/>
      <c r="AB882" s="79"/>
      <c r="AC882" s="79"/>
      <c r="AD882" s="79"/>
      <c r="AE882" s="80"/>
      <c r="AF882" s="17">
        <v>80</v>
      </c>
      <c r="AG882" s="18">
        <v>160</v>
      </c>
      <c r="AH882" s="19">
        <v>60</v>
      </c>
      <c r="AI882" s="20">
        <v>170</v>
      </c>
      <c r="AJ882" s="21">
        <v>130</v>
      </c>
      <c r="AK882" s="22">
        <v>80</v>
      </c>
      <c r="AL882" s="23">
        <f t="shared" si="0"/>
        <v>680</v>
      </c>
      <c r="AM882" s="24" t="s">
        <v>184</v>
      </c>
      <c r="AN882" s="25" t="s">
        <v>160</v>
      </c>
      <c r="AO882" s="24" t="s">
        <v>1267</v>
      </c>
      <c r="AP882" s="34"/>
      <c r="AQ882" s="38"/>
      <c r="AR882" s="39" t="s">
        <v>485</v>
      </c>
      <c r="AS882" s="40">
        <v>6.5</v>
      </c>
      <c r="AT882" s="40">
        <v>1080.3</v>
      </c>
      <c r="AU882" s="41">
        <v>490</v>
      </c>
      <c r="AV882" s="31"/>
      <c r="AW882" s="26"/>
      <c r="AX882" s="26"/>
      <c r="AY882" s="26">
        <v>3</v>
      </c>
      <c r="AZ882" s="26"/>
      <c r="BA882" s="25"/>
      <c r="BB882" s="24">
        <v>340</v>
      </c>
      <c r="BC882" s="26">
        <v>3</v>
      </c>
      <c r="BD882" s="32" t="s">
        <v>288</v>
      </c>
      <c r="BE882" s="32">
        <v>100</v>
      </c>
      <c r="BF882" s="35" t="s">
        <v>155</v>
      </c>
      <c r="BG882" s="26" t="s">
        <v>359</v>
      </c>
      <c r="BH882" s="40">
        <v>120</v>
      </c>
      <c r="BI882" s="26" t="s">
        <v>203</v>
      </c>
      <c r="BJ882" s="37"/>
      <c r="BK882" s="36"/>
      <c r="BL882" s="204" t="str">
        <f t="shared" si="14"/>
        <v>insert into Pokemon values ( 881, Hoopa (Unbound), level, 80,  160,  60, 170,  130,  80, trainer,  0)</v>
      </c>
    </row>
    <row r="883" spans="1:64" ht="12.75" customHeight="1">
      <c r="A883" s="12">
        <v>721</v>
      </c>
      <c r="B883" s="77" t="s">
        <v>1389</v>
      </c>
      <c r="C883" s="77" t="s">
        <v>537</v>
      </c>
      <c r="D883" s="78"/>
      <c r="E883" s="79"/>
      <c r="F883" s="79"/>
      <c r="G883" s="79"/>
      <c r="H883" s="79"/>
      <c r="I883" s="79"/>
      <c r="J883" s="79"/>
      <c r="K883" s="79"/>
      <c r="L883" s="79"/>
      <c r="M883" s="79"/>
      <c r="N883" s="79">
        <v>153</v>
      </c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  <c r="AA883" s="79"/>
      <c r="AB883" s="79"/>
      <c r="AC883" s="79"/>
      <c r="AD883" s="79"/>
      <c r="AE883" s="80"/>
      <c r="AF883" s="17">
        <v>80</v>
      </c>
      <c r="AG883" s="18">
        <v>110</v>
      </c>
      <c r="AH883" s="19">
        <v>120</v>
      </c>
      <c r="AI883" s="20">
        <v>130</v>
      </c>
      <c r="AJ883" s="21">
        <v>90</v>
      </c>
      <c r="AK883" s="22">
        <v>70</v>
      </c>
      <c r="AL883" s="23">
        <f t="shared" si="0"/>
        <v>600</v>
      </c>
      <c r="AM883" s="24" t="s">
        <v>85</v>
      </c>
      <c r="AN883" s="25" t="s">
        <v>103</v>
      </c>
      <c r="AO883" s="24" t="s">
        <v>298</v>
      </c>
      <c r="AP883" s="40"/>
      <c r="AQ883" s="38"/>
      <c r="AR883" s="39" t="s">
        <v>96</v>
      </c>
      <c r="AS883" s="40">
        <v>1.7</v>
      </c>
      <c r="AT883" s="40">
        <v>429.9</v>
      </c>
      <c r="AU883" s="41">
        <v>195</v>
      </c>
      <c r="AV883" s="31"/>
      <c r="AW883" s="26"/>
      <c r="AX883" s="26"/>
      <c r="AY883" s="26">
        <v>3</v>
      </c>
      <c r="AZ883" s="26"/>
      <c r="BA883" s="25"/>
      <c r="BB883" s="24">
        <v>300</v>
      </c>
      <c r="BC883" s="26">
        <v>3</v>
      </c>
      <c r="BD883" s="32" t="s">
        <v>288</v>
      </c>
      <c r="BE883" s="32">
        <v>100</v>
      </c>
      <c r="BF883" s="35" t="s">
        <v>130</v>
      </c>
      <c r="BG883" s="26" t="s">
        <v>359</v>
      </c>
      <c r="BH883" s="40">
        <v>120</v>
      </c>
      <c r="BI883" s="26" t="s">
        <v>203</v>
      </c>
      <c r="BJ883" s="37"/>
      <c r="BK883" s="36"/>
      <c r="BL883" s="204" t="str">
        <f t="shared" si="14"/>
        <v>insert into Pokemon values ( 882, Volcanion, level, 80,  110,  120, 130,  90,  70, trainer,  0)</v>
      </c>
    </row>
    <row r="884" spans="1:64" ht="12.75" customHeight="1">
      <c r="A884" s="81">
        <v>722</v>
      </c>
      <c r="B884" s="82" t="s">
        <v>1390</v>
      </c>
      <c r="C884" s="82" t="s">
        <v>64</v>
      </c>
      <c r="D884" s="83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>
        <v>1</v>
      </c>
      <c r="R884" s="84">
        <v>1</v>
      </c>
      <c r="S884" s="84"/>
      <c r="T884" s="84"/>
      <c r="U884" s="84"/>
      <c r="V884" s="84">
        <v>1</v>
      </c>
      <c r="W884" s="84">
        <v>1</v>
      </c>
      <c r="X884" s="84"/>
      <c r="Y884" s="84"/>
      <c r="Z884" s="84"/>
      <c r="AA884" s="84"/>
      <c r="AB884" s="84"/>
      <c r="AC884" s="84"/>
      <c r="AD884" s="84">
        <v>1</v>
      </c>
      <c r="AE884" s="85"/>
      <c r="AF884" s="17">
        <v>68</v>
      </c>
      <c r="AG884" s="18">
        <v>55</v>
      </c>
      <c r="AH884" s="19">
        <v>55</v>
      </c>
      <c r="AI884" s="20">
        <v>50</v>
      </c>
      <c r="AJ884" s="21">
        <v>50</v>
      </c>
      <c r="AK884" s="22">
        <v>42</v>
      </c>
      <c r="AL884" s="23">
        <f t="shared" si="0"/>
        <v>320</v>
      </c>
      <c r="AM884" s="24" t="s">
        <v>65</v>
      </c>
      <c r="AN884" s="25" t="s">
        <v>95</v>
      </c>
      <c r="AO884" s="28" t="s">
        <v>1391</v>
      </c>
      <c r="AP884" s="29"/>
      <c r="AQ884" s="27" t="s">
        <v>1392</v>
      </c>
      <c r="AR884" s="28" t="s">
        <v>118</v>
      </c>
      <c r="AS884" s="29">
        <v>0.3</v>
      </c>
      <c r="AT884" s="29">
        <v>3.3</v>
      </c>
      <c r="AU884" s="30">
        <v>1.5</v>
      </c>
      <c r="AV884" s="31">
        <v>1</v>
      </c>
      <c r="AW884" s="26"/>
      <c r="AX884" s="26"/>
      <c r="AY884" s="26"/>
      <c r="AZ884" s="26"/>
      <c r="BA884" s="25"/>
      <c r="BB884" s="24">
        <v>64</v>
      </c>
      <c r="BC884" s="26">
        <v>45</v>
      </c>
      <c r="BD884" s="32" t="s">
        <v>70</v>
      </c>
      <c r="BE884" s="32">
        <v>50</v>
      </c>
      <c r="BF884" s="33" t="s">
        <v>130</v>
      </c>
      <c r="BG884" s="26" t="s">
        <v>72</v>
      </c>
      <c r="BH884" s="29">
        <v>15</v>
      </c>
      <c r="BI884" s="26" t="s">
        <v>95</v>
      </c>
      <c r="BJ884" s="30"/>
      <c r="BK884" s="12" t="s">
        <v>1053</v>
      </c>
      <c r="BL884" s="204" t="str">
        <f t="shared" si="14"/>
        <v>insert into Pokemon values ( 883, Rowlet, level, 68,  55,  55, 50,  50,  42, trainer,  Lv. 17)</v>
      </c>
    </row>
    <row r="885" spans="1:64" ht="12.75" customHeight="1">
      <c r="A885" s="81">
        <v>723</v>
      </c>
      <c r="B885" s="82" t="s">
        <v>1393</v>
      </c>
      <c r="C885" s="82" t="s">
        <v>64</v>
      </c>
      <c r="D885" s="83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>
        <v>2</v>
      </c>
      <c r="R885" s="84">
        <v>2</v>
      </c>
      <c r="S885" s="84"/>
      <c r="T885" s="84"/>
      <c r="U885" s="84"/>
      <c r="V885" s="84">
        <v>2</v>
      </c>
      <c r="W885" s="84">
        <v>2</v>
      </c>
      <c r="X885" s="84"/>
      <c r="Y885" s="84"/>
      <c r="Z885" s="84"/>
      <c r="AA885" s="84"/>
      <c r="AB885" s="84"/>
      <c r="AC885" s="84"/>
      <c r="AD885" s="84">
        <v>2</v>
      </c>
      <c r="AE885" s="85"/>
      <c r="AF885" s="17">
        <v>78</v>
      </c>
      <c r="AG885" s="18">
        <v>75</v>
      </c>
      <c r="AH885" s="19">
        <v>75</v>
      </c>
      <c r="AI885" s="20">
        <v>70</v>
      </c>
      <c r="AJ885" s="21">
        <v>70</v>
      </c>
      <c r="AK885" s="22">
        <v>52</v>
      </c>
      <c r="AL885" s="23">
        <f t="shared" si="0"/>
        <v>420</v>
      </c>
      <c r="AM885" s="24" t="s">
        <v>65</v>
      </c>
      <c r="AN885" s="25" t="s">
        <v>95</v>
      </c>
      <c r="AO885" s="28" t="s">
        <v>1391</v>
      </c>
      <c r="AP885" s="29"/>
      <c r="AQ885" s="27" t="s">
        <v>1392</v>
      </c>
      <c r="AR885" s="28" t="s">
        <v>69</v>
      </c>
      <c r="AS885" s="29">
        <v>0.7</v>
      </c>
      <c r="AT885" s="29">
        <v>35.299999999999997</v>
      </c>
      <c r="AU885" s="30">
        <v>16</v>
      </c>
      <c r="AV885" s="31">
        <v>2</v>
      </c>
      <c r="AW885" s="26"/>
      <c r="AX885" s="26"/>
      <c r="AY885" s="26"/>
      <c r="AZ885" s="26"/>
      <c r="BA885" s="25"/>
      <c r="BB885" s="24">
        <v>147</v>
      </c>
      <c r="BC885" s="26">
        <v>45</v>
      </c>
      <c r="BD885" s="32" t="s">
        <v>70</v>
      </c>
      <c r="BE885" s="32">
        <v>50</v>
      </c>
      <c r="BF885" s="33" t="s">
        <v>130</v>
      </c>
      <c r="BG885" s="26" t="s">
        <v>72</v>
      </c>
      <c r="BH885" s="29">
        <v>15</v>
      </c>
      <c r="BI885" s="26" t="s">
        <v>95</v>
      </c>
      <c r="BJ885" s="30"/>
      <c r="BK885" s="12" t="s">
        <v>372</v>
      </c>
      <c r="BL885" s="204" t="str">
        <f t="shared" si="14"/>
        <v>insert into Pokemon values ( 884, Dartrix, level, 78,  75,  75, 70,  70,  52, trainer,  Lv. 34)</v>
      </c>
    </row>
    <row r="886" spans="1:64" ht="12.75" customHeight="1">
      <c r="A886" s="81">
        <v>724</v>
      </c>
      <c r="B886" s="82" t="s">
        <v>1394</v>
      </c>
      <c r="C886" s="82" t="s">
        <v>64</v>
      </c>
      <c r="D886" s="83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>
        <v>3</v>
      </c>
      <c r="R886" s="84">
        <v>3</v>
      </c>
      <c r="S886" s="84"/>
      <c r="T886" s="84"/>
      <c r="U886" s="84"/>
      <c r="V886" s="84">
        <v>3</v>
      </c>
      <c r="W886" s="84">
        <v>3</v>
      </c>
      <c r="X886" s="84"/>
      <c r="Y886" s="84"/>
      <c r="Z886" s="84"/>
      <c r="AA886" s="84"/>
      <c r="AB886" s="84"/>
      <c r="AC886" s="84"/>
      <c r="AD886" s="84"/>
      <c r="AE886" s="85"/>
      <c r="AF886" s="17">
        <v>78</v>
      </c>
      <c r="AG886" s="18">
        <v>107</v>
      </c>
      <c r="AH886" s="19">
        <v>75</v>
      </c>
      <c r="AI886" s="20">
        <v>100</v>
      </c>
      <c r="AJ886" s="21">
        <v>100</v>
      </c>
      <c r="AK886" s="22">
        <v>70</v>
      </c>
      <c r="AL886" s="23">
        <f t="shared" si="0"/>
        <v>530</v>
      </c>
      <c r="AM886" s="24" t="s">
        <v>65</v>
      </c>
      <c r="AN886" s="25" t="s">
        <v>389</v>
      </c>
      <c r="AO886" s="28" t="s">
        <v>1391</v>
      </c>
      <c r="AP886" s="29"/>
      <c r="AQ886" s="27" t="s">
        <v>1392</v>
      </c>
      <c r="AR886" s="28" t="s">
        <v>111</v>
      </c>
      <c r="AS886" s="29">
        <v>1.6</v>
      </c>
      <c r="AT886" s="29">
        <v>80.7</v>
      </c>
      <c r="AU886" s="30">
        <v>36.6</v>
      </c>
      <c r="AV886" s="31"/>
      <c r="AW886" s="26">
        <v>3</v>
      </c>
      <c r="AX886" s="26"/>
      <c r="AY886" s="26"/>
      <c r="AZ886" s="26"/>
      <c r="BA886" s="25"/>
      <c r="BB886" s="24">
        <v>265</v>
      </c>
      <c r="BC886" s="26">
        <v>45</v>
      </c>
      <c r="BD886" s="32" t="s">
        <v>70</v>
      </c>
      <c r="BE886" s="32">
        <v>50</v>
      </c>
      <c r="BF886" s="33" t="s">
        <v>130</v>
      </c>
      <c r="BG886" s="26" t="s">
        <v>72</v>
      </c>
      <c r="BH886" s="29">
        <v>15</v>
      </c>
      <c r="BI886" s="26" t="s">
        <v>95</v>
      </c>
      <c r="BJ886" s="30"/>
      <c r="BK886" s="12"/>
      <c r="BL886" s="204" t="str">
        <f t="shared" si="14"/>
        <v>insert into Pokemon values ( 885, Decidueye, level, 78,  107,  75, 100,  100,  70, trainer,  0)</v>
      </c>
    </row>
    <row r="887" spans="1:64" ht="12.75" customHeight="1">
      <c r="A887" s="12">
        <v>724.1</v>
      </c>
      <c r="B887" s="82" t="s">
        <v>1395</v>
      </c>
      <c r="C887" s="82" t="s">
        <v>546</v>
      </c>
      <c r="D887" s="83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>
        <v>3</v>
      </c>
      <c r="AE887" s="85"/>
      <c r="AF887" s="17">
        <v>88</v>
      </c>
      <c r="AG887" s="18">
        <v>112</v>
      </c>
      <c r="AH887" s="19">
        <v>80</v>
      </c>
      <c r="AI887" s="20">
        <v>95</v>
      </c>
      <c r="AJ887" s="21">
        <v>95</v>
      </c>
      <c r="AK887" s="22">
        <v>60</v>
      </c>
      <c r="AL887" s="23">
        <f t="shared" si="0"/>
        <v>530</v>
      </c>
      <c r="AM887" s="24" t="s">
        <v>65</v>
      </c>
      <c r="AN887" s="25" t="s">
        <v>280</v>
      </c>
      <c r="AO887" s="28" t="s">
        <v>67</v>
      </c>
      <c r="AP887" s="29"/>
      <c r="AQ887" s="27" t="s">
        <v>363</v>
      </c>
      <c r="AR887" s="28" t="s">
        <v>111</v>
      </c>
      <c r="AS887" s="29">
        <v>1.6</v>
      </c>
      <c r="AT887" s="29">
        <v>81.599999999999994</v>
      </c>
      <c r="AU887" s="30">
        <v>37</v>
      </c>
      <c r="AV887" s="31"/>
      <c r="AW887" s="26">
        <v>3</v>
      </c>
      <c r="AX887" s="26"/>
      <c r="AY887" s="26"/>
      <c r="AZ887" s="26"/>
      <c r="BA887" s="25"/>
      <c r="BB887" s="24">
        <v>265</v>
      </c>
      <c r="BC887" s="26">
        <v>45</v>
      </c>
      <c r="BD887" s="32" t="s">
        <v>70</v>
      </c>
      <c r="BE887" s="32">
        <v>50</v>
      </c>
      <c r="BF887" s="33" t="s">
        <v>130</v>
      </c>
      <c r="BG887" s="26" t="s">
        <v>72</v>
      </c>
      <c r="BH887" s="29">
        <v>15</v>
      </c>
      <c r="BI887" s="26" t="s">
        <v>95</v>
      </c>
      <c r="BJ887" s="30"/>
      <c r="BK887" s="12"/>
      <c r="BL887" s="204" t="str">
        <f t="shared" si="14"/>
        <v>insert into Pokemon values ( 886, Decidueye (Hisuian), level, 88,  112,  80, 95,  95,  60, trainer,  0)</v>
      </c>
    </row>
    <row r="888" spans="1:64" ht="12.75" customHeight="1">
      <c r="A888" s="81">
        <v>725</v>
      </c>
      <c r="B888" s="82" t="s">
        <v>1396</v>
      </c>
      <c r="C888" s="82" t="s">
        <v>64</v>
      </c>
      <c r="D888" s="83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>
        <v>4</v>
      </c>
      <c r="R888" s="84">
        <v>4</v>
      </c>
      <c r="S888" s="84"/>
      <c r="T888" s="84"/>
      <c r="U888" s="84"/>
      <c r="V888" s="84">
        <v>4</v>
      </c>
      <c r="W888" s="84">
        <v>4</v>
      </c>
      <c r="X888" s="84"/>
      <c r="Y888" s="84"/>
      <c r="Z888" s="84"/>
      <c r="AA888" s="84"/>
      <c r="AB888" s="84"/>
      <c r="AC888" s="84"/>
      <c r="AD888" s="84"/>
      <c r="AE888" s="85"/>
      <c r="AF888" s="17">
        <v>45</v>
      </c>
      <c r="AG888" s="18">
        <v>65</v>
      </c>
      <c r="AH888" s="19">
        <v>40</v>
      </c>
      <c r="AI888" s="20">
        <v>60</v>
      </c>
      <c r="AJ888" s="21">
        <v>40</v>
      </c>
      <c r="AK888" s="22">
        <v>70</v>
      </c>
      <c r="AL888" s="23">
        <f t="shared" si="0"/>
        <v>320</v>
      </c>
      <c r="AM888" s="24" t="s">
        <v>85</v>
      </c>
      <c r="AN888" s="30"/>
      <c r="AO888" s="28" t="s">
        <v>86</v>
      </c>
      <c r="AP888" s="29"/>
      <c r="AQ888" s="27" t="s">
        <v>169</v>
      </c>
      <c r="AR888" s="28" t="s">
        <v>178</v>
      </c>
      <c r="AS888" s="29">
        <v>0.4</v>
      </c>
      <c r="AT888" s="29">
        <v>9.5</v>
      </c>
      <c r="AU888" s="30">
        <v>4.3</v>
      </c>
      <c r="AV888" s="31"/>
      <c r="AW888" s="26"/>
      <c r="AX888" s="26"/>
      <c r="AY888" s="26"/>
      <c r="AZ888" s="26"/>
      <c r="BA888" s="25">
        <v>1</v>
      </c>
      <c r="BB888" s="24">
        <v>64</v>
      </c>
      <c r="BC888" s="26">
        <v>45</v>
      </c>
      <c r="BD888" s="32" t="s">
        <v>70</v>
      </c>
      <c r="BE888" s="32">
        <v>50</v>
      </c>
      <c r="BF888" s="33" t="s">
        <v>89</v>
      </c>
      <c r="BG888" s="26" t="s">
        <v>72</v>
      </c>
      <c r="BH888" s="29">
        <v>15</v>
      </c>
      <c r="BI888" s="26" t="s">
        <v>156</v>
      </c>
      <c r="BJ888" s="30"/>
      <c r="BK888" s="12" t="s">
        <v>1053</v>
      </c>
      <c r="BL888" s="204" t="str">
        <f t="shared" si="14"/>
        <v>insert into Pokemon values ( 887, Litten, level, 45,  65,  40, 60,  40,  70, trainer,  Lv. 17)</v>
      </c>
    </row>
    <row r="889" spans="1:64" ht="12.75" customHeight="1">
      <c r="A889" s="81">
        <v>726</v>
      </c>
      <c r="B889" s="82" t="s">
        <v>1397</v>
      </c>
      <c r="C889" s="82" t="s">
        <v>64</v>
      </c>
      <c r="D889" s="83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>
        <v>5</v>
      </c>
      <c r="R889" s="84">
        <v>5</v>
      </c>
      <c r="S889" s="84"/>
      <c r="T889" s="84"/>
      <c r="U889" s="84"/>
      <c r="V889" s="84">
        <v>5</v>
      </c>
      <c r="W889" s="84">
        <v>5</v>
      </c>
      <c r="X889" s="84"/>
      <c r="Y889" s="84"/>
      <c r="Z889" s="84"/>
      <c r="AA889" s="84"/>
      <c r="AB889" s="84"/>
      <c r="AC889" s="84"/>
      <c r="AD889" s="84"/>
      <c r="AE889" s="85"/>
      <c r="AF889" s="17">
        <v>65</v>
      </c>
      <c r="AG889" s="18">
        <v>85</v>
      </c>
      <c r="AH889" s="19">
        <v>50</v>
      </c>
      <c r="AI889" s="20">
        <v>80</v>
      </c>
      <c r="AJ889" s="21">
        <v>50</v>
      </c>
      <c r="AK889" s="22">
        <v>90</v>
      </c>
      <c r="AL889" s="23">
        <f t="shared" si="0"/>
        <v>420</v>
      </c>
      <c r="AM889" s="24" t="s">
        <v>85</v>
      </c>
      <c r="AN889" s="30"/>
      <c r="AO889" s="28" t="s">
        <v>86</v>
      </c>
      <c r="AP889" s="29"/>
      <c r="AQ889" s="27" t="s">
        <v>169</v>
      </c>
      <c r="AR889" s="28" t="s">
        <v>69</v>
      </c>
      <c r="AS889" s="29">
        <v>0.7</v>
      </c>
      <c r="AT889" s="29">
        <v>55.1</v>
      </c>
      <c r="AU889" s="30">
        <v>25</v>
      </c>
      <c r="AV889" s="31"/>
      <c r="AW889" s="26"/>
      <c r="AX889" s="26"/>
      <c r="AY889" s="26"/>
      <c r="AZ889" s="26"/>
      <c r="BA889" s="25">
        <v>2</v>
      </c>
      <c r="BB889" s="24">
        <v>147</v>
      </c>
      <c r="BC889" s="26">
        <v>45</v>
      </c>
      <c r="BD889" s="32" t="s">
        <v>70</v>
      </c>
      <c r="BE889" s="32">
        <v>50</v>
      </c>
      <c r="BF889" s="33" t="s">
        <v>89</v>
      </c>
      <c r="BG889" s="26" t="s">
        <v>72</v>
      </c>
      <c r="BH889" s="29">
        <v>15</v>
      </c>
      <c r="BI889" s="26" t="s">
        <v>156</v>
      </c>
      <c r="BJ889" s="30"/>
      <c r="BK889" s="12" t="s">
        <v>372</v>
      </c>
      <c r="BL889" s="204" t="str">
        <f t="shared" si="14"/>
        <v>insert into Pokemon values ( 888, Torracat, level, 65,  85,  50, 80,  50,  90, trainer,  Lv. 34)</v>
      </c>
    </row>
    <row r="890" spans="1:64" ht="12.75" customHeight="1">
      <c r="A890" s="81">
        <v>727</v>
      </c>
      <c r="B890" s="82" t="s">
        <v>1398</v>
      </c>
      <c r="C890" s="82" t="s">
        <v>64</v>
      </c>
      <c r="D890" s="83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>
        <v>6</v>
      </c>
      <c r="R890" s="84">
        <v>6</v>
      </c>
      <c r="S890" s="84"/>
      <c r="T890" s="84"/>
      <c r="U890" s="84"/>
      <c r="V890" s="84">
        <v>6</v>
      </c>
      <c r="W890" s="84">
        <v>6</v>
      </c>
      <c r="X890" s="84"/>
      <c r="Y890" s="84"/>
      <c r="Z890" s="84"/>
      <c r="AA890" s="84"/>
      <c r="AB890" s="84"/>
      <c r="AC890" s="84"/>
      <c r="AD890" s="84"/>
      <c r="AE890" s="85"/>
      <c r="AF890" s="17">
        <v>95</v>
      </c>
      <c r="AG890" s="18">
        <v>115</v>
      </c>
      <c r="AH890" s="19">
        <v>90</v>
      </c>
      <c r="AI890" s="20">
        <v>80</v>
      </c>
      <c r="AJ890" s="21">
        <v>90</v>
      </c>
      <c r="AK890" s="22">
        <v>60</v>
      </c>
      <c r="AL890" s="23">
        <f t="shared" si="0"/>
        <v>530</v>
      </c>
      <c r="AM890" s="24" t="s">
        <v>85</v>
      </c>
      <c r="AN890" s="25" t="s">
        <v>160</v>
      </c>
      <c r="AO890" s="28" t="s">
        <v>86</v>
      </c>
      <c r="AP890" s="29"/>
      <c r="AQ890" s="27" t="s">
        <v>169</v>
      </c>
      <c r="AR890" s="28" t="s">
        <v>368</v>
      </c>
      <c r="AS890" s="29">
        <v>1.8</v>
      </c>
      <c r="AT890" s="29">
        <v>183</v>
      </c>
      <c r="AU890" s="30">
        <v>83</v>
      </c>
      <c r="AV890" s="31"/>
      <c r="AW890" s="26">
        <v>3</v>
      </c>
      <c r="AX890" s="26"/>
      <c r="AY890" s="26"/>
      <c r="AZ890" s="26"/>
      <c r="BA890" s="25"/>
      <c r="BB890" s="24">
        <v>265</v>
      </c>
      <c r="BC890" s="26">
        <v>45</v>
      </c>
      <c r="BD890" s="32" t="s">
        <v>70</v>
      </c>
      <c r="BE890" s="32">
        <v>50</v>
      </c>
      <c r="BF890" s="33" t="s">
        <v>89</v>
      </c>
      <c r="BG890" s="26" t="s">
        <v>72</v>
      </c>
      <c r="BH890" s="29">
        <v>15</v>
      </c>
      <c r="BI890" s="26" t="s">
        <v>156</v>
      </c>
      <c r="BJ890" s="30"/>
      <c r="BK890" s="12"/>
      <c r="BL890" s="204" t="str">
        <f t="shared" si="14"/>
        <v>insert into Pokemon values ( 889, Incineroar, level, 95,  115,  90, 80,  90,  60, trainer,  0)</v>
      </c>
    </row>
    <row r="891" spans="1:64" ht="12.75" customHeight="1">
      <c r="A891" s="81">
        <v>728</v>
      </c>
      <c r="B891" s="82" t="s">
        <v>1399</v>
      </c>
      <c r="C891" s="82" t="s">
        <v>64</v>
      </c>
      <c r="D891" s="83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>
        <v>7</v>
      </c>
      <c r="R891" s="84">
        <v>7</v>
      </c>
      <c r="S891" s="84"/>
      <c r="T891" s="84"/>
      <c r="U891" s="84"/>
      <c r="V891" s="84">
        <v>7</v>
      </c>
      <c r="W891" s="84">
        <v>7</v>
      </c>
      <c r="X891" s="84"/>
      <c r="Y891" s="84"/>
      <c r="Z891" s="84"/>
      <c r="AA891" s="84"/>
      <c r="AB891" s="84"/>
      <c r="AC891" s="84"/>
      <c r="AD891" s="84"/>
      <c r="AE891" s="85"/>
      <c r="AF891" s="17">
        <v>50</v>
      </c>
      <c r="AG891" s="18">
        <v>54</v>
      </c>
      <c r="AH891" s="19">
        <v>54</v>
      </c>
      <c r="AI891" s="20">
        <v>66</v>
      </c>
      <c r="AJ891" s="21">
        <v>56</v>
      </c>
      <c r="AK891" s="22">
        <v>40</v>
      </c>
      <c r="AL891" s="23">
        <f t="shared" si="0"/>
        <v>320</v>
      </c>
      <c r="AM891" s="24" t="s">
        <v>103</v>
      </c>
      <c r="AN891" s="30"/>
      <c r="AO891" s="28" t="s">
        <v>104</v>
      </c>
      <c r="AP891" s="29"/>
      <c r="AQ891" s="27" t="s">
        <v>1400</v>
      </c>
      <c r="AR891" s="28" t="s">
        <v>178</v>
      </c>
      <c r="AS891" s="29">
        <v>0.4</v>
      </c>
      <c r="AT891" s="29">
        <v>16.5</v>
      </c>
      <c r="AU891" s="30">
        <v>7.5</v>
      </c>
      <c r="AV891" s="31"/>
      <c r="AW891" s="26"/>
      <c r="AX891" s="26"/>
      <c r="AY891" s="26">
        <v>1</v>
      </c>
      <c r="AZ891" s="26"/>
      <c r="BA891" s="25"/>
      <c r="BB891" s="24">
        <v>64</v>
      </c>
      <c r="BC891" s="26">
        <v>45</v>
      </c>
      <c r="BD891" s="32" t="s">
        <v>70</v>
      </c>
      <c r="BE891" s="32">
        <v>50</v>
      </c>
      <c r="BF891" s="33" t="s">
        <v>107</v>
      </c>
      <c r="BG891" s="26" t="s">
        <v>72</v>
      </c>
      <c r="BH891" s="29">
        <v>15</v>
      </c>
      <c r="BI891" s="26" t="s">
        <v>108</v>
      </c>
      <c r="BJ891" s="25" t="s">
        <v>156</v>
      </c>
      <c r="BK891" s="12" t="s">
        <v>1053</v>
      </c>
      <c r="BL891" s="204" t="str">
        <f t="shared" si="14"/>
        <v>insert into Pokemon values ( 890, Popplio, level, 50,  54,  54, 66,  56,  40, trainer,  Lv. 17)</v>
      </c>
    </row>
    <row r="892" spans="1:64" ht="12.75" customHeight="1">
      <c r="A892" s="81">
        <v>729</v>
      </c>
      <c r="B892" s="82" t="s">
        <v>1401</v>
      </c>
      <c r="C892" s="82" t="s">
        <v>64</v>
      </c>
      <c r="D892" s="83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>
        <v>8</v>
      </c>
      <c r="R892" s="84">
        <v>8</v>
      </c>
      <c r="S892" s="84"/>
      <c r="T892" s="84"/>
      <c r="U892" s="84"/>
      <c r="V892" s="84">
        <v>8</v>
      </c>
      <c r="W892" s="84">
        <v>8</v>
      </c>
      <c r="X892" s="84"/>
      <c r="Y892" s="84"/>
      <c r="Z892" s="84"/>
      <c r="AA892" s="84"/>
      <c r="AB892" s="84"/>
      <c r="AC892" s="84"/>
      <c r="AD892" s="84"/>
      <c r="AE892" s="85"/>
      <c r="AF892" s="17">
        <v>60</v>
      </c>
      <c r="AG892" s="18">
        <v>69</v>
      </c>
      <c r="AH892" s="19">
        <v>69</v>
      </c>
      <c r="AI892" s="20">
        <v>91</v>
      </c>
      <c r="AJ892" s="21">
        <v>81</v>
      </c>
      <c r="AK892" s="22">
        <v>50</v>
      </c>
      <c r="AL892" s="23">
        <f t="shared" si="0"/>
        <v>420</v>
      </c>
      <c r="AM892" s="24" t="s">
        <v>103</v>
      </c>
      <c r="AN892" s="30"/>
      <c r="AO892" s="28" t="s">
        <v>104</v>
      </c>
      <c r="AP892" s="29"/>
      <c r="AQ892" s="27" t="s">
        <v>1400</v>
      </c>
      <c r="AR892" s="28" t="s">
        <v>88</v>
      </c>
      <c r="AS892" s="29">
        <v>0.6</v>
      </c>
      <c r="AT892" s="29">
        <v>38.6</v>
      </c>
      <c r="AU892" s="30">
        <v>17.5</v>
      </c>
      <c r="AV892" s="31"/>
      <c r="AW892" s="26"/>
      <c r="AX892" s="26"/>
      <c r="AY892" s="26">
        <v>2</v>
      </c>
      <c r="AZ892" s="26"/>
      <c r="BA892" s="25"/>
      <c r="BB892" s="24">
        <v>147</v>
      </c>
      <c r="BC892" s="26">
        <v>45</v>
      </c>
      <c r="BD892" s="32" t="s">
        <v>70</v>
      </c>
      <c r="BE892" s="32">
        <v>50</v>
      </c>
      <c r="BF892" s="33" t="s">
        <v>107</v>
      </c>
      <c r="BG892" s="26" t="s">
        <v>72</v>
      </c>
      <c r="BH892" s="29">
        <v>15</v>
      </c>
      <c r="BI892" s="26" t="s">
        <v>108</v>
      </c>
      <c r="BJ892" s="25" t="s">
        <v>156</v>
      </c>
      <c r="BK892" s="12" t="s">
        <v>372</v>
      </c>
      <c r="BL892" s="204" t="str">
        <f t="shared" si="14"/>
        <v>insert into Pokemon values ( 891, Brionne, level, 60,  69,  69, 91,  81,  50, trainer,  Lv. 34)</v>
      </c>
    </row>
    <row r="893" spans="1:64" ht="12.75" customHeight="1">
      <c r="A893" s="81">
        <v>730</v>
      </c>
      <c r="B893" s="82" t="s">
        <v>1402</v>
      </c>
      <c r="C893" s="82" t="s">
        <v>64</v>
      </c>
      <c r="D893" s="83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>
        <v>9</v>
      </c>
      <c r="R893" s="84">
        <v>9</v>
      </c>
      <c r="S893" s="84"/>
      <c r="T893" s="84"/>
      <c r="U893" s="84"/>
      <c r="V893" s="84">
        <v>9</v>
      </c>
      <c r="W893" s="84">
        <v>9</v>
      </c>
      <c r="X893" s="84"/>
      <c r="Y893" s="84"/>
      <c r="Z893" s="84"/>
      <c r="AA893" s="84"/>
      <c r="AB893" s="84"/>
      <c r="AC893" s="84"/>
      <c r="AD893" s="84"/>
      <c r="AE893" s="85"/>
      <c r="AF893" s="17">
        <v>80</v>
      </c>
      <c r="AG893" s="18">
        <v>74</v>
      </c>
      <c r="AH893" s="19">
        <v>74</v>
      </c>
      <c r="AI893" s="20">
        <v>126</v>
      </c>
      <c r="AJ893" s="21">
        <v>116</v>
      </c>
      <c r="AK893" s="22">
        <v>60</v>
      </c>
      <c r="AL893" s="23">
        <f t="shared" si="0"/>
        <v>530</v>
      </c>
      <c r="AM893" s="24" t="s">
        <v>103</v>
      </c>
      <c r="AN893" s="25" t="s">
        <v>179</v>
      </c>
      <c r="AO893" s="28" t="s">
        <v>104</v>
      </c>
      <c r="AP893" s="29"/>
      <c r="AQ893" s="27" t="s">
        <v>1400</v>
      </c>
      <c r="AR893" s="28" t="s">
        <v>368</v>
      </c>
      <c r="AS893" s="29">
        <v>1.8</v>
      </c>
      <c r="AT893" s="29">
        <v>97</v>
      </c>
      <c r="AU893" s="30">
        <v>44</v>
      </c>
      <c r="AV893" s="31"/>
      <c r="AW893" s="26"/>
      <c r="AX893" s="26"/>
      <c r="AY893" s="26">
        <v>3</v>
      </c>
      <c r="AZ893" s="26"/>
      <c r="BA893" s="25"/>
      <c r="BB893" s="24">
        <v>265</v>
      </c>
      <c r="BC893" s="26">
        <v>45</v>
      </c>
      <c r="BD893" s="32" t="s">
        <v>70</v>
      </c>
      <c r="BE893" s="32">
        <v>50</v>
      </c>
      <c r="BF893" s="33" t="s">
        <v>107</v>
      </c>
      <c r="BG893" s="26" t="s">
        <v>72</v>
      </c>
      <c r="BH893" s="29">
        <v>15</v>
      </c>
      <c r="BI893" s="26" t="s">
        <v>108</v>
      </c>
      <c r="BJ893" s="25" t="s">
        <v>156</v>
      </c>
      <c r="BK893" s="12"/>
      <c r="BL893" s="204" t="str">
        <f t="shared" si="14"/>
        <v>insert into Pokemon values ( 892, Primarina, level, 80,  74,  74, 126,  116,  60, trainer,  0)</v>
      </c>
    </row>
    <row r="894" spans="1:64" ht="12.75" customHeight="1">
      <c r="A894" s="86">
        <v>731</v>
      </c>
      <c r="B894" s="82" t="s">
        <v>1403</v>
      </c>
      <c r="C894" s="82"/>
      <c r="D894" s="83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>
        <v>10</v>
      </c>
      <c r="R894" s="84">
        <v>10</v>
      </c>
      <c r="S894" s="84">
        <v>1</v>
      </c>
      <c r="T894" s="84">
        <v>1</v>
      </c>
      <c r="U894" s="84">
        <v>1</v>
      </c>
      <c r="V894" s="84">
        <v>10</v>
      </c>
      <c r="W894" s="84">
        <v>10</v>
      </c>
      <c r="X894" s="84">
        <v>1</v>
      </c>
      <c r="Y894" s="84">
        <v>1</v>
      </c>
      <c r="Z894" s="84">
        <v>1</v>
      </c>
      <c r="AA894" s="84"/>
      <c r="AB894" s="84"/>
      <c r="AC894" s="84"/>
      <c r="AD894" s="84"/>
      <c r="AE894" s="85"/>
      <c r="AF894" s="17">
        <v>35</v>
      </c>
      <c r="AG894" s="18">
        <v>75</v>
      </c>
      <c r="AH894" s="19">
        <v>30</v>
      </c>
      <c r="AI894" s="20">
        <v>30</v>
      </c>
      <c r="AJ894" s="21">
        <v>30</v>
      </c>
      <c r="AK894" s="22">
        <v>65</v>
      </c>
      <c r="AL894" s="23">
        <f t="shared" si="0"/>
        <v>265</v>
      </c>
      <c r="AM894" s="24" t="s">
        <v>141</v>
      </c>
      <c r="AN894" s="25" t="s">
        <v>95</v>
      </c>
      <c r="AO894" s="39" t="s">
        <v>142</v>
      </c>
      <c r="AP894" s="40" t="s">
        <v>1404</v>
      </c>
      <c r="AQ894" s="38" t="s">
        <v>263</v>
      </c>
      <c r="AR894" s="39" t="s">
        <v>118</v>
      </c>
      <c r="AS894" s="40">
        <v>0.3</v>
      </c>
      <c r="AT894" s="40">
        <v>2.6</v>
      </c>
      <c r="AU894" s="41">
        <v>1.2</v>
      </c>
      <c r="AV894" s="31"/>
      <c r="AW894" s="26">
        <v>1</v>
      </c>
      <c r="AX894" s="26"/>
      <c r="AY894" s="26"/>
      <c r="AZ894" s="26"/>
      <c r="BA894" s="25"/>
      <c r="BB894" s="24">
        <v>53</v>
      </c>
      <c r="BC894" s="26">
        <v>255</v>
      </c>
      <c r="BD894" s="32" t="s">
        <v>119</v>
      </c>
      <c r="BE894" s="32">
        <v>50</v>
      </c>
      <c r="BF894" s="35" t="s">
        <v>99</v>
      </c>
      <c r="BG894" s="26" t="s">
        <v>120</v>
      </c>
      <c r="BH894" s="29">
        <v>15</v>
      </c>
      <c r="BI894" s="26" t="s">
        <v>95</v>
      </c>
      <c r="BJ894" s="41"/>
      <c r="BK894" s="36" t="s">
        <v>542</v>
      </c>
      <c r="BL894" s="204" t="str">
        <f t="shared" si="14"/>
        <v>insert into Pokemon values ( 893, Pikipek, level, 35,  75,  30, 30,  30,  65, trainer,  Lv. 14)</v>
      </c>
    </row>
    <row r="895" spans="1:64" ht="12.75" customHeight="1">
      <c r="A895" s="86">
        <v>732</v>
      </c>
      <c r="B895" s="82" t="s">
        <v>1405</v>
      </c>
      <c r="C895" s="82"/>
      <c r="D895" s="83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>
        <v>11</v>
      </c>
      <c r="R895" s="84">
        <v>11</v>
      </c>
      <c r="S895" s="84">
        <v>2</v>
      </c>
      <c r="T895" s="84">
        <v>2</v>
      </c>
      <c r="U895" s="84">
        <v>2</v>
      </c>
      <c r="V895" s="84">
        <v>11</v>
      </c>
      <c r="W895" s="84">
        <v>11</v>
      </c>
      <c r="X895" s="84">
        <v>2</v>
      </c>
      <c r="Y895" s="84">
        <v>2</v>
      </c>
      <c r="Z895" s="84">
        <v>2</v>
      </c>
      <c r="AA895" s="84"/>
      <c r="AB895" s="84"/>
      <c r="AC895" s="84"/>
      <c r="AD895" s="84"/>
      <c r="AE895" s="85"/>
      <c r="AF895" s="17">
        <v>55</v>
      </c>
      <c r="AG895" s="18">
        <v>85</v>
      </c>
      <c r="AH895" s="19">
        <v>50</v>
      </c>
      <c r="AI895" s="20">
        <v>40</v>
      </c>
      <c r="AJ895" s="21">
        <v>50</v>
      </c>
      <c r="AK895" s="22">
        <v>75</v>
      </c>
      <c r="AL895" s="23">
        <f t="shared" si="0"/>
        <v>355</v>
      </c>
      <c r="AM895" s="24" t="s">
        <v>141</v>
      </c>
      <c r="AN895" s="25" t="s">
        <v>95</v>
      </c>
      <c r="AO895" s="39" t="s">
        <v>142</v>
      </c>
      <c r="AP895" s="40" t="s">
        <v>1404</v>
      </c>
      <c r="AQ895" s="38" t="s">
        <v>263</v>
      </c>
      <c r="AR895" s="39" t="s">
        <v>88</v>
      </c>
      <c r="AS895" s="40">
        <v>0.6</v>
      </c>
      <c r="AT895" s="40">
        <v>32.6</v>
      </c>
      <c r="AU895" s="41">
        <v>14.8</v>
      </c>
      <c r="AV895" s="31"/>
      <c r="AW895" s="26">
        <v>2</v>
      </c>
      <c r="AX895" s="26"/>
      <c r="AY895" s="26"/>
      <c r="AZ895" s="26"/>
      <c r="BA895" s="25"/>
      <c r="BB895" s="24">
        <v>124</v>
      </c>
      <c r="BC895" s="26">
        <v>120</v>
      </c>
      <c r="BD895" s="32" t="s">
        <v>119</v>
      </c>
      <c r="BE895" s="32">
        <v>50</v>
      </c>
      <c r="BF895" s="35" t="s">
        <v>99</v>
      </c>
      <c r="BG895" s="26" t="s">
        <v>120</v>
      </c>
      <c r="BH895" s="29">
        <v>15</v>
      </c>
      <c r="BI895" s="26" t="s">
        <v>95</v>
      </c>
      <c r="BJ895" s="41"/>
      <c r="BK895" s="36" t="s">
        <v>265</v>
      </c>
      <c r="BL895" s="204" t="str">
        <f t="shared" si="14"/>
        <v>insert into Pokemon values ( 894, Trumbeak, level, 55,  85,  50, 40,  50,  75, trainer,  Lv. 28)</v>
      </c>
    </row>
    <row r="896" spans="1:64" ht="12.75" customHeight="1">
      <c r="A896" s="86">
        <v>733</v>
      </c>
      <c r="B896" s="82" t="s">
        <v>1406</v>
      </c>
      <c r="C896" s="82"/>
      <c r="D896" s="83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>
        <v>12</v>
      </c>
      <c r="R896" s="84">
        <v>12</v>
      </c>
      <c r="S896" s="84">
        <v>3</v>
      </c>
      <c r="T896" s="84">
        <v>3</v>
      </c>
      <c r="U896" s="84">
        <v>3</v>
      </c>
      <c r="V896" s="84">
        <v>12</v>
      </c>
      <c r="W896" s="84">
        <v>12</v>
      </c>
      <c r="X896" s="84">
        <v>3</v>
      </c>
      <c r="Y896" s="84">
        <v>3</v>
      </c>
      <c r="Z896" s="84">
        <v>3</v>
      </c>
      <c r="AA896" s="84"/>
      <c r="AB896" s="84"/>
      <c r="AC896" s="84"/>
      <c r="AD896" s="84"/>
      <c r="AE896" s="85"/>
      <c r="AF896" s="17">
        <v>80</v>
      </c>
      <c r="AG896" s="18">
        <v>120</v>
      </c>
      <c r="AH896" s="19">
        <v>75</v>
      </c>
      <c r="AI896" s="20">
        <v>75</v>
      </c>
      <c r="AJ896" s="21">
        <v>75</v>
      </c>
      <c r="AK896" s="22">
        <v>60</v>
      </c>
      <c r="AL896" s="23">
        <f t="shared" si="0"/>
        <v>485</v>
      </c>
      <c r="AM896" s="24" t="s">
        <v>141</v>
      </c>
      <c r="AN896" s="25" t="s">
        <v>95</v>
      </c>
      <c r="AO896" s="39" t="s">
        <v>142</v>
      </c>
      <c r="AP896" s="40" t="s">
        <v>1404</v>
      </c>
      <c r="AQ896" s="38" t="s">
        <v>206</v>
      </c>
      <c r="AR896" s="39" t="s">
        <v>92</v>
      </c>
      <c r="AS896" s="40">
        <v>1.1000000000000001</v>
      </c>
      <c r="AT896" s="40">
        <v>57.3</v>
      </c>
      <c r="AU896" s="41">
        <v>26</v>
      </c>
      <c r="AV896" s="31"/>
      <c r="AW896" s="26">
        <v>3</v>
      </c>
      <c r="AX896" s="26"/>
      <c r="AY896" s="26"/>
      <c r="AZ896" s="26"/>
      <c r="BA896" s="25"/>
      <c r="BB896" s="24">
        <v>243</v>
      </c>
      <c r="BC896" s="26">
        <v>45</v>
      </c>
      <c r="BD896" s="32" t="s">
        <v>119</v>
      </c>
      <c r="BE896" s="32">
        <v>50</v>
      </c>
      <c r="BF896" s="35" t="s">
        <v>99</v>
      </c>
      <c r="BG896" s="26" t="s">
        <v>120</v>
      </c>
      <c r="BH896" s="29">
        <v>15</v>
      </c>
      <c r="BI896" s="26" t="s">
        <v>95</v>
      </c>
      <c r="BJ896" s="41"/>
      <c r="BK896" s="36"/>
      <c r="BL896" s="204" t="str">
        <f t="shared" si="14"/>
        <v>insert into Pokemon values ( 895, Toucannon, level, 80,  120,  75, 75,  75,  60, trainer,  0)</v>
      </c>
    </row>
    <row r="897" spans="1:64" ht="12.75" customHeight="1">
      <c r="A897" s="86">
        <v>734</v>
      </c>
      <c r="B897" s="82" t="s">
        <v>1407</v>
      </c>
      <c r="C897" s="82"/>
      <c r="D897" s="83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>
        <v>13</v>
      </c>
      <c r="R897" s="84">
        <v>13</v>
      </c>
      <c r="S897" s="84">
        <v>4</v>
      </c>
      <c r="T897" s="84">
        <v>4</v>
      </c>
      <c r="U897" s="84">
        <v>4</v>
      </c>
      <c r="V897" s="84">
        <v>13</v>
      </c>
      <c r="W897" s="84">
        <v>13</v>
      </c>
      <c r="X897" s="84">
        <v>4</v>
      </c>
      <c r="Y897" s="84">
        <v>4</v>
      </c>
      <c r="Z897" s="84">
        <v>4</v>
      </c>
      <c r="AA897" s="84"/>
      <c r="AB897" s="84"/>
      <c r="AC897" s="84"/>
      <c r="AD897" s="84"/>
      <c r="AE897" s="85">
        <v>27</v>
      </c>
      <c r="AF897" s="17">
        <v>48</v>
      </c>
      <c r="AG897" s="18">
        <v>70</v>
      </c>
      <c r="AH897" s="19">
        <v>30</v>
      </c>
      <c r="AI897" s="20">
        <v>30</v>
      </c>
      <c r="AJ897" s="21">
        <v>30</v>
      </c>
      <c r="AK897" s="22">
        <v>45</v>
      </c>
      <c r="AL897" s="23">
        <f t="shared" si="0"/>
        <v>253</v>
      </c>
      <c r="AM897" s="24" t="s">
        <v>141</v>
      </c>
      <c r="AN897" s="41"/>
      <c r="AO897" s="39" t="s">
        <v>1408</v>
      </c>
      <c r="AP897" s="40" t="s">
        <v>1409</v>
      </c>
      <c r="AQ897" s="38" t="s">
        <v>138</v>
      </c>
      <c r="AR897" s="39" t="s">
        <v>178</v>
      </c>
      <c r="AS897" s="40">
        <v>0.4</v>
      </c>
      <c r="AT897" s="40">
        <v>13.2</v>
      </c>
      <c r="AU897" s="41">
        <v>6</v>
      </c>
      <c r="AV897" s="31"/>
      <c r="AW897" s="26">
        <v>1</v>
      </c>
      <c r="AX897" s="26"/>
      <c r="AY897" s="26"/>
      <c r="AZ897" s="26"/>
      <c r="BA897" s="25"/>
      <c r="BB897" s="24">
        <v>51</v>
      </c>
      <c r="BC897" s="26">
        <v>255</v>
      </c>
      <c r="BD897" s="32" t="s">
        <v>119</v>
      </c>
      <c r="BE897" s="32">
        <v>50</v>
      </c>
      <c r="BF897" s="35" t="s">
        <v>130</v>
      </c>
      <c r="BG897" s="26" t="s">
        <v>120</v>
      </c>
      <c r="BH897" s="29">
        <v>15</v>
      </c>
      <c r="BI897" s="26" t="s">
        <v>156</v>
      </c>
      <c r="BJ897" s="41"/>
      <c r="BK897" s="36" t="s">
        <v>1410</v>
      </c>
      <c r="BL897" s="204" t="str">
        <f t="shared" si="14"/>
        <v>insert into Pokemon values ( 896, Yungoos, level, 48,  70,  30, 30,  30,  45, trainer,  Lv. 20 (Day))</v>
      </c>
    </row>
    <row r="898" spans="1:64" ht="12.75" customHeight="1">
      <c r="A898" s="86">
        <v>735</v>
      </c>
      <c r="B898" s="82" t="s">
        <v>1411</v>
      </c>
      <c r="C898" s="82"/>
      <c r="D898" s="83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>
        <v>14</v>
      </c>
      <c r="R898" s="84">
        <v>14</v>
      </c>
      <c r="S898" s="84">
        <v>5</v>
      </c>
      <c r="T898" s="84">
        <v>5</v>
      </c>
      <c r="U898" s="84">
        <v>5</v>
      </c>
      <c r="V898" s="84">
        <v>14</v>
      </c>
      <c r="W898" s="84">
        <v>14</v>
      </c>
      <c r="X898" s="84">
        <v>5</v>
      </c>
      <c r="Y898" s="84">
        <v>5</v>
      </c>
      <c r="Z898" s="84">
        <v>5</v>
      </c>
      <c r="AA898" s="84"/>
      <c r="AB898" s="84"/>
      <c r="AC898" s="84"/>
      <c r="AD898" s="84"/>
      <c r="AE898" s="85">
        <v>28</v>
      </c>
      <c r="AF898" s="17">
        <v>88</v>
      </c>
      <c r="AG898" s="18">
        <v>110</v>
      </c>
      <c r="AH898" s="19">
        <v>60</v>
      </c>
      <c r="AI898" s="20">
        <v>55</v>
      </c>
      <c r="AJ898" s="21">
        <v>60</v>
      </c>
      <c r="AK898" s="22">
        <v>45</v>
      </c>
      <c r="AL898" s="23">
        <f t="shared" si="0"/>
        <v>418</v>
      </c>
      <c r="AM898" s="24" t="s">
        <v>141</v>
      </c>
      <c r="AN898" s="41"/>
      <c r="AO898" s="39" t="s">
        <v>1408</v>
      </c>
      <c r="AP898" s="40" t="s">
        <v>1409</v>
      </c>
      <c r="AQ898" s="38" t="s">
        <v>138</v>
      </c>
      <c r="AR898" s="39" t="s">
        <v>69</v>
      </c>
      <c r="AS898" s="40">
        <v>0.7</v>
      </c>
      <c r="AT898" s="40">
        <v>31.3</v>
      </c>
      <c r="AU898" s="41">
        <v>14.2</v>
      </c>
      <c r="AV898" s="31"/>
      <c r="AW898" s="26">
        <v>2</v>
      </c>
      <c r="AX898" s="26"/>
      <c r="AY898" s="26"/>
      <c r="AZ898" s="26"/>
      <c r="BA898" s="25"/>
      <c r="BB898" s="24">
        <v>146</v>
      </c>
      <c r="BC898" s="26">
        <v>127</v>
      </c>
      <c r="BD898" s="32" t="s">
        <v>119</v>
      </c>
      <c r="BE898" s="32">
        <v>50</v>
      </c>
      <c r="BF898" s="35" t="s">
        <v>130</v>
      </c>
      <c r="BG898" s="26" t="s">
        <v>120</v>
      </c>
      <c r="BH898" s="29">
        <v>15</v>
      </c>
      <c r="BI898" s="26" t="s">
        <v>156</v>
      </c>
      <c r="BJ898" s="41"/>
      <c r="BK898" s="36"/>
      <c r="BL898" s="204" t="str">
        <f t="shared" si="14"/>
        <v>insert into Pokemon values ( 897, Gumshoos, level, 88,  110,  60, 55,  60,  45, trainer,  0)</v>
      </c>
    </row>
    <row r="899" spans="1:64" ht="12.75" customHeight="1">
      <c r="A899" s="86">
        <v>736</v>
      </c>
      <c r="B899" s="82" t="s">
        <v>1412</v>
      </c>
      <c r="C899" s="82"/>
      <c r="D899" s="83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>
        <v>27</v>
      </c>
      <c r="R899" s="84">
        <v>27</v>
      </c>
      <c r="S899" s="84">
        <v>11</v>
      </c>
      <c r="T899" s="84">
        <v>12</v>
      </c>
      <c r="U899" s="84"/>
      <c r="V899" s="84">
        <v>34</v>
      </c>
      <c r="W899" s="84">
        <v>34</v>
      </c>
      <c r="X899" s="84">
        <v>11</v>
      </c>
      <c r="Y899" s="84">
        <v>12</v>
      </c>
      <c r="Z899" s="84"/>
      <c r="AA899" s="84">
        <v>16</v>
      </c>
      <c r="AB899" s="84"/>
      <c r="AC899" s="84"/>
      <c r="AD899" s="84"/>
      <c r="AE899" s="85"/>
      <c r="AF899" s="17">
        <v>47</v>
      </c>
      <c r="AG899" s="18">
        <v>62</v>
      </c>
      <c r="AH899" s="19">
        <v>45</v>
      </c>
      <c r="AI899" s="20">
        <v>55</v>
      </c>
      <c r="AJ899" s="21">
        <v>45</v>
      </c>
      <c r="AK899" s="22">
        <v>46</v>
      </c>
      <c r="AL899" s="23">
        <f t="shared" si="0"/>
        <v>300</v>
      </c>
      <c r="AM899" s="24" t="s">
        <v>115</v>
      </c>
      <c r="AN899" s="41"/>
      <c r="AO899" s="39" t="s">
        <v>134</v>
      </c>
      <c r="AP899" s="40"/>
      <c r="AQ899" s="38"/>
      <c r="AR899" s="39" t="s">
        <v>178</v>
      </c>
      <c r="AS899" s="40">
        <v>0.4</v>
      </c>
      <c r="AT899" s="40">
        <v>9.6999999999999993</v>
      </c>
      <c r="AU899" s="41">
        <v>4.4000000000000004</v>
      </c>
      <c r="AV899" s="31"/>
      <c r="AW899" s="26">
        <v>1</v>
      </c>
      <c r="AX899" s="26"/>
      <c r="AY899" s="26"/>
      <c r="AZ899" s="26"/>
      <c r="BA899" s="25"/>
      <c r="BB899" s="24">
        <v>60</v>
      </c>
      <c r="BC899" s="26">
        <v>255</v>
      </c>
      <c r="BD899" s="32" t="s">
        <v>119</v>
      </c>
      <c r="BE899" s="32">
        <v>50</v>
      </c>
      <c r="BF899" s="35" t="s">
        <v>313</v>
      </c>
      <c r="BG899" s="26" t="s">
        <v>120</v>
      </c>
      <c r="BH899" s="29">
        <v>15</v>
      </c>
      <c r="BI899" s="26" t="s">
        <v>115</v>
      </c>
      <c r="BJ899" s="41"/>
      <c r="BK899" s="36" t="s">
        <v>157</v>
      </c>
      <c r="BL899" s="204" t="str">
        <f t="shared" ref="BL899:BL962" si="15">"insert into Pokemon values ( "&amp;ROW()-1&amp;", "&amp;B899&amp;", level, "&amp;AF899&amp;",  "&amp;AG899&amp;",  "&amp;AH899&amp;", "&amp;AI899&amp;",  "&amp;AJ899&amp;",  "&amp;AK899&amp;", trainer,  "&amp;IF(BK899="","0",BK899)&amp;")"</f>
        <v>insert into Pokemon values ( 898, Grubbin, level, 47,  62,  45, 55,  45,  46, trainer,  Lv. 20)</v>
      </c>
    </row>
    <row r="900" spans="1:64" ht="12.75" customHeight="1">
      <c r="A900" s="86">
        <v>737</v>
      </c>
      <c r="B900" s="82" t="s">
        <v>1413</v>
      </c>
      <c r="C900" s="82"/>
      <c r="D900" s="83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>
        <v>28</v>
      </c>
      <c r="R900" s="84">
        <v>28</v>
      </c>
      <c r="S900" s="84">
        <v>12</v>
      </c>
      <c r="T900" s="84">
        <v>13</v>
      </c>
      <c r="U900" s="84"/>
      <c r="V900" s="84">
        <v>35</v>
      </c>
      <c r="W900" s="84">
        <v>35</v>
      </c>
      <c r="X900" s="84">
        <v>12</v>
      </c>
      <c r="Y900" s="84">
        <v>13</v>
      </c>
      <c r="Z900" s="84"/>
      <c r="AA900" s="84">
        <v>17</v>
      </c>
      <c r="AB900" s="84"/>
      <c r="AC900" s="84"/>
      <c r="AD900" s="84"/>
      <c r="AE900" s="85"/>
      <c r="AF900" s="17">
        <v>57</v>
      </c>
      <c r="AG900" s="18">
        <v>82</v>
      </c>
      <c r="AH900" s="19">
        <v>95</v>
      </c>
      <c r="AI900" s="20">
        <v>55</v>
      </c>
      <c r="AJ900" s="21">
        <v>75</v>
      </c>
      <c r="AK900" s="22">
        <v>36</v>
      </c>
      <c r="AL900" s="23">
        <f t="shared" si="0"/>
        <v>400</v>
      </c>
      <c r="AM900" s="24" t="s">
        <v>115</v>
      </c>
      <c r="AN900" s="25" t="s">
        <v>175</v>
      </c>
      <c r="AO900" s="39" t="s">
        <v>1414</v>
      </c>
      <c r="AP900" s="40"/>
      <c r="AQ900" s="38"/>
      <c r="AR900" s="39" t="s">
        <v>106</v>
      </c>
      <c r="AS900" s="40">
        <v>0.5</v>
      </c>
      <c r="AT900" s="40">
        <v>23.1</v>
      </c>
      <c r="AU900" s="41">
        <v>10.5</v>
      </c>
      <c r="AV900" s="31"/>
      <c r="AW900" s="26"/>
      <c r="AX900" s="26">
        <v>2</v>
      </c>
      <c r="AY900" s="26"/>
      <c r="AZ900" s="26"/>
      <c r="BA900" s="25"/>
      <c r="BB900" s="24">
        <v>140</v>
      </c>
      <c r="BC900" s="26">
        <v>120</v>
      </c>
      <c r="BD900" s="32" t="s">
        <v>119</v>
      </c>
      <c r="BE900" s="32">
        <v>50</v>
      </c>
      <c r="BF900" s="35" t="s">
        <v>71</v>
      </c>
      <c r="BG900" s="26" t="s">
        <v>120</v>
      </c>
      <c r="BH900" s="29">
        <v>15</v>
      </c>
      <c r="BI900" s="26" t="s">
        <v>115</v>
      </c>
      <c r="BJ900" s="41"/>
      <c r="BK900" s="36" t="s">
        <v>180</v>
      </c>
      <c r="BL900" s="204" t="str">
        <f t="shared" si="15"/>
        <v>insert into Pokemon values ( 899, Charjabug, level, 57,  82,  95, 55,  75,  36, trainer,  Thunder Stone)</v>
      </c>
    </row>
    <row r="901" spans="1:64" ht="12.75" customHeight="1">
      <c r="A901" s="86">
        <v>738</v>
      </c>
      <c r="B901" s="82" t="s">
        <v>1415</v>
      </c>
      <c r="C901" s="82"/>
      <c r="D901" s="83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>
        <v>29</v>
      </c>
      <c r="R901" s="84">
        <v>29</v>
      </c>
      <c r="S901" s="84">
        <v>13</v>
      </c>
      <c r="T901" s="84">
        <v>14</v>
      </c>
      <c r="U901" s="84"/>
      <c r="V901" s="84">
        <v>36</v>
      </c>
      <c r="W901" s="84">
        <v>36</v>
      </c>
      <c r="X901" s="84">
        <v>13</v>
      </c>
      <c r="Y901" s="84">
        <v>14</v>
      </c>
      <c r="Z901" s="84"/>
      <c r="AA901" s="84">
        <v>18</v>
      </c>
      <c r="AB901" s="84"/>
      <c r="AC901" s="84"/>
      <c r="AD901" s="84"/>
      <c r="AE901" s="85"/>
      <c r="AF901" s="17">
        <v>77</v>
      </c>
      <c r="AG901" s="18">
        <v>70</v>
      </c>
      <c r="AH901" s="19">
        <v>90</v>
      </c>
      <c r="AI901" s="20">
        <v>145</v>
      </c>
      <c r="AJ901" s="21">
        <v>75</v>
      </c>
      <c r="AK901" s="22">
        <v>43</v>
      </c>
      <c r="AL901" s="23">
        <f t="shared" si="0"/>
        <v>500</v>
      </c>
      <c r="AM901" s="24" t="s">
        <v>115</v>
      </c>
      <c r="AN901" s="25" t="s">
        <v>175</v>
      </c>
      <c r="AO901" s="39" t="s">
        <v>390</v>
      </c>
      <c r="AP901" s="40"/>
      <c r="AQ901" s="38"/>
      <c r="AR901" s="39" t="s">
        <v>148</v>
      </c>
      <c r="AS901" s="40">
        <v>1.5</v>
      </c>
      <c r="AT901" s="40">
        <v>99.2</v>
      </c>
      <c r="AU901" s="41">
        <v>45</v>
      </c>
      <c r="AV901" s="31"/>
      <c r="AW901" s="26"/>
      <c r="AX901" s="26"/>
      <c r="AY901" s="26">
        <v>3</v>
      </c>
      <c r="AZ901" s="26"/>
      <c r="BA901" s="25"/>
      <c r="BB901" s="24">
        <v>250</v>
      </c>
      <c r="BC901" s="26">
        <v>45</v>
      </c>
      <c r="BD901" s="32" t="s">
        <v>119</v>
      </c>
      <c r="BE901" s="32">
        <v>50</v>
      </c>
      <c r="BF901" s="35" t="s">
        <v>107</v>
      </c>
      <c r="BG901" s="26" t="s">
        <v>120</v>
      </c>
      <c r="BH901" s="29">
        <v>15</v>
      </c>
      <c r="BI901" s="26" t="s">
        <v>115</v>
      </c>
      <c r="BJ901" s="41"/>
      <c r="BK901" s="36"/>
      <c r="BL901" s="204" t="str">
        <f t="shared" si="15"/>
        <v>insert into Pokemon values ( 900, Vikavolt, level, 77,  70,  90, 145,  75,  43, trainer,  0)</v>
      </c>
    </row>
    <row r="902" spans="1:64" ht="12.75" customHeight="1">
      <c r="A902" s="86">
        <v>739</v>
      </c>
      <c r="B902" s="82" t="s">
        <v>1416</v>
      </c>
      <c r="C902" s="82"/>
      <c r="D902" s="83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>
        <v>59</v>
      </c>
      <c r="R902" s="84">
        <v>59</v>
      </c>
      <c r="S902" s="84">
        <v>21</v>
      </c>
      <c r="T902" s="84">
        <v>30</v>
      </c>
      <c r="U902" s="84">
        <v>17</v>
      </c>
      <c r="V902" s="84">
        <v>71</v>
      </c>
      <c r="W902" s="84">
        <v>71</v>
      </c>
      <c r="X902" s="84">
        <v>21</v>
      </c>
      <c r="Y902" s="84">
        <v>30</v>
      </c>
      <c r="Z902" s="84">
        <v>24</v>
      </c>
      <c r="AA902" s="84"/>
      <c r="AB902" s="84"/>
      <c r="AC902" s="84"/>
      <c r="AD902" s="84"/>
      <c r="AE902" s="85">
        <v>118</v>
      </c>
      <c r="AF902" s="17">
        <v>47</v>
      </c>
      <c r="AG902" s="18">
        <v>82</v>
      </c>
      <c r="AH902" s="19">
        <v>57</v>
      </c>
      <c r="AI902" s="20">
        <v>42</v>
      </c>
      <c r="AJ902" s="21">
        <v>47</v>
      </c>
      <c r="AK902" s="22">
        <v>63</v>
      </c>
      <c r="AL902" s="23">
        <f t="shared" si="0"/>
        <v>338</v>
      </c>
      <c r="AM902" s="24" t="s">
        <v>280</v>
      </c>
      <c r="AN902" s="41"/>
      <c r="AO902" s="39" t="s">
        <v>1417</v>
      </c>
      <c r="AP902" s="40" t="s">
        <v>1418</v>
      </c>
      <c r="AQ902" s="38" t="s">
        <v>282</v>
      </c>
      <c r="AR902" s="39" t="s">
        <v>88</v>
      </c>
      <c r="AS902" s="40">
        <v>0.6</v>
      </c>
      <c r="AT902" s="40">
        <v>15.4</v>
      </c>
      <c r="AU902" s="41">
        <v>7</v>
      </c>
      <c r="AV902" s="31"/>
      <c r="AW902" s="26">
        <v>1</v>
      </c>
      <c r="AX902" s="26"/>
      <c r="AY902" s="26"/>
      <c r="AZ902" s="26"/>
      <c r="BA902" s="25"/>
      <c r="BB902" s="24">
        <v>68</v>
      </c>
      <c r="BC902" s="26">
        <v>225</v>
      </c>
      <c r="BD902" s="32" t="s">
        <v>119</v>
      </c>
      <c r="BE902" s="32">
        <v>50</v>
      </c>
      <c r="BF902" s="35" t="s">
        <v>155</v>
      </c>
      <c r="BG902" s="26" t="s">
        <v>120</v>
      </c>
      <c r="BH902" s="29">
        <v>20</v>
      </c>
      <c r="BI902" s="26" t="s">
        <v>324</v>
      </c>
      <c r="BJ902" s="41"/>
      <c r="BK902" s="36" t="s">
        <v>195</v>
      </c>
      <c r="BL902" s="204" t="str">
        <f t="shared" si="15"/>
        <v>insert into Pokemon values ( 901, Crabrawler, level, 47,  82,  57, 42,  47,  63, trainer,  Ice Stone)</v>
      </c>
    </row>
    <row r="903" spans="1:64" ht="12.75" customHeight="1">
      <c r="A903" s="86">
        <v>740</v>
      </c>
      <c r="B903" s="82" t="s">
        <v>1419</v>
      </c>
      <c r="C903" s="82"/>
      <c r="D903" s="83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>
        <v>60</v>
      </c>
      <c r="R903" s="84">
        <v>60</v>
      </c>
      <c r="S903" s="84">
        <v>22</v>
      </c>
      <c r="T903" s="84">
        <v>31</v>
      </c>
      <c r="U903" s="84">
        <v>18</v>
      </c>
      <c r="V903" s="84">
        <v>72</v>
      </c>
      <c r="W903" s="84">
        <v>72</v>
      </c>
      <c r="X903" s="84">
        <v>22</v>
      </c>
      <c r="Y903" s="84">
        <v>31</v>
      </c>
      <c r="Z903" s="84">
        <v>25</v>
      </c>
      <c r="AA903" s="84"/>
      <c r="AB903" s="84"/>
      <c r="AC903" s="84"/>
      <c r="AD903" s="84"/>
      <c r="AE903" s="85">
        <v>119</v>
      </c>
      <c r="AF903" s="17">
        <v>97</v>
      </c>
      <c r="AG903" s="18">
        <v>132</v>
      </c>
      <c r="AH903" s="19">
        <v>77</v>
      </c>
      <c r="AI903" s="20">
        <v>62</v>
      </c>
      <c r="AJ903" s="21">
        <v>67</v>
      </c>
      <c r="AK903" s="22">
        <v>43</v>
      </c>
      <c r="AL903" s="23">
        <f t="shared" si="0"/>
        <v>478</v>
      </c>
      <c r="AM903" s="24" t="s">
        <v>280</v>
      </c>
      <c r="AN903" s="25" t="s">
        <v>191</v>
      </c>
      <c r="AO903" s="39" t="s">
        <v>1417</v>
      </c>
      <c r="AP903" s="40" t="s">
        <v>1418</v>
      </c>
      <c r="AQ903" s="38" t="s">
        <v>282</v>
      </c>
      <c r="AR903" s="39" t="s">
        <v>96</v>
      </c>
      <c r="AS903" s="40">
        <v>1.7</v>
      </c>
      <c r="AT903" s="40">
        <v>396.8</v>
      </c>
      <c r="AU903" s="41">
        <v>180</v>
      </c>
      <c r="AV903" s="31"/>
      <c r="AW903" s="26">
        <v>2</v>
      </c>
      <c r="AX903" s="26"/>
      <c r="AY903" s="26"/>
      <c r="AZ903" s="26"/>
      <c r="BA903" s="25"/>
      <c r="BB903" s="24">
        <v>167</v>
      </c>
      <c r="BC903" s="26">
        <v>60</v>
      </c>
      <c r="BD903" s="32" t="s">
        <v>119</v>
      </c>
      <c r="BE903" s="32">
        <v>50</v>
      </c>
      <c r="BF903" s="35" t="s">
        <v>128</v>
      </c>
      <c r="BG903" s="26" t="s">
        <v>120</v>
      </c>
      <c r="BH903" s="29">
        <v>20</v>
      </c>
      <c r="BI903" s="26" t="s">
        <v>324</v>
      </c>
      <c r="BJ903" s="41"/>
      <c r="BK903" s="36"/>
      <c r="BL903" s="204" t="str">
        <f t="shared" si="15"/>
        <v>insert into Pokemon values ( 902, Crabominable, level, 97,  132,  77, 62,  67,  43, trainer,  0)</v>
      </c>
    </row>
    <row r="904" spans="1:64" ht="12.75" customHeight="1">
      <c r="A904" s="86">
        <v>741</v>
      </c>
      <c r="B904" s="82" t="s">
        <v>1420</v>
      </c>
      <c r="C904" s="82"/>
      <c r="D904" s="83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>
        <v>82</v>
      </c>
      <c r="R904" s="84">
        <v>82</v>
      </c>
      <c r="S904" s="84">
        <v>31</v>
      </c>
      <c r="T904" s="84">
        <v>42</v>
      </c>
      <c r="U904" s="84">
        <v>32</v>
      </c>
      <c r="V904" s="84">
        <v>97</v>
      </c>
      <c r="W904" s="84"/>
      <c r="X904" s="84"/>
      <c r="Y904" s="84">
        <v>42</v>
      </c>
      <c r="Z904" s="84"/>
      <c r="AA904" s="84"/>
      <c r="AB904" s="84"/>
      <c r="AC904" s="84"/>
      <c r="AD904" s="84"/>
      <c r="AE904" s="85">
        <v>100</v>
      </c>
      <c r="AF904" s="17">
        <v>75</v>
      </c>
      <c r="AG904" s="18">
        <v>70</v>
      </c>
      <c r="AH904" s="19">
        <v>70</v>
      </c>
      <c r="AI904" s="20">
        <v>98</v>
      </c>
      <c r="AJ904" s="21">
        <v>70</v>
      </c>
      <c r="AK904" s="22">
        <v>93</v>
      </c>
      <c r="AL904" s="23">
        <f t="shared" si="0"/>
        <v>476</v>
      </c>
      <c r="AM904" s="24" t="s">
        <v>85</v>
      </c>
      <c r="AN904" s="25" t="s">
        <v>95</v>
      </c>
      <c r="AO904" s="39" t="s">
        <v>1421</v>
      </c>
      <c r="AP904" s="40"/>
      <c r="AQ904" s="38"/>
      <c r="AR904" s="39" t="s">
        <v>88</v>
      </c>
      <c r="AS904" s="40">
        <v>0.6</v>
      </c>
      <c r="AT904" s="40">
        <v>7.5</v>
      </c>
      <c r="AU904" s="41">
        <v>3.4</v>
      </c>
      <c r="AV904" s="31"/>
      <c r="AW904" s="26"/>
      <c r="AX904" s="26"/>
      <c r="AY904" s="26">
        <v>2</v>
      </c>
      <c r="AZ904" s="26"/>
      <c r="BA904" s="25"/>
      <c r="BB904" s="24">
        <v>167</v>
      </c>
      <c r="BC904" s="26">
        <v>45</v>
      </c>
      <c r="BD904" s="32" t="s">
        <v>119</v>
      </c>
      <c r="BE904" s="32">
        <v>50</v>
      </c>
      <c r="BF904" s="35" t="s">
        <v>89</v>
      </c>
      <c r="BG904" s="26" t="s">
        <v>219</v>
      </c>
      <c r="BH904" s="29">
        <v>20</v>
      </c>
      <c r="BI904" s="26" t="s">
        <v>95</v>
      </c>
      <c r="BJ904" s="41"/>
      <c r="BK904" s="36"/>
      <c r="BL904" s="204" t="str">
        <f t="shared" si="15"/>
        <v>insert into Pokemon values ( 903, Oricorio (Baile), level, 75,  70,  70, 98,  70,  93, trainer,  0)</v>
      </c>
    </row>
    <row r="905" spans="1:64" ht="12.75" customHeight="1">
      <c r="A905" s="86">
        <v>741.1</v>
      </c>
      <c r="B905" s="82" t="s">
        <v>1422</v>
      </c>
      <c r="C905" s="82"/>
      <c r="D905" s="83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>
        <v>82</v>
      </c>
      <c r="R905" s="84">
        <v>82</v>
      </c>
      <c r="S905" s="84">
        <v>31</v>
      </c>
      <c r="T905" s="84">
        <v>42</v>
      </c>
      <c r="U905" s="84">
        <v>32</v>
      </c>
      <c r="V905" s="84">
        <v>97</v>
      </c>
      <c r="W905" s="84"/>
      <c r="X905" s="84">
        <v>31</v>
      </c>
      <c r="Y905" s="84"/>
      <c r="Z905" s="84"/>
      <c r="AA905" s="84"/>
      <c r="AB905" s="84"/>
      <c r="AC905" s="84"/>
      <c r="AD905" s="84"/>
      <c r="AE905" s="85">
        <v>100</v>
      </c>
      <c r="AF905" s="17">
        <v>75</v>
      </c>
      <c r="AG905" s="18">
        <v>70</v>
      </c>
      <c r="AH905" s="19">
        <v>70</v>
      </c>
      <c r="AI905" s="20">
        <v>98</v>
      </c>
      <c r="AJ905" s="21">
        <v>70</v>
      </c>
      <c r="AK905" s="22">
        <v>93</v>
      </c>
      <c r="AL905" s="23">
        <f t="shared" si="0"/>
        <v>476</v>
      </c>
      <c r="AM905" s="24" t="s">
        <v>184</v>
      </c>
      <c r="AN905" s="25" t="s">
        <v>95</v>
      </c>
      <c r="AO905" s="39" t="s">
        <v>1421</v>
      </c>
      <c r="AP905" s="40"/>
      <c r="AQ905" s="38"/>
      <c r="AR905" s="39" t="s">
        <v>88</v>
      </c>
      <c r="AS905" s="40">
        <v>0.6</v>
      </c>
      <c r="AT905" s="40">
        <v>7.5</v>
      </c>
      <c r="AU905" s="41">
        <v>3.4</v>
      </c>
      <c r="AV905" s="31"/>
      <c r="AW905" s="26"/>
      <c r="AX905" s="26"/>
      <c r="AY905" s="26">
        <v>2</v>
      </c>
      <c r="AZ905" s="26"/>
      <c r="BA905" s="25"/>
      <c r="BB905" s="24">
        <v>167</v>
      </c>
      <c r="BC905" s="26">
        <v>45</v>
      </c>
      <c r="BD905" s="32" t="s">
        <v>119</v>
      </c>
      <c r="BE905" s="32">
        <v>50</v>
      </c>
      <c r="BF905" s="35" t="s">
        <v>218</v>
      </c>
      <c r="BG905" s="26" t="s">
        <v>219</v>
      </c>
      <c r="BH905" s="29">
        <v>20</v>
      </c>
      <c r="BI905" s="26" t="s">
        <v>95</v>
      </c>
      <c r="BJ905" s="41"/>
      <c r="BK905" s="36"/>
      <c r="BL905" s="204" t="str">
        <f t="shared" si="15"/>
        <v>insert into Pokemon values ( 904, Oricorio (Pa'u), level, 75,  70,  70, 98,  70,  93, trainer,  0)</v>
      </c>
    </row>
    <row r="906" spans="1:64" ht="12.75" customHeight="1">
      <c r="A906" s="86">
        <v>741.2</v>
      </c>
      <c r="B906" s="82" t="s">
        <v>1423</v>
      </c>
      <c r="C906" s="82"/>
      <c r="D906" s="83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>
        <v>82</v>
      </c>
      <c r="R906" s="84">
        <v>82</v>
      </c>
      <c r="S906" s="84">
        <v>31</v>
      </c>
      <c r="T906" s="84">
        <v>42</v>
      </c>
      <c r="U906" s="84">
        <v>32</v>
      </c>
      <c r="V906" s="84">
        <v>97</v>
      </c>
      <c r="W906" s="84">
        <v>97</v>
      </c>
      <c r="X906" s="84"/>
      <c r="Y906" s="84"/>
      <c r="Z906" s="84"/>
      <c r="AA906" s="84"/>
      <c r="AB906" s="84"/>
      <c r="AC906" s="84"/>
      <c r="AD906" s="84"/>
      <c r="AE906" s="85">
        <v>100</v>
      </c>
      <c r="AF906" s="17">
        <v>75</v>
      </c>
      <c r="AG906" s="18">
        <v>70</v>
      </c>
      <c r="AH906" s="19">
        <v>70</v>
      </c>
      <c r="AI906" s="20">
        <v>98</v>
      </c>
      <c r="AJ906" s="21">
        <v>70</v>
      </c>
      <c r="AK906" s="22">
        <v>93</v>
      </c>
      <c r="AL906" s="23">
        <f t="shared" si="0"/>
        <v>476</v>
      </c>
      <c r="AM906" s="24" t="s">
        <v>175</v>
      </c>
      <c r="AN906" s="25" t="s">
        <v>95</v>
      </c>
      <c r="AO906" s="39" t="s">
        <v>1421</v>
      </c>
      <c r="AP906" s="40"/>
      <c r="AQ906" s="38"/>
      <c r="AR906" s="39" t="s">
        <v>88</v>
      </c>
      <c r="AS906" s="40">
        <v>0.6</v>
      </c>
      <c r="AT906" s="40">
        <v>7.5</v>
      </c>
      <c r="AU906" s="41">
        <v>3.4</v>
      </c>
      <c r="AV906" s="31"/>
      <c r="AW906" s="26"/>
      <c r="AX906" s="26"/>
      <c r="AY906" s="26">
        <v>2</v>
      </c>
      <c r="AZ906" s="26"/>
      <c r="BA906" s="25"/>
      <c r="BB906" s="24">
        <v>167</v>
      </c>
      <c r="BC906" s="26">
        <v>45</v>
      </c>
      <c r="BD906" s="32" t="s">
        <v>119</v>
      </c>
      <c r="BE906" s="32">
        <v>50</v>
      </c>
      <c r="BF906" s="35" t="s">
        <v>132</v>
      </c>
      <c r="BG906" s="26" t="s">
        <v>219</v>
      </c>
      <c r="BH906" s="29">
        <v>20</v>
      </c>
      <c r="BI906" s="26" t="s">
        <v>95</v>
      </c>
      <c r="BJ906" s="41"/>
      <c r="BK906" s="36"/>
      <c r="BL906" s="204" t="str">
        <f t="shared" si="15"/>
        <v>insert into Pokemon values ( 905, Oricorio (Pom-Pom), level, 75,  70,  70, 98,  70,  93, trainer,  0)</v>
      </c>
    </row>
    <row r="907" spans="1:64" ht="12.75" customHeight="1">
      <c r="A907" s="86">
        <v>741.3</v>
      </c>
      <c r="B907" s="82" t="s">
        <v>1424</v>
      </c>
      <c r="C907" s="82"/>
      <c r="D907" s="83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>
        <v>82</v>
      </c>
      <c r="R907" s="84">
        <v>82</v>
      </c>
      <c r="S907" s="84">
        <v>31</v>
      </c>
      <c r="T907" s="84">
        <v>42</v>
      </c>
      <c r="U907" s="84">
        <v>32</v>
      </c>
      <c r="V907" s="84">
        <v>97</v>
      </c>
      <c r="W907" s="84"/>
      <c r="X907" s="84"/>
      <c r="Y907" s="84"/>
      <c r="Z907" s="84">
        <v>41</v>
      </c>
      <c r="AA907" s="84"/>
      <c r="AB907" s="84"/>
      <c r="AC907" s="84"/>
      <c r="AD907" s="84"/>
      <c r="AE907" s="85">
        <v>100</v>
      </c>
      <c r="AF907" s="17">
        <v>75</v>
      </c>
      <c r="AG907" s="18">
        <v>70</v>
      </c>
      <c r="AH907" s="19">
        <v>70</v>
      </c>
      <c r="AI907" s="20">
        <v>98</v>
      </c>
      <c r="AJ907" s="21">
        <v>70</v>
      </c>
      <c r="AK907" s="22">
        <v>93</v>
      </c>
      <c r="AL907" s="23">
        <f t="shared" si="0"/>
        <v>476</v>
      </c>
      <c r="AM907" s="24" t="s">
        <v>389</v>
      </c>
      <c r="AN907" s="25" t="s">
        <v>95</v>
      </c>
      <c r="AO907" s="39" t="s">
        <v>1421</v>
      </c>
      <c r="AP907" s="40"/>
      <c r="AQ907" s="38"/>
      <c r="AR907" s="39" t="s">
        <v>88</v>
      </c>
      <c r="AS907" s="40">
        <v>0.6</v>
      </c>
      <c r="AT907" s="40">
        <v>7.5</v>
      </c>
      <c r="AU907" s="41">
        <v>3.4</v>
      </c>
      <c r="AV907" s="31"/>
      <c r="AW907" s="26"/>
      <c r="AX907" s="26"/>
      <c r="AY907" s="26">
        <v>2</v>
      </c>
      <c r="AZ907" s="26"/>
      <c r="BA907" s="25"/>
      <c r="BB907" s="24">
        <v>167</v>
      </c>
      <c r="BC907" s="26">
        <v>45</v>
      </c>
      <c r="BD907" s="32" t="s">
        <v>119</v>
      </c>
      <c r="BE907" s="32">
        <v>50</v>
      </c>
      <c r="BF907" s="35" t="s">
        <v>155</v>
      </c>
      <c r="BG907" s="26" t="s">
        <v>219</v>
      </c>
      <c r="BH907" s="29">
        <v>20</v>
      </c>
      <c r="BI907" s="26" t="s">
        <v>95</v>
      </c>
      <c r="BJ907" s="41"/>
      <c r="BK907" s="36"/>
      <c r="BL907" s="204" t="str">
        <f t="shared" si="15"/>
        <v>insert into Pokemon values ( 906, Oricorio (Sensu), level, 75,  70,  70, 98,  70,  93, trainer,  0)</v>
      </c>
    </row>
    <row r="908" spans="1:64" ht="12.75" customHeight="1">
      <c r="A908" s="86">
        <v>742</v>
      </c>
      <c r="B908" s="82" t="s">
        <v>1425</v>
      </c>
      <c r="C908" s="82"/>
      <c r="D908" s="83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>
        <v>83</v>
      </c>
      <c r="R908" s="84">
        <v>83</v>
      </c>
      <c r="S908" s="84"/>
      <c r="T908" s="84">
        <v>43</v>
      </c>
      <c r="U908" s="84">
        <v>33</v>
      </c>
      <c r="V908" s="84">
        <v>98</v>
      </c>
      <c r="W908" s="84">
        <v>98</v>
      </c>
      <c r="X908" s="84"/>
      <c r="Y908" s="84">
        <v>43</v>
      </c>
      <c r="Z908" s="84">
        <v>42</v>
      </c>
      <c r="AA908" s="84">
        <v>187</v>
      </c>
      <c r="AB908" s="84"/>
      <c r="AC908" s="84"/>
      <c r="AD908" s="84"/>
      <c r="AE908" s="85"/>
      <c r="AF908" s="17">
        <v>40</v>
      </c>
      <c r="AG908" s="18">
        <v>45</v>
      </c>
      <c r="AH908" s="19">
        <v>40</v>
      </c>
      <c r="AI908" s="20">
        <v>55</v>
      </c>
      <c r="AJ908" s="21">
        <v>40</v>
      </c>
      <c r="AK908" s="22">
        <v>84</v>
      </c>
      <c r="AL908" s="23">
        <f t="shared" si="0"/>
        <v>304</v>
      </c>
      <c r="AM908" s="24" t="s">
        <v>115</v>
      </c>
      <c r="AN908" s="25" t="s">
        <v>179</v>
      </c>
      <c r="AO908" s="39" t="s">
        <v>1426</v>
      </c>
      <c r="AP908" s="40" t="s">
        <v>1427</v>
      </c>
      <c r="AQ908" s="38" t="s">
        <v>1326</v>
      </c>
      <c r="AR908" s="39" t="s">
        <v>1183</v>
      </c>
      <c r="AS908" s="40">
        <v>0.1</v>
      </c>
      <c r="AT908" s="40">
        <v>0.4</v>
      </c>
      <c r="AU908" s="41">
        <v>0.2</v>
      </c>
      <c r="AV908" s="31"/>
      <c r="AW908" s="26"/>
      <c r="AX908" s="26"/>
      <c r="AY908" s="26"/>
      <c r="AZ908" s="26"/>
      <c r="BA908" s="25">
        <v>1</v>
      </c>
      <c r="BB908" s="24">
        <v>61</v>
      </c>
      <c r="BC908" s="26">
        <v>190</v>
      </c>
      <c r="BD908" s="32" t="s">
        <v>119</v>
      </c>
      <c r="BE908" s="32">
        <v>50</v>
      </c>
      <c r="BF908" s="35" t="s">
        <v>132</v>
      </c>
      <c r="BG908" s="26" t="s">
        <v>120</v>
      </c>
      <c r="BH908" s="29">
        <v>20</v>
      </c>
      <c r="BI908" s="26" t="s">
        <v>115</v>
      </c>
      <c r="BJ908" s="25" t="s">
        <v>179</v>
      </c>
      <c r="BK908" s="36" t="s">
        <v>299</v>
      </c>
      <c r="BL908" s="204" t="str">
        <f t="shared" si="15"/>
        <v>insert into Pokemon values ( 907, Cutiefly, level, 40,  45,  40, 55,  40,  84, trainer,  Lv. 25)</v>
      </c>
    </row>
    <row r="909" spans="1:64" ht="12.75" customHeight="1">
      <c r="A909" s="86">
        <v>743</v>
      </c>
      <c r="B909" s="82" t="s">
        <v>1428</v>
      </c>
      <c r="C909" s="82"/>
      <c r="D909" s="83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>
        <v>84</v>
      </c>
      <c r="R909" s="84">
        <v>84</v>
      </c>
      <c r="S909" s="84"/>
      <c r="T909" s="84">
        <v>44</v>
      </c>
      <c r="U909" s="84">
        <v>34</v>
      </c>
      <c r="V909" s="84">
        <v>99</v>
      </c>
      <c r="W909" s="84">
        <v>99</v>
      </c>
      <c r="X909" s="84"/>
      <c r="Y909" s="84">
        <v>44</v>
      </c>
      <c r="Z909" s="84">
        <v>43</v>
      </c>
      <c r="AA909" s="84">
        <v>188</v>
      </c>
      <c r="AB909" s="84"/>
      <c r="AC909" s="84"/>
      <c r="AD909" s="84"/>
      <c r="AE909" s="85"/>
      <c r="AF909" s="17">
        <v>60</v>
      </c>
      <c r="AG909" s="18">
        <v>55</v>
      </c>
      <c r="AH909" s="19">
        <v>60</v>
      </c>
      <c r="AI909" s="20">
        <v>95</v>
      </c>
      <c r="AJ909" s="21">
        <v>70</v>
      </c>
      <c r="AK909" s="22">
        <v>124</v>
      </c>
      <c r="AL909" s="23">
        <f t="shared" si="0"/>
        <v>464</v>
      </c>
      <c r="AM909" s="24" t="s">
        <v>115</v>
      </c>
      <c r="AN909" s="25" t="s">
        <v>179</v>
      </c>
      <c r="AO909" s="39" t="s">
        <v>1426</v>
      </c>
      <c r="AP909" s="40" t="s">
        <v>1427</v>
      </c>
      <c r="AQ909" s="38" t="s">
        <v>1326</v>
      </c>
      <c r="AR909" s="39" t="s">
        <v>256</v>
      </c>
      <c r="AS909" s="40">
        <v>0.2</v>
      </c>
      <c r="AT909" s="40">
        <v>1.1000000000000001</v>
      </c>
      <c r="AU909" s="41">
        <v>0.5</v>
      </c>
      <c r="AV909" s="31"/>
      <c r="AW909" s="26"/>
      <c r="AX909" s="26"/>
      <c r="AY909" s="26"/>
      <c r="AZ909" s="26"/>
      <c r="BA909" s="25">
        <v>2</v>
      </c>
      <c r="BB909" s="24">
        <v>162</v>
      </c>
      <c r="BC909" s="26">
        <v>75</v>
      </c>
      <c r="BD909" s="32" t="s">
        <v>119</v>
      </c>
      <c r="BE909" s="32">
        <v>50</v>
      </c>
      <c r="BF909" s="35" t="s">
        <v>132</v>
      </c>
      <c r="BG909" s="26" t="s">
        <v>120</v>
      </c>
      <c r="BH909" s="29">
        <v>20</v>
      </c>
      <c r="BI909" s="26" t="s">
        <v>115</v>
      </c>
      <c r="BJ909" s="25" t="s">
        <v>179</v>
      </c>
      <c r="BK909" s="36"/>
      <c r="BL909" s="204" t="str">
        <f t="shared" si="15"/>
        <v>insert into Pokemon values ( 908, Ribombee, level, 60,  55,  60, 95,  70,  124, trainer,  0)</v>
      </c>
    </row>
    <row r="910" spans="1:64" ht="12.75" customHeight="1">
      <c r="A910" s="86">
        <v>744</v>
      </c>
      <c r="B910" s="82" t="s">
        <v>1429</v>
      </c>
      <c r="C910" s="82"/>
      <c r="D910" s="83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>
        <v>103</v>
      </c>
      <c r="R910" s="84">
        <v>103</v>
      </c>
      <c r="S910" s="84"/>
      <c r="T910" s="84"/>
      <c r="U910" s="84">
        <v>53</v>
      </c>
      <c r="V910" s="84">
        <v>126</v>
      </c>
      <c r="W910" s="84">
        <v>126</v>
      </c>
      <c r="X910" s="84"/>
      <c r="Y910" s="84"/>
      <c r="Z910" s="84">
        <v>65</v>
      </c>
      <c r="AA910" s="84"/>
      <c r="AB910" s="84">
        <v>157</v>
      </c>
      <c r="AC910" s="84"/>
      <c r="AD910" s="84"/>
      <c r="AE910" s="85">
        <v>89</v>
      </c>
      <c r="AF910" s="17">
        <v>45</v>
      </c>
      <c r="AG910" s="18">
        <v>65</v>
      </c>
      <c r="AH910" s="19">
        <v>40</v>
      </c>
      <c r="AI910" s="20">
        <v>30</v>
      </c>
      <c r="AJ910" s="21">
        <v>40</v>
      </c>
      <c r="AK910" s="22">
        <v>60</v>
      </c>
      <c r="AL910" s="23">
        <f t="shared" si="0"/>
        <v>280</v>
      </c>
      <c r="AM910" s="24" t="s">
        <v>292</v>
      </c>
      <c r="AN910" s="41"/>
      <c r="AO910" s="39" t="s">
        <v>1430</v>
      </c>
      <c r="AP910" s="40" t="s">
        <v>1431</v>
      </c>
      <c r="AQ910" s="38" t="s">
        <v>312</v>
      </c>
      <c r="AR910" s="39" t="s">
        <v>106</v>
      </c>
      <c r="AS910" s="40">
        <v>0.5</v>
      </c>
      <c r="AT910" s="40">
        <v>20.3</v>
      </c>
      <c r="AU910" s="41">
        <v>9.1999999999999993</v>
      </c>
      <c r="AV910" s="31"/>
      <c r="AW910" s="26">
        <v>1</v>
      </c>
      <c r="AX910" s="26"/>
      <c r="AY910" s="26"/>
      <c r="AZ910" s="26"/>
      <c r="BA910" s="25"/>
      <c r="BB910" s="24">
        <v>56</v>
      </c>
      <c r="BC910" s="26">
        <v>190</v>
      </c>
      <c r="BD910" s="32" t="s">
        <v>119</v>
      </c>
      <c r="BE910" s="32">
        <v>50</v>
      </c>
      <c r="BF910" s="35" t="s">
        <v>130</v>
      </c>
      <c r="BG910" s="26" t="s">
        <v>120</v>
      </c>
      <c r="BH910" s="29">
        <v>15</v>
      </c>
      <c r="BI910" s="26" t="s">
        <v>156</v>
      </c>
      <c r="BJ910" s="41"/>
      <c r="BK910" s="36" t="s">
        <v>1432</v>
      </c>
      <c r="BL910" s="204" t="str">
        <f t="shared" si="15"/>
        <v>insert into Pokemon values ( 909, Rockruff, level, 45,  65,  40, 30,  40,  60, trainer,  Lv. 25 (Day)/Lv. 25 (Night))</v>
      </c>
    </row>
    <row r="911" spans="1:64" ht="12.75" customHeight="1">
      <c r="A911" s="86">
        <v>744.1</v>
      </c>
      <c r="B911" s="82" t="s">
        <v>1433</v>
      </c>
      <c r="C911" s="82"/>
      <c r="D911" s="83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5"/>
      <c r="AF911" s="17">
        <v>45</v>
      </c>
      <c r="AG911" s="18">
        <v>65</v>
      </c>
      <c r="AH911" s="19">
        <v>40</v>
      </c>
      <c r="AI911" s="20">
        <v>30</v>
      </c>
      <c r="AJ911" s="21">
        <v>40</v>
      </c>
      <c r="AK911" s="22">
        <v>60</v>
      </c>
      <c r="AL911" s="23">
        <f t="shared" si="0"/>
        <v>280</v>
      </c>
      <c r="AM911" s="24" t="s">
        <v>292</v>
      </c>
      <c r="AN911" s="41"/>
      <c r="AO911" s="39" t="s">
        <v>1430</v>
      </c>
      <c r="AP911" s="40" t="s">
        <v>1431</v>
      </c>
      <c r="AQ911" s="38" t="s">
        <v>347</v>
      </c>
      <c r="AR911" s="39" t="s">
        <v>106</v>
      </c>
      <c r="AS911" s="40">
        <v>0.5</v>
      </c>
      <c r="AT911" s="40">
        <v>20.3</v>
      </c>
      <c r="AU911" s="41">
        <v>9.1999999999999993</v>
      </c>
      <c r="AV911" s="31"/>
      <c r="AW911" s="26">
        <v>1</v>
      </c>
      <c r="AX911" s="26"/>
      <c r="AY911" s="26"/>
      <c r="AZ911" s="26"/>
      <c r="BA911" s="25"/>
      <c r="BB911" s="24">
        <v>56</v>
      </c>
      <c r="BC911" s="26">
        <v>190</v>
      </c>
      <c r="BD911" s="32" t="s">
        <v>119</v>
      </c>
      <c r="BE911" s="32">
        <v>50</v>
      </c>
      <c r="BF911" s="35" t="s">
        <v>130</v>
      </c>
      <c r="BG911" s="26" t="s">
        <v>120</v>
      </c>
      <c r="BH911" s="29">
        <v>15</v>
      </c>
      <c r="BI911" s="26" t="s">
        <v>156</v>
      </c>
      <c r="BJ911" s="41"/>
      <c r="BK911" s="36" t="s">
        <v>1434</v>
      </c>
      <c r="BL911" s="204" t="str">
        <f t="shared" si="15"/>
        <v>insert into Pokemon values ( 910, Rockruff (Own Tempo), level, 45,  65,  40, 30,  40,  60, trainer,  Lv. 25 (Dusk))</v>
      </c>
    </row>
    <row r="912" spans="1:64" ht="12.75" customHeight="1">
      <c r="A912" s="86">
        <v>745</v>
      </c>
      <c r="B912" s="82" t="s">
        <v>1435</v>
      </c>
      <c r="C912" s="82"/>
      <c r="D912" s="83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>
        <v>104</v>
      </c>
      <c r="R912" s="84">
        <v>104</v>
      </c>
      <c r="S912" s="84"/>
      <c r="T912" s="84"/>
      <c r="U912" s="84">
        <v>54</v>
      </c>
      <c r="V912" s="84">
        <v>127</v>
      </c>
      <c r="W912" s="84">
        <v>127</v>
      </c>
      <c r="X912" s="84"/>
      <c r="Y912" s="84"/>
      <c r="Z912" s="84">
        <v>66</v>
      </c>
      <c r="AA912" s="84"/>
      <c r="AB912" s="84">
        <v>158</v>
      </c>
      <c r="AC912" s="84"/>
      <c r="AD912" s="84"/>
      <c r="AE912" s="85">
        <v>90</v>
      </c>
      <c r="AF912" s="17">
        <v>75</v>
      </c>
      <c r="AG912" s="18">
        <v>115</v>
      </c>
      <c r="AH912" s="19">
        <v>65</v>
      </c>
      <c r="AI912" s="20">
        <v>55</v>
      </c>
      <c r="AJ912" s="21">
        <v>65</v>
      </c>
      <c r="AK912" s="22">
        <v>112</v>
      </c>
      <c r="AL912" s="23">
        <f t="shared" si="0"/>
        <v>487</v>
      </c>
      <c r="AM912" s="24" t="s">
        <v>292</v>
      </c>
      <c r="AN912" s="41"/>
      <c r="AO912" s="39" t="s">
        <v>1430</v>
      </c>
      <c r="AP912" s="40" t="s">
        <v>1436</v>
      </c>
      <c r="AQ912" s="38" t="s">
        <v>312</v>
      </c>
      <c r="AR912" s="39" t="s">
        <v>182</v>
      </c>
      <c r="AS912" s="40">
        <v>0.8</v>
      </c>
      <c r="AT912" s="40">
        <v>55.1</v>
      </c>
      <c r="AU912" s="41">
        <v>25</v>
      </c>
      <c r="AV912" s="31"/>
      <c r="AW912" s="26">
        <v>2</v>
      </c>
      <c r="AX912" s="26"/>
      <c r="AY912" s="26"/>
      <c r="AZ912" s="26"/>
      <c r="BA912" s="25"/>
      <c r="BB912" s="24">
        <v>170</v>
      </c>
      <c r="BC912" s="26">
        <v>90</v>
      </c>
      <c r="BD912" s="32" t="s">
        <v>119</v>
      </c>
      <c r="BE912" s="32">
        <v>50</v>
      </c>
      <c r="BF912" s="35" t="s">
        <v>130</v>
      </c>
      <c r="BG912" s="26" t="s">
        <v>120</v>
      </c>
      <c r="BH912" s="29">
        <v>15</v>
      </c>
      <c r="BI912" s="26" t="s">
        <v>156</v>
      </c>
      <c r="BJ912" s="41"/>
      <c r="BK912" s="36"/>
      <c r="BL912" s="204" t="str">
        <f t="shared" si="15"/>
        <v>insert into Pokemon values ( 911, Lycanroc (Midday), level, 75,  115,  65, 55,  65,  112, trainer,  0)</v>
      </c>
    </row>
    <row r="913" spans="1:64" ht="12.75" customHeight="1">
      <c r="A913" s="86">
        <v>745.1</v>
      </c>
      <c r="B913" s="82" t="s">
        <v>1437</v>
      </c>
      <c r="C913" s="82"/>
      <c r="D913" s="83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>
        <v>104</v>
      </c>
      <c r="R913" s="84">
        <v>104</v>
      </c>
      <c r="S913" s="84"/>
      <c r="T913" s="84"/>
      <c r="U913" s="84">
        <v>54</v>
      </c>
      <c r="V913" s="84">
        <v>127</v>
      </c>
      <c r="W913" s="84">
        <v>127</v>
      </c>
      <c r="X913" s="84"/>
      <c r="Y913" s="84"/>
      <c r="Z913" s="84">
        <v>66</v>
      </c>
      <c r="AA913" s="84"/>
      <c r="AB913" s="84">
        <v>158</v>
      </c>
      <c r="AC913" s="84"/>
      <c r="AD913" s="84"/>
      <c r="AE913" s="85">
        <v>90</v>
      </c>
      <c r="AF913" s="17">
        <v>85</v>
      </c>
      <c r="AG913" s="18">
        <v>115</v>
      </c>
      <c r="AH913" s="19">
        <v>75</v>
      </c>
      <c r="AI913" s="20">
        <v>55</v>
      </c>
      <c r="AJ913" s="21">
        <v>75</v>
      </c>
      <c r="AK913" s="22">
        <v>82</v>
      </c>
      <c r="AL913" s="23">
        <f t="shared" si="0"/>
        <v>487</v>
      </c>
      <c r="AM913" s="39" t="s">
        <v>292</v>
      </c>
      <c r="AN913" s="41"/>
      <c r="AO913" s="39" t="s">
        <v>1430</v>
      </c>
      <c r="AP913" s="40" t="s">
        <v>1431</v>
      </c>
      <c r="AQ913" s="38" t="s">
        <v>150</v>
      </c>
      <c r="AR913" s="39" t="s">
        <v>92</v>
      </c>
      <c r="AS913" s="40">
        <v>1.1000000000000001</v>
      </c>
      <c r="AT913" s="40">
        <v>55.1</v>
      </c>
      <c r="AU913" s="41">
        <v>25</v>
      </c>
      <c r="AV913" s="31"/>
      <c r="AW913" s="26">
        <v>2</v>
      </c>
      <c r="AX913" s="26"/>
      <c r="AY913" s="26"/>
      <c r="AZ913" s="26"/>
      <c r="BA913" s="25"/>
      <c r="BB913" s="24">
        <v>170</v>
      </c>
      <c r="BC913" s="26">
        <v>90</v>
      </c>
      <c r="BD913" s="32" t="s">
        <v>119</v>
      </c>
      <c r="BE913" s="32">
        <v>50</v>
      </c>
      <c r="BF913" s="35" t="s">
        <v>89</v>
      </c>
      <c r="BG913" s="26" t="s">
        <v>120</v>
      </c>
      <c r="BH913" s="29">
        <v>15</v>
      </c>
      <c r="BI913" s="26" t="s">
        <v>156</v>
      </c>
      <c r="BJ913" s="41"/>
      <c r="BK913" s="36"/>
      <c r="BL913" s="204" t="str">
        <f t="shared" si="15"/>
        <v>insert into Pokemon values ( 912, Lycanroc (Midnight), level, 85,  115,  75, 55,  75,  82, trainer,  0)</v>
      </c>
    </row>
    <row r="914" spans="1:64" ht="12.75" customHeight="1">
      <c r="A914" s="86">
        <v>745.2</v>
      </c>
      <c r="B914" s="82" t="s">
        <v>1438</v>
      </c>
      <c r="C914" s="82"/>
      <c r="D914" s="83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>
        <v>127</v>
      </c>
      <c r="W914" s="84">
        <v>127</v>
      </c>
      <c r="X914" s="84"/>
      <c r="Y914" s="84"/>
      <c r="Z914" s="84">
        <v>66</v>
      </c>
      <c r="AA914" s="84"/>
      <c r="AB914" s="84">
        <v>158</v>
      </c>
      <c r="AC914" s="84"/>
      <c r="AD914" s="84"/>
      <c r="AE914" s="85">
        <v>90</v>
      </c>
      <c r="AF914" s="17">
        <v>75</v>
      </c>
      <c r="AG914" s="18">
        <v>117</v>
      </c>
      <c r="AH914" s="19">
        <v>65</v>
      </c>
      <c r="AI914" s="20">
        <v>55</v>
      </c>
      <c r="AJ914" s="21">
        <v>65</v>
      </c>
      <c r="AK914" s="22">
        <v>110</v>
      </c>
      <c r="AL914" s="23">
        <f t="shared" si="0"/>
        <v>487</v>
      </c>
      <c r="AM914" s="39" t="s">
        <v>292</v>
      </c>
      <c r="AN914" s="41"/>
      <c r="AO914" s="39" t="s">
        <v>98</v>
      </c>
      <c r="AP914" s="40"/>
      <c r="AQ914" s="38"/>
      <c r="AR914" s="39" t="s">
        <v>182</v>
      </c>
      <c r="AS914" s="40">
        <v>0.8</v>
      </c>
      <c r="AT914" s="40">
        <v>55.1</v>
      </c>
      <c r="AU914" s="41">
        <v>25</v>
      </c>
      <c r="AV914" s="31"/>
      <c r="AW914" s="26">
        <v>2</v>
      </c>
      <c r="AX914" s="26"/>
      <c r="AY914" s="26"/>
      <c r="AZ914" s="26"/>
      <c r="BA914" s="25"/>
      <c r="BB914" s="24">
        <v>170</v>
      </c>
      <c r="BC914" s="26">
        <v>90</v>
      </c>
      <c r="BD914" s="32" t="s">
        <v>119</v>
      </c>
      <c r="BE914" s="32">
        <v>50</v>
      </c>
      <c r="BF914" s="35" t="s">
        <v>130</v>
      </c>
      <c r="BG914" s="26" t="s">
        <v>120</v>
      </c>
      <c r="BH914" s="29">
        <v>15</v>
      </c>
      <c r="BI914" s="26" t="s">
        <v>156</v>
      </c>
      <c r="BJ914" s="41"/>
      <c r="BK914" s="36"/>
      <c r="BL914" s="204" t="str">
        <f t="shared" si="15"/>
        <v>insert into Pokemon values ( 913, Lycanroc (Dusk), level, 75,  117,  65, 55,  65,  110, trainer,  0)</v>
      </c>
    </row>
    <row r="915" spans="1:64" ht="12.75" customHeight="1">
      <c r="A915" s="86">
        <v>746</v>
      </c>
      <c r="B915" s="82" t="s">
        <v>1439</v>
      </c>
      <c r="C915" s="82"/>
      <c r="D915" s="83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>
        <v>110</v>
      </c>
      <c r="R915" s="84">
        <v>110</v>
      </c>
      <c r="S915" s="84">
        <v>42</v>
      </c>
      <c r="T915" s="84">
        <v>57</v>
      </c>
      <c r="U915" s="84"/>
      <c r="V915" s="84">
        <v>133</v>
      </c>
      <c r="W915" s="84">
        <v>133</v>
      </c>
      <c r="X915" s="84">
        <v>42</v>
      </c>
      <c r="Y915" s="84">
        <v>60</v>
      </c>
      <c r="Z915" s="84"/>
      <c r="AA915" s="84">
        <v>155</v>
      </c>
      <c r="AB915" s="84">
        <v>110</v>
      </c>
      <c r="AC915" s="84"/>
      <c r="AD915" s="84"/>
      <c r="AE915" s="85"/>
      <c r="AF915" s="17">
        <v>45</v>
      </c>
      <c r="AG915" s="18">
        <v>20</v>
      </c>
      <c r="AH915" s="19">
        <v>20</v>
      </c>
      <c r="AI915" s="20">
        <v>25</v>
      </c>
      <c r="AJ915" s="21">
        <v>25</v>
      </c>
      <c r="AK915" s="22">
        <v>40</v>
      </c>
      <c r="AL915" s="23">
        <f t="shared" si="0"/>
        <v>175</v>
      </c>
      <c r="AM915" s="24" t="s">
        <v>103</v>
      </c>
      <c r="AN915" s="41"/>
      <c r="AO915" s="39" t="s">
        <v>1440</v>
      </c>
      <c r="AP915" s="40"/>
      <c r="AQ915" s="38"/>
      <c r="AR915" s="39" t="s">
        <v>256</v>
      </c>
      <c r="AS915" s="40">
        <v>0.2</v>
      </c>
      <c r="AT915" s="40">
        <v>0.7</v>
      </c>
      <c r="AU915" s="41">
        <v>0.3</v>
      </c>
      <c r="AV915" s="31">
        <v>1</v>
      </c>
      <c r="AW915" s="26"/>
      <c r="AX915" s="26"/>
      <c r="AY915" s="26"/>
      <c r="AZ915" s="26"/>
      <c r="BA915" s="25"/>
      <c r="BB915" s="24">
        <v>61</v>
      </c>
      <c r="BC915" s="26">
        <v>60</v>
      </c>
      <c r="BD915" s="32" t="s">
        <v>217</v>
      </c>
      <c r="BE915" s="32">
        <v>50</v>
      </c>
      <c r="BF915" s="35" t="s">
        <v>107</v>
      </c>
      <c r="BG915" s="26" t="s">
        <v>120</v>
      </c>
      <c r="BH915" s="29">
        <v>15</v>
      </c>
      <c r="BI915" s="26" t="s">
        <v>456</v>
      </c>
      <c r="BJ915" s="41"/>
      <c r="BK915" s="36"/>
      <c r="BL915" s="204" t="str">
        <f t="shared" si="15"/>
        <v>insert into Pokemon values ( 914, Wishiwashi (Solo), level, 45,  20,  20, 25,  25,  40, trainer,  0)</v>
      </c>
    </row>
    <row r="916" spans="1:64" ht="12.75" customHeight="1">
      <c r="A916" s="86">
        <v>746.1</v>
      </c>
      <c r="B916" s="82" t="s">
        <v>1441</v>
      </c>
      <c r="C916" s="82"/>
      <c r="D916" s="83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>
        <v>110</v>
      </c>
      <c r="R916" s="84">
        <v>110</v>
      </c>
      <c r="S916" s="84">
        <v>42</v>
      </c>
      <c r="T916" s="84">
        <v>57</v>
      </c>
      <c r="U916" s="84"/>
      <c r="V916" s="84">
        <v>133</v>
      </c>
      <c r="W916" s="84">
        <v>133</v>
      </c>
      <c r="X916" s="84">
        <v>42</v>
      </c>
      <c r="Y916" s="84">
        <v>60</v>
      </c>
      <c r="Z916" s="84"/>
      <c r="AA916" s="84">
        <v>155</v>
      </c>
      <c r="AB916" s="84">
        <v>110</v>
      </c>
      <c r="AC916" s="84"/>
      <c r="AD916" s="84"/>
      <c r="AE916" s="85"/>
      <c r="AF916" s="17">
        <v>45</v>
      </c>
      <c r="AG916" s="18">
        <v>140</v>
      </c>
      <c r="AH916" s="19">
        <v>130</v>
      </c>
      <c r="AI916" s="20">
        <v>140</v>
      </c>
      <c r="AJ916" s="21">
        <v>135</v>
      </c>
      <c r="AK916" s="22">
        <v>30</v>
      </c>
      <c r="AL916" s="23">
        <f t="shared" si="0"/>
        <v>620</v>
      </c>
      <c r="AM916" s="39" t="s">
        <v>103</v>
      </c>
      <c r="AN916" s="41"/>
      <c r="AO916" s="39" t="s">
        <v>1440</v>
      </c>
      <c r="AP916" s="40"/>
      <c r="AQ916" s="38"/>
      <c r="AR916" s="39" t="s">
        <v>1442</v>
      </c>
      <c r="AS916" s="40">
        <v>8.1999999999999993</v>
      </c>
      <c r="AT916" s="40">
        <v>173.3</v>
      </c>
      <c r="AU916" s="41">
        <v>78.599999999999994</v>
      </c>
      <c r="AV916" s="31">
        <v>1</v>
      </c>
      <c r="AW916" s="26"/>
      <c r="AX916" s="26"/>
      <c r="AY916" s="26"/>
      <c r="AZ916" s="26"/>
      <c r="BA916" s="25"/>
      <c r="BB916" s="24">
        <v>217</v>
      </c>
      <c r="BC916" s="26">
        <v>60</v>
      </c>
      <c r="BD916" s="32" t="s">
        <v>217</v>
      </c>
      <c r="BE916" s="32">
        <v>50</v>
      </c>
      <c r="BF916" s="35" t="s">
        <v>107</v>
      </c>
      <c r="BG916" s="26" t="s">
        <v>120</v>
      </c>
      <c r="BH916" s="29">
        <v>15</v>
      </c>
      <c r="BI916" s="26" t="s">
        <v>456</v>
      </c>
      <c r="BJ916" s="41"/>
      <c r="BK916" s="36"/>
      <c r="BL916" s="204" t="str">
        <f t="shared" si="15"/>
        <v>insert into Pokemon values ( 915, Wishiwashi (School), level, 45,  140,  130, 140,  135,  30, trainer,  0)</v>
      </c>
    </row>
    <row r="917" spans="1:64" ht="12.75" customHeight="1">
      <c r="A917" s="86">
        <v>747</v>
      </c>
      <c r="B917" s="82" t="s">
        <v>1443</v>
      </c>
      <c r="C917" s="82"/>
      <c r="D917" s="83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>
        <v>113</v>
      </c>
      <c r="R917" s="84">
        <v>113</v>
      </c>
      <c r="S917" s="84">
        <v>45</v>
      </c>
      <c r="T917" s="84"/>
      <c r="U917" s="84"/>
      <c r="V917" s="84">
        <v>136</v>
      </c>
      <c r="W917" s="84">
        <v>136</v>
      </c>
      <c r="X917" s="84">
        <v>45</v>
      </c>
      <c r="Y917" s="84"/>
      <c r="Z917" s="84"/>
      <c r="AA917" s="84">
        <v>307</v>
      </c>
      <c r="AB917" s="84">
        <v>127</v>
      </c>
      <c r="AC917" s="84"/>
      <c r="AD917" s="84"/>
      <c r="AE917" s="85">
        <v>344</v>
      </c>
      <c r="AF917" s="17">
        <v>50</v>
      </c>
      <c r="AG917" s="18">
        <v>53</v>
      </c>
      <c r="AH917" s="19">
        <v>62</v>
      </c>
      <c r="AI917" s="20">
        <v>43</v>
      </c>
      <c r="AJ917" s="21">
        <v>52</v>
      </c>
      <c r="AK917" s="22">
        <v>45</v>
      </c>
      <c r="AL917" s="23">
        <f t="shared" si="0"/>
        <v>305</v>
      </c>
      <c r="AM917" s="24" t="s">
        <v>66</v>
      </c>
      <c r="AN917" s="25" t="s">
        <v>103</v>
      </c>
      <c r="AO917" s="39" t="s">
        <v>1444</v>
      </c>
      <c r="AP917" s="40" t="s">
        <v>1445</v>
      </c>
      <c r="AQ917" s="38" t="s">
        <v>348</v>
      </c>
      <c r="AR917" s="39" t="s">
        <v>178</v>
      </c>
      <c r="AS917" s="40">
        <v>0.4</v>
      </c>
      <c r="AT917" s="40">
        <v>17.600000000000001</v>
      </c>
      <c r="AU917" s="41">
        <v>8</v>
      </c>
      <c r="AV917" s="31"/>
      <c r="AW917" s="26"/>
      <c r="AX917" s="26">
        <v>1</v>
      </c>
      <c r="AY917" s="26"/>
      <c r="AZ917" s="26"/>
      <c r="BA917" s="25"/>
      <c r="BB917" s="24">
        <v>61</v>
      </c>
      <c r="BC917" s="26">
        <v>190</v>
      </c>
      <c r="BD917" s="32" t="s">
        <v>119</v>
      </c>
      <c r="BE917" s="32">
        <v>50</v>
      </c>
      <c r="BF917" s="35" t="s">
        <v>107</v>
      </c>
      <c r="BG917" s="26" t="s">
        <v>120</v>
      </c>
      <c r="BH917" s="29">
        <v>20</v>
      </c>
      <c r="BI917" s="26" t="s">
        <v>108</v>
      </c>
      <c r="BJ917" s="41"/>
      <c r="BK917" s="36" t="s">
        <v>378</v>
      </c>
      <c r="BL917" s="204" t="str">
        <f t="shared" si="15"/>
        <v>insert into Pokemon values ( 916, Mareanie, level, 50,  53,  62, 43,  52,  45, trainer,  Lv. 38)</v>
      </c>
    </row>
    <row r="918" spans="1:64" ht="12.75" customHeight="1">
      <c r="A918" s="86">
        <v>748</v>
      </c>
      <c r="B918" s="82" t="s">
        <v>1446</v>
      </c>
      <c r="C918" s="82"/>
      <c r="D918" s="83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>
        <v>114</v>
      </c>
      <c r="R918" s="84">
        <v>114</v>
      </c>
      <c r="S918" s="84">
        <v>46</v>
      </c>
      <c r="T918" s="84"/>
      <c r="U918" s="84"/>
      <c r="V918" s="84">
        <v>137</v>
      </c>
      <c r="W918" s="84">
        <v>137</v>
      </c>
      <c r="X918" s="84">
        <v>46</v>
      </c>
      <c r="Y918" s="84"/>
      <c r="Z918" s="84"/>
      <c r="AA918" s="84">
        <v>308</v>
      </c>
      <c r="AB918" s="84">
        <v>128</v>
      </c>
      <c r="AC918" s="84"/>
      <c r="AD918" s="84"/>
      <c r="AE918" s="85">
        <v>345</v>
      </c>
      <c r="AF918" s="17">
        <v>50</v>
      </c>
      <c r="AG918" s="18">
        <v>63</v>
      </c>
      <c r="AH918" s="19">
        <v>152</v>
      </c>
      <c r="AI918" s="20">
        <v>53</v>
      </c>
      <c r="AJ918" s="21">
        <v>142</v>
      </c>
      <c r="AK918" s="22">
        <v>35</v>
      </c>
      <c r="AL918" s="23">
        <f t="shared" si="0"/>
        <v>495</v>
      </c>
      <c r="AM918" s="24" t="s">
        <v>66</v>
      </c>
      <c r="AN918" s="25" t="s">
        <v>103</v>
      </c>
      <c r="AO918" s="39" t="s">
        <v>1444</v>
      </c>
      <c r="AP918" s="40" t="s">
        <v>1445</v>
      </c>
      <c r="AQ918" s="38" t="s">
        <v>348</v>
      </c>
      <c r="AR918" s="39" t="s">
        <v>69</v>
      </c>
      <c r="AS918" s="40">
        <v>0.7</v>
      </c>
      <c r="AT918" s="40">
        <v>32</v>
      </c>
      <c r="AU918" s="41">
        <v>14.5</v>
      </c>
      <c r="AV918" s="31"/>
      <c r="AW918" s="26"/>
      <c r="AX918" s="26">
        <v>2</v>
      </c>
      <c r="AY918" s="26"/>
      <c r="AZ918" s="26"/>
      <c r="BA918" s="25"/>
      <c r="BB918" s="24">
        <v>173</v>
      </c>
      <c r="BC918" s="26">
        <v>75</v>
      </c>
      <c r="BD918" s="32" t="s">
        <v>119</v>
      </c>
      <c r="BE918" s="32">
        <v>50</v>
      </c>
      <c r="BF918" s="35" t="s">
        <v>107</v>
      </c>
      <c r="BG918" s="26" t="s">
        <v>120</v>
      </c>
      <c r="BH918" s="29">
        <v>20</v>
      </c>
      <c r="BI918" s="26" t="s">
        <v>108</v>
      </c>
      <c r="BJ918" s="41"/>
      <c r="BK918" s="36"/>
      <c r="BL918" s="204" t="str">
        <f t="shared" si="15"/>
        <v>insert into Pokemon values ( 917, Toxapex, level, 50,  63,  152, 53,  142,  35, trainer,  0)</v>
      </c>
    </row>
    <row r="919" spans="1:64" ht="12.75" customHeight="1">
      <c r="A919" s="86">
        <v>749</v>
      </c>
      <c r="B919" s="82" t="s">
        <v>1447</v>
      </c>
      <c r="C919" s="82"/>
      <c r="D919" s="83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>
        <v>132</v>
      </c>
      <c r="R919" s="84"/>
      <c r="S919" s="84">
        <v>59</v>
      </c>
      <c r="T919" s="84">
        <v>58</v>
      </c>
      <c r="U919" s="84">
        <v>59</v>
      </c>
      <c r="V919" s="84">
        <v>165</v>
      </c>
      <c r="W919" s="84"/>
      <c r="X919" s="84">
        <v>66</v>
      </c>
      <c r="Y919" s="84">
        <v>64</v>
      </c>
      <c r="Z919" s="84">
        <v>71</v>
      </c>
      <c r="AA919" s="84">
        <v>84</v>
      </c>
      <c r="AB919" s="84"/>
      <c r="AC919" s="84"/>
      <c r="AD919" s="84"/>
      <c r="AE919" s="85">
        <v>272</v>
      </c>
      <c r="AF919" s="17">
        <v>70</v>
      </c>
      <c r="AG919" s="18">
        <v>100</v>
      </c>
      <c r="AH919" s="19">
        <v>70</v>
      </c>
      <c r="AI919" s="20">
        <v>45</v>
      </c>
      <c r="AJ919" s="21">
        <v>55</v>
      </c>
      <c r="AK919" s="22">
        <v>45</v>
      </c>
      <c r="AL919" s="23">
        <f t="shared" si="0"/>
        <v>385</v>
      </c>
      <c r="AM919" s="24" t="s">
        <v>187</v>
      </c>
      <c r="AN919" s="41"/>
      <c r="AO919" s="39" t="s">
        <v>347</v>
      </c>
      <c r="AP919" s="40" t="s">
        <v>1448</v>
      </c>
      <c r="AQ919" s="38" t="s">
        <v>234</v>
      </c>
      <c r="AR919" s="39" t="s">
        <v>76</v>
      </c>
      <c r="AS919" s="40">
        <v>1</v>
      </c>
      <c r="AT919" s="40">
        <v>242.5</v>
      </c>
      <c r="AU919" s="41">
        <v>110</v>
      </c>
      <c r="AV919" s="31"/>
      <c r="AW919" s="26">
        <v>1</v>
      </c>
      <c r="AX919" s="26"/>
      <c r="AY919" s="26"/>
      <c r="AZ919" s="26"/>
      <c r="BA919" s="25"/>
      <c r="BB919" s="24">
        <v>77</v>
      </c>
      <c r="BC919" s="26">
        <v>190</v>
      </c>
      <c r="BD919" s="32" t="s">
        <v>119</v>
      </c>
      <c r="BE919" s="32">
        <v>50</v>
      </c>
      <c r="BF919" s="35" t="s">
        <v>130</v>
      </c>
      <c r="BG919" s="26" t="s">
        <v>120</v>
      </c>
      <c r="BH919" s="29">
        <v>20</v>
      </c>
      <c r="BI919" s="26" t="s">
        <v>156</v>
      </c>
      <c r="BJ919" s="41"/>
      <c r="BK919" s="36" t="s">
        <v>325</v>
      </c>
      <c r="BL919" s="204" t="str">
        <f t="shared" si="15"/>
        <v>insert into Pokemon values ( 918, Mudbray, level, 70,  100,  70, 45,  55,  45, trainer,  Lv. 30)</v>
      </c>
    </row>
    <row r="920" spans="1:64" ht="12.75" customHeight="1">
      <c r="A920" s="86">
        <v>750</v>
      </c>
      <c r="B920" s="82" t="s">
        <v>1449</v>
      </c>
      <c r="C920" s="82"/>
      <c r="D920" s="83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>
        <v>133</v>
      </c>
      <c r="R920" s="84"/>
      <c r="S920" s="84">
        <v>60</v>
      </c>
      <c r="T920" s="84">
        <v>59</v>
      </c>
      <c r="U920" s="84">
        <v>60</v>
      </c>
      <c r="V920" s="84">
        <v>166</v>
      </c>
      <c r="W920" s="84"/>
      <c r="X920" s="84">
        <v>67</v>
      </c>
      <c r="Y920" s="84">
        <v>65</v>
      </c>
      <c r="Z920" s="84">
        <v>72</v>
      </c>
      <c r="AA920" s="84">
        <v>85</v>
      </c>
      <c r="AB920" s="84"/>
      <c r="AC920" s="84"/>
      <c r="AD920" s="84"/>
      <c r="AE920" s="85">
        <v>273</v>
      </c>
      <c r="AF920" s="17">
        <v>100</v>
      </c>
      <c r="AG920" s="18">
        <v>125</v>
      </c>
      <c r="AH920" s="19">
        <v>100</v>
      </c>
      <c r="AI920" s="20">
        <v>55</v>
      </c>
      <c r="AJ920" s="21">
        <v>85</v>
      </c>
      <c r="AK920" s="22">
        <v>35</v>
      </c>
      <c r="AL920" s="23">
        <f t="shared" si="0"/>
        <v>500</v>
      </c>
      <c r="AM920" s="24" t="s">
        <v>187</v>
      </c>
      <c r="AN920" s="41"/>
      <c r="AO920" s="39" t="s">
        <v>347</v>
      </c>
      <c r="AP920" s="40" t="s">
        <v>1448</v>
      </c>
      <c r="AQ920" s="38" t="s">
        <v>234</v>
      </c>
      <c r="AR920" s="39" t="s">
        <v>488</v>
      </c>
      <c r="AS920" s="40">
        <v>2.5</v>
      </c>
      <c r="AT920" s="40">
        <v>2028.3</v>
      </c>
      <c r="AU920" s="41">
        <v>920</v>
      </c>
      <c r="AV920" s="31"/>
      <c r="AW920" s="26">
        <v>2</v>
      </c>
      <c r="AX920" s="26"/>
      <c r="AY920" s="26"/>
      <c r="AZ920" s="26"/>
      <c r="BA920" s="25"/>
      <c r="BB920" s="24">
        <v>175</v>
      </c>
      <c r="BC920" s="26">
        <v>60</v>
      </c>
      <c r="BD920" s="32" t="s">
        <v>119</v>
      </c>
      <c r="BE920" s="32">
        <v>50</v>
      </c>
      <c r="BF920" s="35" t="s">
        <v>130</v>
      </c>
      <c r="BG920" s="26" t="s">
        <v>120</v>
      </c>
      <c r="BH920" s="29">
        <v>20</v>
      </c>
      <c r="BI920" s="26" t="s">
        <v>156</v>
      </c>
      <c r="BJ920" s="41"/>
      <c r="BK920" s="36"/>
      <c r="BL920" s="204" t="str">
        <f t="shared" si="15"/>
        <v>insert into Pokemon values ( 919, Mudsdale, level, 100,  125,  100, 55,  85,  35, trainer,  0)</v>
      </c>
    </row>
    <row r="921" spans="1:64" ht="12.75" customHeight="1">
      <c r="A921" s="86">
        <v>751</v>
      </c>
      <c r="B921" s="82" t="s">
        <v>1450</v>
      </c>
      <c r="C921" s="82"/>
      <c r="D921" s="83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>
        <v>141</v>
      </c>
      <c r="R921" s="84"/>
      <c r="S921" s="84">
        <v>68</v>
      </c>
      <c r="T921" s="84">
        <v>62</v>
      </c>
      <c r="U921" s="84"/>
      <c r="V921" s="84">
        <v>174</v>
      </c>
      <c r="W921" s="84"/>
      <c r="X921" s="84">
        <v>75</v>
      </c>
      <c r="Y921" s="84">
        <v>68</v>
      </c>
      <c r="Z921" s="84"/>
      <c r="AA921" s="84">
        <v>214</v>
      </c>
      <c r="AB921" s="84"/>
      <c r="AC921" s="84">
        <v>91</v>
      </c>
      <c r="AD921" s="84"/>
      <c r="AE921" s="85"/>
      <c r="AF921" s="17">
        <v>38</v>
      </c>
      <c r="AG921" s="18">
        <v>40</v>
      </c>
      <c r="AH921" s="19">
        <v>52</v>
      </c>
      <c r="AI921" s="20">
        <v>40</v>
      </c>
      <c r="AJ921" s="21">
        <v>72</v>
      </c>
      <c r="AK921" s="22">
        <v>27</v>
      </c>
      <c r="AL921" s="23">
        <f t="shared" si="0"/>
        <v>269</v>
      </c>
      <c r="AM921" s="24" t="s">
        <v>103</v>
      </c>
      <c r="AN921" s="25" t="s">
        <v>115</v>
      </c>
      <c r="AO921" s="39" t="s">
        <v>1451</v>
      </c>
      <c r="AP921" s="40"/>
      <c r="AQ921" s="38" t="s">
        <v>298</v>
      </c>
      <c r="AR921" s="39" t="s">
        <v>118</v>
      </c>
      <c r="AS921" s="40">
        <v>0.3</v>
      </c>
      <c r="AT921" s="40">
        <v>8.8000000000000007</v>
      </c>
      <c r="AU921" s="41">
        <v>4</v>
      </c>
      <c r="AV921" s="31"/>
      <c r="AW921" s="26"/>
      <c r="AX921" s="26"/>
      <c r="AY921" s="26"/>
      <c r="AZ921" s="26">
        <v>1</v>
      </c>
      <c r="BA921" s="25"/>
      <c r="BB921" s="24">
        <v>54</v>
      </c>
      <c r="BC921" s="26">
        <v>200</v>
      </c>
      <c r="BD921" s="32" t="s">
        <v>119</v>
      </c>
      <c r="BE921" s="32">
        <v>50</v>
      </c>
      <c r="BF921" s="35" t="s">
        <v>71</v>
      </c>
      <c r="BG921" s="26" t="s">
        <v>120</v>
      </c>
      <c r="BH921" s="29">
        <v>15</v>
      </c>
      <c r="BI921" s="26" t="s">
        <v>108</v>
      </c>
      <c r="BJ921" s="25" t="s">
        <v>115</v>
      </c>
      <c r="BK921" s="36" t="s">
        <v>171</v>
      </c>
      <c r="BL921" s="204" t="str">
        <f t="shared" si="15"/>
        <v>insert into Pokemon values ( 920, Dewpider, level, 38,  40,  52, 40,  72,  27, trainer,  Lv. 22)</v>
      </c>
    </row>
    <row r="922" spans="1:64" ht="12.75" customHeight="1">
      <c r="A922" s="86">
        <v>752</v>
      </c>
      <c r="B922" s="82" t="s">
        <v>1452</v>
      </c>
      <c r="C922" s="82"/>
      <c r="D922" s="83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>
        <v>142</v>
      </c>
      <c r="R922" s="84"/>
      <c r="S922" s="84">
        <v>69</v>
      </c>
      <c r="T922" s="84">
        <v>63</v>
      </c>
      <c r="U922" s="84"/>
      <c r="V922" s="84">
        <v>175</v>
      </c>
      <c r="W922" s="84"/>
      <c r="X922" s="84">
        <v>76</v>
      </c>
      <c r="Y922" s="84">
        <v>69</v>
      </c>
      <c r="Z922" s="84"/>
      <c r="AA922" s="84">
        <v>215</v>
      </c>
      <c r="AB922" s="84"/>
      <c r="AC922" s="84">
        <v>92</v>
      </c>
      <c r="AD922" s="84"/>
      <c r="AE922" s="85"/>
      <c r="AF922" s="17">
        <v>68</v>
      </c>
      <c r="AG922" s="18">
        <v>70</v>
      </c>
      <c r="AH922" s="19">
        <v>92</v>
      </c>
      <c r="AI922" s="20">
        <v>50</v>
      </c>
      <c r="AJ922" s="21">
        <v>132</v>
      </c>
      <c r="AK922" s="22">
        <v>42</v>
      </c>
      <c r="AL922" s="23">
        <f t="shared" si="0"/>
        <v>454</v>
      </c>
      <c r="AM922" s="24" t="s">
        <v>103</v>
      </c>
      <c r="AN922" s="25" t="s">
        <v>115</v>
      </c>
      <c r="AO922" s="39" t="s">
        <v>1451</v>
      </c>
      <c r="AP922" s="40"/>
      <c r="AQ922" s="38" t="s">
        <v>298</v>
      </c>
      <c r="AR922" s="39" t="s">
        <v>368</v>
      </c>
      <c r="AS922" s="40">
        <v>1.8</v>
      </c>
      <c r="AT922" s="40">
        <v>180.8</v>
      </c>
      <c r="AU922" s="41">
        <v>82</v>
      </c>
      <c r="AV922" s="31"/>
      <c r="AW922" s="26"/>
      <c r="AX922" s="26"/>
      <c r="AY922" s="26"/>
      <c r="AZ922" s="26">
        <v>2</v>
      </c>
      <c r="BA922" s="25"/>
      <c r="BB922" s="24">
        <v>159</v>
      </c>
      <c r="BC922" s="26">
        <v>100</v>
      </c>
      <c r="BD922" s="32" t="s">
        <v>119</v>
      </c>
      <c r="BE922" s="32">
        <v>50</v>
      </c>
      <c r="BF922" s="35" t="s">
        <v>71</v>
      </c>
      <c r="BG922" s="26" t="s">
        <v>120</v>
      </c>
      <c r="BH922" s="29">
        <v>15</v>
      </c>
      <c r="BI922" s="26" t="s">
        <v>108</v>
      </c>
      <c r="BJ922" s="25" t="s">
        <v>115</v>
      </c>
      <c r="BK922" s="36"/>
      <c r="BL922" s="204" t="str">
        <f t="shared" si="15"/>
        <v>insert into Pokemon values ( 921, Araquanid, level, 68,  70,  92, 50,  132,  42, trainer,  0)</v>
      </c>
    </row>
    <row r="923" spans="1:64" ht="12.75" customHeight="1">
      <c r="A923" s="86">
        <v>753</v>
      </c>
      <c r="B923" s="82" t="s">
        <v>1453</v>
      </c>
      <c r="C923" s="82"/>
      <c r="D923" s="83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>
        <v>143</v>
      </c>
      <c r="R923" s="84"/>
      <c r="S923" s="84">
        <v>70</v>
      </c>
      <c r="T923" s="84"/>
      <c r="U923" s="84"/>
      <c r="V923" s="84">
        <v>176</v>
      </c>
      <c r="W923" s="84"/>
      <c r="X923" s="84">
        <v>77</v>
      </c>
      <c r="Y923" s="84"/>
      <c r="Z923" s="84"/>
      <c r="AA923" s="84"/>
      <c r="AB923" s="84">
        <v>17</v>
      </c>
      <c r="AC923" s="84"/>
      <c r="AD923" s="84"/>
      <c r="AE923" s="85">
        <v>247</v>
      </c>
      <c r="AF923" s="17">
        <v>40</v>
      </c>
      <c r="AG923" s="18">
        <v>55</v>
      </c>
      <c r="AH923" s="19">
        <v>35</v>
      </c>
      <c r="AI923" s="20">
        <v>50</v>
      </c>
      <c r="AJ923" s="21">
        <v>35</v>
      </c>
      <c r="AK923" s="22">
        <v>35</v>
      </c>
      <c r="AL923" s="23">
        <f t="shared" si="0"/>
        <v>250</v>
      </c>
      <c r="AM923" s="24" t="s">
        <v>65</v>
      </c>
      <c r="AN923" s="41"/>
      <c r="AO923" s="39" t="s">
        <v>1454</v>
      </c>
      <c r="AP923" s="40"/>
      <c r="AQ923" s="38" t="s">
        <v>634</v>
      </c>
      <c r="AR923" s="39" t="s">
        <v>118</v>
      </c>
      <c r="AS923" s="40">
        <v>0.3</v>
      </c>
      <c r="AT923" s="40">
        <v>3.3</v>
      </c>
      <c r="AU923" s="41">
        <v>1.5</v>
      </c>
      <c r="AV923" s="31"/>
      <c r="AW923" s="26">
        <v>1</v>
      </c>
      <c r="AX923" s="26"/>
      <c r="AY923" s="26"/>
      <c r="AZ923" s="26"/>
      <c r="BA923" s="25"/>
      <c r="BB923" s="24">
        <v>50</v>
      </c>
      <c r="BC923" s="26">
        <v>190</v>
      </c>
      <c r="BD923" s="32" t="s">
        <v>119</v>
      </c>
      <c r="BE923" s="32">
        <v>50</v>
      </c>
      <c r="BF923" s="35" t="s">
        <v>218</v>
      </c>
      <c r="BG923" s="26" t="s">
        <v>120</v>
      </c>
      <c r="BH923" s="29">
        <v>20</v>
      </c>
      <c r="BI923" s="26" t="s">
        <v>65</v>
      </c>
      <c r="BJ923" s="41"/>
      <c r="BK923" s="36" t="s">
        <v>1455</v>
      </c>
      <c r="BL923" s="204" t="str">
        <f t="shared" si="15"/>
        <v>insert into Pokemon values ( 922, Fomantis, level, 40,  55,  35, 50,  35,  35, trainer,  Lv. 34 (Day))</v>
      </c>
    </row>
    <row r="924" spans="1:64" ht="12.75" customHeight="1">
      <c r="A924" s="86">
        <v>754</v>
      </c>
      <c r="B924" s="82" t="s">
        <v>1456</v>
      </c>
      <c r="C924" s="82"/>
      <c r="D924" s="83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>
        <v>144</v>
      </c>
      <c r="R924" s="84"/>
      <c r="S924" s="84">
        <v>71</v>
      </c>
      <c r="T924" s="84"/>
      <c r="U924" s="84"/>
      <c r="V924" s="84">
        <v>177</v>
      </c>
      <c r="W924" s="84"/>
      <c r="X924" s="84">
        <v>78</v>
      </c>
      <c r="Y924" s="84"/>
      <c r="Z924" s="84"/>
      <c r="AA924" s="84"/>
      <c r="AB924" s="84">
        <v>18</v>
      </c>
      <c r="AC924" s="84"/>
      <c r="AD924" s="84"/>
      <c r="AE924" s="85">
        <v>248</v>
      </c>
      <c r="AF924" s="17">
        <v>70</v>
      </c>
      <c r="AG924" s="18">
        <v>105</v>
      </c>
      <c r="AH924" s="19">
        <v>90</v>
      </c>
      <c r="AI924" s="20">
        <v>80</v>
      </c>
      <c r="AJ924" s="21">
        <v>90</v>
      </c>
      <c r="AK924" s="22">
        <v>45</v>
      </c>
      <c r="AL924" s="23">
        <f t="shared" si="0"/>
        <v>480</v>
      </c>
      <c r="AM924" s="24" t="s">
        <v>65</v>
      </c>
      <c r="AN924" s="41"/>
      <c r="AO924" s="39" t="s">
        <v>1454</v>
      </c>
      <c r="AP924" s="40"/>
      <c r="AQ924" s="38" t="s">
        <v>634</v>
      </c>
      <c r="AR924" s="39" t="s">
        <v>211</v>
      </c>
      <c r="AS924" s="40">
        <v>0.9</v>
      </c>
      <c r="AT924" s="40">
        <v>40.799999999999997</v>
      </c>
      <c r="AU924" s="41">
        <v>18.5</v>
      </c>
      <c r="AV924" s="31"/>
      <c r="AW924" s="26">
        <v>2</v>
      </c>
      <c r="AX924" s="26"/>
      <c r="AY924" s="26"/>
      <c r="AZ924" s="26"/>
      <c r="BA924" s="25"/>
      <c r="BB924" s="24">
        <v>168</v>
      </c>
      <c r="BC924" s="26">
        <v>75</v>
      </c>
      <c r="BD924" s="32" t="s">
        <v>119</v>
      </c>
      <c r="BE924" s="32">
        <v>50</v>
      </c>
      <c r="BF924" s="35" t="s">
        <v>218</v>
      </c>
      <c r="BG924" s="26" t="s">
        <v>120</v>
      </c>
      <c r="BH924" s="29">
        <v>20</v>
      </c>
      <c r="BI924" s="26" t="s">
        <v>65</v>
      </c>
      <c r="BJ924" s="41"/>
      <c r="BK924" s="36"/>
      <c r="BL924" s="204" t="str">
        <f t="shared" si="15"/>
        <v>insert into Pokemon values ( 923, Lurantis, level, 70,  105,  90, 80,  90,  45, trainer,  0)</v>
      </c>
    </row>
    <row r="925" spans="1:64" ht="12.75" customHeight="1">
      <c r="A925" s="86">
        <v>755</v>
      </c>
      <c r="B925" s="82" t="s">
        <v>1457</v>
      </c>
      <c r="C925" s="82"/>
      <c r="D925" s="83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>
        <v>145</v>
      </c>
      <c r="R925" s="84"/>
      <c r="S925" s="84">
        <v>72</v>
      </c>
      <c r="T925" s="84">
        <v>64</v>
      </c>
      <c r="U925" s="84"/>
      <c r="V925" s="84">
        <v>178</v>
      </c>
      <c r="W925" s="84"/>
      <c r="X925" s="84">
        <v>79</v>
      </c>
      <c r="Y925" s="84">
        <v>70</v>
      </c>
      <c r="Z925" s="84"/>
      <c r="AA925" s="84">
        <v>340</v>
      </c>
      <c r="AB925" s="84"/>
      <c r="AC925" s="84"/>
      <c r="AD925" s="84"/>
      <c r="AE925" s="85"/>
      <c r="AF925" s="17">
        <v>40</v>
      </c>
      <c r="AG925" s="18">
        <v>35</v>
      </c>
      <c r="AH925" s="19">
        <v>55</v>
      </c>
      <c r="AI925" s="20">
        <v>65</v>
      </c>
      <c r="AJ925" s="21">
        <v>75</v>
      </c>
      <c r="AK925" s="22">
        <v>15</v>
      </c>
      <c r="AL925" s="23">
        <f t="shared" si="0"/>
        <v>285</v>
      </c>
      <c r="AM925" s="24" t="s">
        <v>65</v>
      </c>
      <c r="AN925" s="25" t="s">
        <v>179</v>
      </c>
      <c r="AO925" s="39" t="s">
        <v>1458</v>
      </c>
      <c r="AP925" s="40" t="s">
        <v>243</v>
      </c>
      <c r="AQ925" s="38" t="s">
        <v>105</v>
      </c>
      <c r="AR925" s="39" t="s">
        <v>256</v>
      </c>
      <c r="AS925" s="40">
        <v>0.2</v>
      </c>
      <c r="AT925" s="40">
        <v>3.3</v>
      </c>
      <c r="AU925" s="41">
        <v>1.5</v>
      </c>
      <c r="AV925" s="31"/>
      <c r="AW925" s="26"/>
      <c r="AX925" s="26"/>
      <c r="AY925" s="26"/>
      <c r="AZ925" s="26">
        <v>1</v>
      </c>
      <c r="BA925" s="25"/>
      <c r="BB925" s="24">
        <v>57</v>
      </c>
      <c r="BC925" s="26">
        <v>190</v>
      </c>
      <c r="BD925" s="32" t="s">
        <v>119</v>
      </c>
      <c r="BE925" s="32">
        <v>50</v>
      </c>
      <c r="BF925" s="35" t="s">
        <v>155</v>
      </c>
      <c r="BG925" s="26" t="s">
        <v>120</v>
      </c>
      <c r="BH925" s="29">
        <v>20</v>
      </c>
      <c r="BI925" s="26" t="s">
        <v>65</v>
      </c>
      <c r="BJ925" s="41"/>
      <c r="BK925" s="36" t="s">
        <v>247</v>
      </c>
      <c r="BL925" s="204" t="str">
        <f t="shared" si="15"/>
        <v>insert into Pokemon values ( 924, Morelull, level, 40,  35,  55, 65,  75,  15, trainer,  Lv. 24)</v>
      </c>
    </row>
    <row r="926" spans="1:64" ht="12.75" customHeight="1">
      <c r="A926" s="86">
        <v>756</v>
      </c>
      <c r="B926" s="82" t="s">
        <v>1459</v>
      </c>
      <c r="C926" s="82"/>
      <c r="D926" s="83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>
        <v>146</v>
      </c>
      <c r="R926" s="84"/>
      <c r="S926" s="84">
        <v>73</v>
      </c>
      <c r="T926" s="84">
        <v>65</v>
      </c>
      <c r="U926" s="84"/>
      <c r="V926" s="84">
        <v>179</v>
      </c>
      <c r="W926" s="84"/>
      <c r="X926" s="84">
        <v>80</v>
      </c>
      <c r="Y926" s="84">
        <v>71</v>
      </c>
      <c r="Z926" s="84"/>
      <c r="AA926" s="84">
        <v>341</v>
      </c>
      <c r="AB926" s="84"/>
      <c r="AC926" s="84"/>
      <c r="AD926" s="84"/>
      <c r="AE926" s="85"/>
      <c r="AF926" s="17">
        <v>60</v>
      </c>
      <c r="AG926" s="18">
        <v>45</v>
      </c>
      <c r="AH926" s="19">
        <v>80</v>
      </c>
      <c r="AI926" s="20">
        <v>90</v>
      </c>
      <c r="AJ926" s="21">
        <v>100</v>
      </c>
      <c r="AK926" s="22">
        <v>30</v>
      </c>
      <c r="AL926" s="23">
        <f t="shared" si="0"/>
        <v>405</v>
      </c>
      <c r="AM926" s="24" t="s">
        <v>65</v>
      </c>
      <c r="AN926" s="25" t="s">
        <v>179</v>
      </c>
      <c r="AO926" s="39" t="s">
        <v>1458</v>
      </c>
      <c r="AP926" s="40" t="s">
        <v>243</v>
      </c>
      <c r="AQ926" s="38" t="s">
        <v>105</v>
      </c>
      <c r="AR926" s="39" t="s">
        <v>76</v>
      </c>
      <c r="AS926" s="40">
        <v>1</v>
      </c>
      <c r="AT926" s="40">
        <v>25.4</v>
      </c>
      <c r="AU926" s="41">
        <v>11.5</v>
      </c>
      <c r="AV926" s="31"/>
      <c r="AW926" s="26"/>
      <c r="AX926" s="26"/>
      <c r="AY926" s="26"/>
      <c r="AZ926" s="26">
        <v>2</v>
      </c>
      <c r="BA926" s="25"/>
      <c r="BB926" s="24">
        <v>142</v>
      </c>
      <c r="BC926" s="26">
        <v>75</v>
      </c>
      <c r="BD926" s="32" t="s">
        <v>119</v>
      </c>
      <c r="BE926" s="32">
        <v>50</v>
      </c>
      <c r="BF926" s="35" t="s">
        <v>155</v>
      </c>
      <c r="BG926" s="26" t="s">
        <v>120</v>
      </c>
      <c r="BH926" s="29">
        <v>20</v>
      </c>
      <c r="BI926" s="26" t="s">
        <v>65</v>
      </c>
      <c r="BJ926" s="41"/>
      <c r="BK926" s="36"/>
      <c r="BL926" s="204" t="str">
        <f t="shared" si="15"/>
        <v>insert into Pokemon values ( 925, Shiinotic, level, 60,  45,  80, 90,  100,  30, trainer,  0)</v>
      </c>
    </row>
    <row r="927" spans="1:64" ht="12.75" customHeight="1">
      <c r="A927" s="86">
        <v>757</v>
      </c>
      <c r="B927" s="82" t="s">
        <v>1460</v>
      </c>
      <c r="C927" s="82"/>
      <c r="D927" s="83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>
        <v>161</v>
      </c>
      <c r="R927" s="84"/>
      <c r="S927" s="84">
        <v>88</v>
      </c>
      <c r="T927" s="84"/>
      <c r="U927" s="84"/>
      <c r="V927" s="84">
        <v>195</v>
      </c>
      <c r="W927" s="84"/>
      <c r="X927" s="84">
        <v>96</v>
      </c>
      <c r="Y927" s="84"/>
      <c r="Z927" s="84"/>
      <c r="AA927" s="84">
        <v>244</v>
      </c>
      <c r="AB927" s="84">
        <v>159</v>
      </c>
      <c r="AC927" s="84"/>
      <c r="AD927" s="84"/>
      <c r="AE927" s="85">
        <v>120</v>
      </c>
      <c r="AF927" s="17">
        <v>48</v>
      </c>
      <c r="AG927" s="18">
        <v>44</v>
      </c>
      <c r="AH927" s="19">
        <v>40</v>
      </c>
      <c r="AI927" s="20">
        <v>71</v>
      </c>
      <c r="AJ927" s="21">
        <v>40</v>
      </c>
      <c r="AK927" s="22">
        <v>77</v>
      </c>
      <c r="AL927" s="23">
        <f t="shared" si="0"/>
        <v>320</v>
      </c>
      <c r="AM927" s="24" t="s">
        <v>66</v>
      </c>
      <c r="AN927" s="25" t="s">
        <v>85</v>
      </c>
      <c r="AO927" s="39" t="s">
        <v>1461</v>
      </c>
      <c r="AP927" s="40"/>
      <c r="AQ927" s="38" t="s">
        <v>346</v>
      </c>
      <c r="AR927" s="39" t="s">
        <v>88</v>
      </c>
      <c r="AS927" s="40">
        <v>0.6</v>
      </c>
      <c r="AT927" s="40">
        <v>10.6</v>
      </c>
      <c r="AU927" s="41">
        <v>4.8</v>
      </c>
      <c r="AV927" s="31"/>
      <c r="AW927" s="26"/>
      <c r="AX927" s="26"/>
      <c r="AY927" s="26"/>
      <c r="AZ927" s="26"/>
      <c r="BA927" s="25">
        <v>1</v>
      </c>
      <c r="BB927" s="24">
        <v>64</v>
      </c>
      <c r="BC927" s="26">
        <v>120</v>
      </c>
      <c r="BD927" s="32" t="s">
        <v>119</v>
      </c>
      <c r="BE927" s="32">
        <v>50</v>
      </c>
      <c r="BF927" s="35" t="s">
        <v>99</v>
      </c>
      <c r="BG927" s="26" t="s">
        <v>72</v>
      </c>
      <c r="BH927" s="29">
        <v>20</v>
      </c>
      <c r="BI927" s="26" t="s">
        <v>73</v>
      </c>
      <c r="BJ927" s="25" t="s">
        <v>90</v>
      </c>
      <c r="BK927" s="36" t="s">
        <v>1462</v>
      </c>
      <c r="BL927" s="204" t="str">
        <f t="shared" si="15"/>
        <v>insert into Pokemon values ( 926, Salandit, level, 48,  44,  40, 71,  40,  77, trainer,  Lv. 33 (Female))</v>
      </c>
    </row>
    <row r="928" spans="1:64" ht="12.75" customHeight="1">
      <c r="A928" s="86">
        <v>758</v>
      </c>
      <c r="B928" s="82" t="s">
        <v>1463</v>
      </c>
      <c r="C928" s="82"/>
      <c r="D928" s="83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>
        <v>162</v>
      </c>
      <c r="R928" s="84"/>
      <c r="S928" s="84">
        <v>89</v>
      </c>
      <c r="T928" s="84"/>
      <c r="U928" s="84"/>
      <c r="V928" s="84">
        <v>196</v>
      </c>
      <c r="W928" s="84"/>
      <c r="X928" s="84">
        <v>97</v>
      </c>
      <c r="Y928" s="84"/>
      <c r="Z928" s="84"/>
      <c r="AA928" s="84">
        <v>245</v>
      </c>
      <c r="AB928" s="84">
        <v>160</v>
      </c>
      <c r="AC928" s="84"/>
      <c r="AD928" s="84"/>
      <c r="AE928" s="85">
        <v>121</v>
      </c>
      <c r="AF928" s="17">
        <v>68</v>
      </c>
      <c r="AG928" s="18">
        <v>64</v>
      </c>
      <c r="AH928" s="19">
        <v>60</v>
      </c>
      <c r="AI928" s="20">
        <v>111</v>
      </c>
      <c r="AJ928" s="21">
        <v>60</v>
      </c>
      <c r="AK928" s="22">
        <v>117</v>
      </c>
      <c r="AL928" s="23">
        <f t="shared" si="0"/>
        <v>480</v>
      </c>
      <c r="AM928" s="24" t="s">
        <v>66</v>
      </c>
      <c r="AN928" s="25" t="s">
        <v>85</v>
      </c>
      <c r="AO928" s="39" t="s">
        <v>1461</v>
      </c>
      <c r="AP928" s="40"/>
      <c r="AQ928" s="38" t="s">
        <v>346</v>
      </c>
      <c r="AR928" s="39" t="s">
        <v>167</v>
      </c>
      <c r="AS928" s="40">
        <v>1.2</v>
      </c>
      <c r="AT928" s="40">
        <v>48.9</v>
      </c>
      <c r="AU928" s="41">
        <v>22.2</v>
      </c>
      <c r="AV928" s="31"/>
      <c r="AW928" s="26"/>
      <c r="AX928" s="26"/>
      <c r="AY928" s="26"/>
      <c r="AZ928" s="26"/>
      <c r="BA928" s="25">
        <v>2</v>
      </c>
      <c r="BB928" s="24">
        <v>168</v>
      </c>
      <c r="BC928" s="26">
        <v>45</v>
      </c>
      <c r="BD928" s="32" t="s">
        <v>119</v>
      </c>
      <c r="BE928" s="32">
        <v>50</v>
      </c>
      <c r="BF928" s="35" t="s">
        <v>99</v>
      </c>
      <c r="BG928" s="26" t="s">
        <v>201</v>
      </c>
      <c r="BH928" s="29">
        <v>20</v>
      </c>
      <c r="BI928" s="26" t="s">
        <v>73</v>
      </c>
      <c r="BJ928" s="25" t="s">
        <v>90</v>
      </c>
      <c r="BK928" s="36"/>
      <c r="BL928" s="204" t="str">
        <f t="shared" si="15"/>
        <v>insert into Pokemon values ( 927, Salazzle, level, 68,  64,  60, 111,  60,  117, trainer,  0)</v>
      </c>
    </row>
    <row r="929" spans="1:64" ht="12.75" customHeight="1">
      <c r="A929" s="86">
        <v>759</v>
      </c>
      <c r="B929" s="82" t="s">
        <v>1464</v>
      </c>
      <c r="C929" s="82"/>
      <c r="D929" s="83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>
        <v>169</v>
      </c>
      <c r="R929" s="84"/>
      <c r="S929" s="84">
        <v>96</v>
      </c>
      <c r="T929" s="84"/>
      <c r="U929" s="84">
        <v>63</v>
      </c>
      <c r="V929" s="84">
        <v>205</v>
      </c>
      <c r="W929" s="84"/>
      <c r="X929" s="84">
        <v>106</v>
      </c>
      <c r="Y929" s="84"/>
      <c r="Z929" s="84">
        <v>76</v>
      </c>
      <c r="AA929" s="84">
        <v>94</v>
      </c>
      <c r="AB929" s="84"/>
      <c r="AC929" s="84"/>
      <c r="AD929" s="84"/>
      <c r="AE929" s="85"/>
      <c r="AF929" s="17">
        <v>70</v>
      </c>
      <c r="AG929" s="18">
        <v>75</v>
      </c>
      <c r="AH929" s="19">
        <v>50</v>
      </c>
      <c r="AI929" s="20">
        <v>45</v>
      </c>
      <c r="AJ929" s="21">
        <v>50</v>
      </c>
      <c r="AK929" s="22">
        <v>50</v>
      </c>
      <c r="AL929" s="23">
        <f t="shared" si="0"/>
        <v>340</v>
      </c>
      <c r="AM929" s="24" t="s">
        <v>141</v>
      </c>
      <c r="AN929" s="25" t="s">
        <v>280</v>
      </c>
      <c r="AO929" s="39" t="s">
        <v>1465</v>
      </c>
      <c r="AP929" s="40" t="s">
        <v>1466</v>
      </c>
      <c r="AQ929" s="38" t="s">
        <v>214</v>
      </c>
      <c r="AR929" s="39" t="s">
        <v>106</v>
      </c>
      <c r="AS929" s="40">
        <v>0.5</v>
      </c>
      <c r="AT929" s="40">
        <v>15</v>
      </c>
      <c r="AU929" s="41">
        <v>6.8</v>
      </c>
      <c r="AV929" s="31"/>
      <c r="AW929" s="26">
        <v>1</v>
      </c>
      <c r="AX929" s="26"/>
      <c r="AY929" s="26"/>
      <c r="AZ929" s="26"/>
      <c r="BA929" s="25"/>
      <c r="BB929" s="24">
        <v>68</v>
      </c>
      <c r="BC929" s="26">
        <v>140</v>
      </c>
      <c r="BD929" s="32" t="s">
        <v>119</v>
      </c>
      <c r="BE929" s="32">
        <v>50</v>
      </c>
      <c r="BF929" s="35" t="s">
        <v>218</v>
      </c>
      <c r="BG929" s="26" t="s">
        <v>120</v>
      </c>
      <c r="BH929" s="29">
        <v>15</v>
      </c>
      <c r="BI929" s="26" t="s">
        <v>156</v>
      </c>
      <c r="BJ929" s="41"/>
      <c r="BK929" s="36" t="s">
        <v>561</v>
      </c>
      <c r="BL929" s="204" t="str">
        <f t="shared" si="15"/>
        <v>insert into Pokemon values ( 928, Stufful, level, 70,  75,  50, 45,  50,  50, trainer,  Lv. 27)</v>
      </c>
    </row>
    <row r="930" spans="1:64" ht="12.75" customHeight="1">
      <c r="A930" s="86">
        <v>760</v>
      </c>
      <c r="B930" s="82" t="s">
        <v>1467</v>
      </c>
      <c r="C930" s="82"/>
      <c r="D930" s="83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>
        <v>170</v>
      </c>
      <c r="R930" s="84"/>
      <c r="S930" s="84">
        <v>97</v>
      </c>
      <c r="T930" s="84"/>
      <c r="U930" s="84">
        <v>64</v>
      </c>
      <c r="V930" s="84">
        <v>206</v>
      </c>
      <c r="W930" s="84"/>
      <c r="X930" s="84">
        <v>107</v>
      </c>
      <c r="Y930" s="84"/>
      <c r="Z930" s="84">
        <v>77</v>
      </c>
      <c r="AA930" s="84">
        <v>95</v>
      </c>
      <c r="AB930" s="84"/>
      <c r="AC930" s="84"/>
      <c r="AD930" s="84"/>
      <c r="AE930" s="85"/>
      <c r="AF930" s="17">
        <v>120</v>
      </c>
      <c r="AG930" s="18">
        <v>125</v>
      </c>
      <c r="AH930" s="19">
        <v>80</v>
      </c>
      <c r="AI930" s="20">
        <v>55</v>
      </c>
      <c r="AJ930" s="21">
        <v>60</v>
      </c>
      <c r="AK930" s="22">
        <v>60</v>
      </c>
      <c r="AL930" s="23">
        <f t="shared" si="0"/>
        <v>500</v>
      </c>
      <c r="AM930" s="24" t="s">
        <v>141</v>
      </c>
      <c r="AN930" s="25" t="s">
        <v>280</v>
      </c>
      <c r="AO930" s="39" t="s">
        <v>1465</v>
      </c>
      <c r="AP930" s="40" t="s">
        <v>1466</v>
      </c>
      <c r="AQ930" s="38" t="s">
        <v>170</v>
      </c>
      <c r="AR930" s="39" t="s">
        <v>510</v>
      </c>
      <c r="AS930" s="40">
        <v>2.1</v>
      </c>
      <c r="AT930" s="40">
        <v>297.60000000000002</v>
      </c>
      <c r="AU930" s="41">
        <v>135</v>
      </c>
      <c r="AV930" s="31"/>
      <c r="AW930" s="26">
        <v>2</v>
      </c>
      <c r="AX930" s="26"/>
      <c r="AY930" s="26"/>
      <c r="AZ930" s="26"/>
      <c r="BA930" s="25"/>
      <c r="BB930" s="24">
        <v>175</v>
      </c>
      <c r="BC930" s="26">
        <v>70</v>
      </c>
      <c r="BD930" s="32" t="s">
        <v>119</v>
      </c>
      <c r="BE930" s="32">
        <v>50</v>
      </c>
      <c r="BF930" s="35" t="s">
        <v>218</v>
      </c>
      <c r="BG930" s="26" t="s">
        <v>120</v>
      </c>
      <c r="BH930" s="29">
        <v>15</v>
      </c>
      <c r="BI930" s="26" t="s">
        <v>156</v>
      </c>
      <c r="BJ930" s="41"/>
      <c r="BK930" s="36"/>
      <c r="BL930" s="204" t="str">
        <f t="shared" si="15"/>
        <v>insert into Pokemon values ( 929, Bewear, level, 120,  125,  80, 55,  60,  60, trainer,  0)</v>
      </c>
    </row>
    <row r="931" spans="1:64" ht="12.75" customHeight="1">
      <c r="A931" s="86">
        <v>761</v>
      </c>
      <c r="B931" s="82" t="s">
        <v>1468</v>
      </c>
      <c r="C931" s="82"/>
      <c r="D931" s="83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>
        <v>171</v>
      </c>
      <c r="R931" s="84"/>
      <c r="S931" s="84">
        <v>98</v>
      </c>
      <c r="T931" s="84"/>
      <c r="U931" s="84"/>
      <c r="V931" s="84">
        <v>207</v>
      </c>
      <c r="W931" s="84"/>
      <c r="X931" s="84">
        <v>108</v>
      </c>
      <c r="Y931" s="84"/>
      <c r="Z931" s="84"/>
      <c r="AA931" s="84">
        <v>52</v>
      </c>
      <c r="AB931" s="84"/>
      <c r="AC931" s="84"/>
      <c r="AD931" s="84"/>
      <c r="AE931" s="85">
        <v>81</v>
      </c>
      <c r="AF931" s="17">
        <v>42</v>
      </c>
      <c r="AG931" s="18">
        <v>30</v>
      </c>
      <c r="AH931" s="19">
        <v>38</v>
      </c>
      <c r="AI931" s="20">
        <v>30</v>
      </c>
      <c r="AJ931" s="21">
        <v>38</v>
      </c>
      <c r="AK931" s="22">
        <v>32</v>
      </c>
      <c r="AL931" s="23">
        <f t="shared" si="0"/>
        <v>210</v>
      </c>
      <c r="AM931" s="24" t="s">
        <v>65</v>
      </c>
      <c r="AN931" s="41"/>
      <c r="AO931" s="39" t="s">
        <v>1454</v>
      </c>
      <c r="AP931" s="40" t="s">
        <v>1469</v>
      </c>
      <c r="AQ931" s="38" t="s">
        <v>1326</v>
      </c>
      <c r="AR931" s="39" t="s">
        <v>118</v>
      </c>
      <c r="AS931" s="40">
        <v>0.3</v>
      </c>
      <c r="AT931" s="40">
        <v>7.1</v>
      </c>
      <c r="AU931" s="41">
        <v>3.2</v>
      </c>
      <c r="AV931" s="31">
        <v>1</v>
      </c>
      <c r="AW931" s="26"/>
      <c r="AX931" s="26"/>
      <c r="AY931" s="26"/>
      <c r="AZ931" s="26"/>
      <c r="BA931" s="25"/>
      <c r="BB931" s="24">
        <v>42</v>
      </c>
      <c r="BC931" s="26">
        <v>235</v>
      </c>
      <c r="BD931" s="32" t="s">
        <v>70</v>
      </c>
      <c r="BE931" s="32">
        <v>50</v>
      </c>
      <c r="BF931" s="35" t="s">
        <v>155</v>
      </c>
      <c r="BG931" s="26" t="s">
        <v>201</v>
      </c>
      <c r="BH931" s="29">
        <v>20</v>
      </c>
      <c r="BI931" s="26" t="s">
        <v>65</v>
      </c>
      <c r="BJ931" s="41"/>
      <c r="BK931" s="36" t="s">
        <v>145</v>
      </c>
      <c r="BL931" s="204" t="str">
        <f t="shared" si="15"/>
        <v>insert into Pokemon values ( 930, Bounsweet, level, 42,  30,  38, 30,  38,  32, trainer,  Lv. 18)</v>
      </c>
    </row>
    <row r="932" spans="1:64" ht="12.75" customHeight="1">
      <c r="A932" s="86">
        <v>762</v>
      </c>
      <c r="B932" s="82" t="s">
        <v>1470</v>
      </c>
      <c r="C932" s="82"/>
      <c r="D932" s="83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>
        <v>172</v>
      </c>
      <c r="R932" s="84"/>
      <c r="S932" s="84">
        <v>99</v>
      </c>
      <c r="T932" s="84"/>
      <c r="U932" s="84"/>
      <c r="V932" s="84">
        <v>208</v>
      </c>
      <c r="W932" s="84"/>
      <c r="X932" s="84">
        <v>109</v>
      </c>
      <c r="Y932" s="84"/>
      <c r="Z932" s="84"/>
      <c r="AA932" s="84">
        <v>53</v>
      </c>
      <c r="AB932" s="84"/>
      <c r="AC932" s="84"/>
      <c r="AD932" s="84"/>
      <c r="AE932" s="85">
        <v>82</v>
      </c>
      <c r="AF932" s="17">
        <v>52</v>
      </c>
      <c r="AG932" s="18">
        <v>40</v>
      </c>
      <c r="AH932" s="19">
        <v>48</v>
      </c>
      <c r="AI932" s="20">
        <v>40</v>
      </c>
      <c r="AJ932" s="21">
        <v>48</v>
      </c>
      <c r="AK932" s="22">
        <v>62</v>
      </c>
      <c r="AL932" s="23">
        <f t="shared" si="0"/>
        <v>290</v>
      </c>
      <c r="AM932" s="24" t="s">
        <v>65</v>
      </c>
      <c r="AN932" s="41"/>
      <c r="AO932" s="39" t="s">
        <v>1454</v>
      </c>
      <c r="AP932" s="40" t="s">
        <v>1469</v>
      </c>
      <c r="AQ932" s="38" t="s">
        <v>1326</v>
      </c>
      <c r="AR932" s="39" t="s">
        <v>69</v>
      </c>
      <c r="AS932" s="40">
        <v>0.7</v>
      </c>
      <c r="AT932" s="40">
        <v>18.100000000000001</v>
      </c>
      <c r="AU932" s="41">
        <v>8.1999999999999993</v>
      </c>
      <c r="AV932" s="31"/>
      <c r="AW932" s="26"/>
      <c r="AX932" s="26"/>
      <c r="AY932" s="26"/>
      <c r="AZ932" s="26"/>
      <c r="BA932" s="25">
        <v>2</v>
      </c>
      <c r="BB932" s="24">
        <v>102</v>
      </c>
      <c r="BC932" s="26">
        <v>120</v>
      </c>
      <c r="BD932" s="32" t="s">
        <v>70</v>
      </c>
      <c r="BE932" s="32">
        <v>50</v>
      </c>
      <c r="BF932" s="35" t="s">
        <v>155</v>
      </c>
      <c r="BG932" s="26" t="s">
        <v>201</v>
      </c>
      <c r="BH932" s="29">
        <v>20</v>
      </c>
      <c r="BI932" s="26" t="s">
        <v>65</v>
      </c>
      <c r="BJ932" s="41"/>
      <c r="BK932" s="36" t="s">
        <v>1471</v>
      </c>
      <c r="BL932" s="204" t="str">
        <f t="shared" si="15"/>
        <v>insert into Pokemon values ( 931, Steenee, level, 52,  40,  48, 40,  48,  62, trainer,  Level Up (Knowing Stomp))</v>
      </c>
    </row>
    <row r="933" spans="1:64" ht="12.75" customHeight="1">
      <c r="A933" s="86">
        <v>763</v>
      </c>
      <c r="B933" s="82" t="s">
        <v>1472</v>
      </c>
      <c r="C933" s="82"/>
      <c r="D933" s="83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>
        <v>173</v>
      </c>
      <c r="R933" s="84"/>
      <c r="S933" s="84">
        <v>100</v>
      </c>
      <c r="T933" s="84"/>
      <c r="U933" s="84"/>
      <c r="V933" s="84">
        <v>209</v>
      </c>
      <c r="W933" s="84"/>
      <c r="X933" s="84">
        <v>110</v>
      </c>
      <c r="Y933" s="84"/>
      <c r="Z933" s="84"/>
      <c r="AA933" s="84">
        <v>54</v>
      </c>
      <c r="AB933" s="84"/>
      <c r="AC933" s="84"/>
      <c r="AD933" s="84"/>
      <c r="AE933" s="85">
        <v>83</v>
      </c>
      <c r="AF933" s="17">
        <v>72</v>
      </c>
      <c r="AG933" s="18">
        <v>120</v>
      </c>
      <c r="AH933" s="19">
        <v>98</v>
      </c>
      <c r="AI933" s="20">
        <v>50</v>
      </c>
      <c r="AJ933" s="21">
        <v>98</v>
      </c>
      <c r="AK933" s="22">
        <v>72</v>
      </c>
      <c r="AL933" s="23">
        <f t="shared" si="0"/>
        <v>510</v>
      </c>
      <c r="AM933" s="24" t="s">
        <v>65</v>
      </c>
      <c r="AN933" s="41"/>
      <c r="AO933" s="39" t="s">
        <v>1454</v>
      </c>
      <c r="AP933" s="40" t="s">
        <v>1473</v>
      </c>
      <c r="AQ933" s="38" t="s">
        <v>1326</v>
      </c>
      <c r="AR933" s="39" t="s">
        <v>167</v>
      </c>
      <c r="AS933" s="40">
        <v>1.2</v>
      </c>
      <c r="AT933" s="40">
        <v>47.2</v>
      </c>
      <c r="AU933" s="41">
        <v>21.4</v>
      </c>
      <c r="AV933" s="31"/>
      <c r="AW933" s="26">
        <v>3</v>
      </c>
      <c r="AX933" s="26"/>
      <c r="AY933" s="26"/>
      <c r="AZ933" s="26"/>
      <c r="BA933" s="25"/>
      <c r="BB933" s="24">
        <v>255</v>
      </c>
      <c r="BC933" s="26">
        <v>45</v>
      </c>
      <c r="BD933" s="32" t="s">
        <v>70</v>
      </c>
      <c r="BE933" s="32">
        <v>50</v>
      </c>
      <c r="BF933" s="35" t="s">
        <v>155</v>
      </c>
      <c r="BG933" s="26" t="s">
        <v>201</v>
      </c>
      <c r="BH933" s="29">
        <v>20</v>
      </c>
      <c r="BI933" s="26" t="s">
        <v>65</v>
      </c>
      <c r="BJ933" s="41"/>
      <c r="BK933" s="36"/>
      <c r="BL933" s="204" t="str">
        <f t="shared" si="15"/>
        <v>insert into Pokemon values ( 932, Tsareena, level, 72,  120,  98, 50,  98,  72, trainer,  0)</v>
      </c>
    </row>
    <row r="934" spans="1:64" ht="12.75" customHeight="1">
      <c r="A934" s="86">
        <v>764</v>
      </c>
      <c r="B934" s="82" t="s">
        <v>1474</v>
      </c>
      <c r="C934" s="82"/>
      <c r="D934" s="83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>
        <v>174</v>
      </c>
      <c r="R934" s="84"/>
      <c r="S934" s="84">
        <v>101</v>
      </c>
      <c r="T934" s="84"/>
      <c r="U934" s="84"/>
      <c r="V934" s="84">
        <v>210</v>
      </c>
      <c r="W934" s="84"/>
      <c r="X934" s="84">
        <v>111</v>
      </c>
      <c r="Y934" s="84"/>
      <c r="Z934" s="84"/>
      <c r="AA934" s="84"/>
      <c r="AB934" s="84">
        <v>79</v>
      </c>
      <c r="AC934" s="84"/>
      <c r="AD934" s="84"/>
      <c r="AE934" s="85"/>
      <c r="AF934" s="17">
        <v>51</v>
      </c>
      <c r="AG934" s="18">
        <v>52</v>
      </c>
      <c r="AH934" s="19">
        <v>90</v>
      </c>
      <c r="AI934" s="20">
        <v>82</v>
      </c>
      <c r="AJ934" s="21">
        <v>110</v>
      </c>
      <c r="AK934" s="22">
        <v>100</v>
      </c>
      <c r="AL934" s="23">
        <f t="shared" si="0"/>
        <v>485</v>
      </c>
      <c r="AM934" s="24" t="s">
        <v>179</v>
      </c>
      <c r="AN934" s="41"/>
      <c r="AO934" s="39" t="s">
        <v>1475</v>
      </c>
      <c r="AP934" s="40" t="s">
        <v>1476</v>
      </c>
      <c r="AQ934" s="38" t="s">
        <v>442</v>
      </c>
      <c r="AR934" s="39" t="s">
        <v>1183</v>
      </c>
      <c r="AS934" s="40">
        <v>0.1</v>
      </c>
      <c r="AT934" s="40">
        <v>0.7</v>
      </c>
      <c r="AU934" s="41">
        <v>0.3</v>
      </c>
      <c r="AV934" s="31"/>
      <c r="AW934" s="26"/>
      <c r="AX934" s="26"/>
      <c r="AY934" s="26"/>
      <c r="AZ934" s="26">
        <v>2</v>
      </c>
      <c r="BA934" s="25"/>
      <c r="BB934" s="24">
        <v>170</v>
      </c>
      <c r="BC934" s="26">
        <v>60</v>
      </c>
      <c r="BD934" s="32" t="s">
        <v>217</v>
      </c>
      <c r="BE934" s="32">
        <v>50</v>
      </c>
      <c r="BF934" s="35" t="s">
        <v>71</v>
      </c>
      <c r="BG934" s="26" t="s">
        <v>219</v>
      </c>
      <c r="BH934" s="29">
        <v>20</v>
      </c>
      <c r="BI934" s="26" t="s">
        <v>65</v>
      </c>
      <c r="BJ934" s="41"/>
      <c r="BK934" s="36"/>
      <c r="BL934" s="204" t="str">
        <f t="shared" si="15"/>
        <v>insert into Pokemon values ( 933, Comfey, level, 51,  52,  90, 82,  110,  100, trainer,  0)</v>
      </c>
    </row>
    <row r="935" spans="1:64" ht="12.75" customHeight="1">
      <c r="A935" s="86">
        <v>765</v>
      </c>
      <c r="B935" s="82" t="s">
        <v>1477</v>
      </c>
      <c r="C935" s="82"/>
      <c r="D935" s="83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>
        <v>176</v>
      </c>
      <c r="R935" s="84"/>
      <c r="S935" s="84">
        <v>103</v>
      </c>
      <c r="T935" s="84"/>
      <c r="U935" s="84"/>
      <c r="V935" s="84">
        <v>215</v>
      </c>
      <c r="W935" s="84"/>
      <c r="X935" s="84">
        <v>116</v>
      </c>
      <c r="Y935" s="84"/>
      <c r="Z935" s="84"/>
      <c r="AA935" s="84">
        <v>342</v>
      </c>
      <c r="AB935" s="84">
        <v>89</v>
      </c>
      <c r="AC935" s="84"/>
      <c r="AD935" s="84"/>
      <c r="AE935" s="85">
        <v>313</v>
      </c>
      <c r="AF935" s="17">
        <v>90</v>
      </c>
      <c r="AG935" s="18">
        <v>60</v>
      </c>
      <c r="AH935" s="19">
        <v>80</v>
      </c>
      <c r="AI935" s="20">
        <v>90</v>
      </c>
      <c r="AJ935" s="21">
        <v>110</v>
      </c>
      <c r="AK935" s="22">
        <v>60</v>
      </c>
      <c r="AL935" s="23">
        <f t="shared" si="0"/>
        <v>490</v>
      </c>
      <c r="AM935" s="24" t="s">
        <v>141</v>
      </c>
      <c r="AN935" s="25" t="s">
        <v>184</v>
      </c>
      <c r="AO935" s="39" t="s">
        <v>1478</v>
      </c>
      <c r="AP935" s="40" t="s">
        <v>1479</v>
      </c>
      <c r="AQ935" s="38" t="s">
        <v>1301</v>
      </c>
      <c r="AR935" s="39" t="s">
        <v>148</v>
      </c>
      <c r="AS935" s="40">
        <v>1.5</v>
      </c>
      <c r="AT935" s="40">
        <v>167.6</v>
      </c>
      <c r="AU935" s="41">
        <v>76</v>
      </c>
      <c r="AV935" s="31"/>
      <c r="AW935" s="26"/>
      <c r="AX935" s="26"/>
      <c r="AY935" s="26"/>
      <c r="AZ935" s="26">
        <v>2</v>
      </c>
      <c r="BA935" s="25"/>
      <c r="BB935" s="24">
        <v>172</v>
      </c>
      <c r="BC935" s="26">
        <v>45</v>
      </c>
      <c r="BD935" s="32" t="s">
        <v>288</v>
      </c>
      <c r="BE935" s="32">
        <v>50</v>
      </c>
      <c r="BF935" s="35" t="s">
        <v>128</v>
      </c>
      <c r="BG935" s="26" t="s">
        <v>120</v>
      </c>
      <c r="BH935" s="29">
        <v>20</v>
      </c>
      <c r="BI935" s="26" t="s">
        <v>156</v>
      </c>
      <c r="BJ935" s="41"/>
      <c r="BK935" s="36"/>
      <c r="BL935" s="204" t="str">
        <f t="shared" si="15"/>
        <v>insert into Pokemon values ( 934, Oranguru, level, 90,  60,  80, 90,  110,  60, trainer,  0)</v>
      </c>
    </row>
    <row r="936" spans="1:64" ht="12.75" customHeight="1">
      <c r="A936" s="86">
        <v>766</v>
      </c>
      <c r="B936" s="82" t="s">
        <v>1480</v>
      </c>
      <c r="C936" s="82"/>
      <c r="D936" s="83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>
        <v>177</v>
      </c>
      <c r="R936" s="84"/>
      <c r="S936" s="84">
        <v>104</v>
      </c>
      <c r="T936" s="84"/>
      <c r="U936" s="84"/>
      <c r="V936" s="84">
        <v>216</v>
      </c>
      <c r="W936" s="84"/>
      <c r="X936" s="84">
        <v>117</v>
      </c>
      <c r="Y936" s="84"/>
      <c r="Z936" s="84"/>
      <c r="AA936" s="84">
        <v>343</v>
      </c>
      <c r="AB936" s="84">
        <v>90</v>
      </c>
      <c r="AC936" s="84"/>
      <c r="AD936" s="84"/>
      <c r="AE936" s="85">
        <v>314</v>
      </c>
      <c r="AF936" s="17">
        <v>100</v>
      </c>
      <c r="AG936" s="18">
        <v>120</v>
      </c>
      <c r="AH936" s="19">
        <v>90</v>
      </c>
      <c r="AI936" s="20">
        <v>40</v>
      </c>
      <c r="AJ936" s="21">
        <v>60</v>
      </c>
      <c r="AK936" s="22">
        <v>80</v>
      </c>
      <c r="AL936" s="23">
        <f t="shared" si="0"/>
        <v>490</v>
      </c>
      <c r="AM936" s="24" t="s">
        <v>280</v>
      </c>
      <c r="AN936" s="41"/>
      <c r="AO936" s="39" t="s">
        <v>1481</v>
      </c>
      <c r="AP936" s="40"/>
      <c r="AQ936" s="38" t="s">
        <v>283</v>
      </c>
      <c r="AR936" s="39" t="s">
        <v>79</v>
      </c>
      <c r="AS936" s="40">
        <v>2</v>
      </c>
      <c r="AT936" s="40">
        <v>182.5</v>
      </c>
      <c r="AU936" s="41">
        <v>82.8</v>
      </c>
      <c r="AV936" s="31"/>
      <c r="AW936" s="26">
        <v>2</v>
      </c>
      <c r="AX936" s="26"/>
      <c r="AY936" s="26"/>
      <c r="AZ936" s="26"/>
      <c r="BA936" s="25"/>
      <c r="BB936" s="24">
        <v>172</v>
      </c>
      <c r="BC936" s="26">
        <v>45</v>
      </c>
      <c r="BD936" s="32" t="s">
        <v>288</v>
      </c>
      <c r="BE936" s="32">
        <v>50</v>
      </c>
      <c r="BF936" s="35" t="s">
        <v>128</v>
      </c>
      <c r="BG936" s="26" t="s">
        <v>120</v>
      </c>
      <c r="BH936" s="29">
        <v>20</v>
      </c>
      <c r="BI936" s="26" t="s">
        <v>156</v>
      </c>
      <c r="BJ936" s="41"/>
      <c r="BK936" s="36"/>
      <c r="BL936" s="204" t="str">
        <f t="shared" si="15"/>
        <v>insert into Pokemon values ( 935, Passimian, level, 100,  120,  90, 40,  60,  80, trainer,  0)</v>
      </c>
    </row>
    <row r="937" spans="1:64" ht="12.75" customHeight="1">
      <c r="A937" s="86">
        <v>767</v>
      </c>
      <c r="B937" s="82" t="s">
        <v>1482</v>
      </c>
      <c r="C937" s="82"/>
      <c r="D937" s="83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>
        <v>182</v>
      </c>
      <c r="R937" s="84"/>
      <c r="S937" s="84">
        <v>109</v>
      </c>
      <c r="T937" s="84"/>
      <c r="U937" s="84">
        <v>70</v>
      </c>
      <c r="V937" s="84">
        <v>221</v>
      </c>
      <c r="W937" s="84"/>
      <c r="X937" s="84">
        <v>122</v>
      </c>
      <c r="Y937" s="84"/>
      <c r="Z937" s="84">
        <v>83</v>
      </c>
      <c r="AA937" s="84">
        <v>232</v>
      </c>
      <c r="AB937" s="84">
        <v>124</v>
      </c>
      <c r="AC937" s="84"/>
      <c r="AD937" s="84"/>
      <c r="AE937" s="85"/>
      <c r="AF937" s="17">
        <v>25</v>
      </c>
      <c r="AG937" s="18">
        <v>35</v>
      </c>
      <c r="AH937" s="19">
        <v>40</v>
      </c>
      <c r="AI937" s="20">
        <v>20</v>
      </c>
      <c r="AJ937" s="21">
        <v>30</v>
      </c>
      <c r="AK937" s="22">
        <v>80</v>
      </c>
      <c r="AL937" s="23">
        <f t="shared" si="0"/>
        <v>230</v>
      </c>
      <c r="AM937" s="24" t="s">
        <v>115</v>
      </c>
      <c r="AN937" s="25" t="s">
        <v>103</v>
      </c>
      <c r="AO937" s="39" t="s">
        <v>1483</v>
      </c>
      <c r="AP937" s="40"/>
      <c r="AQ937" s="38"/>
      <c r="AR937" s="39" t="s">
        <v>106</v>
      </c>
      <c r="AS937" s="40">
        <v>0.5</v>
      </c>
      <c r="AT937" s="40">
        <v>26.5</v>
      </c>
      <c r="AU937" s="41">
        <v>12</v>
      </c>
      <c r="AV937" s="31"/>
      <c r="AW937" s="26"/>
      <c r="AX937" s="26"/>
      <c r="AY937" s="26"/>
      <c r="AZ937" s="26"/>
      <c r="BA937" s="25">
        <v>1</v>
      </c>
      <c r="BB937" s="24">
        <v>46</v>
      </c>
      <c r="BC937" s="26">
        <v>90</v>
      </c>
      <c r="BD937" s="32" t="s">
        <v>119</v>
      </c>
      <c r="BE937" s="32">
        <v>50</v>
      </c>
      <c r="BF937" s="35" t="s">
        <v>313</v>
      </c>
      <c r="BG937" s="26" t="s">
        <v>120</v>
      </c>
      <c r="BH937" s="29">
        <v>20</v>
      </c>
      <c r="BI937" s="26" t="s">
        <v>115</v>
      </c>
      <c r="BJ937" s="25" t="s">
        <v>324</v>
      </c>
      <c r="BK937" s="36" t="s">
        <v>325</v>
      </c>
      <c r="BL937" s="204" t="str">
        <f t="shared" si="15"/>
        <v>insert into Pokemon values ( 936, Wimpod, level, 25,  35,  40, 20,  30,  80, trainer,  Lv. 30)</v>
      </c>
    </row>
    <row r="938" spans="1:64" ht="12.75" customHeight="1">
      <c r="A938" s="86">
        <v>768</v>
      </c>
      <c r="B938" s="82" t="s">
        <v>1484</v>
      </c>
      <c r="C938" s="82"/>
      <c r="D938" s="83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>
        <v>183</v>
      </c>
      <c r="R938" s="84"/>
      <c r="S938" s="84">
        <v>110</v>
      </c>
      <c r="T938" s="84"/>
      <c r="U938" s="84">
        <v>71</v>
      </c>
      <c r="V938" s="84">
        <v>222</v>
      </c>
      <c r="W938" s="84"/>
      <c r="X938" s="84">
        <v>123</v>
      </c>
      <c r="Y938" s="84"/>
      <c r="Z938" s="84">
        <v>84</v>
      </c>
      <c r="AA938" s="84">
        <v>233</v>
      </c>
      <c r="AB938" s="84">
        <v>125</v>
      </c>
      <c r="AC938" s="84"/>
      <c r="AD938" s="84"/>
      <c r="AE938" s="85"/>
      <c r="AF938" s="17">
        <v>75</v>
      </c>
      <c r="AG938" s="18">
        <v>125</v>
      </c>
      <c r="AH938" s="19">
        <v>140</v>
      </c>
      <c r="AI938" s="20">
        <v>60</v>
      </c>
      <c r="AJ938" s="21">
        <v>90</v>
      </c>
      <c r="AK938" s="22">
        <v>40</v>
      </c>
      <c r="AL938" s="23">
        <f t="shared" si="0"/>
        <v>530</v>
      </c>
      <c r="AM938" s="24" t="s">
        <v>115</v>
      </c>
      <c r="AN938" s="25" t="s">
        <v>103</v>
      </c>
      <c r="AO938" s="39" t="s">
        <v>1485</v>
      </c>
      <c r="AP938" s="40"/>
      <c r="AQ938" s="38"/>
      <c r="AR938" s="39" t="s">
        <v>79</v>
      </c>
      <c r="AS938" s="40">
        <v>2</v>
      </c>
      <c r="AT938" s="40">
        <v>238.1</v>
      </c>
      <c r="AU938" s="41">
        <v>108</v>
      </c>
      <c r="AV938" s="31"/>
      <c r="AW938" s="26"/>
      <c r="AX938" s="26">
        <v>2</v>
      </c>
      <c r="AY938" s="26"/>
      <c r="AZ938" s="26"/>
      <c r="BA938" s="25"/>
      <c r="BB938" s="24">
        <v>186</v>
      </c>
      <c r="BC938" s="26">
        <v>45</v>
      </c>
      <c r="BD938" s="32" t="s">
        <v>119</v>
      </c>
      <c r="BE938" s="32">
        <v>50</v>
      </c>
      <c r="BF938" s="35" t="s">
        <v>313</v>
      </c>
      <c r="BG938" s="26" t="s">
        <v>120</v>
      </c>
      <c r="BH938" s="29">
        <v>20</v>
      </c>
      <c r="BI938" s="26" t="s">
        <v>115</v>
      </c>
      <c r="BJ938" s="25" t="s">
        <v>324</v>
      </c>
      <c r="BK938" s="36"/>
      <c r="BL938" s="204" t="str">
        <f t="shared" si="15"/>
        <v>insert into Pokemon values ( 937, Golisopod, level, 75,  125,  140, 60,  90,  40, trainer,  0)</v>
      </c>
    </row>
    <row r="939" spans="1:64" ht="12.75" customHeight="1">
      <c r="A939" s="86">
        <v>769</v>
      </c>
      <c r="B939" s="82" t="s">
        <v>1486</v>
      </c>
      <c r="C939" s="82"/>
      <c r="D939" s="83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>
        <v>186</v>
      </c>
      <c r="R939" s="84"/>
      <c r="S939" s="84">
        <v>113</v>
      </c>
      <c r="T939" s="84"/>
      <c r="U939" s="84"/>
      <c r="V939" s="84">
        <v>225</v>
      </c>
      <c r="W939" s="84"/>
      <c r="X939" s="84">
        <v>126</v>
      </c>
      <c r="Y939" s="84"/>
      <c r="Z939" s="84"/>
      <c r="AA939" s="84"/>
      <c r="AB939" s="84">
        <v>133</v>
      </c>
      <c r="AC939" s="84"/>
      <c r="AD939" s="84"/>
      <c r="AE939" s="85">
        <v>322</v>
      </c>
      <c r="AF939" s="17">
        <v>55</v>
      </c>
      <c r="AG939" s="18">
        <v>55</v>
      </c>
      <c r="AH939" s="19">
        <v>80</v>
      </c>
      <c r="AI939" s="20">
        <v>70</v>
      </c>
      <c r="AJ939" s="21">
        <v>45</v>
      </c>
      <c r="AK939" s="22">
        <v>15</v>
      </c>
      <c r="AL939" s="23">
        <f t="shared" si="0"/>
        <v>320</v>
      </c>
      <c r="AM939" s="24" t="s">
        <v>389</v>
      </c>
      <c r="AN939" s="25" t="s">
        <v>187</v>
      </c>
      <c r="AO939" s="39" t="s">
        <v>1487</v>
      </c>
      <c r="AP939" s="40"/>
      <c r="AQ939" s="38" t="s">
        <v>188</v>
      </c>
      <c r="AR939" s="39" t="s">
        <v>106</v>
      </c>
      <c r="AS939" s="40">
        <v>0.5</v>
      </c>
      <c r="AT939" s="40">
        <v>154.30000000000001</v>
      </c>
      <c r="AU939" s="41">
        <v>70</v>
      </c>
      <c r="AV939" s="31"/>
      <c r="AW939" s="26"/>
      <c r="AX939" s="26">
        <v>1</v>
      </c>
      <c r="AY939" s="26"/>
      <c r="AZ939" s="26"/>
      <c r="BA939" s="25"/>
      <c r="BB939" s="24">
        <v>64</v>
      </c>
      <c r="BC939" s="26">
        <v>140</v>
      </c>
      <c r="BD939" s="32" t="s">
        <v>119</v>
      </c>
      <c r="BE939" s="32">
        <v>50</v>
      </c>
      <c r="BF939" s="35" t="s">
        <v>130</v>
      </c>
      <c r="BG939" s="26" t="s">
        <v>120</v>
      </c>
      <c r="BH939" s="29">
        <v>15</v>
      </c>
      <c r="BI939" s="26" t="s">
        <v>377</v>
      </c>
      <c r="BJ939" s="41"/>
      <c r="BK939" s="36" t="s">
        <v>438</v>
      </c>
      <c r="BL939" s="204" t="str">
        <f t="shared" si="15"/>
        <v>insert into Pokemon values ( 938, Sandygast, level, 55,  55,  80, 70,  45,  15, trainer,  Lv. 42)</v>
      </c>
    </row>
    <row r="940" spans="1:64" ht="12.75" customHeight="1">
      <c r="A940" s="86">
        <v>770</v>
      </c>
      <c r="B940" s="82" t="s">
        <v>1488</v>
      </c>
      <c r="C940" s="82"/>
      <c r="D940" s="83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>
        <v>187</v>
      </c>
      <c r="R940" s="84"/>
      <c r="S940" s="84">
        <v>114</v>
      </c>
      <c r="T940" s="84"/>
      <c r="U940" s="84"/>
      <c r="V940" s="84">
        <v>226</v>
      </c>
      <c r="W940" s="84"/>
      <c r="X940" s="84">
        <v>127</v>
      </c>
      <c r="Y940" s="84"/>
      <c r="Z940" s="84"/>
      <c r="AA940" s="84"/>
      <c r="AB940" s="84">
        <v>134</v>
      </c>
      <c r="AC940" s="84"/>
      <c r="AD940" s="84"/>
      <c r="AE940" s="85">
        <v>323</v>
      </c>
      <c r="AF940" s="17">
        <v>85</v>
      </c>
      <c r="AG940" s="18">
        <v>75</v>
      </c>
      <c r="AH940" s="19">
        <v>110</v>
      </c>
      <c r="AI940" s="20">
        <v>100</v>
      </c>
      <c r="AJ940" s="21">
        <v>75</v>
      </c>
      <c r="AK940" s="22">
        <v>35</v>
      </c>
      <c r="AL940" s="23">
        <f t="shared" si="0"/>
        <v>480</v>
      </c>
      <c r="AM940" s="24" t="s">
        <v>389</v>
      </c>
      <c r="AN940" s="25" t="s">
        <v>187</v>
      </c>
      <c r="AO940" s="39" t="s">
        <v>1487</v>
      </c>
      <c r="AP940" s="40"/>
      <c r="AQ940" s="38" t="s">
        <v>188</v>
      </c>
      <c r="AR940" s="39" t="s">
        <v>207</v>
      </c>
      <c r="AS940" s="40">
        <v>1.3</v>
      </c>
      <c r="AT940" s="40">
        <v>551.20000000000005</v>
      </c>
      <c r="AU940" s="41">
        <v>250</v>
      </c>
      <c r="AV940" s="31"/>
      <c r="AW940" s="26"/>
      <c r="AX940" s="26">
        <v>2</v>
      </c>
      <c r="AY940" s="26"/>
      <c r="AZ940" s="26"/>
      <c r="BA940" s="25"/>
      <c r="BB940" s="24">
        <v>168</v>
      </c>
      <c r="BC940" s="26">
        <v>60</v>
      </c>
      <c r="BD940" s="32" t="s">
        <v>119</v>
      </c>
      <c r="BE940" s="32">
        <v>50</v>
      </c>
      <c r="BF940" s="35" t="s">
        <v>130</v>
      </c>
      <c r="BG940" s="26" t="s">
        <v>120</v>
      </c>
      <c r="BH940" s="29">
        <v>15</v>
      </c>
      <c r="BI940" s="26" t="s">
        <v>377</v>
      </c>
      <c r="BJ940" s="41"/>
      <c r="BK940" s="36"/>
      <c r="BL940" s="204" t="str">
        <f t="shared" si="15"/>
        <v>insert into Pokemon values ( 939, Palossand, level, 85,  75,  110, 100,  75,  35, trainer,  0)</v>
      </c>
    </row>
    <row r="941" spans="1:64" ht="12.75" customHeight="1">
      <c r="A941" s="86">
        <v>771</v>
      </c>
      <c r="B941" s="82" t="s">
        <v>1489</v>
      </c>
      <c r="C941" s="82"/>
      <c r="D941" s="83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>
        <v>200</v>
      </c>
      <c r="R941" s="84"/>
      <c r="S941" s="84">
        <v>127</v>
      </c>
      <c r="T941" s="84"/>
      <c r="U941" s="84"/>
      <c r="V941" s="84">
        <v>256</v>
      </c>
      <c r="W941" s="84"/>
      <c r="X941" s="84">
        <v>157</v>
      </c>
      <c r="Y941" s="84"/>
      <c r="Z941" s="84"/>
      <c r="AA941" s="84">
        <v>156</v>
      </c>
      <c r="AB941" s="84"/>
      <c r="AC941" s="84"/>
      <c r="AD941" s="84"/>
      <c r="AE941" s="85"/>
      <c r="AF941" s="17">
        <v>55</v>
      </c>
      <c r="AG941" s="18">
        <v>60</v>
      </c>
      <c r="AH941" s="19">
        <v>130</v>
      </c>
      <c r="AI941" s="20">
        <v>30</v>
      </c>
      <c r="AJ941" s="21">
        <v>130</v>
      </c>
      <c r="AK941" s="22">
        <v>5</v>
      </c>
      <c r="AL941" s="23">
        <f t="shared" si="0"/>
        <v>410</v>
      </c>
      <c r="AM941" s="24" t="s">
        <v>103</v>
      </c>
      <c r="AN941" s="41"/>
      <c r="AO941" s="39" t="s">
        <v>1490</v>
      </c>
      <c r="AP941" s="40" t="s">
        <v>221</v>
      </c>
      <c r="AQ941" s="38" t="s">
        <v>221</v>
      </c>
      <c r="AR941" s="39" t="s">
        <v>118</v>
      </c>
      <c r="AS941" s="40">
        <v>0.3</v>
      </c>
      <c r="AT941" s="40">
        <v>2.6</v>
      </c>
      <c r="AU941" s="41">
        <v>1.2</v>
      </c>
      <c r="AV941" s="31"/>
      <c r="AW941" s="26"/>
      <c r="AX941" s="26"/>
      <c r="AY941" s="26"/>
      <c r="AZ941" s="26">
        <v>2</v>
      </c>
      <c r="BA941" s="25"/>
      <c r="BB941" s="24">
        <v>144</v>
      </c>
      <c r="BC941" s="26">
        <v>60</v>
      </c>
      <c r="BD941" s="32" t="s">
        <v>217</v>
      </c>
      <c r="BE941" s="32">
        <v>50</v>
      </c>
      <c r="BF941" s="35" t="s">
        <v>99</v>
      </c>
      <c r="BG941" s="26" t="s">
        <v>120</v>
      </c>
      <c r="BH941" s="29">
        <v>15</v>
      </c>
      <c r="BI941" s="26" t="s">
        <v>108</v>
      </c>
      <c r="BJ941" s="41"/>
      <c r="BK941" s="36"/>
      <c r="BL941" s="204" t="str">
        <f t="shared" si="15"/>
        <v>insert into Pokemon values ( 940, Pyukumuku, level, 55,  60,  130, 30,  130,  5, trainer,  0)</v>
      </c>
    </row>
    <row r="942" spans="1:64" ht="12.75" customHeight="1">
      <c r="A942" s="86">
        <v>772</v>
      </c>
      <c r="B942" s="82" t="s">
        <v>1491</v>
      </c>
      <c r="C942" s="82" t="s">
        <v>514</v>
      </c>
      <c r="D942" s="83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>
        <v>203</v>
      </c>
      <c r="R942" s="84"/>
      <c r="S942" s="84"/>
      <c r="T942" s="84"/>
      <c r="U942" s="84"/>
      <c r="V942" s="84">
        <v>259</v>
      </c>
      <c r="W942" s="84"/>
      <c r="X942" s="84"/>
      <c r="Y942" s="84"/>
      <c r="Z942" s="84"/>
      <c r="AA942" s="84">
        <v>381</v>
      </c>
      <c r="AB942" s="84"/>
      <c r="AC942" s="84"/>
      <c r="AD942" s="84"/>
      <c r="AE942" s="85"/>
      <c r="AF942" s="17">
        <v>95</v>
      </c>
      <c r="AG942" s="18">
        <v>95</v>
      </c>
      <c r="AH942" s="19">
        <v>95</v>
      </c>
      <c r="AI942" s="20">
        <v>95</v>
      </c>
      <c r="AJ942" s="21">
        <v>95</v>
      </c>
      <c r="AK942" s="22">
        <v>59</v>
      </c>
      <c r="AL942" s="23">
        <f t="shared" si="0"/>
        <v>534</v>
      </c>
      <c r="AM942" s="24" t="s">
        <v>141</v>
      </c>
      <c r="AN942" s="41"/>
      <c r="AO942" s="39" t="s">
        <v>419</v>
      </c>
      <c r="AP942" s="40"/>
      <c r="AQ942" s="38"/>
      <c r="AR942" s="39" t="s">
        <v>295</v>
      </c>
      <c r="AS942" s="40">
        <v>1.9</v>
      </c>
      <c r="AT942" s="40">
        <v>265.7</v>
      </c>
      <c r="AU942" s="41">
        <v>120.5</v>
      </c>
      <c r="AV942" s="31">
        <v>2</v>
      </c>
      <c r="AW942" s="26"/>
      <c r="AX942" s="26"/>
      <c r="AY942" s="26"/>
      <c r="AZ942" s="26"/>
      <c r="BA942" s="25"/>
      <c r="BB942" s="24">
        <v>107</v>
      </c>
      <c r="BC942" s="26">
        <v>3</v>
      </c>
      <c r="BD942" s="32" t="s">
        <v>288</v>
      </c>
      <c r="BE942" s="32">
        <v>0</v>
      </c>
      <c r="BF942" s="35" t="s">
        <v>313</v>
      </c>
      <c r="BG942" s="26" t="s">
        <v>359</v>
      </c>
      <c r="BH942" s="29">
        <v>120</v>
      </c>
      <c r="BI942" s="26" t="s">
        <v>203</v>
      </c>
      <c r="BJ942" s="41"/>
      <c r="BK942" s="36" t="s">
        <v>237</v>
      </c>
      <c r="BL942" s="204" t="str">
        <f t="shared" si="15"/>
        <v>insert into Pokemon values ( 941, Type: Null, level, 95,  95,  95, 95,  95,  59, trainer,  Friendship)</v>
      </c>
    </row>
    <row r="943" spans="1:64" ht="12.75" customHeight="1">
      <c r="A943" s="86">
        <v>773</v>
      </c>
      <c r="B943" s="82" t="s">
        <v>1492</v>
      </c>
      <c r="C943" s="82" t="s">
        <v>514</v>
      </c>
      <c r="D943" s="83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>
        <v>204</v>
      </c>
      <c r="R943" s="84"/>
      <c r="S943" s="84"/>
      <c r="T943" s="84"/>
      <c r="U943" s="84"/>
      <c r="V943" s="84">
        <v>260</v>
      </c>
      <c r="W943" s="84"/>
      <c r="X943" s="84"/>
      <c r="Y943" s="84"/>
      <c r="Z943" s="84"/>
      <c r="AA943" s="84">
        <v>382</v>
      </c>
      <c r="AB943" s="84"/>
      <c r="AC943" s="84"/>
      <c r="AD943" s="84"/>
      <c r="AE943" s="85"/>
      <c r="AF943" s="17">
        <v>95</v>
      </c>
      <c r="AG943" s="18">
        <v>95</v>
      </c>
      <c r="AH943" s="19">
        <v>95</v>
      </c>
      <c r="AI943" s="20">
        <v>95</v>
      </c>
      <c r="AJ943" s="21">
        <v>95</v>
      </c>
      <c r="AK943" s="22">
        <v>95</v>
      </c>
      <c r="AL943" s="23">
        <f t="shared" si="0"/>
        <v>570</v>
      </c>
      <c r="AM943" s="24" t="s">
        <v>141</v>
      </c>
      <c r="AN943" s="41"/>
      <c r="AO943" s="39" t="s">
        <v>1493</v>
      </c>
      <c r="AP943" s="40"/>
      <c r="AQ943" s="38"/>
      <c r="AR943" s="39" t="s">
        <v>534</v>
      </c>
      <c r="AS943" s="40">
        <v>2.2999999999999998</v>
      </c>
      <c r="AT943" s="40">
        <v>221.6</v>
      </c>
      <c r="AU943" s="41">
        <v>100.5</v>
      </c>
      <c r="AV943" s="31">
        <v>3</v>
      </c>
      <c r="AW943" s="26"/>
      <c r="AX943" s="26"/>
      <c r="AY943" s="26"/>
      <c r="AZ943" s="26"/>
      <c r="BA943" s="25"/>
      <c r="BB943" s="24">
        <v>285</v>
      </c>
      <c r="BC943" s="26">
        <v>3</v>
      </c>
      <c r="BD943" s="32" t="s">
        <v>288</v>
      </c>
      <c r="BE943" s="32">
        <v>0</v>
      </c>
      <c r="BF943" s="35" t="s">
        <v>313</v>
      </c>
      <c r="BG943" s="26" t="s">
        <v>359</v>
      </c>
      <c r="BH943" s="29">
        <v>120</v>
      </c>
      <c r="BI943" s="26" t="s">
        <v>203</v>
      </c>
      <c r="BJ943" s="41"/>
      <c r="BK943" s="36"/>
      <c r="BL943" s="204" t="str">
        <f t="shared" si="15"/>
        <v>insert into Pokemon values ( 942, Silvally, level, 95,  95,  95, 95,  95,  95, trainer,  0)</v>
      </c>
    </row>
    <row r="944" spans="1:64" ht="12.75" customHeight="1">
      <c r="A944" s="86">
        <v>774</v>
      </c>
      <c r="B944" s="82" t="s">
        <v>1494</v>
      </c>
      <c r="C944" s="82"/>
      <c r="D944" s="83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>
        <v>213</v>
      </c>
      <c r="R944" s="84"/>
      <c r="S944" s="84"/>
      <c r="T944" s="84">
        <v>85</v>
      </c>
      <c r="U944" s="84"/>
      <c r="V944" s="84">
        <v>277</v>
      </c>
      <c r="W944" s="84"/>
      <c r="X944" s="84"/>
      <c r="Y944" s="84">
        <v>98</v>
      </c>
      <c r="Z944" s="84"/>
      <c r="AA944" s="84"/>
      <c r="AB944" s="84"/>
      <c r="AC944" s="84"/>
      <c r="AD944" s="84"/>
      <c r="AE944" s="85"/>
      <c r="AF944" s="17">
        <v>60</v>
      </c>
      <c r="AG944" s="18">
        <v>60</v>
      </c>
      <c r="AH944" s="19">
        <v>100</v>
      </c>
      <c r="AI944" s="20">
        <v>60</v>
      </c>
      <c r="AJ944" s="21">
        <v>100</v>
      </c>
      <c r="AK944" s="22">
        <v>60</v>
      </c>
      <c r="AL944" s="23">
        <f t="shared" si="0"/>
        <v>440</v>
      </c>
      <c r="AM944" s="24" t="s">
        <v>292</v>
      </c>
      <c r="AN944" s="25" t="s">
        <v>95</v>
      </c>
      <c r="AO944" s="39" t="s">
        <v>1495</v>
      </c>
      <c r="AP944" s="40"/>
      <c r="AQ944" s="38"/>
      <c r="AR944" s="39" t="s">
        <v>118</v>
      </c>
      <c r="AS944" s="40">
        <v>0.3</v>
      </c>
      <c r="AT944" s="40">
        <v>88.2</v>
      </c>
      <c r="AU944" s="41">
        <v>40</v>
      </c>
      <c r="AV944" s="31"/>
      <c r="AW944" s="26"/>
      <c r="AX944" s="26">
        <v>1</v>
      </c>
      <c r="AY944" s="26"/>
      <c r="AZ944" s="26">
        <v>1</v>
      </c>
      <c r="BA944" s="25"/>
      <c r="BB944" s="24">
        <v>154</v>
      </c>
      <c r="BC944" s="26">
        <v>30</v>
      </c>
      <c r="BD944" s="32" t="s">
        <v>70</v>
      </c>
      <c r="BE944" s="32">
        <v>50</v>
      </c>
      <c r="BF944" s="35" t="s">
        <v>130</v>
      </c>
      <c r="BG944" s="26" t="s">
        <v>359</v>
      </c>
      <c r="BH944" s="29">
        <v>25</v>
      </c>
      <c r="BI944" s="26" t="s">
        <v>329</v>
      </c>
      <c r="BJ944" s="41"/>
      <c r="BK944" s="36"/>
      <c r="BL944" s="204" t="str">
        <f t="shared" si="15"/>
        <v>insert into Pokemon values ( 943, Minior (Meteor), level, 60,  60,  100, 60,  100,  60, trainer,  0)</v>
      </c>
    </row>
    <row r="945" spans="1:64" ht="12.75" customHeight="1">
      <c r="A945" s="86">
        <v>774.1</v>
      </c>
      <c r="B945" s="87" t="s">
        <v>1496</v>
      </c>
      <c r="C945" s="87"/>
      <c r="D945" s="88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89"/>
      <c r="Q945" s="89">
        <v>213</v>
      </c>
      <c r="R945" s="89"/>
      <c r="S945" s="89"/>
      <c r="T945" s="89">
        <v>85</v>
      </c>
      <c r="U945" s="89"/>
      <c r="V945" s="84">
        <v>277</v>
      </c>
      <c r="W945" s="84"/>
      <c r="X945" s="84"/>
      <c r="Y945" s="84">
        <v>98</v>
      </c>
      <c r="Z945" s="89"/>
      <c r="AA945" s="89"/>
      <c r="AB945" s="89"/>
      <c r="AC945" s="89"/>
      <c r="AD945" s="89"/>
      <c r="AE945" s="90"/>
      <c r="AF945" s="17">
        <v>60</v>
      </c>
      <c r="AG945" s="18">
        <v>100</v>
      </c>
      <c r="AH945" s="19">
        <v>60</v>
      </c>
      <c r="AI945" s="20">
        <v>100</v>
      </c>
      <c r="AJ945" s="21">
        <v>60</v>
      </c>
      <c r="AK945" s="22">
        <v>120</v>
      </c>
      <c r="AL945" s="23">
        <f t="shared" si="0"/>
        <v>500</v>
      </c>
      <c r="AM945" s="39" t="s">
        <v>292</v>
      </c>
      <c r="AN945" s="41" t="s">
        <v>95</v>
      </c>
      <c r="AO945" s="39" t="s">
        <v>1495</v>
      </c>
      <c r="AP945" s="40"/>
      <c r="AQ945" s="38"/>
      <c r="AR945" s="39" t="s">
        <v>118</v>
      </c>
      <c r="AS945" s="40">
        <v>0.3</v>
      </c>
      <c r="AT945" s="40">
        <v>0.7</v>
      </c>
      <c r="AU945" s="41">
        <v>0.3</v>
      </c>
      <c r="AV945" s="31"/>
      <c r="AW945" s="26">
        <v>1</v>
      </c>
      <c r="AX945" s="26"/>
      <c r="AY945" s="26">
        <v>1</v>
      </c>
      <c r="AZ945" s="26"/>
      <c r="BA945" s="25"/>
      <c r="BB945" s="24">
        <v>175</v>
      </c>
      <c r="BC945" s="26">
        <v>30</v>
      </c>
      <c r="BD945" s="32" t="s">
        <v>70</v>
      </c>
      <c r="BE945" s="32">
        <v>50</v>
      </c>
      <c r="BF945" s="35" t="s">
        <v>89</v>
      </c>
      <c r="BG945" s="26" t="s">
        <v>359</v>
      </c>
      <c r="BH945" s="29">
        <v>25</v>
      </c>
      <c r="BI945" s="26" t="s">
        <v>329</v>
      </c>
      <c r="BJ945" s="41"/>
      <c r="BK945" s="36"/>
      <c r="BL945" s="204" t="str">
        <f t="shared" si="15"/>
        <v>insert into Pokemon values ( 944, Minior (Red Core), level, 60,  100,  60, 100,  60,  120, trainer,  0)</v>
      </c>
    </row>
    <row r="946" spans="1:64" ht="12.75" customHeight="1">
      <c r="A946" s="86">
        <v>774.2</v>
      </c>
      <c r="B946" s="87" t="s">
        <v>1497</v>
      </c>
      <c r="C946" s="82"/>
      <c r="D946" s="83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>
        <v>213</v>
      </c>
      <c r="R946" s="84"/>
      <c r="S946" s="84"/>
      <c r="T946" s="84">
        <v>85</v>
      </c>
      <c r="U946" s="84"/>
      <c r="V946" s="84">
        <v>277</v>
      </c>
      <c r="W946" s="84"/>
      <c r="X946" s="84"/>
      <c r="Y946" s="84">
        <v>98</v>
      </c>
      <c r="Z946" s="84"/>
      <c r="AA946" s="84"/>
      <c r="AB946" s="84"/>
      <c r="AC946" s="84"/>
      <c r="AD946" s="84"/>
      <c r="AE946" s="85"/>
      <c r="AF946" s="17">
        <v>60</v>
      </c>
      <c r="AG946" s="18">
        <v>100</v>
      </c>
      <c r="AH946" s="19">
        <v>60</v>
      </c>
      <c r="AI946" s="20">
        <v>100</v>
      </c>
      <c r="AJ946" s="21">
        <v>60</v>
      </c>
      <c r="AK946" s="22">
        <v>120</v>
      </c>
      <c r="AL946" s="23">
        <f t="shared" si="0"/>
        <v>500</v>
      </c>
      <c r="AM946" s="24" t="s">
        <v>292</v>
      </c>
      <c r="AN946" s="25" t="s">
        <v>95</v>
      </c>
      <c r="AO946" s="39" t="s">
        <v>1495</v>
      </c>
      <c r="AP946" s="40"/>
      <c r="AQ946" s="38"/>
      <c r="AR946" s="39" t="s">
        <v>118</v>
      </c>
      <c r="AS946" s="40">
        <v>0.3</v>
      </c>
      <c r="AT946" s="40">
        <v>0.7</v>
      </c>
      <c r="AU946" s="41">
        <v>0.3</v>
      </c>
      <c r="AV946" s="31"/>
      <c r="AW946" s="26">
        <v>1</v>
      </c>
      <c r="AX946" s="26"/>
      <c r="AY946" s="26">
        <v>1</v>
      </c>
      <c r="AZ946" s="26"/>
      <c r="BA946" s="25"/>
      <c r="BB946" s="24">
        <v>175</v>
      </c>
      <c r="BC946" s="26">
        <v>30</v>
      </c>
      <c r="BD946" s="32" t="s">
        <v>70</v>
      </c>
      <c r="BE946" s="32">
        <v>50</v>
      </c>
      <c r="BF946" s="35" t="s">
        <v>89</v>
      </c>
      <c r="BG946" s="26" t="s">
        <v>359</v>
      </c>
      <c r="BH946" s="29">
        <v>25</v>
      </c>
      <c r="BI946" s="26" t="s">
        <v>329</v>
      </c>
      <c r="BJ946" s="41"/>
      <c r="BK946" s="36"/>
      <c r="BL946" s="204" t="str">
        <f t="shared" si="15"/>
        <v>insert into Pokemon values ( 945, Minior (Orange Core), level, 60,  100,  60, 100,  60,  120, trainer,  0)</v>
      </c>
    </row>
    <row r="947" spans="1:64" ht="12.75" customHeight="1">
      <c r="A947" s="86">
        <v>774.3</v>
      </c>
      <c r="B947" s="87" t="s">
        <v>1498</v>
      </c>
      <c r="C947" s="82"/>
      <c r="D947" s="83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>
        <v>213</v>
      </c>
      <c r="R947" s="84"/>
      <c r="S947" s="84"/>
      <c r="T947" s="84">
        <v>85</v>
      </c>
      <c r="U947" s="84"/>
      <c r="V947" s="84">
        <v>277</v>
      </c>
      <c r="W947" s="84"/>
      <c r="X947" s="84"/>
      <c r="Y947" s="84">
        <v>98</v>
      </c>
      <c r="Z947" s="84"/>
      <c r="AA947" s="84"/>
      <c r="AB947" s="84"/>
      <c r="AC947" s="84"/>
      <c r="AD947" s="84"/>
      <c r="AE947" s="85"/>
      <c r="AF947" s="17">
        <v>60</v>
      </c>
      <c r="AG947" s="18">
        <v>100</v>
      </c>
      <c r="AH947" s="19">
        <v>60</v>
      </c>
      <c r="AI947" s="20">
        <v>100</v>
      </c>
      <c r="AJ947" s="21">
        <v>60</v>
      </c>
      <c r="AK947" s="22">
        <v>120</v>
      </c>
      <c r="AL947" s="23">
        <f t="shared" si="0"/>
        <v>500</v>
      </c>
      <c r="AM947" s="24" t="s">
        <v>292</v>
      </c>
      <c r="AN947" s="25" t="s">
        <v>95</v>
      </c>
      <c r="AO947" s="39" t="s">
        <v>1495</v>
      </c>
      <c r="AP947" s="40"/>
      <c r="AQ947" s="38"/>
      <c r="AR947" s="39" t="s">
        <v>118</v>
      </c>
      <c r="AS947" s="40">
        <v>0.3</v>
      </c>
      <c r="AT947" s="40">
        <v>0.7</v>
      </c>
      <c r="AU947" s="41">
        <v>0.3</v>
      </c>
      <c r="AV947" s="31"/>
      <c r="AW947" s="26">
        <v>1</v>
      </c>
      <c r="AX947" s="26"/>
      <c r="AY947" s="26">
        <v>1</v>
      </c>
      <c r="AZ947" s="26"/>
      <c r="BA947" s="25"/>
      <c r="BB947" s="24">
        <v>175</v>
      </c>
      <c r="BC947" s="26">
        <v>30</v>
      </c>
      <c r="BD947" s="32" t="s">
        <v>70</v>
      </c>
      <c r="BE947" s="32">
        <v>50</v>
      </c>
      <c r="BF947" s="35" t="s">
        <v>132</v>
      </c>
      <c r="BG947" s="26" t="s">
        <v>359</v>
      </c>
      <c r="BH947" s="29">
        <v>25</v>
      </c>
      <c r="BI947" s="26" t="s">
        <v>329</v>
      </c>
      <c r="BJ947" s="41"/>
      <c r="BK947" s="36"/>
      <c r="BL947" s="204" t="str">
        <f t="shared" si="15"/>
        <v>insert into Pokemon values ( 946, Minior (Yellow Core), level, 60,  100,  60, 100,  60,  120, trainer,  0)</v>
      </c>
    </row>
    <row r="948" spans="1:64" ht="12.75" customHeight="1">
      <c r="A948" s="86">
        <v>774.4</v>
      </c>
      <c r="B948" s="87" t="s">
        <v>1499</v>
      </c>
      <c r="C948" s="82"/>
      <c r="D948" s="83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>
        <v>213</v>
      </c>
      <c r="R948" s="84"/>
      <c r="S948" s="84"/>
      <c r="T948" s="84">
        <v>85</v>
      </c>
      <c r="U948" s="84"/>
      <c r="V948" s="84">
        <v>277</v>
      </c>
      <c r="W948" s="84"/>
      <c r="X948" s="84"/>
      <c r="Y948" s="84">
        <v>98</v>
      </c>
      <c r="Z948" s="84"/>
      <c r="AA948" s="84"/>
      <c r="AB948" s="84"/>
      <c r="AC948" s="84"/>
      <c r="AD948" s="84"/>
      <c r="AE948" s="85"/>
      <c r="AF948" s="17">
        <v>60</v>
      </c>
      <c r="AG948" s="18">
        <v>100</v>
      </c>
      <c r="AH948" s="19">
        <v>60</v>
      </c>
      <c r="AI948" s="20">
        <v>100</v>
      </c>
      <c r="AJ948" s="21">
        <v>60</v>
      </c>
      <c r="AK948" s="22">
        <v>120</v>
      </c>
      <c r="AL948" s="23">
        <f t="shared" si="0"/>
        <v>500</v>
      </c>
      <c r="AM948" s="24" t="s">
        <v>292</v>
      </c>
      <c r="AN948" s="25" t="s">
        <v>95</v>
      </c>
      <c r="AO948" s="39" t="s">
        <v>1495</v>
      </c>
      <c r="AP948" s="40"/>
      <c r="AQ948" s="38"/>
      <c r="AR948" s="39" t="s">
        <v>118</v>
      </c>
      <c r="AS948" s="40">
        <v>0.3</v>
      </c>
      <c r="AT948" s="40">
        <v>0.7</v>
      </c>
      <c r="AU948" s="41">
        <v>0.3</v>
      </c>
      <c r="AV948" s="31"/>
      <c r="AW948" s="26">
        <v>1</v>
      </c>
      <c r="AX948" s="26"/>
      <c r="AY948" s="26">
        <v>1</v>
      </c>
      <c r="AZ948" s="26"/>
      <c r="BA948" s="25"/>
      <c r="BB948" s="24">
        <v>175</v>
      </c>
      <c r="BC948" s="26">
        <v>30</v>
      </c>
      <c r="BD948" s="32" t="s">
        <v>70</v>
      </c>
      <c r="BE948" s="32">
        <v>50</v>
      </c>
      <c r="BF948" s="35" t="s">
        <v>71</v>
      </c>
      <c r="BG948" s="26" t="s">
        <v>359</v>
      </c>
      <c r="BH948" s="29">
        <v>25</v>
      </c>
      <c r="BI948" s="26" t="s">
        <v>329</v>
      </c>
      <c r="BJ948" s="41"/>
      <c r="BK948" s="36"/>
      <c r="BL948" s="204" t="str">
        <f t="shared" si="15"/>
        <v>insert into Pokemon values ( 947, Minior (Green Core), level, 60,  100,  60, 100,  60,  120, trainer,  0)</v>
      </c>
    </row>
    <row r="949" spans="1:64" ht="12.75" customHeight="1">
      <c r="A949" s="86">
        <v>774.5</v>
      </c>
      <c r="B949" s="87" t="s">
        <v>1500</v>
      </c>
      <c r="C949" s="82"/>
      <c r="D949" s="83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>
        <v>213</v>
      </c>
      <c r="R949" s="84"/>
      <c r="S949" s="84"/>
      <c r="T949" s="84">
        <v>85</v>
      </c>
      <c r="U949" s="84"/>
      <c r="V949" s="84">
        <v>277</v>
      </c>
      <c r="W949" s="84"/>
      <c r="X949" s="84"/>
      <c r="Y949" s="84">
        <v>98</v>
      </c>
      <c r="Z949" s="84"/>
      <c r="AA949" s="84"/>
      <c r="AB949" s="84"/>
      <c r="AC949" s="84"/>
      <c r="AD949" s="84"/>
      <c r="AE949" s="85"/>
      <c r="AF949" s="17">
        <v>60</v>
      </c>
      <c r="AG949" s="18">
        <v>100</v>
      </c>
      <c r="AH949" s="19">
        <v>60</v>
      </c>
      <c r="AI949" s="20">
        <v>100</v>
      </c>
      <c r="AJ949" s="21">
        <v>60</v>
      </c>
      <c r="AK949" s="22">
        <v>120</v>
      </c>
      <c r="AL949" s="23">
        <f t="shared" si="0"/>
        <v>500</v>
      </c>
      <c r="AM949" s="24" t="s">
        <v>292</v>
      </c>
      <c r="AN949" s="25" t="s">
        <v>95</v>
      </c>
      <c r="AO949" s="39" t="s">
        <v>1495</v>
      </c>
      <c r="AP949" s="40"/>
      <c r="AQ949" s="38"/>
      <c r="AR949" s="39" t="s">
        <v>118</v>
      </c>
      <c r="AS949" s="40">
        <v>0.3</v>
      </c>
      <c r="AT949" s="40">
        <v>0.7</v>
      </c>
      <c r="AU949" s="41">
        <v>0.3</v>
      </c>
      <c r="AV949" s="31"/>
      <c r="AW949" s="26">
        <v>1</v>
      </c>
      <c r="AX949" s="26"/>
      <c r="AY949" s="26">
        <v>1</v>
      </c>
      <c r="AZ949" s="26"/>
      <c r="BA949" s="25"/>
      <c r="BB949" s="24">
        <v>175</v>
      </c>
      <c r="BC949" s="26">
        <v>30</v>
      </c>
      <c r="BD949" s="32" t="s">
        <v>70</v>
      </c>
      <c r="BE949" s="32">
        <v>50</v>
      </c>
      <c r="BF949" s="35" t="s">
        <v>107</v>
      </c>
      <c r="BG949" s="26" t="s">
        <v>359</v>
      </c>
      <c r="BH949" s="29">
        <v>25</v>
      </c>
      <c r="BI949" s="26" t="s">
        <v>329</v>
      </c>
      <c r="BJ949" s="41"/>
      <c r="BK949" s="36"/>
      <c r="BL949" s="204" t="str">
        <f t="shared" si="15"/>
        <v>insert into Pokemon values ( 948, Minior (Blue Core), level, 60,  100,  60, 100,  60,  120, trainer,  0)</v>
      </c>
    </row>
    <row r="950" spans="1:64" ht="12.75" customHeight="1">
      <c r="A950" s="86">
        <v>774.6</v>
      </c>
      <c r="B950" s="87" t="s">
        <v>1501</v>
      </c>
      <c r="C950" s="82"/>
      <c r="D950" s="83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>
        <v>213</v>
      </c>
      <c r="R950" s="84"/>
      <c r="S950" s="84"/>
      <c r="T950" s="84">
        <v>85</v>
      </c>
      <c r="U950" s="84"/>
      <c r="V950" s="84">
        <v>277</v>
      </c>
      <c r="W950" s="84"/>
      <c r="X950" s="84"/>
      <c r="Y950" s="84">
        <v>98</v>
      </c>
      <c r="Z950" s="84"/>
      <c r="AA950" s="84"/>
      <c r="AB950" s="84"/>
      <c r="AC950" s="84"/>
      <c r="AD950" s="84"/>
      <c r="AE950" s="85"/>
      <c r="AF950" s="17">
        <v>60</v>
      </c>
      <c r="AG950" s="18">
        <v>100</v>
      </c>
      <c r="AH950" s="19">
        <v>60</v>
      </c>
      <c r="AI950" s="20">
        <v>100</v>
      </c>
      <c r="AJ950" s="21">
        <v>60</v>
      </c>
      <c r="AK950" s="22">
        <v>120</v>
      </c>
      <c r="AL950" s="23">
        <f t="shared" si="0"/>
        <v>500</v>
      </c>
      <c r="AM950" s="24" t="s">
        <v>292</v>
      </c>
      <c r="AN950" s="25" t="s">
        <v>95</v>
      </c>
      <c r="AO950" s="39" t="s">
        <v>1495</v>
      </c>
      <c r="AP950" s="40"/>
      <c r="AQ950" s="38"/>
      <c r="AR950" s="39" t="s">
        <v>118</v>
      </c>
      <c r="AS950" s="40">
        <v>0.3</v>
      </c>
      <c r="AT950" s="40">
        <v>0.7</v>
      </c>
      <c r="AU950" s="41">
        <v>0.3</v>
      </c>
      <c r="AV950" s="31"/>
      <c r="AW950" s="26">
        <v>1</v>
      </c>
      <c r="AX950" s="26"/>
      <c r="AY950" s="26">
        <v>1</v>
      </c>
      <c r="AZ950" s="26"/>
      <c r="BA950" s="25"/>
      <c r="BB950" s="24">
        <v>175</v>
      </c>
      <c r="BC950" s="26">
        <v>30</v>
      </c>
      <c r="BD950" s="32" t="s">
        <v>70</v>
      </c>
      <c r="BE950" s="32">
        <v>50</v>
      </c>
      <c r="BF950" s="35" t="s">
        <v>107</v>
      </c>
      <c r="BG950" s="26" t="s">
        <v>359</v>
      </c>
      <c r="BH950" s="29">
        <v>25</v>
      </c>
      <c r="BI950" s="26" t="s">
        <v>329</v>
      </c>
      <c r="BJ950" s="41"/>
      <c r="BK950" s="36"/>
      <c r="BL950" s="204" t="str">
        <f t="shared" si="15"/>
        <v>insert into Pokemon values ( 949, Minior (Indigo Core), level, 60,  100,  60, 100,  60,  120, trainer,  0)</v>
      </c>
    </row>
    <row r="951" spans="1:64" ht="12.75" customHeight="1">
      <c r="A951" s="86">
        <v>774.7</v>
      </c>
      <c r="B951" s="87" t="s">
        <v>1502</v>
      </c>
      <c r="C951" s="82"/>
      <c r="D951" s="83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>
        <v>213</v>
      </c>
      <c r="R951" s="84"/>
      <c r="S951" s="84"/>
      <c r="T951" s="84">
        <v>85</v>
      </c>
      <c r="U951" s="84"/>
      <c r="V951" s="84">
        <v>277</v>
      </c>
      <c r="W951" s="84"/>
      <c r="X951" s="84"/>
      <c r="Y951" s="84">
        <v>98</v>
      </c>
      <c r="Z951" s="84"/>
      <c r="AA951" s="84"/>
      <c r="AB951" s="84"/>
      <c r="AC951" s="84"/>
      <c r="AD951" s="84"/>
      <c r="AE951" s="85"/>
      <c r="AF951" s="17">
        <v>60</v>
      </c>
      <c r="AG951" s="18">
        <v>100</v>
      </c>
      <c r="AH951" s="19">
        <v>60</v>
      </c>
      <c r="AI951" s="20">
        <v>100</v>
      </c>
      <c r="AJ951" s="21">
        <v>60</v>
      </c>
      <c r="AK951" s="22">
        <v>120</v>
      </c>
      <c r="AL951" s="23">
        <f t="shared" si="0"/>
        <v>500</v>
      </c>
      <c r="AM951" s="24" t="s">
        <v>292</v>
      </c>
      <c r="AN951" s="25" t="s">
        <v>95</v>
      </c>
      <c r="AO951" s="39" t="s">
        <v>1495</v>
      </c>
      <c r="AP951" s="40"/>
      <c r="AQ951" s="38"/>
      <c r="AR951" s="39" t="s">
        <v>118</v>
      </c>
      <c r="AS951" s="40">
        <v>0.3</v>
      </c>
      <c r="AT951" s="40">
        <v>0.7</v>
      </c>
      <c r="AU951" s="41">
        <v>0.3</v>
      </c>
      <c r="AV951" s="31"/>
      <c r="AW951" s="26">
        <v>1</v>
      </c>
      <c r="AX951" s="26"/>
      <c r="AY951" s="26">
        <v>1</v>
      </c>
      <c r="AZ951" s="26"/>
      <c r="BA951" s="25"/>
      <c r="BB951" s="24">
        <v>175</v>
      </c>
      <c r="BC951" s="26">
        <v>30</v>
      </c>
      <c r="BD951" s="32" t="s">
        <v>70</v>
      </c>
      <c r="BE951" s="32">
        <v>50</v>
      </c>
      <c r="BF951" s="35" t="s">
        <v>155</v>
      </c>
      <c r="BG951" s="26" t="s">
        <v>359</v>
      </c>
      <c r="BH951" s="29">
        <v>25</v>
      </c>
      <c r="BI951" s="26" t="s">
        <v>329</v>
      </c>
      <c r="BJ951" s="41"/>
      <c r="BK951" s="36"/>
      <c r="BL951" s="204" t="str">
        <f t="shared" si="15"/>
        <v>insert into Pokemon values ( 950, Minior (Violet Core), level, 60,  100,  60, 100,  60,  120, trainer,  0)</v>
      </c>
    </row>
    <row r="952" spans="1:64" ht="12.75" customHeight="1">
      <c r="A952" s="86">
        <v>775</v>
      </c>
      <c r="B952" s="82" t="s">
        <v>1503</v>
      </c>
      <c r="C952" s="82"/>
      <c r="D952" s="83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>
        <v>222</v>
      </c>
      <c r="R952" s="84"/>
      <c r="S952" s="84"/>
      <c r="T952" s="84">
        <v>94</v>
      </c>
      <c r="U952" s="84"/>
      <c r="V952" s="84">
        <v>286</v>
      </c>
      <c r="W952" s="84"/>
      <c r="X952" s="84"/>
      <c r="Y952" s="84">
        <v>107</v>
      </c>
      <c r="Z952" s="84"/>
      <c r="AA952" s="84"/>
      <c r="AB952" s="84"/>
      <c r="AC952" s="84"/>
      <c r="AD952" s="84"/>
      <c r="AE952" s="85">
        <v>315</v>
      </c>
      <c r="AF952" s="17">
        <v>65</v>
      </c>
      <c r="AG952" s="18">
        <v>115</v>
      </c>
      <c r="AH952" s="19">
        <v>65</v>
      </c>
      <c r="AI952" s="20">
        <v>75</v>
      </c>
      <c r="AJ952" s="21">
        <v>95</v>
      </c>
      <c r="AK952" s="22">
        <v>65</v>
      </c>
      <c r="AL952" s="23">
        <f t="shared" si="0"/>
        <v>480</v>
      </c>
      <c r="AM952" s="24" t="s">
        <v>141</v>
      </c>
      <c r="AN952" s="41"/>
      <c r="AO952" s="39" t="s">
        <v>1504</v>
      </c>
      <c r="AP952" s="40"/>
      <c r="AQ952" s="38"/>
      <c r="AR952" s="39" t="s">
        <v>178</v>
      </c>
      <c r="AS952" s="40">
        <v>0.4</v>
      </c>
      <c r="AT952" s="40">
        <v>43.9</v>
      </c>
      <c r="AU952" s="41">
        <v>19.899999999999999</v>
      </c>
      <c r="AV952" s="31"/>
      <c r="AW952" s="26">
        <v>2</v>
      </c>
      <c r="AX952" s="26"/>
      <c r="AY952" s="26"/>
      <c r="AZ952" s="26"/>
      <c r="BA952" s="25"/>
      <c r="BB952" s="24">
        <v>168</v>
      </c>
      <c r="BC952" s="26">
        <v>45</v>
      </c>
      <c r="BD952" s="32" t="s">
        <v>288</v>
      </c>
      <c r="BE952" s="32">
        <v>50</v>
      </c>
      <c r="BF952" s="35" t="s">
        <v>107</v>
      </c>
      <c r="BG952" s="26" t="s">
        <v>120</v>
      </c>
      <c r="BH952" s="29">
        <v>20</v>
      </c>
      <c r="BI952" s="26" t="s">
        <v>156</v>
      </c>
      <c r="BJ952" s="41"/>
      <c r="BK952" s="36"/>
      <c r="BL952" s="204" t="str">
        <f t="shared" si="15"/>
        <v>insert into Pokemon values ( 951, Komala, level, 65,  115,  65, 75,  95,  65, trainer,  0)</v>
      </c>
    </row>
    <row r="953" spans="1:64" ht="12.75" customHeight="1">
      <c r="A953" s="86">
        <v>776</v>
      </c>
      <c r="B953" s="82" t="s">
        <v>1505</v>
      </c>
      <c r="C953" s="82"/>
      <c r="D953" s="83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>
        <v>224</v>
      </c>
      <c r="R953" s="84"/>
      <c r="S953" s="84"/>
      <c r="T953" s="84">
        <v>96</v>
      </c>
      <c r="U953" s="84"/>
      <c r="V953" s="84">
        <v>288</v>
      </c>
      <c r="W953" s="84"/>
      <c r="X953" s="84"/>
      <c r="Y953" s="84">
        <v>109</v>
      </c>
      <c r="Z953" s="84"/>
      <c r="AA953" s="84">
        <v>347</v>
      </c>
      <c r="AB953" s="84"/>
      <c r="AC953" s="84"/>
      <c r="AD953" s="84"/>
      <c r="AE953" s="85"/>
      <c r="AF953" s="17">
        <v>60</v>
      </c>
      <c r="AG953" s="18">
        <v>78</v>
      </c>
      <c r="AH953" s="19">
        <v>135</v>
      </c>
      <c r="AI953" s="20">
        <v>91</v>
      </c>
      <c r="AJ953" s="21">
        <v>85</v>
      </c>
      <c r="AK953" s="22">
        <v>36</v>
      </c>
      <c r="AL953" s="23">
        <f t="shared" si="0"/>
        <v>485</v>
      </c>
      <c r="AM953" s="24" t="s">
        <v>85</v>
      </c>
      <c r="AN953" s="25" t="s">
        <v>90</v>
      </c>
      <c r="AO953" s="39" t="s">
        <v>354</v>
      </c>
      <c r="AP953" s="40"/>
      <c r="AQ953" s="38"/>
      <c r="AR953" s="39" t="s">
        <v>79</v>
      </c>
      <c r="AS953" s="40">
        <v>2</v>
      </c>
      <c r="AT953" s="40">
        <v>467.4</v>
      </c>
      <c r="AU953" s="41">
        <v>212</v>
      </c>
      <c r="AV953" s="31"/>
      <c r="AW953" s="26"/>
      <c r="AX953" s="26">
        <v>2</v>
      </c>
      <c r="AY953" s="26"/>
      <c r="AZ953" s="26"/>
      <c r="BA953" s="25"/>
      <c r="BB953" s="24">
        <v>170</v>
      </c>
      <c r="BC953" s="26">
        <v>70</v>
      </c>
      <c r="BD953" s="32" t="s">
        <v>119</v>
      </c>
      <c r="BE953" s="32">
        <v>50</v>
      </c>
      <c r="BF953" s="35" t="s">
        <v>89</v>
      </c>
      <c r="BG953" s="26" t="s">
        <v>120</v>
      </c>
      <c r="BH953" s="29">
        <v>20</v>
      </c>
      <c r="BI953" s="26" t="s">
        <v>73</v>
      </c>
      <c r="BJ953" s="25" t="s">
        <v>90</v>
      </c>
      <c r="BK953" s="36"/>
      <c r="BL953" s="204" t="str">
        <f t="shared" si="15"/>
        <v>insert into Pokemon values ( 952, Turtonator, level, 60,  78,  135, 91,  85,  36, trainer,  0)</v>
      </c>
    </row>
    <row r="954" spans="1:64" ht="12.75" customHeight="1">
      <c r="A954" s="86">
        <v>777</v>
      </c>
      <c r="B954" s="82" t="s">
        <v>1506</v>
      </c>
      <c r="C954" s="82"/>
      <c r="D954" s="83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>
        <v>225</v>
      </c>
      <c r="R954" s="84"/>
      <c r="S954" s="84"/>
      <c r="T954" s="84">
        <v>97</v>
      </c>
      <c r="U954" s="84"/>
      <c r="V954" s="84">
        <v>292</v>
      </c>
      <c r="W954" s="84"/>
      <c r="X954" s="84"/>
      <c r="Y954" s="84">
        <v>113</v>
      </c>
      <c r="Z954" s="84"/>
      <c r="AA954" s="84">
        <v>348</v>
      </c>
      <c r="AB954" s="84"/>
      <c r="AC954" s="84"/>
      <c r="AD954" s="84"/>
      <c r="AE954" s="85"/>
      <c r="AF954" s="17">
        <v>65</v>
      </c>
      <c r="AG954" s="18">
        <v>98</v>
      </c>
      <c r="AH954" s="19">
        <v>63</v>
      </c>
      <c r="AI954" s="20">
        <v>40</v>
      </c>
      <c r="AJ954" s="21">
        <v>73</v>
      </c>
      <c r="AK954" s="22">
        <v>96</v>
      </c>
      <c r="AL954" s="23">
        <f t="shared" si="0"/>
        <v>435</v>
      </c>
      <c r="AM954" s="24" t="s">
        <v>175</v>
      </c>
      <c r="AN954" s="25" t="s">
        <v>192</v>
      </c>
      <c r="AO954" s="39" t="s">
        <v>1507</v>
      </c>
      <c r="AP954" s="40" t="s">
        <v>177</v>
      </c>
      <c r="AQ954" s="38" t="s">
        <v>328</v>
      </c>
      <c r="AR954" s="39" t="s">
        <v>118</v>
      </c>
      <c r="AS954" s="40">
        <v>0.3</v>
      </c>
      <c r="AT954" s="40">
        <v>7.3</v>
      </c>
      <c r="AU954" s="41">
        <v>3.3</v>
      </c>
      <c r="AV954" s="31"/>
      <c r="AW954" s="26">
        <v>2</v>
      </c>
      <c r="AX954" s="26"/>
      <c r="AY954" s="26"/>
      <c r="AZ954" s="26"/>
      <c r="BA954" s="25"/>
      <c r="BB954" s="24">
        <v>152</v>
      </c>
      <c r="BC954" s="26">
        <v>180</v>
      </c>
      <c r="BD954" s="32" t="s">
        <v>119</v>
      </c>
      <c r="BE954" s="32">
        <v>50</v>
      </c>
      <c r="BF954" s="35" t="s">
        <v>313</v>
      </c>
      <c r="BG954" s="26" t="s">
        <v>120</v>
      </c>
      <c r="BH954" s="40">
        <v>10</v>
      </c>
      <c r="BI954" s="26" t="s">
        <v>156</v>
      </c>
      <c r="BJ954" s="25" t="s">
        <v>179</v>
      </c>
      <c r="BK954" s="36"/>
      <c r="BL954" s="204" t="str">
        <f t="shared" si="15"/>
        <v>insert into Pokemon values ( 953, Togedemaru, level, 65,  98,  63, 40,  73,  96, trainer,  0)</v>
      </c>
    </row>
    <row r="955" spans="1:64" ht="12.75" customHeight="1">
      <c r="A955" s="86">
        <v>778</v>
      </c>
      <c r="B955" s="82" t="s">
        <v>1508</v>
      </c>
      <c r="C955" s="82"/>
      <c r="D955" s="83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>
        <v>242</v>
      </c>
      <c r="R955" s="84"/>
      <c r="S955" s="84"/>
      <c r="T955" s="84">
        <v>114</v>
      </c>
      <c r="U955" s="84"/>
      <c r="V955" s="84">
        <v>315</v>
      </c>
      <c r="W955" s="84"/>
      <c r="X955" s="84"/>
      <c r="Y955" s="84">
        <v>136</v>
      </c>
      <c r="Z955" s="84"/>
      <c r="AA955" s="84">
        <v>301</v>
      </c>
      <c r="AB955" s="84"/>
      <c r="AC955" s="84">
        <v>46</v>
      </c>
      <c r="AD955" s="84"/>
      <c r="AE955" s="85">
        <v>239</v>
      </c>
      <c r="AF955" s="17">
        <v>55</v>
      </c>
      <c r="AG955" s="18">
        <v>90</v>
      </c>
      <c r="AH955" s="19">
        <v>80</v>
      </c>
      <c r="AI955" s="20">
        <v>50</v>
      </c>
      <c r="AJ955" s="21">
        <v>105</v>
      </c>
      <c r="AK955" s="22">
        <v>96</v>
      </c>
      <c r="AL955" s="23">
        <f t="shared" si="0"/>
        <v>476</v>
      </c>
      <c r="AM955" s="24" t="s">
        <v>389</v>
      </c>
      <c r="AN955" s="25" t="s">
        <v>179</v>
      </c>
      <c r="AO955" s="39" t="s">
        <v>1509</v>
      </c>
      <c r="AP955" s="40"/>
      <c r="AQ955" s="38"/>
      <c r="AR955" s="39" t="s">
        <v>256</v>
      </c>
      <c r="AS955" s="40">
        <v>0.2</v>
      </c>
      <c r="AT955" s="40">
        <v>1.5</v>
      </c>
      <c r="AU955" s="41">
        <v>0.7</v>
      </c>
      <c r="AV955" s="31"/>
      <c r="AW955" s="26"/>
      <c r="AX955" s="26"/>
      <c r="AY955" s="26"/>
      <c r="AZ955" s="26">
        <v>2</v>
      </c>
      <c r="BA955" s="25"/>
      <c r="BB955" s="24">
        <v>167</v>
      </c>
      <c r="BC955" s="26">
        <v>45</v>
      </c>
      <c r="BD955" s="32" t="s">
        <v>119</v>
      </c>
      <c r="BE955" s="32">
        <v>50</v>
      </c>
      <c r="BF955" s="35" t="s">
        <v>132</v>
      </c>
      <c r="BG955" s="26" t="s">
        <v>120</v>
      </c>
      <c r="BH955" s="29">
        <v>20</v>
      </c>
      <c r="BI955" s="26" t="s">
        <v>377</v>
      </c>
      <c r="BJ955" s="41"/>
      <c r="BK955" s="36"/>
      <c r="BL955" s="204" t="str">
        <f t="shared" si="15"/>
        <v>insert into Pokemon values ( 954, Mimikyu, level, 55,  90,  80, 50,  105,  96, trainer,  0)</v>
      </c>
    </row>
    <row r="956" spans="1:64" ht="12.75" customHeight="1">
      <c r="A956" s="86">
        <v>779</v>
      </c>
      <c r="B956" s="82" t="s">
        <v>1510</v>
      </c>
      <c r="C956" s="82"/>
      <c r="D956" s="83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>
        <v>243</v>
      </c>
      <c r="R956" s="84"/>
      <c r="S956" s="84"/>
      <c r="T956" s="84">
        <v>115</v>
      </c>
      <c r="U956" s="84"/>
      <c r="V956" s="84">
        <v>320</v>
      </c>
      <c r="W956" s="84"/>
      <c r="X956" s="84"/>
      <c r="Y956" s="84">
        <v>141</v>
      </c>
      <c r="Z956" s="84"/>
      <c r="AA956" s="84"/>
      <c r="AB956" s="84"/>
      <c r="AC956" s="84"/>
      <c r="AD956" s="84"/>
      <c r="AE956" s="85">
        <v>335</v>
      </c>
      <c r="AF956" s="17">
        <v>68</v>
      </c>
      <c r="AG956" s="18">
        <v>105</v>
      </c>
      <c r="AH956" s="19">
        <v>70</v>
      </c>
      <c r="AI956" s="20">
        <v>70</v>
      </c>
      <c r="AJ956" s="21">
        <v>70</v>
      </c>
      <c r="AK956" s="22">
        <v>92</v>
      </c>
      <c r="AL956" s="23">
        <f t="shared" si="0"/>
        <v>475</v>
      </c>
      <c r="AM956" s="24" t="s">
        <v>103</v>
      </c>
      <c r="AN956" s="25" t="s">
        <v>184</v>
      </c>
      <c r="AO956" s="39" t="s">
        <v>1511</v>
      </c>
      <c r="AP956" s="40" t="s">
        <v>1409</v>
      </c>
      <c r="AQ956" s="38" t="s">
        <v>252</v>
      </c>
      <c r="AR956" s="39" t="s">
        <v>211</v>
      </c>
      <c r="AS956" s="40">
        <v>0.9</v>
      </c>
      <c r="AT956" s="40">
        <v>41.9</v>
      </c>
      <c r="AU956" s="41">
        <v>19</v>
      </c>
      <c r="AV956" s="31"/>
      <c r="AW956" s="26">
        <v>2</v>
      </c>
      <c r="AX956" s="26"/>
      <c r="AY956" s="26"/>
      <c r="AZ956" s="26"/>
      <c r="BA956" s="25"/>
      <c r="BB956" s="24">
        <v>166</v>
      </c>
      <c r="BC956" s="26">
        <v>80</v>
      </c>
      <c r="BD956" s="32" t="s">
        <v>119</v>
      </c>
      <c r="BE956" s="32">
        <v>50</v>
      </c>
      <c r="BF956" s="35" t="s">
        <v>218</v>
      </c>
      <c r="BG956" s="26" t="s">
        <v>120</v>
      </c>
      <c r="BH956" s="29">
        <v>15</v>
      </c>
      <c r="BI956" s="26" t="s">
        <v>456</v>
      </c>
      <c r="BJ956" s="41"/>
      <c r="BK956" s="36"/>
      <c r="BL956" s="204" t="str">
        <f t="shared" si="15"/>
        <v>insert into Pokemon values ( 955, Bruxish, level, 68,  105,  70, 70,  70,  92, trainer,  0)</v>
      </c>
    </row>
    <row r="957" spans="1:64" ht="12.75" customHeight="1">
      <c r="A957" s="86">
        <v>780</v>
      </c>
      <c r="B957" s="82" t="s">
        <v>1512</v>
      </c>
      <c r="C957" s="82"/>
      <c r="D957" s="83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>
        <v>244</v>
      </c>
      <c r="R957" s="84"/>
      <c r="S957" s="84"/>
      <c r="T957" s="84">
        <v>116</v>
      </c>
      <c r="U957" s="84"/>
      <c r="V957" s="84">
        <v>321</v>
      </c>
      <c r="W957" s="84"/>
      <c r="X957" s="84"/>
      <c r="Y957" s="84">
        <v>142</v>
      </c>
      <c r="Z957" s="84"/>
      <c r="AA957" s="84">
        <v>346</v>
      </c>
      <c r="AB957" s="84"/>
      <c r="AC957" s="84"/>
      <c r="AD957" s="84"/>
      <c r="AE957" s="85"/>
      <c r="AF957" s="17">
        <v>78</v>
      </c>
      <c r="AG957" s="18">
        <v>60</v>
      </c>
      <c r="AH957" s="19">
        <v>85</v>
      </c>
      <c r="AI957" s="20">
        <v>135</v>
      </c>
      <c r="AJ957" s="21">
        <v>91</v>
      </c>
      <c r="AK957" s="22">
        <v>36</v>
      </c>
      <c r="AL957" s="23">
        <f t="shared" si="0"/>
        <v>485</v>
      </c>
      <c r="AM957" s="24" t="s">
        <v>141</v>
      </c>
      <c r="AN957" s="25" t="s">
        <v>90</v>
      </c>
      <c r="AO957" s="39" t="s">
        <v>1513</v>
      </c>
      <c r="AP957" s="40" t="s">
        <v>1514</v>
      </c>
      <c r="AQ957" s="38" t="s">
        <v>275</v>
      </c>
      <c r="AR957" s="39" t="s">
        <v>436</v>
      </c>
      <c r="AS957" s="40">
        <v>3</v>
      </c>
      <c r="AT957" s="40">
        <v>407.9</v>
      </c>
      <c r="AU957" s="41">
        <v>185</v>
      </c>
      <c r="AV957" s="31"/>
      <c r="AW957" s="26"/>
      <c r="AX957" s="26"/>
      <c r="AY957" s="26">
        <v>2</v>
      </c>
      <c r="AZ957" s="26"/>
      <c r="BA957" s="25"/>
      <c r="BB957" s="24">
        <v>170</v>
      </c>
      <c r="BC957" s="26">
        <v>70</v>
      </c>
      <c r="BD957" s="32" t="s">
        <v>119</v>
      </c>
      <c r="BE957" s="32">
        <v>50</v>
      </c>
      <c r="BF957" s="35" t="s">
        <v>128</v>
      </c>
      <c r="BG957" s="26" t="s">
        <v>120</v>
      </c>
      <c r="BH957" s="29">
        <v>20</v>
      </c>
      <c r="BI957" s="26" t="s">
        <v>73</v>
      </c>
      <c r="BJ957" s="25" t="s">
        <v>90</v>
      </c>
      <c r="BK957" s="36"/>
      <c r="BL957" s="204" t="str">
        <f t="shared" si="15"/>
        <v>insert into Pokemon values ( 956, Drampa, level, 78,  60,  85, 135,  91,  36, trainer,  0)</v>
      </c>
    </row>
    <row r="958" spans="1:64" ht="12.75" customHeight="1">
      <c r="A958" s="86">
        <v>781</v>
      </c>
      <c r="B958" s="82" t="s">
        <v>1515</v>
      </c>
      <c r="C958" s="82"/>
      <c r="D958" s="83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>
        <v>263</v>
      </c>
      <c r="R958" s="84"/>
      <c r="S958" s="84"/>
      <c r="T958" s="84"/>
      <c r="U958" s="84">
        <v>78</v>
      </c>
      <c r="V958" s="84">
        <v>344</v>
      </c>
      <c r="W958" s="84"/>
      <c r="X958" s="84"/>
      <c r="Y958" s="84"/>
      <c r="Z958" s="84">
        <v>91</v>
      </c>
      <c r="AA958" s="84">
        <v>360</v>
      </c>
      <c r="AB958" s="84"/>
      <c r="AC958" s="84">
        <v>162</v>
      </c>
      <c r="AD958" s="84"/>
      <c r="AE958" s="85"/>
      <c r="AF958" s="17">
        <v>70</v>
      </c>
      <c r="AG958" s="18">
        <v>131</v>
      </c>
      <c r="AH958" s="19">
        <v>100</v>
      </c>
      <c r="AI958" s="20">
        <v>86</v>
      </c>
      <c r="AJ958" s="21">
        <v>90</v>
      </c>
      <c r="AK958" s="22">
        <v>40</v>
      </c>
      <c r="AL958" s="23">
        <f t="shared" si="0"/>
        <v>517</v>
      </c>
      <c r="AM958" s="24" t="s">
        <v>389</v>
      </c>
      <c r="AN958" s="25" t="s">
        <v>65</v>
      </c>
      <c r="AO958" s="39" t="s">
        <v>1516</v>
      </c>
      <c r="AP958" s="40"/>
      <c r="AQ958" s="38"/>
      <c r="AR958" s="39" t="s">
        <v>1517</v>
      </c>
      <c r="AS958" s="40">
        <v>3.9</v>
      </c>
      <c r="AT958" s="40">
        <v>463</v>
      </c>
      <c r="AU958" s="41">
        <v>210</v>
      </c>
      <c r="AV958" s="31"/>
      <c r="AW958" s="26">
        <v>2</v>
      </c>
      <c r="AX958" s="26"/>
      <c r="AY958" s="26"/>
      <c r="AZ958" s="26"/>
      <c r="BA958" s="25"/>
      <c r="BB958" s="24">
        <v>181</v>
      </c>
      <c r="BC958" s="26">
        <v>25</v>
      </c>
      <c r="BD958" s="32" t="s">
        <v>119</v>
      </c>
      <c r="BE958" s="32">
        <v>50</v>
      </c>
      <c r="BF958" s="35" t="s">
        <v>71</v>
      </c>
      <c r="BG958" s="26" t="s">
        <v>359</v>
      </c>
      <c r="BH958" s="29">
        <v>25</v>
      </c>
      <c r="BI958" s="26" t="s">
        <v>329</v>
      </c>
      <c r="BJ958" s="41"/>
      <c r="BK958" s="36"/>
      <c r="BL958" s="204" t="str">
        <f t="shared" si="15"/>
        <v>insert into Pokemon values ( 957, Dhelmise, level, 70,  131,  100, 86,  90,  40, trainer,  0)</v>
      </c>
    </row>
    <row r="959" spans="1:64" ht="12.75" customHeight="1">
      <c r="A959" s="86">
        <v>782</v>
      </c>
      <c r="B959" s="82" t="s">
        <v>1518</v>
      </c>
      <c r="C959" s="82" t="s">
        <v>523</v>
      </c>
      <c r="D959" s="83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>
        <v>271</v>
      </c>
      <c r="R959" s="84"/>
      <c r="S959" s="84"/>
      <c r="T959" s="84"/>
      <c r="U959" s="84">
        <v>86</v>
      </c>
      <c r="V959" s="84">
        <v>361</v>
      </c>
      <c r="W959" s="84"/>
      <c r="X959" s="84"/>
      <c r="Y959" s="84"/>
      <c r="Z959" s="84">
        <v>108</v>
      </c>
      <c r="AA959" s="84">
        <v>392</v>
      </c>
      <c r="AB959" s="84">
        <v>165</v>
      </c>
      <c r="AC959" s="84"/>
      <c r="AD959" s="84"/>
      <c r="AE959" s="85"/>
      <c r="AF959" s="17">
        <v>45</v>
      </c>
      <c r="AG959" s="18">
        <v>55</v>
      </c>
      <c r="AH959" s="19">
        <v>65</v>
      </c>
      <c r="AI959" s="20">
        <v>45</v>
      </c>
      <c r="AJ959" s="21">
        <v>45</v>
      </c>
      <c r="AK959" s="22">
        <v>45</v>
      </c>
      <c r="AL959" s="23">
        <f t="shared" si="0"/>
        <v>300</v>
      </c>
      <c r="AM959" s="24" t="s">
        <v>90</v>
      </c>
      <c r="AN959" s="41"/>
      <c r="AO959" s="39" t="s">
        <v>1519</v>
      </c>
      <c r="AP959" s="40" t="s">
        <v>1520</v>
      </c>
      <c r="AQ959" s="38" t="s">
        <v>385</v>
      </c>
      <c r="AR959" s="39" t="s">
        <v>88</v>
      </c>
      <c r="AS959" s="40">
        <v>0.6</v>
      </c>
      <c r="AT959" s="40">
        <v>65.5</v>
      </c>
      <c r="AU959" s="41">
        <v>29.7</v>
      </c>
      <c r="AV959" s="31"/>
      <c r="AW959" s="26"/>
      <c r="AX959" s="26">
        <v>1</v>
      </c>
      <c r="AY959" s="26"/>
      <c r="AZ959" s="26"/>
      <c r="BA959" s="25"/>
      <c r="BB959" s="24">
        <v>60</v>
      </c>
      <c r="BC959" s="26">
        <v>45</v>
      </c>
      <c r="BD959" s="32" t="s">
        <v>288</v>
      </c>
      <c r="BE959" s="32">
        <v>50</v>
      </c>
      <c r="BF959" s="35" t="s">
        <v>313</v>
      </c>
      <c r="BG959" s="26" t="s">
        <v>120</v>
      </c>
      <c r="BH959" s="29">
        <v>40</v>
      </c>
      <c r="BI959" s="26" t="s">
        <v>90</v>
      </c>
      <c r="BJ959" s="41"/>
      <c r="BK959" s="36" t="s">
        <v>432</v>
      </c>
      <c r="BL959" s="204" t="str">
        <f t="shared" si="15"/>
        <v>insert into Pokemon values ( 958, Jangmo-o, level, 45,  55,  65, 45,  45,  45, trainer,  Lv. 35)</v>
      </c>
    </row>
    <row r="960" spans="1:64" ht="12.75" customHeight="1">
      <c r="A960" s="86">
        <v>783</v>
      </c>
      <c r="B960" s="82" t="s">
        <v>1521</v>
      </c>
      <c r="C960" s="82" t="s">
        <v>523</v>
      </c>
      <c r="D960" s="83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>
        <v>272</v>
      </c>
      <c r="R960" s="84"/>
      <c r="S960" s="84"/>
      <c r="T960" s="84"/>
      <c r="U960" s="84">
        <v>87</v>
      </c>
      <c r="V960" s="84">
        <v>362</v>
      </c>
      <c r="W960" s="84"/>
      <c r="X960" s="84"/>
      <c r="Y960" s="84"/>
      <c r="Z960" s="84">
        <v>109</v>
      </c>
      <c r="AA960" s="84">
        <v>393</v>
      </c>
      <c r="AB960" s="84">
        <v>166</v>
      </c>
      <c r="AC960" s="84"/>
      <c r="AD960" s="84"/>
      <c r="AE960" s="85"/>
      <c r="AF960" s="17">
        <v>55</v>
      </c>
      <c r="AG960" s="18">
        <v>75</v>
      </c>
      <c r="AH960" s="19">
        <v>90</v>
      </c>
      <c r="AI960" s="20">
        <v>65</v>
      </c>
      <c r="AJ960" s="21">
        <v>70</v>
      </c>
      <c r="AK960" s="22">
        <v>65</v>
      </c>
      <c r="AL960" s="23">
        <f t="shared" si="0"/>
        <v>420</v>
      </c>
      <c r="AM960" s="24" t="s">
        <v>90</v>
      </c>
      <c r="AN960" s="25" t="s">
        <v>280</v>
      </c>
      <c r="AO960" s="39" t="s">
        <v>1519</v>
      </c>
      <c r="AP960" s="40" t="s">
        <v>1520</v>
      </c>
      <c r="AQ960" s="38" t="s">
        <v>385</v>
      </c>
      <c r="AR960" s="39" t="s">
        <v>167</v>
      </c>
      <c r="AS960" s="40">
        <v>1.2</v>
      </c>
      <c r="AT960" s="40">
        <v>103.6</v>
      </c>
      <c r="AU960" s="41">
        <v>47</v>
      </c>
      <c r="AV960" s="31"/>
      <c r="AW960" s="26"/>
      <c r="AX960" s="26">
        <v>2</v>
      </c>
      <c r="AY960" s="26"/>
      <c r="AZ960" s="26"/>
      <c r="BA960" s="25"/>
      <c r="BB960" s="24">
        <v>147</v>
      </c>
      <c r="BC960" s="26">
        <v>45</v>
      </c>
      <c r="BD960" s="32" t="s">
        <v>288</v>
      </c>
      <c r="BE960" s="32">
        <v>50</v>
      </c>
      <c r="BF960" s="35" t="s">
        <v>313</v>
      </c>
      <c r="BG960" s="26" t="s">
        <v>120</v>
      </c>
      <c r="BH960" s="29">
        <v>40</v>
      </c>
      <c r="BI960" s="26" t="s">
        <v>90</v>
      </c>
      <c r="BJ960" s="41"/>
      <c r="BK960" s="36" t="s">
        <v>805</v>
      </c>
      <c r="BL960" s="204" t="str">
        <f t="shared" si="15"/>
        <v>insert into Pokemon values ( 959, Hakamo-o, level, 55,  75,  90, 65,  70,  65, trainer,  Lv. 45)</v>
      </c>
    </row>
    <row r="961" spans="1:64" ht="12.75" customHeight="1">
      <c r="A961" s="86">
        <v>784</v>
      </c>
      <c r="B961" s="82" t="s">
        <v>1522</v>
      </c>
      <c r="C961" s="82" t="s">
        <v>523</v>
      </c>
      <c r="D961" s="83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>
        <v>273</v>
      </c>
      <c r="R961" s="84"/>
      <c r="S961" s="84"/>
      <c r="T961" s="84"/>
      <c r="U961" s="84">
        <v>88</v>
      </c>
      <c r="V961" s="84">
        <v>363</v>
      </c>
      <c r="W961" s="84"/>
      <c r="X961" s="84"/>
      <c r="Y961" s="84"/>
      <c r="Z961" s="84">
        <v>110</v>
      </c>
      <c r="AA961" s="84">
        <v>394</v>
      </c>
      <c r="AB961" s="84">
        <v>167</v>
      </c>
      <c r="AC961" s="84"/>
      <c r="AD961" s="84"/>
      <c r="AE961" s="85"/>
      <c r="AF961" s="17">
        <v>75</v>
      </c>
      <c r="AG961" s="18">
        <v>110</v>
      </c>
      <c r="AH961" s="19">
        <v>125</v>
      </c>
      <c r="AI961" s="20">
        <v>100</v>
      </c>
      <c r="AJ961" s="21">
        <v>105</v>
      </c>
      <c r="AK961" s="22">
        <v>85</v>
      </c>
      <c r="AL961" s="23">
        <f t="shared" si="0"/>
        <v>600</v>
      </c>
      <c r="AM961" s="24" t="s">
        <v>90</v>
      </c>
      <c r="AN961" s="25" t="s">
        <v>280</v>
      </c>
      <c r="AO961" s="39" t="s">
        <v>1519</v>
      </c>
      <c r="AP961" s="40" t="s">
        <v>1520</v>
      </c>
      <c r="AQ961" s="38" t="s">
        <v>385</v>
      </c>
      <c r="AR961" s="39" t="s">
        <v>111</v>
      </c>
      <c r="AS961" s="40">
        <v>1.6</v>
      </c>
      <c r="AT961" s="40">
        <v>172.4</v>
      </c>
      <c r="AU961" s="41">
        <v>78.2</v>
      </c>
      <c r="AV961" s="31"/>
      <c r="AW961" s="26"/>
      <c r="AX961" s="26">
        <v>3</v>
      </c>
      <c r="AY961" s="26"/>
      <c r="AZ961" s="26"/>
      <c r="BA961" s="25"/>
      <c r="BB961" s="24">
        <v>300</v>
      </c>
      <c r="BC961" s="26">
        <v>45</v>
      </c>
      <c r="BD961" s="32" t="s">
        <v>288</v>
      </c>
      <c r="BE961" s="32">
        <v>50</v>
      </c>
      <c r="BF961" s="35" t="s">
        <v>313</v>
      </c>
      <c r="BG961" s="26" t="s">
        <v>120</v>
      </c>
      <c r="BH961" s="29">
        <v>40</v>
      </c>
      <c r="BI961" s="26" t="s">
        <v>90</v>
      </c>
      <c r="BJ961" s="41"/>
      <c r="BK961" s="36"/>
      <c r="BL961" s="204" t="str">
        <f t="shared" si="15"/>
        <v>insert into Pokemon values ( 960, Kommo-o, level, 75,  110,  125, 100,  105,  85, trainer,  0)</v>
      </c>
    </row>
    <row r="962" spans="1:64" ht="12.75" customHeight="1">
      <c r="A962" s="86">
        <v>785</v>
      </c>
      <c r="B962" s="82" t="s">
        <v>1523</v>
      </c>
      <c r="C962" s="82" t="s">
        <v>514</v>
      </c>
      <c r="D962" s="83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>
        <v>285</v>
      </c>
      <c r="R962" s="84">
        <v>120</v>
      </c>
      <c r="S962" s="84"/>
      <c r="T962" s="84"/>
      <c r="U962" s="84"/>
      <c r="V962" s="84">
        <v>383</v>
      </c>
      <c r="W962" s="84">
        <v>150</v>
      </c>
      <c r="X962" s="84"/>
      <c r="Y962" s="84"/>
      <c r="Z962" s="84"/>
      <c r="AA962" s="84"/>
      <c r="AB962" s="84"/>
      <c r="AC962" s="84"/>
      <c r="AD962" s="84"/>
      <c r="AE962" s="85"/>
      <c r="AF962" s="17">
        <v>70</v>
      </c>
      <c r="AG962" s="18">
        <v>115</v>
      </c>
      <c r="AH962" s="19">
        <v>85</v>
      </c>
      <c r="AI962" s="20">
        <v>95</v>
      </c>
      <c r="AJ962" s="21">
        <v>75</v>
      </c>
      <c r="AK962" s="22">
        <v>130</v>
      </c>
      <c r="AL962" s="23">
        <f t="shared" si="0"/>
        <v>570</v>
      </c>
      <c r="AM962" s="24" t="s">
        <v>175</v>
      </c>
      <c r="AN962" s="25" t="s">
        <v>179</v>
      </c>
      <c r="AO962" s="39" t="s">
        <v>1524</v>
      </c>
      <c r="AP962" s="40" t="s">
        <v>611</v>
      </c>
      <c r="AQ962" s="38"/>
      <c r="AR962" s="39" t="s">
        <v>368</v>
      </c>
      <c r="AS962" s="40">
        <v>1.8</v>
      </c>
      <c r="AT962" s="40">
        <v>45.2</v>
      </c>
      <c r="AU962" s="41">
        <v>20.5</v>
      </c>
      <c r="AV962" s="31"/>
      <c r="AW962" s="26"/>
      <c r="AX962" s="26"/>
      <c r="AY962" s="26"/>
      <c r="AZ962" s="26"/>
      <c r="BA962" s="25">
        <v>3</v>
      </c>
      <c r="BB962" s="24">
        <v>285</v>
      </c>
      <c r="BC962" s="26">
        <v>3</v>
      </c>
      <c r="BD962" s="32" t="s">
        <v>288</v>
      </c>
      <c r="BE962" s="32">
        <v>50</v>
      </c>
      <c r="BF962" s="35" t="s">
        <v>132</v>
      </c>
      <c r="BG962" s="26" t="s">
        <v>359</v>
      </c>
      <c r="BH962" s="29">
        <v>15</v>
      </c>
      <c r="BI962" s="26" t="s">
        <v>203</v>
      </c>
      <c r="BJ962" s="41"/>
      <c r="BK962" s="36"/>
      <c r="BL962" s="204" t="str">
        <f t="shared" si="15"/>
        <v>insert into Pokemon values ( 961, Tapu Koko, level, 70,  115,  85, 95,  75,  130, trainer,  0)</v>
      </c>
    </row>
    <row r="963" spans="1:64" ht="12.75" customHeight="1">
      <c r="A963" s="86">
        <v>786</v>
      </c>
      <c r="B963" s="82" t="s">
        <v>1525</v>
      </c>
      <c r="C963" s="82" t="s">
        <v>514</v>
      </c>
      <c r="D963" s="83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>
        <v>286</v>
      </c>
      <c r="R963" s="84"/>
      <c r="S963" s="84">
        <v>130</v>
      </c>
      <c r="T963" s="84"/>
      <c r="U963" s="84"/>
      <c r="V963" s="84">
        <v>384</v>
      </c>
      <c r="W963" s="84"/>
      <c r="X963" s="84">
        <v>160</v>
      </c>
      <c r="Y963" s="84"/>
      <c r="Z963" s="84"/>
      <c r="AA963" s="84"/>
      <c r="AB963" s="84"/>
      <c r="AC963" s="84"/>
      <c r="AD963" s="84"/>
      <c r="AE963" s="85"/>
      <c r="AF963" s="17">
        <v>70</v>
      </c>
      <c r="AG963" s="18">
        <v>85</v>
      </c>
      <c r="AH963" s="19">
        <v>75</v>
      </c>
      <c r="AI963" s="20">
        <v>130</v>
      </c>
      <c r="AJ963" s="21">
        <v>115</v>
      </c>
      <c r="AK963" s="22">
        <v>95</v>
      </c>
      <c r="AL963" s="23">
        <f t="shared" si="0"/>
        <v>570</v>
      </c>
      <c r="AM963" s="24" t="s">
        <v>184</v>
      </c>
      <c r="AN963" s="25" t="s">
        <v>179</v>
      </c>
      <c r="AO963" s="39" t="s">
        <v>1526</v>
      </c>
      <c r="AP963" s="40" t="s">
        <v>611</v>
      </c>
      <c r="AQ963" s="38"/>
      <c r="AR963" s="39" t="s">
        <v>167</v>
      </c>
      <c r="AS963" s="40">
        <v>1.2</v>
      </c>
      <c r="AT963" s="40">
        <v>41</v>
      </c>
      <c r="AU963" s="41">
        <v>18.600000000000001</v>
      </c>
      <c r="AV963" s="31"/>
      <c r="AW963" s="26"/>
      <c r="AX963" s="26"/>
      <c r="AY963" s="26">
        <v>3</v>
      </c>
      <c r="AZ963" s="26"/>
      <c r="BA963" s="25"/>
      <c r="BB963" s="24">
        <v>285</v>
      </c>
      <c r="BC963" s="26">
        <v>3</v>
      </c>
      <c r="BD963" s="32" t="s">
        <v>288</v>
      </c>
      <c r="BE963" s="32">
        <v>50</v>
      </c>
      <c r="BF963" s="35" t="s">
        <v>218</v>
      </c>
      <c r="BG963" s="26" t="s">
        <v>359</v>
      </c>
      <c r="BH963" s="29">
        <v>15</v>
      </c>
      <c r="BI963" s="26" t="s">
        <v>203</v>
      </c>
      <c r="BJ963" s="41"/>
      <c r="BK963" s="36"/>
      <c r="BL963" s="204" t="str">
        <f t="shared" ref="BL963:BL1026" si="16">"insert into Pokemon values ( "&amp;ROW()-1&amp;", "&amp;B963&amp;", level, "&amp;AF963&amp;",  "&amp;AG963&amp;",  "&amp;AH963&amp;", "&amp;AI963&amp;",  "&amp;AJ963&amp;",  "&amp;AK963&amp;", trainer,  "&amp;IF(BK963="","0",BK963)&amp;")"</f>
        <v>insert into Pokemon values ( 962, Tapu Lele, level, 70,  85,  75, 130,  115,  95, trainer,  0)</v>
      </c>
    </row>
    <row r="964" spans="1:64" ht="12.75" customHeight="1">
      <c r="A964" s="86">
        <v>787</v>
      </c>
      <c r="B964" s="82" t="s">
        <v>1527</v>
      </c>
      <c r="C964" s="82" t="s">
        <v>514</v>
      </c>
      <c r="D964" s="83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>
        <v>287</v>
      </c>
      <c r="R964" s="84"/>
      <c r="S964" s="84"/>
      <c r="T964" s="84">
        <v>130</v>
      </c>
      <c r="U964" s="84"/>
      <c r="V964" s="84">
        <v>385</v>
      </c>
      <c r="W964" s="84"/>
      <c r="X964" s="84"/>
      <c r="Y964" s="84">
        <v>160</v>
      </c>
      <c r="Z964" s="84"/>
      <c r="AA964" s="84"/>
      <c r="AB964" s="84"/>
      <c r="AC964" s="84"/>
      <c r="AD964" s="84"/>
      <c r="AE964" s="85"/>
      <c r="AF964" s="17">
        <v>70</v>
      </c>
      <c r="AG964" s="18">
        <v>130</v>
      </c>
      <c r="AH964" s="19">
        <v>115</v>
      </c>
      <c r="AI964" s="20">
        <v>85</v>
      </c>
      <c r="AJ964" s="21">
        <v>95</v>
      </c>
      <c r="AK964" s="22">
        <v>75</v>
      </c>
      <c r="AL964" s="23">
        <f t="shared" si="0"/>
        <v>570</v>
      </c>
      <c r="AM964" s="24" t="s">
        <v>65</v>
      </c>
      <c r="AN964" s="25" t="s">
        <v>179</v>
      </c>
      <c r="AO964" s="39" t="s">
        <v>1528</v>
      </c>
      <c r="AP964" s="40" t="s">
        <v>611</v>
      </c>
      <c r="AQ964" s="38"/>
      <c r="AR964" s="39" t="s">
        <v>295</v>
      </c>
      <c r="AS964" s="40">
        <v>1.9</v>
      </c>
      <c r="AT964" s="40">
        <v>100.3</v>
      </c>
      <c r="AU964" s="41">
        <v>45.5</v>
      </c>
      <c r="AV964" s="31"/>
      <c r="AW964" s="26">
        <v>3</v>
      </c>
      <c r="AX964" s="26"/>
      <c r="AY964" s="26"/>
      <c r="AZ964" s="26"/>
      <c r="BA964" s="25"/>
      <c r="BB964" s="24">
        <v>285</v>
      </c>
      <c r="BC964" s="26">
        <v>3</v>
      </c>
      <c r="BD964" s="32" t="s">
        <v>288</v>
      </c>
      <c r="BE964" s="32">
        <v>50</v>
      </c>
      <c r="BF964" s="35" t="s">
        <v>89</v>
      </c>
      <c r="BG964" s="26" t="s">
        <v>359</v>
      </c>
      <c r="BH964" s="29">
        <v>15</v>
      </c>
      <c r="BI964" s="26" t="s">
        <v>203</v>
      </c>
      <c r="BJ964" s="41"/>
      <c r="BK964" s="36"/>
      <c r="BL964" s="204" t="str">
        <f t="shared" si="16"/>
        <v>insert into Pokemon values ( 963, Tapu Bulu, level, 70,  130,  115, 85,  95,  75, trainer,  0)</v>
      </c>
    </row>
    <row r="965" spans="1:64" ht="12.75" customHeight="1">
      <c r="A965" s="86">
        <v>788</v>
      </c>
      <c r="B965" s="82" t="s">
        <v>1529</v>
      </c>
      <c r="C965" s="82" t="s">
        <v>514</v>
      </c>
      <c r="D965" s="83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>
        <v>288</v>
      </c>
      <c r="R965" s="84"/>
      <c r="S965" s="84"/>
      <c r="T965" s="84"/>
      <c r="U965" s="84">
        <v>100</v>
      </c>
      <c r="V965" s="84">
        <v>386</v>
      </c>
      <c r="W965" s="84"/>
      <c r="X965" s="84"/>
      <c r="Y965" s="84"/>
      <c r="Z965" s="84">
        <v>130</v>
      </c>
      <c r="AA965" s="84"/>
      <c r="AB965" s="84"/>
      <c r="AC965" s="84"/>
      <c r="AD965" s="84"/>
      <c r="AE965" s="85"/>
      <c r="AF965" s="17">
        <v>70</v>
      </c>
      <c r="AG965" s="18">
        <v>75</v>
      </c>
      <c r="AH965" s="19">
        <v>115</v>
      </c>
      <c r="AI965" s="20">
        <v>95</v>
      </c>
      <c r="AJ965" s="21">
        <v>130</v>
      </c>
      <c r="AK965" s="22">
        <v>85</v>
      </c>
      <c r="AL965" s="23">
        <f t="shared" si="0"/>
        <v>570</v>
      </c>
      <c r="AM965" s="24" t="s">
        <v>103</v>
      </c>
      <c r="AN965" s="25" t="s">
        <v>179</v>
      </c>
      <c r="AO965" s="39" t="s">
        <v>1530</v>
      </c>
      <c r="AP965" s="40" t="s">
        <v>611</v>
      </c>
      <c r="AQ965" s="38"/>
      <c r="AR965" s="39" t="s">
        <v>207</v>
      </c>
      <c r="AS965" s="40">
        <v>1.3</v>
      </c>
      <c r="AT965" s="40">
        <v>46.7</v>
      </c>
      <c r="AU965" s="41">
        <v>21.2</v>
      </c>
      <c r="AV965" s="31"/>
      <c r="AW965" s="26"/>
      <c r="AX965" s="26"/>
      <c r="AY965" s="26"/>
      <c r="AZ965" s="26">
        <v>3</v>
      </c>
      <c r="BA965" s="25"/>
      <c r="BB965" s="24">
        <v>285</v>
      </c>
      <c r="BC965" s="26">
        <v>3</v>
      </c>
      <c r="BD965" s="32" t="s">
        <v>288</v>
      </c>
      <c r="BE965" s="32">
        <v>50</v>
      </c>
      <c r="BF965" s="35" t="s">
        <v>155</v>
      </c>
      <c r="BG965" s="26" t="s">
        <v>359</v>
      </c>
      <c r="BH965" s="29">
        <v>15</v>
      </c>
      <c r="BI965" s="26" t="s">
        <v>203</v>
      </c>
      <c r="BJ965" s="41"/>
      <c r="BK965" s="36"/>
      <c r="BL965" s="204" t="str">
        <f t="shared" si="16"/>
        <v>insert into Pokemon values ( 964, Tapu Fini, level, 70,  75,  115, 95,  130,  85, trainer,  0)</v>
      </c>
    </row>
    <row r="966" spans="1:64" ht="12.75" customHeight="1">
      <c r="A966" s="86">
        <v>789</v>
      </c>
      <c r="B966" s="82" t="s">
        <v>1531</v>
      </c>
      <c r="C966" s="82" t="s">
        <v>531</v>
      </c>
      <c r="D966" s="83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>
        <v>289</v>
      </c>
      <c r="R966" s="84"/>
      <c r="S966" s="84"/>
      <c r="T966" s="84"/>
      <c r="U966" s="84"/>
      <c r="V966" s="84">
        <v>387</v>
      </c>
      <c r="W966" s="84"/>
      <c r="X966" s="84"/>
      <c r="Y966" s="84"/>
      <c r="Z966" s="84"/>
      <c r="AA966" s="84"/>
      <c r="AB966" s="84"/>
      <c r="AC966" s="84"/>
      <c r="AD966" s="84"/>
      <c r="AE966" s="85"/>
      <c r="AF966" s="17">
        <v>43</v>
      </c>
      <c r="AG966" s="18">
        <v>29</v>
      </c>
      <c r="AH966" s="19">
        <v>31</v>
      </c>
      <c r="AI966" s="20">
        <v>29</v>
      </c>
      <c r="AJ966" s="21">
        <v>31</v>
      </c>
      <c r="AK966" s="22">
        <v>37</v>
      </c>
      <c r="AL966" s="23">
        <f t="shared" si="0"/>
        <v>200</v>
      </c>
      <c r="AM966" s="24" t="s">
        <v>184</v>
      </c>
      <c r="AN966" s="41"/>
      <c r="AO966" s="39" t="s">
        <v>221</v>
      </c>
      <c r="AP966" s="40"/>
      <c r="AQ966" s="38"/>
      <c r="AR966" s="39" t="s">
        <v>256</v>
      </c>
      <c r="AS966" s="40">
        <v>0.2</v>
      </c>
      <c r="AT966" s="40">
        <v>0.2</v>
      </c>
      <c r="AU966" s="41">
        <v>0.1</v>
      </c>
      <c r="AV966" s="31">
        <v>1</v>
      </c>
      <c r="AW966" s="26"/>
      <c r="AX966" s="26"/>
      <c r="AY966" s="26"/>
      <c r="AZ966" s="26"/>
      <c r="BA966" s="25"/>
      <c r="BB966" s="24">
        <v>40</v>
      </c>
      <c r="BC966" s="26">
        <v>45</v>
      </c>
      <c r="BD966" s="32" t="s">
        <v>288</v>
      </c>
      <c r="BE966" s="32">
        <v>0</v>
      </c>
      <c r="BF966" s="35" t="s">
        <v>107</v>
      </c>
      <c r="BG966" s="26" t="s">
        <v>359</v>
      </c>
      <c r="BH966" s="29">
        <v>120</v>
      </c>
      <c r="BI966" s="26" t="s">
        <v>203</v>
      </c>
      <c r="BJ966" s="41"/>
      <c r="BK966" s="36" t="s">
        <v>1217</v>
      </c>
      <c r="BL966" s="204" t="str">
        <f t="shared" si="16"/>
        <v>insert into Pokemon values ( 965, Cosmog, level, 43,  29,  31, 29,  31,  37, trainer,  Lv. 43)</v>
      </c>
    </row>
    <row r="967" spans="1:64" ht="12.75" customHeight="1">
      <c r="A967" s="86">
        <v>790</v>
      </c>
      <c r="B967" s="82" t="s">
        <v>1532</v>
      </c>
      <c r="C967" s="82" t="s">
        <v>531</v>
      </c>
      <c r="D967" s="83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>
        <v>290</v>
      </c>
      <c r="R967" s="84"/>
      <c r="S967" s="84"/>
      <c r="T967" s="84"/>
      <c r="U967" s="84"/>
      <c r="V967" s="84">
        <v>388</v>
      </c>
      <c r="W967" s="84"/>
      <c r="X967" s="84"/>
      <c r="Y967" s="84"/>
      <c r="Z967" s="84"/>
      <c r="AA967" s="84"/>
      <c r="AB967" s="84"/>
      <c r="AC967" s="84"/>
      <c r="AD967" s="84"/>
      <c r="AE967" s="85"/>
      <c r="AF967" s="17">
        <v>43</v>
      </c>
      <c r="AG967" s="18">
        <v>29</v>
      </c>
      <c r="AH967" s="19">
        <v>131</v>
      </c>
      <c r="AI967" s="20">
        <v>29</v>
      </c>
      <c r="AJ967" s="21">
        <v>131</v>
      </c>
      <c r="AK967" s="22">
        <v>37</v>
      </c>
      <c r="AL967" s="23">
        <f t="shared" si="0"/>
        <v>400</v>
      </c>
      <c r="AM967" s="24" t="s">
        <v>184</v>
      </c>
      <c r="AN967" s="41"/>
      <c r="AO967" s="39" t="s">
        <v>328</v>
      </c>
      <c r="AP967" s="40"/>
      <c r="AQ967" s="38"/>
      <c r="AR967" s="39" t="s">
        <v>1183</v>
      </c>
      <c r="AS967" s="40">
        <v>0.1</v>
      </c>
      <c r="AT967" s="40">
        <v>2204.4</v>
      </c>
      <c r="AU967" s="41">
        <v>999.9</v>
      </c>
      <c r="AV967" s="31"/>
      <c r="AW967" s="26"/>
      <c r="AX967" s="26">
        <v>1</v>
      </c>
      <c r="AY967" s="26"/>
      <c r="AZ967" s="26">
        <v>1</v>
      </c>
      <c r="BA967" s="25"/>
      <c r="BB967" s="24">
        <v>140</v>
      </c>
      <c r="BC967" s="26">
        <v>45</v>
      </c>
      <c r="BD967" s="32" t="s">
        <v>288</v>
      </c>
      <c r="BE967" s="32">
        <v>0</v>
      </c>
      <c r="BF967" s="35" t="s">
        <v>107</v>
      </c>
      <c r="BG967" s="26" t="s">
        <v>359</v>
      </c>
      <c r="BH967" s="29">
        <v>120</v>
      </c>
      <c r="BI967" s="26" t="s">
        <v>203</v>
      </c>
      <c r="BJ967" s="41"/>
      <c r="BK967" s="36" t="s">
        <v>1533</v>
      </c>
      <c r="BL967" s="204" t="str">
        <f t="shared" si="16"/>
        <v>insert into Pokemon values ( 966, Cosmoem, level, 43,  29,  131, 29,  131,  37, trainer,  Lv. 53 (Sun/Sword)/Lv. 53 (Moon/Shield))</v>
      </c>
    </row>
    <row r="968" spans="1:64" ht="12.75" customHeight="1">
      <c r="A968" s="86">
        <v>791</v>
      </c>
      <c r="B968" s="82" t="s">
        <v>1534</v>
      </c>
      <c r="C968" s="82" t="s">
        <v>531</v>
      </c>
      <c r="D968" s="83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>
        <v>291</v>
      </c>
      <c r="R968" s="84"/>
      <c r="S968" s="84"/>
      <c r="T968" s="84"/>
      <c r="U968" s="84"/>
      <c r="V968" s="84">
        <v>389</v>
      </c>
      <c r="W968" s="84"/>
      <c r="X968" s="84"/>
      <c r="Y968" s="84"/>
      <c r="Z968" s="84"/>
      <c r="AA968" s="84"/>
      <c r="AB968" s="84"/>
      <c r="AC968" s="84"/>
      <c r="AD968" s="84"/>
      <c r="AE968" s="85"/>
      <c r="AF968" s="17">
        <v>137</v>
      </c>
      <c r="AG968" s="18">
        <v>137</v>
      </c>
      <c r="AH968" s="19">
        <v>107</v>
      </c>
      <c r="AI968" s="20">
        <v>113</v>
      </c>
      <c r="AJ968" s="21">
        <v>89</v>
      </c>
      <c r="AK968" s="22">
        <v>97</v>
      </c>
      <c r="AL968" s="23">
        <f t="shared" si="0"/>
        <v>680</v>
      </c>
      <c r="AM968" s="24" t="s">
        <v>184</v>
      </c>
      <c r="AN968" s="25" t="s">
        <v>192</v>
      </c>
      <c r="AO968" s="39" t="s">
        <v>1535</v>
      </c>
      <c r="AP968" s="40"/>
      <c r="AQ968" s="38"/>
      <c r="AR968" s="39" t="s">
        <v>1536</v>
      </c>
      <c r="AS968" s="40">
        <v>3.4</v>
      </c>
      <c r="AT968" s="40">
        <v>507.1</v>
      </c>
      <c r="AU968" s="41">
        <v>230</v>
      </c>
      <c r="AV968" s="31"/>
      <c r="AW968" s="26">
        <v>3</v>
      </c>
      <c r="AX968" s="26"/>
      <c r="AY968" s="26"/>
      <c r="AZ968" s="26"/>
      <c r="BA968" s="25"/>
      <c r="BB968" s="24">
        <v>340</v>
      </c>
      <c r="BC968" s="26">
        <v>45</v>
      </c>
      <c r="BD968" s="32" t="s">
        <v>288</v>
      </c>
      <c r="BE968" s="32">
        <v>0</v>
      </c>
      <c r="BF968" s="35" t="s">
        <v>128</v>
      </c>
      <c r="BG968" s="26" t="s">
        <v>359</v>
      </c>
      <c r="BH968" s="29">
        <v>120</v>
      </c>
      <c r="BI968" s="26" t="s">
        <v>203</v>
      </c>
      <c r="BJ968" s="41"/>
      <c r="BK968" s="36"/>
      <c r="BL968" s="204" t="str">
        <f t="shared" si="16"/>
        <v>insert into Pokemon values ( 967, Solgaleo, level, 137,  137,  107, 113,  89,  97, trainer,  0)</v>
      </c>
    </row>
    <row r="969" spans="1:64" ht="12.75" customHeight="1">
      <c r="A969" s="86">
        <v>792</v>
      </c>
      <c r="B969" s="82" t="s">
        <v>1537</v>
      </c>
      <c r="C969" s="82" t="s">
        <v>531</v>
      </c>
      <c r="D969" s="83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>
        <v>292</v>
      </c>
      <c r="R969" s="84"/>
      <c r="S969" s="84"/>
      <c r="T969" s="84"/>
      <c r="U969" s="84"/>
      <c r="V969" s="84">
        <v>390</v>
      </c>
      <c r="W969" s="84"/>
      <c r="X969" s="84"/>
      <c r="Y969" s="84"/>
      <c r="Z969" s="84"/>
      <c r="AA969" s="84"/>
      <c r="AB969" s="84"/>
      <c r="AC969" s="84"/>
      <c r="AD969" s="84"/>
      <c r="AE969" s="85"/>
      <c r="AF969" s="17">
        <v>137</v>
      </c>
      <c r="AG969" s="18">
        <v>113</v>
      </c>
      <c r="AH969" s="19">
        <v>89</v>
      </c>
      <c r="AI969" s="20">
        <v>137</v>
      </c>
      <c r="AJ969" s="21">
        <v>107</v>
      </c>
      <c r="AK969" s="22">
        <v>97</v>
      </c>
      <c r="AL969" s="23">
        <f t="shared" si="0"/>
        <v>680</v>
      </c>
      <c r="AM969" s="24" t="s">
        <v>184</v>
      </c>
      <c r="AN969" s="25" t="s">
        <v>389</v>
      </c>
      <c r="AO969" s="39" t="s">
        <v>1538</v>
      </c>
      <c r="AP969" s="40"/>
      <c r="AQ969" s="38"/>
      <c r="AR969" s="39" t="s">
        <v>526</v>
      </c>
      <c r="AS969" s="40">
        <v>4</v>
      </c>
      <c r="AT969" s="40">
        <v>264.60000000000002</v>
      </c>
      <c r="AU969" s="41">
        <v>120</v>
      </c>
      <c r="AV969" s="31"/>
      <c r="AW969" s="26"/>
      <c r="AX969" s="26"/>
      <c r="AY969" s="26">
        <v>3</v>
      </c>
      <c r="AZ969" s="26"/>
      <c r="BA969" s="25"/>
      <c r="BB969" s="24">
        <v>340</v>
      </c>
      <c r="BC969" s="26">
        <v>45</v>
      </c>
      <c r="BD969" s="32" t="s">
        <v>288</v>
      </c>
      <c r="BE969" s="32">
        <v>0</v>
      </c>
      <c r="BF969" s="35" t="s">
        <v>155</v>
      </c>
      <c r="BG969" s="26" t="s">
        <v>359</v>
      </c>
      <c r="BH969" s="29">
        <v>120</v>
      </c>
      <c r="BI969" s="26" t="s">
        <v>203</v>
      </c>
      <c r="BJ969" s="41"/>
      <c r="BK969" s="36"/>
      <c r="BL969" s="204" t="str">
        <f t="shared" si="16"/>
        <v>insert into Pokemon values ( 968, Lunala, level, 137,  113,  89, 137,  107,  97, trainer,  0)</v>
      </c>
    </row>
    <row r="970" spans="1:64" ht="12.75" customHeight="1">
      <c r="A970" s="86">
        <v>793</v>
      </c>
      <c r="B970" s="82" t="s">
        <v>1539</v>
      </c>
      <c r="C970" s="82" t="s">
        <v>1540</v>
      </c>
      <c r="D970" s="83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>
        <v>293</v>
      </c>
      <c r="R970" s="84"/>
      <c r="S970" s="84"/>
      <c r="T970" s="84"/>
      <c r="U970" s="84"/>
      <c r="V970" s="84">
        <v>391</v>
      </c>
      <c r="W970" s="84"/>
      <c r="X970" s="84"/>
      <c r="Y970" s="84"/>
      <c r="Z970" s="84"/>
      <c r="AA970" s="84"/>
      <c r="AB970" s="84"/>
      <c r="AC970" s="84"/>
      <c r="AD970" s="84"/>
      <c r="AE970" s="85"/>
      <c r="AF970" s="17">
        <v>109</v>
      </c>
      <c r="AG970" s="18">
        <v>53</v>
      </c>
      <c r="AH970" s="19">
        <v>47</v>
      </c>
      <c r="AI970" s="20">
        <v>127</v>
      </c>
      <c r="AJ970" s="21">
        <v>131</v>
      </c>
      <c r="AK970" s="22">
        <v>103</v>
      </c>
      <c r="AL970" s="23">
        <f t="shared" si="0"/>
        <v>570</v>
      </c>
      <c r="AM970" s="24" t="s">
        <v>292</v>
      </c>
      <c r="AN970" s="25" t="s">
        <v>66</v>
      </c>
      <c r="AO970" s="39" t="s">
        <v>1541</v>
      </c>
      <c r="AP970" s="40"/>
      <c r="AQ970" s="38"/>
      <c r="AR970" s="39" t="s">
        <v>167</v>
      </c>
      <c r="AS970" s="40">
        <v>1.2</v>
      </c>
      <c r="AT970" s="40">
        <v>122.4</v>
      </c>
      <c r="AU970" s="41">
        <v>55.5</v>
      </c>
      <c r="AV970" s="31"/>
      <c r="AW970" s="26"/>
      <c r="AX970" s="26"/>
      <c r="AY970" s="26"/>
      <c r="AZ970" s="26">
        <v>3</v>
      </c>
      <c r="BA970" s="25"/>
      <c r="BB970" s="24">
        <v>285</v>
      </c>
      <c r="BC970" s="26">
        <v>45</v>
      </c>
      <c r="BD970" s="32" t="s">
        <v>288</v>
      </c>
      <c r="BE970" s="32">
        <v>0</v>
      </c>
      <c r="BF970" s="35" t="s">
        <v>128</v>
      </c>
      <c r="BG970" s="26" t="s">
        <v>359</v>
      </c>
      <c r="BH970" s="29">
        <v>120</v>
      </c>
      <c r="BI970" s="26" t="s">
        <v>203</v>
      </c>
      <c r="BJ970" s="41"/>
      <c r="BK970" s="36"/>
      <c r="BL970" s="204" t="str">
        <f t="shared" si="16"/>
        <v>insert into Pokemon values ( 969, Nihilego, level, 109,  53,  47, 127,  131,  103, trainer,  0)</v>
      </c>
    </row>
    <row r="971" spans="1:64" ht="12.75" customHeight="1">
      <c r="A971" s="86">
        <v>794</v>
      </c>
      <c r="B971" s="82" t="s">
        <v>1542</v>
      </c>
      <c r="C971" s="82" t="s">
        <v>1540</v>
      </c>
      <c r="D971" s="83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>
        <v>294</v>
      </c>
      <c r="R971" s="84"/>
      <c r="S971" s="84"/>
      <c r="T971" s="84"/>
      <c r="U971" s="84"/>
      <c r="V971" s="84">
        <v>394</v>
      </c>
      <c r="W971" s="84"/>
      <c r="X971" s="84"/>
      <c r="Y971" s="84"/>
      <c r="Z971" s="84"/>
      <c r="AA971" s="84"/>
      <c r="AB971" s="84"/>
      <c r="AC971" s="84"/>
      <c r="AD971" s="84"/>
      <c r="AE971" s="85"/>
      <c r="AF971" s="17">
        <v>107</v>
      </c>
      <c r="AG971" s="18">
        <v>139</v>
      </c>
      <c r="AH971" s="19">
        <v>139</v>
      </c>
      <c r="AI971" s="20">
        <v>53</v>
      </c>
      <c r="AJ971" s="21">
        <v>53</v>
      </c>
      <c r="AK971" s="22">
        <v>79</v>
      </c>
      <c r="AL971" s="23">
        <f t="shared" si="0"/>
        <v>570</v>
      </c>
      <c r="AM971" s="24" t="s">
        <v>115</v>
      </c>
      <c r="AN971" s="25" t="s">
        <v>280</v>
      </c>
      <c r="AO971" s="39" t="s">
        <v>1541</v>
      </c>
      <c r="AP971" s="40"/>
      <c r="AQ971" s="38"/>
      <c r="AR971" s="39" t="s">
        <v>83</v>
      </c>
      <c r="AS971" s="40">
        <v>2.4</v>
      </c>
      <c r="AT971" s="40">
        <v>735.5</v>
      </c>
      <c r="AU971" s="41">
        <v>333.6</v>
      </c>
      <c r="AV971" s="31"/>
      <c r="AW971" s="26">
        <v>1</v>
      </c>
      <c r="AX971" s="26">
        <v>2</v>
      </c>
      <c r="AY971" s="26"/>
      <c r="AZ971" s="26"/>
      <c r="BA971" s="25"/>
      <c r="BB971" s="24">
        <v>285</v>
      </c>
      <c r="BC971" s="26">
        <v>45</v>
      </c>
      <c r="BD971" s="32" t="s">
        <v>288</v>
      </c>
      <c r="BE971" s="32">
        <v>0</v>
      </c>
      <c r="BF971" s="35" t="s">
        <v>89</v>
      </c>
      <c r="BG971" s="26" t="s">
        <v>359</v>
      </c>
      <c r="BH971" s="29">
        <v>120</v>
      </c>
      <c r="BI971" s="26" t="s">
        <v>203</v>
      </c>
      <c r="BJ971" s="41"/>
      <c r="BK971" s="36"/>
      <c r="BL971" s="204" t="str">
        <f t="shared" si="16"/>
        <v>insert into Pokemon values ( 970, Buzzwole, level, 107,  139,  139, 53,  53,  79, trainer,  0)</v>
      </c>
    </row>
    <row r="972" spans="1:64" ht="12.75" customHeight="1">
      <c r="A972" s="86">
        <v>795</v>
      </c>
      <c r="B972" s="82" t="s">
        <v>1543</v>
      </c>
      <c r="C972" s="82" t="s">
        <v>1540</v>
      </c>
      <c r="D972" s="83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>
        <v>295</v>
      </c>
      <c r="R972" s="84"/>
      <c r="S972" s="84"/>
      <c r="T972" s="84"/>
      <c r="U972" s="84"/>
      <c r="V972" s="84">
        <v>395</v>
      </c>
      <c r="W972" s="84"/>
      <c r="X972" s="84"/>
      <c r="Y972" s="84"/>
      <c r="Z972" s="84"/>
      <c r="AA972" s="84"/>
      <c r="AB972" s="84"/>
      <c r="AC972" s="84"/>
      <c r="AD972" s="84"/>
      <c r="AE972" s="85"/>
      <c r="AF972" s="17">
        <v>71</v>
      </c>
      <c r="AG972" s="18">
        <v>137</v>
      </c>
      <c r="AH972" s="19">
        <v>37</v>
      </c>
      <c r="AI972" s="20">
        <v>137</v>
      </c>
      <c r="AJ972" s="21">
        <v>37</v>
      </c>
      <c r="AK972" s="22">
        <v>151</v>
      </c>
      <c r="AL972" s="23">
        <f t="shared" si="0"/>
        <v>570</v>
      </c>
      <c r="AM972" s="24" t="s">
        <v>115</v>
      </c>
      <c r="AN972" s="25" t="s">
        <v>280</v>
      </c>
      <c r="AO972" s="39" t="s">
        <v>1541</v>
      </c>
      <c r="AP972" s="40"/>
      <c r="AQ972" s="38"/>
      <c r="AR972" s="39" t="s">
        <v>368</v>
      </c>
      <c r="AS972" s="40">
        <v>1.8</v>
      </c>
      <c r="AT972" s="40">
        <v>55.1</v>
      </c>
      <c r="AU972" s="41">
        <v>25</v>
      </c>
      <c r="AV972" s="31"/>
      <c r="AW972" s="26"/>
      <c r="AX972" s="26"/>
      <c r="AY972" s="26"/>
      <c r="AZ972" s="26"/>
      <c r="BA972" s="25">
        <v>3</v>
      </c>
      <c r="BB972" s="24">
        <v>285</v>
      </c>
      <c r="BC972" s="26">
        <v>45</v>
      </c>
      <c r="BD972" s="32" t="s">
        <v>288</v>
      </c>
      <c r="BE972" s="32">
        <v>0</v>
      </c>
      <c r="BF972" s="35" t="s">
        <v>128</v>
      </c>
      <c r="BG972" s="26" t="s">
        <v>359</v>
      </c>
      <c r="BH972" s="29">
        <v>120</v>
      </c>
      <c r="BI972" s="26" t="s">
        <v>203</v>
      </c>
      <c r="BJ972" s="41"/>
      <c r="BK972" s="36"/>
      <c r="BL972" s="204" t="str">
        <f t="shared" si="16"/>
        <v>insert into Pokemon values ( 971, Pheromosa, level, 71,  137,  37, 137,  37,  151, trainer,  0)</v>
      </c>
    </row>
    <row r="973" spans="1:64" ht="12.75" customHeight="1">
      <c r="A973" s="86">
        <v>796</v>
      </c>
      <c r="B973" s="82" t="s">
        <v>1544</v>
      </c>
      <c r="C973" s="82" t="s">
        <v>1540</v>
      </c>
      <c r="D973" s="83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>
        <v>296</v>
      </c>
      <c r="R973" s="84"/>
      <c r="S973" s="84"/>
      <c r="T973" s="84"/>
      <c r="U973" s="84"/>
      <c r="V973" s="84">
        <v>396</v>
      </c>
      <c r="W973" s="84"/>
      <c r="X973" s="84"/>
      <c r="Y973" s="84"/>
      <c r="Z973" s="84"/>
      <c r="AA973" s="84"/>
      <c r="AB973" s="84"/>
      <c r="AC973" s="84"/>
      <c r="AD973" s="84"/>
      <c r="AE973" s="85"/>
      <c r="AF973" s="17">
        <v>83</v>
      </c>
      <c r="AG973" s="18">
        <v>89</v>
      </c>
      <c r="AH973" s="19">
        <v>71</v>
      </c>
      <c r="AI973" s="20">
        <v>173</v>
      </c>
      <c r="AJ973" s="21">
        <v>71</v>
      </c>
      <c r="AK973" s="22">
        <v>83</v>
      </c>
      <c r="AL973" s="23">
        <f t="shared" si="0"/>
        <v>570</v>
      </c>
      <c r="AM973" s="24" t="s">
        <v>175</v>
      </c>
      <c r="AN973" s="41"/>
      <c r="AO973" s="39" t="s">
        <v>1541</v>
      </c>
      <c r="AP973" s="40"/>
      <c r="AQ973" s="38"/>
      <c r="AR973" s="39" t="s">
        <v>691</v>
      </c>
      <c r="AS973" s="40">
        <v>3.8</v>
      </c>
      <c r="AT973" s="40">
        <v>220.5</v>
      </c>
      <c r="AU973" s="41">
        <v>100</v>
      </c>
      <c r="AV973" s="31"/>
      <c r="AW973" s="26"/>
      <c r="AX973" s="26"/>
      <c r="AY973" s="26">
        <v>3</v>
      </c>
      <c r="AZ973" s="26"/>
      <c r="BA973" s="25"/>
      <c r="BB973" s="24">
        <v>285</v>
      </c>
      <c r="BC973" s="26">
        <v>45</v>
      </c>
      <c r="BD973" s="32" t="s">
        <v>288</v>
      </c>
      <c r="BE973" s="32">
        <v>0</v>
      </c>
      <c r="BF973" s="35" t="s">
        <v>99</v>
      </c>
      <c r="BG973" s="26" t="s">
        <v>359</v>
      </c>
      <c r="BH973" s="29">
        <v>120</v>
      </c>
      <c r="BI973" s="26" t="s">
        <v>203</v>
      </c>
      <c r="BJ973" s="41"/>
      <c r="BK973" s="36"/>
      <c r="BL973" s="204" t="str">
        <f t="shared" si="16"/>
        <v>insert into Pokemon values ( 972, Xurkitree, level, 83,  89,  71, 173,  71,  83, trainer,  0)</v>
      </c>
    </row>
    <row r="974" spans="1:64" ht="12.75" customHeight="1">
      <c r="A974" s="86">
        <v>797</v>
      </c>
      <c r="B974" s="82" t="s">
        <v>1545</v>
      </c>
      <c r="C974" s="82" t="s">
        <v>1540</v>
      </c>
      <c r="D974" s="83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>
        <v>297</v>
      </c>
      <c r="R974" s="84"/>
      <c r="S974" s="84"/>
      <c r="T974" s="84"/>
      <c r="U974" s="84"/>
      <c r="V974" s="84">
        <v>397</v>
      </c>
      <c r="W974" s="84"/>
      <c r="X974" s="84"/>
      <c r="Y974" s="84"/>
      <c r="Z974" s="84"/>
      <c r="AA974" s="84"/>
      <c r="AB974" s="84"/>
      <c r="AC974" s="84"/>
      <c r="AD974" s="84"/>
      <c r="AE974" s="85"/>
      <c r="AF974" s="17">
        <v>97</v>
      </c>
      <c r="AG974" s="18">
        <v>101</v>
      </c>
      <c r="AH974" s="19">
        <v>103</v>
      </c>
      <c r="AI974" s="20">
        <v>107</v>
      </c>
      <c r="AJ974" s="21">
        <v>101</v>
      </c>
      <c r="AK974" s="22">
        <v>61</v>
      </c>
      <c r="AL974" s="23">
        <f t="shared" si="0"/>
        <v>570</v>
      </c>
      <c r="AM974" s="24" t="s">
        <v>192</v>
      </c>
      <c r="AN974" s="25" t="s">
        <v>95</v>
      </c>
      <c r="AO974" s="39" t="s">
        <v>1541</v>
      </c>
      <c r="AP974" s="40"/>
      <c r="AQ974" s="38"/>
      <c r="AR974" s="39" t="s">
        <v>621</v>
      </c>
      <c r="AS974" s="40">
        <v>9.1999999999999993</v>
      </c>
      <c r="AT974" s="40">
        <v>2204.4</v>
      </c>
      <c r="AU974" s="41">
        <v>999.9</v>
      </c>
      <c r="AV974" s="31"/>
      <c r="AW974" s="26">
        <v>1</v>
      </c>
      <c r="AX974" s="26">
        <v>1</v>
      </c>
      <c r="AY974" s="26">
        <v>1</v>
      </c>
      <c r="AZ974" s="26"/>
      <c r="BA974" s="25"/>
      <c r="BB974" s="24">
        <v>285</v>
      </c>
      <c r="BC974" s="26">
        <v>45</v>
      </c>
      <c r="BD974" s="32" t="s">
        <v>288</v>
      </c>
      <c r="BE974" s="32">
        <v>0</v>
      </c>
      <c r="BF974" s="35" t="s">
        <v>71</v>
      </c>
      <c r="BG974" s="26" t="s">
        <v>359</v>
      </c>
      <c r="BH974" s="29">
        <v>120</v>
      </c>
      <c r="BI974" s="26" t="s">
        <v>203</v>
      </c>
      <c r="BJ974" s="41"/>
      <c r="BK974" s="36"/>
      <c r="BL974" s="204" t="str">
        <f t="shared" si="16"/>
        <v>insert into Pokemon values ( 973, Celesteela, level, 97,  101,  103, 107,  101,  61, trainer,  0)</v>
      </c>
    </row>
    <row r="975" spans="1:64" ht="12.75" customHeight="1">
      <c r="A975" s="86">
        <v>798</v>
      </c>
      <c r="B975" s="82" t="s">
        <v>1546</v>
      </c>
      <c r="C975" s="82" t="s">
        <v>1540</v>
      </c>
      <c r="D975" s="83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>
        <v>298</v>
      </c>
      <c r="R975" s="84"/>
      <c r="S975" s="84"/>
      <c r="T975" s="84"/>
      <c r="U975" s="84"/>
      <c r="V975" s="84">
        <v>398</v>
      </c>
      <c r="W975" s="84"/>
      <c r="X975" s="84"/>
      <c r="Y975" s="84"/>
      <c r="Z975" s="84"/>
      <c r="AA975" s="84"/>
      <c r="AB975" s="84"/>
      <c r="AC975" s="84"/>
      <c r="AD975" s="84"/>
      <c r="AE975" s="85"/>
      <c r="AF975" s="17">
        <v>59</v>
      </c>
      <c r="AG975" s="18">
        <v>181</v>
      </c>
      <c r="AH975" s="19">
        <v>131</v>
      </c>
      <c r="AI975" s="20">
        <v>59</v>
      </c>
      <c r="AJ975" s="21">
        <v>31</v>
      </c>
      <c r="AK975" s="22">
        <v>109</v>
      </c>
      <c r="AL975" s="23">
        <f t="shared" si="0"/>
        <v>570</v>
      </c>
      <c r="AM975" s="24" t="s">
        <v>65</v>
      </c>
      <c r="AN975" s="25" t="s">
        <v>192</v>
      </c>
      <c r="AO975" s="39" t="s">
        <v>1541</v>
      </c>
      <c r="AP975" s="40"/>
      <c r="AQ975" s="38"/>
      <c r="AR975" s="39" t="s">
        <v>118</v>
      </c>
      <c r="AS975" s="40">
        <v>0.3</v>
      </c>
      <c r="AT975" s="40">
        <v>0.2</v>
      </c>
      <c r="AU975" s="41">
        <v>0.1</v>
      </c>
      <c r="AV975" s="31"/>
      <c r="AW975" s="26">
        <v>3</v>
      </c>
      <c r="AX975" s="26"/>
      <c r="AY975" s="26"/>
      <c r="AZ975" s="26"/>
      <c r="BA975" s="25"/>
      <c r="BB975" s="24">
        <v>285</v>
      </c>
      <c r="BC975" s="26">
        <v>45</v>
      </c>
      <c r="BD975" s="32" t="s">
        <v>288</v>
      </c>
      <c r="BE975" s="32">
        <v>0</v>
      </c>
      <c r="BF975" s="35" t="s">
        <v>128</v>
      </c>
      <c r="BG975" s="26" t="s">
        <v>359</v>
      </c>
      <c r="BH975" s="29">
        <v>120</v>
      </c>
      <c r="BI975" s="26" t="s">
        <v>203</v>
      </c>
      <c r="BJ975" s="41"/>
      <c r="BK975" s="36"/>
      <c r="BL975" s="204" t="str">
        <f t="shared" si="16"/>
        <v>insert into Pokemon values ( 974, Kartana, level, 59,  181,  131, 59,  31,  109, trainer,  0)</v>
      </c>
    </row>
    <row r="976" spans="1:64" ht="12.75" customHeight="1">
      <c r="A976" s="86">
        <v>799</v>
      </c>
      <c r="B976" s="82" t="s">
        <v>1547</v>
      </c>
      <c r="C976" s="82" t="s">
        <v>1540</v>
      </c>
      <c r="D976" s="83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>
        <v>299</v>
      </c>
      <c r="R976" s="84"/>
      <c r="S976" s="84"/>
      <c r="T976" s="84"/>
      <c r="U976" s="84"/>
      <c r="V976" s="84">
        <v>399</v>
      </c>
      <c r="W976" s="84"/>
      <c r="X976" s="84"/>
      <c r="Y976" s="84"/>
      <c r="Z976" s="84"/>
      <c r="AA976" s="84"/>
      <c r="AB976" s="84"/>
      <c r="AC976" s="84"/>
      <c r="AD976" s="84"/>
      <c r="AE976" s="85"/>
      <c r="AF976" s="17">
        <v>223</v>
      </c>
      <c r="AG976" s="18">
        <v>101</v>
      </c>
      <c r="AH976" s="19">
        <v>53</v>
      </c>
      <c r="AI976" s="20">
        <v>97</v>
      </c>
      <c r="AJ976" s="21">
        <v>53</v>
      </c>
      <c r="AK976" s="22">
        <v>43</v>
      </c>
      <c r="AL976" s="23">
        <f t="shared" si="0"/>
        <v>570</v>
      </c>
      <c r="AM976" s="24" t="s">
        <v>160</v>
      </c>
      <c r="AN976" s="25" t="s">
        <v>90</v>
      </c>
      <c r="AO976" s="39" t="s">
        <v>1541</v>
      </c>
      <c r="AP976" s="40"/>
      <c r="AQ976" s="38"/>
      <c r="AR976" s="39" t="s">
        <v>1548</v>
      </c>
      <c r="AS976" s="40">
        <v>5.5</v>
      </c>
      <c r="AT976" s="40">
        <v>1957.7</v>
      </c>
      <c r="AU976" s="41">
        <v>888</v>
      </c>
      <c r="AV976" s="31">
        <v>3</v>
      </c>
      <c r="AW976" s="26"/>
      <c r="AX976" s="26"/>
      <c r="AY976" s="26"/>
      <c r="AZ976" s="26"/>
      <c r="BA976" s="25"/>
      <c r="BB976" s="24">
        <v>285</v>
      </c>
      <c r="BC976" s="26">
        <v>45</v>
      </c>
      <c r="BD976" s="32" t="s">
        <v>288</v>
      </c>
      <c r="BE976" s="32">
        <v>0</v>
      </c>
      <c r="BF976" s="35" t="s">
        <v>99</v>
      </c>
      <c r="BG976" s="26" t="s">
        <v>359</v>
      </c>
      <c r="BH976" s="29">
        <v>120</v>
      </c>
      <c r="BI976" s="26" t="s">
        <v>203</v>
      </c>
      <c r="BJ976" s="41"/>
      <c r="BK976" s="36"/>
      <c r="BL976" s="204" t="str">
        <f t="shared" si="16"/>
        <v>insert into Pokemon values ( 975, Guzzlord, level, 223,  101,  53, 97,  53,  43, trainer,  0)</v>
      </c>
    </row>
    <row r="977" spans="1:64" ht="12.75" customHeight="1">
      <c r="A977" s="86">
        <v>800</v>
      </c>
      <c r="B977" s="82" t="s">
        <v>1549</v>
      </c>
      <c r="C977" s="82" t="s">
        <v>531</v>
      </c>
      <c r="D977" s="83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>
        <v>300</v>
      </c>
      <c r="R977" s="84"/>
      <c r="S977" s="84"/>
      <c r="T977" s="84"/>
      <c r="U977" s="84"/>
      <c r="V977" s="84">
        <v>400</v>
      </c>
      <c r="W977" s="84"/>
      <c r="X977" s="84"/>
      <c r="Y977" s="84"/>
      <c r="Z977" s="84"/>
      <c r="AA977" s="84"/>
      <c r="AB977" s="84"/>
      <c r="AC977" s="84"/>
      <c r="AD977" s="84"/>
      <c r="AE977" s="85"/>
      <c r="AF977" s="17">
        <v>97</v>
      </c>
      <c r="AG977" s="18">
        <v>107</v>
      </c>
      <c r="AH977" s="19">
        <v>101</v>
      </c>
      <c r="AI977" s="20">
        <v>127</v>
      </c>
      <c r="AJ977" s="21">
        <v>89</v>
      </c>
      <c r="AK977" s="22">
        <v>79</v>
      </c>
      <c r="AL977" s="23">
        <f t="shared" si="0"/>
        <v>600</v>
      </c>
      <c r="AM977" s="24" t="s">
        <v>184</v>
      </c>
      <c r="AN977" s="41"/>
      <c r="AO977" s="39" t="s">
        <v>1550</v>
      </c>
      <c r="AP977" s="40"/>
      <c r="AQ977" s="38"/>
      <c r="AR977" s="39" t="s">
        <v>83</v>
      </c>
      <c r="AS977" s="40">
        <v>2.4</v>
      </c>
      <c r="AT977" s="40">
        <v>507.1</v>
      </c>
      <c r="AU977" s="41">
        <v>230</v>
      </c>
      <c r="AV977" s="31"/>
      <c r="AW977" s="26">
        <v>1</v>
      </c>
      <c r="AX977" s="26"/>
      <c r="AY977" s="26">
        <v>2</v>
      </c>
      <c r="AZ977" s="26"/>
      <c r="BA977" s="25"/>
      <c r="BB977" s="24">
        <v>300</v>
      </c>
      <c r="BC977" s="26">
        <v>3</v>
      </c>
      <c r="BD977" s="32" t="s">
        <v>288</v>
      </c>
      <c r="BE977" s="32">
        <v>0</v>
      </c>
      <c r="BF977" s="35" t="s">
        <v>99</v>
      </c>
      <c r="BG977" s="26" t="s">
        <v>359</v>
      </c>
      <c r="BH977" s="29">
        <v>120</v>
      </c>
      <c r="BI977" s="26" t="s">
        <v>203</v>
      </c>
      <c r="BJ977" s="41"/>
      <c r="BK977" s="36"/>
      <c r="BL977" s="204" t="str">
        <f t="shared" si="16"/>
        <v>insert into Pokemon values ( 976, Necrozma, level, 97,  107,  101, 127,  89,  79, trainer,  0)</v>
      </c>
    </row>
    <row r="978" spans="1:64" ht="12.75" customHeight="1">
      <c r="A978" s="91">
        <v>800.1</v>
      </c>
      <c r="B978" s="92" t="s">
        <v>1551</v>
      </c>
      <c r="C978" s="92" t="s">
        <v>531</v>
      </c>
      <c r="D978" s="93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4"/>
      <c r="Q978" s="94"/>
      <c r="R978" s="94"/>
      <c r="S978" s="94"/>
      <c r="T978" s="94"/>
      <c r="U978" s="94"/>
      <c r="V978" s="94">
        <v>400</v>
      </c>
      <c r="W978" s="94"/>
      <c r="X978" s="94"/>
      <c r="Y978" s="94"/>
      <c r="Z978" s="94"/>
      <c r="AA978" s="94"/>
      <c r="AB978" s="94"/>
      <c r="AC978" s="94"/>
      <c r="AD978" s="94"/>
      <c r="AE978" s="95"/>
      <c r="AF978" s="17">
        <v>97</v>
      </c>
      <c r="AG978" s="18">
        <v>157</v>
      </c>
      <c r="AH978" s="19">
        <v>127</v>
      </c>
      <c r="AI978" s="20">
        <v>113</v>
      </c>
      <c r="AJ978" s="21">
        <v>109</v>
      </c>
      <c r="AK978" s="22">
        <v>77</v>
      </c>
      <c r="AL978" s="23">
        <f t="shared" si="0"/>
        <v>680</v>
      </c>
      <c r="AM978" s="39" t="s">
        <v>184</v>
      </c>
      <c r="AN978" s="41" t="s">
        <v>192</v>
      </c>
      <c r="AO978" s="39" t="s">
        <v>1550</v>
      </c>
      <c r="AP978" s="40"/>
      <c r="AQ978" s="38"/>
      <c r="AR978" s="39" t="s">
        <v>691</v>
      </c>
      <c r="AS978" s="40">
        <v>3.8</v>
      </c>
      <c r="AT978" s="40">
        <v>1014.1</v>
      </c>
      <c r="AU978" s="41">
        <v>460</v>
      </c>
      <c r="AV978" s="31"/>
      <c r="AW978" s="26">
        <v>3</v>
      </c>
      <c r="AX978" s="26"/>
      <c r="AY978" s="26"/>
      <c r="AZ978" s="26"/>
      <c r="BA978" s="25"/>
      <c r="BB978" s="24">
        <v>340</v>
      </c>
      <c r="BC978" s="26">
        <v>3</v>
      </c>
      <c r="BD978" s="32" t="s">
        <v>288</v>
      </c>
      <c r="BE978" s="32">
        <v>0</v>
      </c>
      <c r="BF978" s="35" t="s">
        <v>132</v>
      </c>
      <c r="BG978" s="26" t="s">
        <v>359</v>
      </c>
      <c r="BH978" s="29">
        <v>120</v>
      </c>
      <c r="BI978" s="26" t="s">
        <v>203</v>
      </c>
      <c r="BJ978" s="41"/>
      <c r="BK978" s="96"/>
      <c r="BL978" s="204" t="str">
        <f t="shared" si="16"/>
        <v>insert into Pokemon values ( 977, Necrozma (Dusk Mane), level, 97,  157,  127, 113,  109,  77, trainer,  0)</v>
      </c>
    </row>
    <row r="979" spans="1:64" ht="12.75" customHeight="1">
      <c r="A979" s="91">
        <v>800.2</v>
      </c>
      <c r="B979" s="92" t="s">
        <v>1552</v>
      </c>
      <c r="C979" s="92" t="s">
        <v>531</v>
      </c>
      <c r="D979" s="93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4"/>
      <c r="Q979" s="94"/>
      <c r="R979" s="94"/>
      <c r="S979" s="94"/>
      <c r="T979" s="94"/>
      <c r="U979" s="94"/>
      <c r="V979" s="94">
        <v>400</v>
      </c>
      <c r="W979" s="94"/>
      <c r="X979" s="94"/>
      <c r="Y979" s="94"/>
      <c r="Z979" s="94"/>
      <c r="AA979" s="94"/>
      <c r="AB979" s="94"/>
      <c r="AC979" s="94"/>
      <c r="AD979" s="94"/>
      <c r="AE979" s="95"/>
      <c r="AF979" s="97">
        <v>97</v>
      </c>
      <c r="AG979" s="98">
        <v>113</v>
      </c>
      <c r="AH979" s="99">
        <v>109</v>
      </c>
      <c r="AI979" s="100">
        <v>157</v>
      </c>
      <c r="AJ979" s="101">
        <v>127</v>
      </c>
      <c r="AK979" s="102">
        <v>77</v>
      </c>
      <c r="AL979" s="23">
        <f t="shared" si="0"/>
        <v>680</v>
      </c>
      <c r="AM979" s="103" t="s">
        <v>184</v>
      </c>
      <c r="AN979" s="104" t="s">
        <v>389</v>
      </c>
      <c r="AO979" s="103" t="s">
        <v>1550</v>
      </c>
      <c r="AP979" s="105"/>
      <c r="AQ979" s="106"/>
      <c r="AR979" s="39" t="s">
        <v>1030</v>
      </c>
      <c r="AS979" s="40">
        <v>4.2</v>
      </c>
      <c r="AT979" s="40">
        <v>771.6</v>
      </c>
      <c r="AU979" s="41">
        <v>350</v>
      </c>
      <c r="AV979" s="107"/>
      <c r="AW979" s="108"/>
      <c r="AX979" s="108"/>
      <c r="AY979" s="108">
        <v>3</v>
      </c>
      <c r="AZ979" s="108"/>
      <c r="BA979" s="109"/>
      <c r="BB979" s="110">
        <v>340</v>
      </c>
      <c r="BC979" s="108">
        <v>3</v>
      </c>
      <c r="BD979" s="32" t="s">
        <v>288</v>
      </c>
      <c r="BE979" s="32">
        <v>0</v>
      </c>
      <c r="BF979" s="111" t="s">
        <v>107</v>
      </c>
      <c r="BG979" s="108" t="s">
        <v>359</v>
      </c>
      <c r="BH979" s="29">
        <v>120</v>
      </c>
      <c r="BI979" s="108" t="s">
        <v>203</v>
      </c>
      <c r="BJ979" s="104"/>
      <c r="BK979" s="96"/>
      <c r="BL979" s="204" t="str">
        <f t="shared" si="16"/>
        <v>insert into Pokemon values ( 978, Necrozma (Dawn Wings), level, 97,  113,  109, 157,  127,  77, trainer,  0)</v>
      </c>
    </row>
    <row r="980" spans="1:64" ht="12.75" customHeight="1">
      <c r="A980" s="86">
        <v>800.3</v>
      </c>
      <c r="B980" s="87" t="s">
        <v>1553</v>
      </c>
      <c r="C980" s="87" t="s">
        <v>533</v>
      </c>
      <c r="D980" s="88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89"/>
      <c r="Q980" s="89"/>
      <c r="R980" s="89"/>
      <c r="S980" s="89"/>
      <c r="T980" s="89"/>
      <c r="U980" s="89"/>
      <c r="V980" s="89">
        <v>400</v>
      </c>
      <c r="W980" s="89"/>
      <c r="X980" s="89"/>
      <c r="Y980" s="89"/>
      <c r="Z980" s="89"/>
      <c r="AA980" s="89"/>
      <c r="AB980" s="89"/>
      <c r="AC980" s="89"/>
      <c r="AD980" s="89"/>
      <c r="AE980" s="90"/>
      <c r="AF980" s="17">
        <v>97</v>
      </c>
      <c r="AG980" s="18">
        <v>167</v>
      </c>
      <c r="AH980" s="19">
        <v>97</v>
      </c>
      <c r="AI980" s="20">
        <v>167</v>
      </c>
      <c r="AJ980" s="21">
        <v>97</v>
      </c>
      <c r="AK980" s="22">
        <v>129</v>
      </c>
      <c r="AL980" s="23">
        <f t="shared" si="0"/>
        <v>754</v>
      </c>
      <c r="AM980" s="39" t="s">
        <v>184</v>
      </c>
      <c r="AN980" s="41" t="s">
        <v>90</v>
      </c>
      <c r="AO980" s="39" t="s">
        <v>1554</v>
      </c>
      <c r="AP980" s="40"/>
      <c r="AQ980" s="38"/>
      <c r="AR980" s="39" t="s">
        <v>1555</v>
      </c>
      <c r="AS980" s="40">
        <v>7.5</v>
      </c>
      <c r="AT980" s="40">
        <v>507.1</v>
      </c>
      <c r="AU980" s="41">
        <v>230</v>
      </c>
      <c r="AV980" s="31"/>
      <c r="AW980" s="26">
        <v>1</v>
      </c>
      <c r="AX980" s="26"/>
      <c r="AY980" s="26">
        <v>2</v>
      </c>
      <c r="AZ980" s="26"/>
      <c r="BA980" s="25"/>
      <c r="BB980" s="24">
        <v>377</v>
      </c>
      <c r="BC980" s="26">
        <v>3</v>
      </c>
      <c r="BD980" s="32" t="s">
        <v>288</v>
      </c>
      <c r="BE980" s="32">
        <v>0</v>
      </c>
      <c r="BF980" s="35" t="s">
        <v>132</v>
      </c>
      <c r="BG980" s="26" t="s">
        <v>359</v>
      </c>
      <c r="BH980" s="29">
        <v>120</v>
      </c>
      <c r="BI980" s="26" t="s">
        <v>203</v>
      </c>
      <c r="BJ980" s="41"/>
      <c r="BK980" s="36"/>
      <c r="BL980" s="204" t="str">
        <f t="shared" si="16"/>
        <v>insert into Pokemon values ( 979, Necrozma (Ultra), level, 97,  167,  97, 167,  97,  129, trainer,  0)</v>
      </c>
    </row>
    <row r="981" spans="1:64" ht="12.75" customHeight="1">
      <c r="A981" s="86">
        <v>801</v>
      </c>
      <c r="B981" s="82" t="s">
        <v>1556</v>
      </c>
      <c r="C981" s="82" t="s">
        <v>537</v>
      </c>
      <c r="D981" s="83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>
        <v>301</v>
      </c>
      <c r="R981" s="84"/>
      <c r="S981" s="84"/>
      <c r="T981" s="84"/>
      <c r="U981" s="84"/>
      <c r="V981" s="84">
        <v>401</v>
      </c>
      <c r="W981" s="84"/>
      <c r="X981" s="84"/>
      <c r="Y981" s="84"/>
      <c r="Z981" s="84"/>
      <c r="AA981" s="84"/>
      <c r="AB981" s="84"/>
      <c r="AC981" s="84"/>
      <c r="AD981" s="84"/>
      <c r="AE981" s="85"/>
      <c r="AF981" s="17">
        <v>80</v>
      </c>
      <c r="AG981" s="18">
        <v>95</v>
      </c>
      <c r="AH981" s="19">
        <v>115</v>
      </c>
      <c r="AI981" s="20">
        <v>130</v>
      </c>
      <c r="AJ981" s="21">
        <v>115</v>
      </c>
      <c r="AK981" s="22">
        <v>65</v>
      </c>
      <c r="AL981" s="23">
        <f t="shared" si="0"/>
        <v>600</v>
      </c>
      <c r="AM981" s="24" t="s">
        <v>192</v>
      </c>
      <c r="AN981" s="25" t="s">
        <v>179</v>
      </c>
      <c r="AO981" s="39" t="s">
        <v>1557</v>
      </c>
      <c r="AP981" s="40"/>
      <c r="AQ981" s="38"/>
      <c r="AR981" s="39" t="s">
        <v>76</v>
      </c>
      <c r="AS981" s="40">
        <v>1</v>
      </c>
      <c r="AT981" s="40">
        <v>177.5</v>
      </c>
      <c r="AU981" s="41">
        <v>80.5</v>
      </c>
      <c r="AV981" s="31"/>
      <c r="AW981" s="26"/>
      <c r="AX981" s="26"/>
      <c r="AY981" s="26">
        <v>3</v>
      </c>
      <c r="AZ981" s="26"/>
      <c r="BA981" s="25"/>
      <c r="BB981" s="24">
        <v>300</v>
      </c>
      <c r="BC981" s="26">
        <v>3</v>
      </c>
      <c r="BD981" s="32" t="s">
        <v>288</v>
      </c>
      <c r="BE981" s="32">
        <v>0</v>
      </c>
      <c r="BF981" s="35" t="s">
        <v>313</v>
      </c>
      <c r="BG981" s="26" t="s">
        <v>359</v>
      </c>
      <c r="BH981" s="29">
        <v>120</v>
      </c>
      <c r="BI981" s="26" t="s">
        <v>203</v>
      </c>
      <c r="BJ981" s="41"/>
      <c r="BK981" s="36"/>
      <c r="BL981" s="204" t="str">
        <f t="shared" si="16"/>
        <v>insert into Pokemon values ( 980, Magearna, level, 80,  95,  115, 130,  115,  65, trainer,  0)</v>
      </c>
    </row>
    <row r="982" spans="1:64" ht="12.75" customHeight="1">
      <c r="A982" s="86">
        <v>801.1</v>
      </c>
      <c r="B982" s="82" t="s">
        <v>1558</v>
      </c>
      <c r="C982" s="82" t="s">
        <v>537</v>
      </c>
      <c r="D982" s="83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5"/>
      <c r="AF982" s="17">
        <v>80</v>
      </c>
      <c r="AG982" s="18">
        <v>95</v>
      </c>
      <c r="AH982" s="19">
        <v>115</v>
      </c>
      <c r="AI982" s="20">
        <v>130</v>
      </c>
      <c r="AJ982" s="21">
        <v>115</v>
      </c>
      <c r="AK982" s="22">
        <v>65</v>
      </c>
      <c r="AL982" s="23">
        <f t="shared" si="0"/>
        <v>600</v>
      </c>
      <c r="AM982" s="24" t="s">
        <v>192</v>
      </c>
      <c r="AN982" s="25" t="s">
        <v>179</v>
      </c>
      <c r="AO982" s="39" t="s">
        <v>1557</v>
      </c>
      <c r="AP982" s="40"/>
      <c r="AQ982" s="38"/>
      <c r="AR982" s="39" t="s">
        <v>76</v>
      </c>
      <c r="AS982" s="40">
        <v>1</v>
      </c>
      <c r="AT982" s="40">
        <v>177.5</v>
      </c>
      <c r="AU982" s="41">
        <v>80.5</v>
      </c>
      <c r="AV982" s="31"/>
      <c r="AW982" s="26"/>
      <c r="AX982" s="26"/>
      <c r="AY982" s="26">
        <v>3</v>
      </c>
      <c r="AZ982" s="26"/>
      <c r="BA982" s="25"/>
      <c r="BB982" s="24">
        <v>300</v>
      </c>
      <c r="BC982" s="26">
        <v>3</v>
      </c>
      <c r="BD982" s="32" t="s">
        <v>288</v>
      </c>
      <c r="BE982" s="32">
        <v>0</v>
      </c>
      <c r="BF982" s="35" t="s">
        <v>89</v>
      </c>
      <c r="BG982" s="26" t="s">
        <v>359</v>
      </c>
      <c r="BH982" s="29">
        <v>120</v>
      </c>
      <c r="BI982" s="26" t="s">
        <v>203</v>
      </c>
      <c r="BJ982" s="41"/>
      <c r="BK982" s="36"/>
      <c r="BL982" s="204" t="str">
        <f t="shared" si="16"/>
        <v>insert into Pokemon values ( 981, Magearna (Original Color), level, 80,  95,  115, 130,  115,  65, trainer,  0)</v>
      </c>
    </row>
    <row r="983" spans="1:64" ht="12.75" customHeight="1">
      <c r="A983" s="86">
        <v>802</v>
      </c>
      <c r="B983" s="82" t="s">
        <v>1559</v>
      </c>
      <c r="C983" s="82" t="s">
        <v>537</v>
      </c>
      <c r="D983" s="83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>
        <v>302</v>
      </c>
      <c r="R983" s="84"/>
      <c r="S983" s="84"/>
      <c r="T983" s="84"/>
      <c r="U983" s="84"/>
      <c r="V983" s="84">
        <v>402</v>
      </c>
      <c r="W983" s="84"/>
      <c r="X983" s="84"/>
      <c r="Y983" s="84"/>
      <c r="Z983" s="84"/>
      <c r="AA983" s="84"/>
      <c r="AB983" s="84"/>
      <c r="AC983" s="84"/>
      <c r="AD983" s="84"/>
      <c r="AE983" s="85"/>
      <c r="AF983" s="17">
        <v>90</v>
      </c>
      <c r="AG983" s="18">
        <v>125</v>
      </c>
      <c r="AH983" s="19">
        <v>80</v>
      </c>
      <c r="AI983" s="20">
        <v>90</v>
      </c>
      <c r="AJ983" s="21">
        <v>90</v>
      </c>
      <c r="AK983" s="22">
        <v>125</v>
      </c>
      <c r="AL983" s="23">
        <f t="shared" si="0"/>
        <v>600</v>
      </c>
      <c r="AM983" s="24" t="s">
        <v>280</v>
      </c>
      <c r="AN983" s="25" t="s">
        <v>389</v>
      </c>
      <c r="AO983" s="24" t="s">
        <v>264</v>
      </c>
      <c r="AP983" s="34"/>
      <c r="AQ983" s="38"/>
      <c r="AR983" s="39" t="s">
        <v>69</v>
      </c>
      <c r="AS983" s="40">
        <v>0.7</v>
      </c>
      <c r="AT983" s="40">
        <v>48.9</v>
      </c>
      <c r="AU983" s="41">
        <v>22.2</v>
      </c>
      <c r="AV983" s="31"/>
      <c r="AW983" s="26">
        <v>2</v>
      </c>
      <c r="AX983" s="26"/>
      <c r="AY983" s="26"/>
      <c r="AZ983" s="26"/>
      <c r="BA983" s="25">
        <v>1</v>
      </c>
      <c r="BB983" s="24">
        <v>300</v>
      </c>
      <c r="BC983" s="26">
        <v>3</v>
      </c>
      <c r="BD983" s="32" t="s">
        <v>288</v>
      </c>
      <c r="BE983" s="32">
        <v>0</v>
      </c>
      <c r="BF983" s="35" t="s">
        <v>313</v>
      </c>
      <c r="BG983" s="26" t="s">
        <v>359</v>
      </c>
      <c r="BH983" s="29">
        <v>120</v>
      </c>
      <c r="BI983" s="26" t="s">
        <v>203</v>
      </c>
      <c r="BJ983" s="41"/>
      <c r="BK983" s="36"/>
      <c r="BL983" s="204" t="str">
        <f t="shared" si="16"/>
        <v>insert into Pokemon values ( 982, Marshadow, level, 90,  125,  80, 90,  90,  125, trainer,  0)</v>
      </c>
    </row>
    <row r="984" spans="1:64" ht="12.75" customHeight="1">
      <c r="A984" s="86">
        <v>803</v>
      </c>
      <c r="B984" s="87" t="s">
        <v>1560</v>
      </c>
      <c r="C984" s="87" t="s">
        <v>1540</v>
      </c>
      <c r="D984" s="88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89"/>
      <c r="Q984" s="89"/>
      <c r="R984" s="89"/>
      <c r="S984" s="89"/>
      <c r="T984" s="89"/>
      <c r="U984" s="89"/>
      <c r="V984" s="89">
        <v>261</v>
      </c>
      <c r="W984" s="89"/>
      <c r="X984" s="89"/>
      <c r="Y984" s="89"/>
      <c r="Z984" s="89"/>
      <c r="AA984" s="89"/>
      <c r="AB984" s="89"/>
      <c r="AC984" s="89"/>
      <c r="AD984" s="89"/>
      <c r="AE984" s="90"/>
      <c r="AF984" s="17">
        <v>67</v>
      </c>
      <c r="AG984" s="18">
        <v>73</v>
      </c>
      <c r="AH984" s="19">
        <v>67</v>
      </c>
      <c r="AI984" s="20">
        <v>73</v>
      </c>
      <c r="AJ984" s="21">
        <v>67</v>
      </c>
      <c r="AK984" s="22">
        <v>73</v>
      </c>
      <c r="AL984" s="23">
        <f t="shared" si="0"/>
        <v>420</v>
      </c>
      <c r="AM984" s="39" t="s">
        <v>66</v>
      </c>
      <c r="AN984" s="41"/>
      <c r="AO984" s="39" t="s">
        <v>1541</v>
      </c>
      <c r="AP984" s="40"/>
      <c r="AQ984" s="38"/>
      <c r="AR984" s="39" t="s">
        <v>88</v>
      </c>
      <c r="AS984" s="40">
        <v>0.6</v>
      </c>
      <c r="AT984" s="40">
        <v>4</v>
      </c>
      <c r="AU984" s="41">
        <v>1.8</v>
      </c>
      <c r="AV984" s="31"/>
      <c r="AW984" s="26"/>
      <c r="AX984" s="26"/>
      <c r="AY984" s="26"/>
      <c r="AZ984" s="26"/>
      <c r="BA984" s="25">
        <v>1</v>
      </c>
      <c r="BB984" s="24">
        <v>210</v>
      </c>
      <c r="BC984" s="26">
        <v>45</v>
      </c>
      <c r="BD984" s="32" t="s">
        <v>288</v>
      </c>
      <c r="BE984" s="32">
        <v>0</v>
      </c>
      <c r="BF984" s="35" t="s">
        <v>155</v>
      </c>
      <c r="BG984" s="26" t="s">
        <v>359</v>
      </c>
      <c r="BH984" s="29">
        <v>120</v>
      </c>
      <c r="BI984" s="26" t="s">
        <v>203</v>
      </c>
      <c r="BJ984" s="41"/>
      <c r="BK984" s="36" t="s">
        <v>1561</v>
      </c>
      <c r="BL984" s="204" t="str">
        <f t="shared" si="16"/>
        <v>insert into Pokemon values ( 983, Poipole, level, 67,  73,  67, 73,  67,  73, trainer,  Level Up (Knowing Dragon Pulse))</v>
      </c>
    </row>
    <row r="985" spans="1:64" ht="12.75" customHeight="1">
      <c r="A985" s="112">
        <v>804</v>
      </c>
      <c r="B985" s="113" t="s">
        <v>1562</v>
      </c>
      <c r="C985" s="113" t="s">
        <v>1540</v>
      </c>
      <c r="D985" s="114"/>
      <c r="E985" s="115"/>
      <c r="F985" s="115"/>
      <c r="G985" s="115"/>
      <c r="H985" s="115"/>
      <c r="I985" s="115"/>
      <c r="J985" s="115"/>
      <c r="K985" s="115"/>
      <c r="L985" s="115"/>
      <c r="M985" s="115"/>
      <c r="N985" s="115"/>
      <c r="O985" s="115"/>
      <c r="P985" s="115"/>
      <c r="Q985" s="115"/>
      <c r="R985" s="115"/>
      <c r="S985" s="115"/>
      <c r="T985" s="115"/>
      <c r="U985" s="115"/>
      <c r="V985" s="115">
        <v>262</v>
      </c>
      <c r="W985" s="115"/>
      <c r="X985" s="115"/>
      <c r="Y985" s="115"/>
      <c r="Z985" s="115"/>
      <c r="AA985" s="115"/>
      <c r="AB985" s="115"/>
      <c r="AC985" s="115"/>
      <c r="AD985" s="115"/>
      <c r="AE985" s="116"/>
      <c r="AF985" s="117">
        <v>73</v>
      </c>
      <c r="AG985" s="118">
        <v>73</v>
      </c>
      <c r="AH985" s="119">
        <v>73</v>
      </c>
      <c r="AI985" s="120">
        <v>127</v>
      </c>
      <c r="AJ985" s="121">
        <v>73</v>
      </c>
      <c r="AK985" s="122">
        <v>121</v>
      </c>
      <c r="AL985" s="23">
        <f t="shared" si="0"/>
        <v>540</v>
      </c>
      <c r="AM985" s="123" t="s">
        <v>66</v>
      </c>
      <c r="AN985" s="124" t="s">
        <v>90</v>
      </c>
      <c r="AO985" s="123" t="s">
        <v>1541</v>
      </c>
      <c r="AP985" s="125"/>
      <c r="AQ985" s="126"/>
      <c r="AR985" s="39" t="s">
        <v>1257</v>
      </c>
      <c r="AS985" s="40">
        <v>3.6</v>
      </c>
      <c r="AT985" s="40">
        <v>330.7</v>
      </c>
      <c r="AU985" s="41">
        <v>150</v>
      </c>
      <c r="AV985" s="127"/>
      <c r="AW985" s="128"/>
      <c r="AX985" s="128"/>
      <c r="AY985" s="128">
        <v>3</v>
      </c>
      <c r="AZ985" s="128"/>
      <c r="BA985" s="129"/>
      <c r="BB985" s="130">
        <v>270</v>
      </c>
      <c r="BC985" s="128">
        <v>45</v>
      </c>
      <c r="BD985" s="32" t="s">
        <v>288</v>
      </c>
      <c r="BE985" s="32">
        <v>0</v>
      </c>
      <c r="BF985" s="131" t="s">
        <v>155</v>
      </c>
      <c r="BG985" s="128" t="s">
        <v>359</v>
      </c>
      <c r="BH985" s="29">
        <v>120</v>
      </c>
      <c r="BI985" s="128" t="s">
        <v>203</v>
      </c>
      <c r="BJ985" s="124"/>
      <c r="BK985" s="132"/>
      <c r="BL985" s="204" t="str">
        <f t="shared" si="16"/>
        <v>insert into Pokemon values ( 984, Naganadel, level, 73,  73,  73, 127,  73,  121, trainer,  0)</v>
      </c>
    </row>
    <row r="986" spans="1:64" ht="12.75" customHeight="1">
      <c r="A986" s="86">
        <v>805</v>
      </c>
      <c r="B986" s="87" t="s">
        <v>1563</v>
      </c>
      <c r="C986" s="87" t="s">
        <v>1540</v>
      </c>
      <c r="D986" s="88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89"/>
      <c r="Q986" s="89"/>
      <c r="R986" s="89"/>
      <c r="S986" s="89"/>
      <c r="T986" s="89"/>
      <c r="U986" s="89"/>
      <c r="V986" s="89">
        <v>392</v>
      </c>
      <c r="W986" s="89"/>
      <c r="X986" s="89"/>
      <c r="Y986" s="89"/>
      <c r="Z986" s="89"/>
      <c r="AA986" s="89"/>
      <c r="AB986" s="89"/>
      <c r="AC986" s="89"/>
      <c r="AD986" s="89"/>
      <c r="AE986" s="90"/>
      <c r="AF986" s="17">
        <v>61</v>
      </c>
      <c r="AG986" s="18">
        <v>131</v>
      </c>
      <c r="AH986" s="19">
        <v>211</v>
      </c>
      <c r="AI986" s="20">
        <v>53</v>
      </c>
      <c r="AJ986" s="21">
        <v>101</v>
      </c>
      <c r="AK986" s="22">
        <v>13</v>
      </c>
      <c r="AL986" s="23">
        <f t="shared" si="0"/>
        <v>570</v>
      </c>
      <c r="AM986" s="39" t="s">
        <v>292</v>
      </c>
      <c r="AN986" s="41" t="s">
        <v>192</v>
      </c>
      <c r="AO986" s="39" t="s">
        <v>1541</v>
      </c>
      <c r="AP986" s="40"/>
      <c r="AQ986" s="38"/>
      <c r="AR986" s="39" t="s">
        <v>1548</v>
      </c>
      <c r="AS986" s="40">
        <v>5.5</v>
      </c>
      <c r="AT986" s="40">
        <v>1807.8</v>
      </c>
      <c r="AU986" s="41">
        <v>820</v>
      </c>
      <c r="AV986" s="31"/>
      <c r="AW986" s="26"/>
      <c r="AX986" s="26">
        <v>3</v>
      </c>
      <c r="AY986" s="26"/>
      <c r="AZ986" s="26"/>
      <c r="BA986" s="25"/>
      <c r="BB986" s="24">
        <v>285</v>
      </c>
      <c r="BC986" s="26">
        <v>30</v>
      </c>
      <c r="BD986" s="32" t="s">
        <v>288</v>
      </c>
      <c r="BE986" s="32">
        <v>0</v>
      </c>
      <c r="BF986" s="35" t="s">
        <v>313</v>
      </c>
      <c r="BG986" s="26" t="s">
        <v>359</v>
      </c>
      <c r="BH986" s="29">
        <v>120</v>
      </c>
      <c r="BI986" s="26" t="s">
        <v>203</v>
      </c>
      <c r="BJ986" s="41"/>
      <c r="BK986" s="36"/>
      <c r="BL986" s="204" t="str">
        <f t="shared" si="16"/>
        <v>insert into Pokemon values ( 985, Stakataka, level, 61,  131,  211, 53,  101,  13, trainer,  0)</v>
      </c>
    </row>
    <row r="987" spans="1:64" ht="12.75" customHeight="1">
      <c r="A987" s="86">
        <v>806</v>
      </c>
      <c r="B987" s="87" t="s">
        <v>1564</v>
      </c>
      <c r="C987" s="87" t="s">
        <v>1540</v>
      </c>
      <c r="D987" s="88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89"/>
      <c r="Q987" s="89"/>
      <c r="R987" s="89"/>
      <c r="S987" s="89"/>
      <c r="T987" s="89"/>
      <c r="U987" s="89"/>
      <c r="V987" s="89">
        <v>393</v>
      </c>
      <c r="W987" s="89"/>
      <c r="X987" s="89"/>
      <c r="Y987" s="89"/>
      <c r="Z987" s="89"/>
      <c r="AA987" s="89"/>
      <c r="AB987" s="89"/>
      <c r="AC987" s="89"/>
      <c r="AD987" s="89"/>
      <c r="AE987" s="90"/>
      <c r="AF987" s="17">
        <v>53</v>
      </c>
      <c r="AG987" s="18">
        <v>127</v>
      </c>
      <c r="AH987" s="19">
        <v>53</v>
      </c>
      <c r="AI987" s="20">
        <v>151</v>
      </c>
      <c r="AJ987" s="21">
        <v>79</v>
      </c>
      <c r="AK987" s="22">
        <v>107</v>
      </c>
      <c r="AL987" s="23">
        <f t="shared" si="0"/>
        <v>570</v>
      </c>
      <c r="AM987" s="39" t="s">
        <v>85</v>
      </c>
      <c r="AN987" s="41" t="s">
        <v>389</v>
      </c>
      <c r="AO987" s="39" t="s">
        <v>1541</v>
      </c>
      <c r="AP987" s="40"/>
      <c r="AQ987" s="38"/>
      <c r="AR987" s="39" t="s">
        <v>368</v>
      </c>
      <c r="AS987" s="40">
        <v>1.8</v>
      </c>
      <c r="AT987" s="40">
        <v>28.7</v>
      </c>
      <c r="AU987" s="41">
        <v>13</v>
      </c>
      <c r="AV987" s="31"/>
      <c r="AW987" s="26"/>
      <c r="AX987" s="26"/>
      <c r="AY987" s="26">
        <v>3</v>
      </c>
      <c r="AZ987" s="26"/>
      <c r="BA987" s="25"/>
      <c r="BB987" s="24">
        <v>285</v>
      </c>
      <c r="BC987" s="26">
        <v>30</v>
      </c>
      <c r="BD987" s="32" t="s">
        <v>288</v>
      </c>
      <c r="BE987" s="32">
        <v>0</v>
      </c>
      <c r="BF987" s="35" t="s">
        <v>128</v>
      </c>
      <c r="BG987" s="26" t="s">
        <v>359</v>
      </c>
      <c r="BH987" s="29">
        <v>120</v>
      </c>
      <c r="BI987" s="26" t="s">
        <v>203</v>
      </c>
      <c r="BJ987" s="41"/>
      <c r="BK987" s="36"/>
      <c r="BL987" s="204" t="str">
        <f t="shared" si="16"/>
        <v>insert into Pokemon values ( 986, Blacephalon, level, 53,  127,  53, 151,  79,  107, trainer,  0)</v>
      </c>
    </row>
    <row r="988" spans="1:64" ht="12.75" customHeight="1">
      <c r="A988" s="86">
        <v>807</v>
      </c>
      <c r="B988" s="87" t="s">
        <v>1565</v>
      </c>
      <c r="C988" s="87" t="s">
        <v>537</v>
      </c>
      <c r="D988" s="88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89"/>
      <c r="Q988" s="89"/>
      <c r="R988" s="89"/>
      <c r="S988" s="89"/>
      <c r="T988" s="89"/>
      <c r="U988" s="89"/>
      <c r="V988" s="89">
        <v>403</v>
      </c>
      <c r="W988" s="89"/>
      <c r="X988" s="89"/>
      <c r="Y988" s="89"/>
      <c r="Z988" s="89"/>
      <c r="AA988" s="89"/>
      <c r="AB988" s="89"/>
      <c r="AC988" s="89"/>
      <c r="AD988" s="89"/>
      <c r="AE988" s="90"/>
      <c r="AF988" s="17">
        <v>88</v>
      </c>
      <c r="AG988" s="18">
        <v>112</v>
      </c>
      <c r="AH988" s="19">
        <v>75</v>
      </c>
      <c r="AI988" s="20">
        <v>102</v>
      </c>
      <c r="AJ988" s="21">
        <v>80</v>
      </c>
      <c r="AK988" s="22">
        <v>143</v>
      </c>
      <c r="AL988" s="23">
        <f t="shared" si="0"/>
        <v>600</v>
      </c>
      <c r="AM988" s="39" t="s">
        <v>175</v>
      </c>
      <c r="AN988" s="41"/>
      <c r="AO988" s="39" t="s">
        <v>496</v>
      </c>
      <c r="AP988" s="40"/>
      <c r="AQ988" s="38"/>
      <c r="AR988" s="39" t="s">
        <v>148</v>
      </c>
      <c r="AS988" s="40">
        <v>1.5</v>
      </c>
      <c r="AT988" s="40">
        <v>98.1</v>
      </c>
      <c r="AU988" s="41">
        <v>44.5</v>
      </c>
      <c r="AV988" s="31"/>
      <c r="AW988" s="26"/>
      <c r="AX988" s="26"/>
      <c r="AY988" s="26"/>
      <c r="AZ988" s="26"/>
      <c r="BA988" s="25">
        <v>3</v>
      </c>
      <c r="BB988" s="24">
        <v>300</v>
      </c>
      <c r="BC988" s="26">
        <v>3</v>
      </c>
      <c r="BD988" s="32" t="s">
        <v>288</v>
      </c>
      <c r="BE988" s="32">
        <v>0</v>
      </c>
      <c r="BF988" s="35" t="s">
        <v>132</v>
      </c>
      <c r="BG988" s="26" t="s">
        <v>359</v>
      </c>
      <c r="BH988" s="29">
        <v>120</v>
      </c>
      <c r="BI988" s="26" t="s">
        <v>203</v>
      </c>
      <c r="BJ988" s="41"/>
      <c r="BK988" s="36"/>
      <c r="BL988" s="204" t="str">
        <f t="shared" si="16"/>
        <v>insert into Pokemon values ( 987, Zeraora, level, 88,  112,  75, 102,  80,  143, trainer,  0)</v>
      </c>
    </row>
    <row r="989" spans="1:64" ht="12.75" customHeight="1">
      <c r="A989" s="86">
        <v>808</v>
      </c>
      <c r="B989" s="87" t="s">
        <v>1566</v>
      </c>
      <c r="C989" s="87" t="s">
        <v>537</v>
      </c>
      <c r="D989" s="88"/>
      <c r="E989" s="89">
        <v>152</v>
      </c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89"/>
      <c r="Q989" s="89"/>
      <c r="R989" s="89"/>
      <c r="S989" s="89"/>
      <c r="T989" s="89"/>
      <c r="U989" s="89"/>
      <c r="V989" s="89"/>
      <c r="W989" s="89"/>
      <c r="X989" s="89"/>
      <c r="Y989" s="89"/>
      <c r="Z989" s="89"/>
      <c r="AA989" s="89"/>
      <c r="AB989" s="89"/>
      <c r="AC989" s="89"/>
      <c r="AD989" s="89"/>
      <c r="AE989" s="90"/>
      <c r="AF989" s="17">
        <v>46</v>
      </c>
      <c r="AG989" s="18">
        <v>65</v>
      </c>
      <c r="AH989" s="19">
        <v>65</v>
      </c>
      <c r="AI989" s="20">
        <v>55</v>
      </c>
      <c r="AJ989" s="21">
        <v>35</v>
      </c>
      <c r="AK989" s="22">
        <v>34</v>
      </c>
      <c r="AL989" s="23">
        <f t="shared" si="0"/>
        <v>300</v>
      </c>
      <c r="AM989" s="39" t="s">
        <v>192</v>
      </c>
      <c r="AN989" s="41"/>
      <c r="AO989" s="39" t="s">
        <v>331</v>
      </c>
      <c r="AP989" s="40"/>
      <c r="AQ989" s="38"/>
      <c r="AR989" s="39" t="s">
        <v>256</v>
      </c>
      <c r="AS989" s="40">
        <v>0.2</v>
      </c>
      <c r="AT989" s="40">
        <v>17.600000000000001</v>
      </c>
      <c r="AU989" s="41">
        <v>8</v>
      </c>
      <c r="AV989" s="31"/>
      <c r="AW989" s="26">
        <v>1</v>
      </c>
      <c r="AX989" s="26"/>
      <c r="AY989" s="26"/>
      <c r="AZ989" s="26"/>
      <c r="BA989" s="25"/>
      <c r="BB989" s="24">
        <v>150</v>
      </c>
      <c r="BC989" s="26">
        <v>3</v>
      </c>
      <c r="BD989" s="32" t="s">
        <v>288</v>
      </c>
      <c r="BE989" s="32">
        <v>0</v>
      </c>
      <c r="BF989" s="35" t="s">
        <v>313</v>
      </c>
      <c r="BG989" s="26" t="s">
        <v>359</v>
      </c>
      <c r="BH989" s="29">
        <v>120</v>
      </c>
      <c r="BI989" s="26" t="s">
        <v>203</v>
      </c>
      <c r="BJ989" s="41"/>
      <c r="BK989" s="36" t="s">
        <v>1567</v>
      </c>
      <c r="BL989" s="204" t="str">
        <f t="shared" si="16"/>
        <v>insert into Pokemon values ( 988, Meltan, level, 46,  65,  65, 55,  35,  34, trainer,  400 Candies (Pokemon Go))</v>
      </c>
    </row>
    <row r="990" spans="1:64" ht="12.75" customHeight="1">
      <c r="A990" s="86">
        <v>809</v>
      </c>
      <c r="B990" s="87" t="s">
        <v>1568</v>
      </c>
      <c r="C990" s="87" t="s">
        <v>537</v>
      </c>
      <c r="D990" s="88"/>
      <c r="E990" s="89">
        <v>153</v>
      </c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89"/>
      <c r="Q990" s="89"/>
      <c r="R990" s="89"/>
      <c r="S990" s="89"/>
      <c r="T990" s="89"/>
      <c r="U990" s="89"/>
      <c r="V990" s="89"/>
      <c r="W990" s="89"/>
      <c r="X990" s="89"/>
      <c r="Y990" s="89"/>
      <c r="Z990" s="89"/>
      <c r="AA990" s="89"/>
      <c r="AB990" s="89"/>
      <c r="AC990" s="89"/>
      <c r="AD990" s="89"/>
      <c r="AE990" s="90"/>
      <c r="AF990" s="17">
        <v>135</v>
      </c>
      <c r="AG990" s="18">
        <v>143</v>
      </c>
      <c r="AH990" s="19">
        <v>143</v>
      </c>
      <c r="AI990" s="20">
        <v>80</v>
      </c>
      <c r="AJ990" s="21">
        <v>65</v>
      </c>
      <c r="AK990" s="22">
        <v>34</v>
      </c>
      <c r="AL990" s="23">
        <f t="shared" si="0"/>
        <v>600</v>
      </c>
      <c r="AM990" s="39" t="s">
        <v>192</v>
      </c>
      <c r="AN990" s="41"/>
      <c r="AO990" s="39" t="s">
        <v>427</v>
      </c>
      <c r="AP990" s="40"/>
      <c r="AQ990" s="38"/>
      <c r="AR990" s="39" t="s">
        <v>488</v>
      </c>
      <c r="AS990" s="40">
        <v>2.5</v>
      </c>
      <c r="AT990" s="40">
        <v>1763.7</v>
      </c>
      <c r="AU990" s="41">
        <v>800</v>
      </c>
      <c r="AV990" s="31"/>
      <c r="AW990" s="26">
        <v>3</v>
      </c>
      <c r="AX990" s="26"/>
      <c r="AY990" s="26"/>
      <c r="AZ990" s="26"/>
      <c r="BA990" s="25"/>
      <c r="BB990" s="24">
        <v>300</v>
      </c>
      <c r="BC990" s="26">
        <v>3</v>
      </c>
      <c r="BD990" s="32" t="s">
        <v>288</v>
      </c>
      <c r="BE990" s="32">
        <v>0</v>
      </c>
      <c r="BF990" s="35" t="s">
        <v>313</v>
      </c>
      <c r="BG990" s="26" t="s">
        <v>359</v>
      </c>
      <c r="BH990" s="29">
        <v>120</v>
      </c>
      <c r="BI990" s="26" t="s">
        <v>203</v>
      </c>
      <c r="BJ990" s="41"/>
      <c r="BK990" s="36"/>
      <c r="BL990" s="204" t="str">
        <f t="shared" si="16"/>
        <v>insert into Pokemon values ( 989, Melmetal, level, 135,  143,  143, 80,  65,  34, trainer,  0)</v>
      </c>
    </row>
    <row r="991" spans="1:64" ht="12.75" customHeight="1">
      <c r="A991" s="81">
        <v>810</v>
      </c>
      <c r="B991" s="133" t="s">
        <v>1569</v>
      </c>
      <c r="C991" s="133" t="s">
        <v>64</v>
      </c>
      <c r="D991" s="134"/>
      <c r="E991" s="135"/>
      <c r="F991" s="135"/>
      <c r="G991" s="135"/>
      <c r="H991" s="135"/>
      <c r="I991" s="135"/>
      <c r="J991" s="135"/>
      <c r="K991" s="135"/>
      <c r="L991" s="135"/>
      <c r="M991" s="135"/>
      <c r="N991" s="135"/>
      <c r="O991" s="135"/>
      <c r="P991" s="135"/>
      <c r="Q991" s="135"/>
      <c r="R991" s="135"/>
      <c r="S991" s="135"/>
      <c r="T991" s="135"/>
      <c r="U991" s="135"/>
      <c r="V991" s="135"/>
      <c r="W991" s="135"/>
      <c r="X991" s="135"/>
      <c r="Y991" s="135"/>
      <c r="Z991" s="135"/>
      <c r="AA991" s="135">
        <v>1</v>
      </c>
      <c r="AB991" s="135"/>
      <c r="AC991" s="135"/>
      <c r="AD991" s="135"/>
      <c r="AE991" s="136"/>
      <c r="AF991" s="17">
        <v>50</v>
      </c>
      <c r="AG991" s="18">
        <v>65</v>
      </c>
      <c r="AH991" s="19">
        <v>50</v>
      </c>
      <c r="AI991" s="20">
        <v>40</v>
      </c>
      <c r="AJ991" s="21">
        <v>40</v>
      </c>
      <c r="AK991" s="22">
        <v>65</v>
      </c>
      <c r="AL991" s="23">
        <f t="shared" si="0"/>
        <v>310</v>
      </c>
      <c r="AM991" s="28" t="s">
        <v>65</v>
      </c>
      <c r="AN991" s="30"/>
      <c r="AO991" s="28" t="s">
        <v>67</v>
      </c>
      <c r="AP991" s="29"/>
      <c r="AQ991" s="27" t="s">
        <v>1570</v>
      </c>
      <c r="AR991" s="28" t="s">
        <v>118</v>
      </c>
      <c r="AS991" s="29">
        <v>0.3</v>
      </c>
      <c r="AT991" s="29">
        <v>11</v>
      </c>
      <c r="AU991" s="30">
        <v>5</v>
      </c>
      <c r="AV991" s="31"/>
      <c r="AW991" s="26">
        <v>1</v>
      </c>
      <c r="AX991" s="26"/>
      <c r="AY991" s="26"/>
      <c r="AZ991" s="26"/>
      <c r="BA991" s="25"/>
      <c r="BB991" s="24">
        <v>62</v>
      </c>
      <c r="BC991" s="26">
        <v>45</v>
      </c>
      <c r="BD991" s="32" t="s">
        <v>70</v>
      </c>
      <c r="BE991" s="32">
        <v>50</v>
      </c>
      <c r="BF991" s="33" t="s">
        <v>71</v>
      </c>
      <c r="BG991" s="26" t="s">
        <v>72</v>
      </c>
      <c r="BH991" s="29">
        <v>20</v>
      </c>
      <c r="BI991" s="26" t="s">
        <v>156</v>
      </c>
      <c r="BJ991" s="30" t="s">
        <v>65</v>
      </c>
      <c r="BK991" s="12" t="s">
        <v>74</v>
      </c>
      <c r="BL991" s="204" t="str">
        <f t="shared" si="16"/>
        <v>insert into Pokemon values ( 990, Grookey, level, 50,  65,  50, 40,  40,  65, trainer,  Lv. 16)</v>
      </c>
    </row>
    <row r="992" spans="1:64" ht="12.75" customHeight="1">
      <c r="A992" s="81">
        <v>811</v>
      </c>
      <c r="B992" s="133" t="s">
        <v>1571</v>
      </c>
      <c r="C992" s="133" t="s">
        <v>64</v>
      </c>
      <c r="D992" s="134"/>
      <c r="E992" s="135"/>
      <c r="F992" s="135"/>
      <c r="G992" s="135"/>
      <c r="H992" s="135"/>
      <c r="I992" s="135"/>
      <c r="J992" s="135"/>
      <c r="K992" s="135"/>
      <c r="L992" s="135"/>
      <c r="M992" s="135"/>
      <c r="N992" s="135"/>
      <c r="O992" s="135"/>
      <c r="P992" s="135"/>
      <c r="Q992" s="135"/>
      <c r="R992" s="135"/>
      <c r="S992" s="135"/>
      <c r="T992" s="135"/>
      <c r="U992" s="135"/>
      <c r="V992" s="135"/>
      <c r="W992" s="135"/>
      <c r="X992" s="135"/>
      <c r="Y992" s="135"/>
      <c r="Z992" s="135"/>
      <c r="AA992" s="135">
        <v>2</v>
      </c>
      <c r="AB992" s="135"/>
      <c r="AC992" s="135"/>
      <c r="AD992" s="135"/>
      <c r="AE992" s="136"/>
      <c r="AF992" s="17">
        <v>70</v>
      </c>
      <c r="AG992" s="18">
        <v>85</v>
      </c>
      <c r="AH992" s="19">
        <v>70</v>
      </c>
      <c r="AI992" s="20">
        <v>55</v>
      </c>
      <c r="AJ992" s="21">
        <v>60</v>
      </c>
      <c r="AK992" s="22">
        <v>80</v>
      </c>
      <c r="AL992" s="23">
        <f t="shared" si="0"/>
        <v>420</v>
      </c>
      <c r="AM992" s="28" t="s">
        <v>65</v>
      </c>
      <c r="AN992" s="30"/>
      <c r="AO992" s="28" t="s">
        <v>67</v>
      </c>
      <c r="AP992" s="29"/>
      <c r="AQ992" s="27" t="s">
        <v>1570</v>
      </c>
      <c r="AR992" s="28" t="s">
        <v>69</v>
      </c>
      <c r="AS992" s="29">
        <v>0.7</v>
      </c>
      <c r="AT992" s="29">
        <v>30.9</v>
      </c>
      <c r="AU992" s="30">
        <v>14</v>
      </c>
      <c r="AV992" s="31"/>
      <c r="AW992" s="26">
        <v>2</v>
      </c>
      <c r="AX992" s="26"/>
      <c r="AY992" s="26"/>
      <c r="AZ992" s="26"/>
      <c r="BA992" s="25"/>
      <c r="BB992" s="24">
        <v>147</v>
      </c>
      <c r="BC992" s="26">
        <v>45</v>
      </c>
      <c r="BD992" s="32" t="s">
        <v>70</v>
      </c>
      <c r="BE992" s="32">
        <v>50</v>
      </c>
      <c r="BF992" s="33" t="s">
        <v>71</v>
      </c>
      <c r="BG992" s="26" t="s">
        <v>72</v>
      </c>
      <c r="BH992" s="29">
        <v>20</v>
      </c>
      <c r="BI992" s="26" t="s">
        <v>156</v>
      </c>
      <c r="BJ992" s="30" t="s">
        <v>65</v>
      </c>
      <c r="BK992" s="12" t="s">
        <v>432</v>
      </c>
      <c r="BL992" s="204" t="str">
        <f t="shared" si="16"/>
        <v>insert into Pokemon values ( 991, Thwackey, level, 70,  85,  70, 55,  60,  80, trainer,  Lv. 35)</v>
      </c>
    </row>
    <row r="993" spans="1:64" ht="12.75" customHeight="1">
      <c r="A993" s="81">
        <v>812</v>
      </c>
      <c r="B993" s="133" t="s">
        <v>1572</v>
      </c>
      <c r="C993" s="133" t="s">
        <v>64</v>
      </c>
      <c r="D993" s="134"/>
      <c r="E993" s="135"/>
      <c r="F993" s="135"/>
      <c r="G993" s="135"/>
      <c r="H993" s="135"/>
      <c r="I993" s="135"/>
      <c r="J993" s="135"/>
      <c r="K993" s="135"/>
      <c r="L993" s="135"/>
      <c r="M993" s="135"/>
      <c r="N993" s="135"/>
      <c r="O993" s="135"/>
      <c r="P993" s="135"/>
      <c r="Q993" s="135"/>
      <c r="R993" s="135"/>
      <c r="S993" s="135"/>
      <c r="T993" s="135"/>
      <c r="U993" s="135"/>
      <c r="V993" s="135"/>
      <c r="W993" s="135"/>
      <c r="X993" s="135"/>
      <c r="Y993" s="135"/>
      <c r="Z993" s="135"/>
      <c r="AA993" s="135">
        <v>3</v>
      </c>
      <c r="AB993" s="135"/>
      <c r="AC993" s="135"/>
      <c r="AD993" s="135"/>
      <c r="AE993" s="136"/>
      <c r="AF993" s="17">
        <v>100</v>
      </c>
      <c r="AG993" s="18">
        <v>125</v>
      </c>
      <c r="AH993" s="19">
        <v>90</v>
      </c>
      <c r="AI993" s="20">
        <v>60</v>
      </c>
      <c r="AJ993" s="21">
        <v>70</v>
      </c>
      <c r="AK993" s="22">
        <v>85</v>
      </c>
      <c r="AL993" s="23">
        <f t="shared" si="0"/>
        <v>530</v>
      </c>
      <c r="AM993" s="28" t="s">
        <v>65</v>
      </c>
      <c r="AN993" s="30"/>
      <c r="AO993" s="28" t="s">
        <v>67</v>
      </c>
      <c r="AP993" s="29"/>
      <c r="AQ993" s="27" t="s">
        <v>1570</v>
      </c>
      <c r="AR993" s="28" t="s">
        <v>510</v>
      </c>
      <c r="AS993" s="29">
        <v>2.1</v>
      </c>
      <c r="AT993" s="29">
        <v>198.4</v>
      </c>
      <c r="AU993" s="30">
        <v>90</v>
      </c>
      <c r="AV993" s="31"/>
      <c r="AW993" s="26">
        <v>3</v>
      </c>
      <c r="AX993" s="26"/>
      <c r="AY993" s="26"/>
      <c r="AZ993" s="26"/>
      <c r="BA993" s="25"/>
      <c r="BB993" s="24">
        <v>265</v>
      </c>
      <c r="BC993" s="26">
        <v>45</v>
      </c>
      <c r="BD993" s="32" t="s">
        <v>70</v>
      </c>
      <c r="BE993" s="32">
        <v>50</v>
      </c>
      <c r="BF993" s="33" t="s">
        <v>71</v>
      </c>
      <c r="BG993" s="26" t="s">
        <v>72</v>
      </c>
      <c r="BH993" s="29">
        <v>20</v>
      </c>
      <c r="BI993" s="26" t="s">
        <v>156</v>
      </c>
      <c r="BJ993" s="30" t="s">
        <v>65</v>
      </c>
      <c r="BK993" s="12"/>
      <c r="BL993" s="204" t="str">
        <f t="shared" si="16"/>
        <v>insert into Pokemon values ( 992, Rillaboom, level, 100,  125,  90, 60,  70,  85, trainer,  0)</v>
      </c>
    </row>
    <row r="994" spans="1:64" ht="12.75" customHeight="1">
      <c r="A994" s="81">
        <v>813</v>
      </c>
      <c r="B994" s="133" t="s">
        <v>1573</v>
      </c>
      <c r="C994" s="133" t="s">
        <v>64</v>
      </c>
      <c r="D994" s="134"/>
      <c r="E994" s="135"/>
      <c r="F994" s="135"/>
      <c r="G994" s="135"/>
      <c r="H994" s="135"/>
      <c r="I994" s="135"/>
      <c r="J994" s="135"/>
      <c r="K994" s="135"/>
      <c r="L994" s="135"/>
      <c r="M994" s="135"/>
      <c r="N994" s="135"/>
      <c r="O994" s="135"/>
      <c r="P994" s="135"/>
      <c r="Q994" s="135"/>
      <c r="R994" s="135"/>
      <c r="S994" s="135"/>
      <c r="T994" s="135"/>
      <c r="U994" s="135"/>
      <c r="V994" s="135"/>
      <c r="W994" s="135"/>
      <c r="X994" s="135"/>
      <c r="Y994" s="135"/>
      <c r="Z994" s="135"/>
      <c r="AA994" s="135">
        <v>4</v>
      </c>
      <c r="AB994" s="135"/>
      <c r="AC994" s="135"/>
      <c r="AD994" s="135"/>
      <c r="AE994" s="136"/>
      <c r="AF994" s="17">
        <v>50</v>
      </c>
      <c r="AG994" s="18">
        <v>71</v>
      </c>
      <c r="AH994" s="19">
        <v>40</v>
      </c>
      <c r="AI994" s="20">
        <v>40</v>
      </c>
      <c r="AJ994" s="21">
        <v>40</v>
      </c>
      <c r="AK994" s="22">
        <v>69</v>
      </c>
      <c r="AL994" s="23">
        <f t="shared" si="0"/>
        <v>310</v>
      </c>
      <c r="AM994" s="28" t="s">
        <v>85</v>
      </c>
      <c r="AN994" s="30"/>
      <c r="AO994" s="28" t="s">
        <v>86</v>
      </c>
      <c r="AP994" s="29"/>
      <c r="AQ994" s="27" t="s">
        <v>1574</v>
      </c>
      <c r="AR994" s="28" t="s">
        <v>118</v>
      </c>
      <c r="AS994" s="29">
        <v>0.3</v>
      </c>
      <c r="AT994" s="29">
        <v>9.9</v>
      </c>
      <c r="AU994" s="30">
        <v>4.5</v>
      </c>
      <c r="AV994" s="31"/>
      <c r="AW994" s="26"/>
      <c r="AX994" s="26"/>
      <c r="AY994" s="26"/>
      <c r="AZ994" s="26"/>
      <c r="BA994" s="25">
        <v>1</v>
      </c>
      <c r="BB994" s="24">
        <v>62</v>
      </c>
      <c r="BC994" s="26">
        <v>45</v>
      </c>
      <c r="BD994" s="32" t="s">
        <v>70</v>
      </c>
      <c r="BE994" s="32">
        <v>50</v>
      </c>
      <c r="BF994" s="33" t="s">
        <v>128</v>
      </c>
      <c r="BG994" s="26" t="s">
        <v>72</v>
      </c>
      <c r="BH994" s="29">
        <v>20</v>
      </c>
      <c r="BI994" s="26" t="s">
        <v>156</v>
      </c>
      <c r="BJ994" s="30" t="s">
        <v>305</v>
      </c>
      <c r="BK994" s="12" t="s">
        <v>74</v>
      </c>
      <c r="BL994" s="204" t="str">
        <f t="shared" si="16"/>
        <v>insert into Pokemon values ( 993, Scorbunny, level, 50,  71,  40, 40,  40,  69, trainer,  Lv. 16)</v>
      </c>
    </row>
    <row r="995" spans="1:64" ht="12.75" customHeight="1">
      <c r="A995" s="81">
        <v>814</v>
      </c>
      <c r="B995" s="133" t="s">
        <v>1575</v>
      </c>
      <c r="C995" s="133" t="s">
        <v>64</v>
      </c>
      <c r="D995" s="134"/>
      <c r="E995" s="135"/>
      <c r="F995" s="135"/>
      <c r="G995" s="135"/>
      <c r="H995" s="135"/>
      <c r="I995" s="135"/>
      <c r="J995" s="135"/>
      <c r="K995" s="135"/>
      <c r="L995" s="135"/>
      <c r="M995" s="135"/>
      <c r="N995" s="135"/>
      <c r="O995" s="135"/>
      <c r="P995" s="135"/>
      <c r="Q995" s="135"/>
      <c r="R995" s="135"/>
      <c r="S995" s="135"/>
      <c r="T995" s="135"/>
      <c r="U995" s="135"/>
      <c r="V995" s="135"/>
      <c r="W995" s="135"/>
      <c r="X995" s="135"/>
      <c r="Y995" s="135"/>
      <c r="Z995" s="135"/>
      <c r="AA995" s="135">
        <v>5</v>
      </c>
      <c r="AB995" s="135"/>
      <c r="AC995" s="135"/>
      <c r="AD995" s="135"/>
      <c r="AE995" s="136"/>
      <c r="AF995" s="17">
        <v>65</v>
      </c>
      <c r="AG995" s="18">
        <v>86</v>
      </c>
      <c r="AH995" s="19">
        <v>60</v>
      </c>
      <c r="AI995" s="20">
        <v>55</v>
      </c>
      <c r="AJ995" s="21">
        <v>60</v>
      </c>
      <c r="AK995" s="22">
        <v>94</v>
      </c>
      <c r="AL995" s="23">
        <f t="shared" si="0"/>
        <v>420</v>
      </c>
      <c r="AM995" s="28" t="s">
        <v>85</v>
      </c>
      <c r="AN995" s="30"/>
      <c r="AO995" s="28" t="s">
        <v>86</v>
      </c>
      <c r="AP995" s="29"/>
      <c r="AQ995" s="27" t="s">
        <v>1574</v>
      </c>
      <c r="AR995" s="28" t="s">
        <v>88</v>
      </c>
      <c r="AS995" s="29">
        <v>0.6</v>
      </c>
      <c r="AT995" s="29">
        <v>19.8</v>
      </c>
      <c r="AU995" s="30">
        <v>9</v>
      </c>
      <c r="AV995" s="31"/>
      <c r="AW995" s="26"/>
      <c r="AX995" s="26"/>
      <c r="AY995" s="26"/>
      <c r="AZ995" s="26"/>
      <c r="BA995" s="25">
        <v>2</v>
      </c>
      <c r="BB995" s="24">
        <v>147</v>
      </c>
      <c r="BC995" s="26">
        <v>45</v>
      </c>
      <c r="BD995" s="32" t="s">
        <v>70</v>
      </c>
      <c r="BE995" s="32">
        <v>50</v>
      </c>
      <c r="BF995" s="33" t="s">
        <v>313</v>
      </c>
      <c r="BG995" s="26" t="s">
        <v>72</v>
      </c>
      <c r="BH995" s="29">
        <v>20</v>
      </c>
      <c r="BI995" s="26" t="s">
        <v>156</v>
      </c>
      <c r="BJ995" s="30" t="s">
        <v>305</v>
      </c>
      <c r="BK995" s="12" t="s">
        <v>432</v>
      </c>
      <c r="BL995" s="204" t="str">
        <f t="shared" si="16"/>
        <v>insert into Pokemon values ( 994, Raboot, level, 65,  86,  60, 55,  60,  94, trainer,  Lv. 35)</v>
      </c>
    </row>
    <row r="996" spans="1:64" ht="12.75" customHeight="1">
      <c r="A996" s="81">
        <v>815</v>
      </c>
      <c r="B996" s="133" t="s">
        <v>1576</v>
      </c>
      <c r="C996" s="133" t="s">
        <v>64</v>
      </c>
      <c r="D996" s="134"/>
      <c r="E996" s="135"/>
      <c r="F996" s="135"/>
      <c r="G996" s="135"/>
      <c r="H996" s="135"/>
      <c r="I996" s="135"/>
      <c r="J996" s="135"/>
      <c r="K996" s="135"/>
      <c r="L996" s="135"/>
      <c r="M996" s="135"/>
      <c r="N996" s="135"/>
      <c r="O996" s="135"/>
      <c r="P996" s="135"/>
      <c r="Q996" s="135"/>
      <c r="R996" s="135"/>
      <c r="S996" s="135"/>
      <c r="T996" s="135"/>
      <c r="U996" s="135"/>
      <c r="V996" s="135"/>
      <c r="W996" s="135"/>
      <c r="X996" s="135"/>
      <c r="Y996" s="135"/>
      <c r="Z996" s="135"/>
      <c r="AA996" s="135">
        <v>6</v>
      </c>
      <c r="AB996" s="135"/>
      <c r="AC996" s="135"/>
      <c r="AD996" s="135"/>
      <c r="AE996" s="136"/>
      <c r="AF996" s="17">
        <v>80</v>
      </c>
      <c r="AG996" s="18">
        <v>116</v>
      </c>
      <c r="AH996" s="19">
        <v>75</v>
      </c>
      <c r="AI996" s="20">
        <v>65</v>
      </c>
      <c r="AJ996" s="21">
        <v>75</v>
      </c>
      <c r="AK996" s="22">
        <v>119</v>
      </c>
      <c r="AL996" s="23">
        <f t="shared" si="0"/>
        <v>530</v>
      </c>
      <c r="AM996" s="28" t="s">
        <v>85</v>
      </c>
      <c r="AN996" s="30"/>
      <c r="AO996" s="28" t="s">
        <v>86</v>
      </c>
      <c r="AP996" s="29"/>
      <c r="AQ996" s="27" t="s">
        <v>1574</v>
      </c>
      <c r="AR996" s="28" t="s">
        <v>139</v>
      </c>
      <c r="AS996" s="29">
        <v>1.4</v>
      </c>
      <c r="AT996" s="29">
        <v>72.8</v>
      </c>
      <c r="AU996" s="30">
        <v>33</v>
      </c>
      <c r="AV996" s="31"/>
      <c r="AW996" s="26"/>
      <c r="AX996" s="26"/>
      <c r="AY996" s="26"/>
      <c r="AZ996" s="26"/>
      <c r="BA996" s="25">
        <v>3</v>
      </c>
      <c r="BB996" s="24">
        <v>265</v>
      </c>
      <c r="BC996" s="26">
        <v>45</v>
      </c>
      <c r="BD996" s="32" t="s">
        <v>70</v>
      </c>
      <c r="BE996" s="32">
        <v>50</v>
      </c>
      <c r="BF996" s="33" t="s">
        <v>128</v>
      </c>
      <c r="BG996" s="26" t="s">
        <v>72</v>
      </c>
      <c r="BH996" s="29">
        <v>20</v>
      </c>
      <c r="BI996" s="26" t="s">
        <v>156</v>
      </c>
      <c r="BJ996" s="30" t="s">
        <v>305</v>
      </c>
      <c r="BK996" s="12"/>
      <c r="BL996" s="204" t="str">
        <f t="shared" si="16"/>
        <v>insert into Pokemon values ( 995, Cinderace, level, 80,  116,  75, 65,  75,  119, trainer,  0)</v>
      </c>
    </row>
    <row r="997" spans="1:64" ht="12.75" customHeight="1">
      <c r="A997" s="81">
        <v>816</v>
      </c>
      <c r="B997" s="133" t="s">
        <v>1577</v>
      </c>
      <c r="C997" s="133" t="s">
        <v>64</v>
      </c>
      <c r="D997" s="134"/>
      <c r="E997" s="135"/>
      <c r="F997" s="135"/>
      <c r="G997" s="135"/>
      <c r="H997" s="135"/>
      <c r="I997" s="135"/>
      <c r="J997" s="135"/>
      <c r="K997" s="135"/>
      <c r="L997" s="135"/>
      <c r="M997" s="135"/>
      <c r="N997" s="135"/>
      <c r="O997" s="135"/>
      <c r="P997" s="135"/>
      <c r="Q997" s="135"/>
      <c r="R997" s="135"/>
      <c r="S997" s="135"/>
      <c r="T997" s="135"/>
      <c r="U997" s="135"/>
      <c r="V997" s="135"/>
      <c r="W997" s="135"/>
      <c r="X997" s="135"/>
      <c r="Y997" s="135"/>
      <c r="Z997" s="135"/>
      <c r="AA997" s="135">
        <v>7</v>
      </c>
      <c r="AB997" s="135"/>
      <c r="AC997" s="135"/>
      <c r="AD997" s="135"/>
      <c r="AE997" s="136"/>
      <c r="AF997" s="17">
        <v>50</v>
      </c>
      <c r="AG997" s="18">
        <v>40</v>
      </c>
      <c r="AH997" s="19">
        <v>40</v>
      </c>
      <c r="AI997" s="20">
        <v>70</v>
      </c>
      <c r="AJ997" s="21">
        <v>40</v>
      </c>
      <c r="AK997" s="22">
        <v>70</v>
      </c>
      <c r="AL997" s="23">
        <f t="shared" si="0"/>
        <v>310</v>
      </c>
      <c r="AM997" s="28" t="s">
        <v>103</v>
      </c>
      <c r="AN997" s="30"/>
      <c r="AO997" s="28" t="s">
        <v>104</v>
      </c>
      <c r="AP997" s="29"/>
      <c r="AQ997" s="27" t="s">
        <v>135</v>
      </c>
      <c r="AR997" s="28" t="s">
        <v>118</v>
      </c>
      <c r="AS997" s="29">
        <v>0.3</v>
      </c>
      <c r="AT997" s="29">
        <v>8.8000000000000007</v>
      </c>
      <c r="AU997" s="30">
        <v>4</v>
      </c>
      <c r="AV997" s="31"/>
      <c r="AW997" s="26"/>
      <c r="AX997" s="26"/>
      <c r="AY997" s="26"/>
      <c r="AZ997" s="26">
        <v>1</v>
      </c>
      <c r="BA997" s="25">
        <v>1</v>
      </c>
      <c r="BB997" s="24">
        <v>62</v>
      </c>
      <c r="BC997" s="26">
        <v>45</v>
      </c>
      <c r="BD997" s="32" t="s">
        <v>70</v>
      </c>
      <c r="BE997" s="32">
        <v>50</v>
      </c>
      <c r="BF997" s="33" t="s">
        <v>107</v>
      </c>
      <c r="BG997" s="26" t="s">
        <v>72</v>
      </c>
      <c r="BH997" s="29">
        <v>20</v>
      </c>
      <c r="BI997" s="26" t="s">
        <v>108</v>
      </c>
      <c r="BJ997" s="30" t="s">
        <v>156</v>
      </c>
      <c r="BK997" s="12" t="s">
        <v>74</v>
      </c>
      <c r="BL997" s="204" t="str">
        <f t="shared" si="16"/>
        <v>insert into Pokemon values ( 996, Sobble, level, 50,  40,  40, 70,  40,  70, trainer,  Lv. 16)</v>
      </c>
    </row>
    <row r="998" spans="1:64" ht="12.75" customHeight="1">
      <c r="A998" s="81">
        <v>817</v>
      </c>
      <c r="B998" s="133" t="s">
        <v>1578</v>
      </c>
      <c r="C998" s="133" t="s">
        <v>64</v>
      </c>
      <c r="D998" s="134"/>
      <c r="E998" s="135"/>
      <c r="F998" s="135"/>
      <c r="G998" s="135"/>
      <c r="H998" s="135"/>
      <c r="I998" s="135"/>
      <c r="J998" s="135"/>
      <c r="K998" s="135"/>
      <c r="L998" s="135"/>
      <c r="M998" s="135"/>
      <c r="N998" s="135"/>
      <c r="O998" s="135"/>
      <c r="P998" s="135"/>
      <c r="Q998" s="135"/>
      <c r="R998" s="135"/>
      <c r="S998" s="135"/>
      <c r="T998" s="135"/>
      <c r="U998" s="135"/>
      <c r="V998" s="135"/>
      <c r="W998" s="135"/>
      <c r="X998" s="135"/>
      <c r="Y998" s="135"/>
      <c r="Z998" s="135"/>
      <c r="AA998" s="135">
        <v>8</v>
      </c>
      <c r="AB998" s="135"/>
      <c r="AC998" s="135"/>
      <c r="AD998" s="135"/>
      <c r="AE998" s="136"/>
      <c r="AF998" s="17">
        <v>65</v>
      </c>
      <c r="AG998" s="18">
        <v>60</v>
      </c>
      <c r="AH998" s="19">
        <v>55</v>
      </c>
      <c r="AI998" s="20">
        <v>95</v>
      </c>
      <c r="AJ998" s="21">
        <v>55</v>
      </c>
      <c r="AK998" s="22">
        <v>90</v>
      </c>
      <c r="AL998" s="23">
        <f t="shared" si="0"/>
        <v>420</v>
      </c>
      <c r="AM998" s="28" t="s">
        <v>103</v>
      </c>
      <c r="AN998" s="30"/>
      <c r="AO998" s="28" t="s">
        <v>104</v>
      </c>
      <c r="AP998" s="29"/>
      <c r="AQ998" s="27" t="s">
        <v>135</v>
      </c>
      <c r="AR998" s="28" t="s">
        <v>69</v>
      </c>
      <c r="AS998" s="29">
        <v>0.7</v>
      </c>
      <c r="AT998" s="29">
        <v>25.4</v>
      </c>
      <c r="AU998" s="30">
        <v>11.5</v>
      </c>
      <c r="AV998" s="31"/>
      <c r="AW998" s="26"/>
      <c r="AX998" s="26"/>
      <c r="AY998" s="26">
        <v>2</v>
      </c>
      <c r="AZ998" s="26"/>
      <c r="BA998" s="25"/>
      <c r="BB998" s="24">
        <v>147</v>
      </c>
      <c r="BC998" s="26">
        <v>45</v>
      </c>
      <c r="BD998" s="32" t="s">
        <v>70</v>
      </c>
      <c r="BE998" s="32">
        <v>50</v>
      </c>
      <c r="BF998" s="33" t="s">
        <v>107</v>
      </c>
      <c r="BG998" s="26" t="s">
        <v>72</v>
      </c>
      <c r="BH998" s="29">
        <v>20</v>
      </c>
      <c r="BI998" s="26" t="s">
        <v>108</v>
      </c>
      <c r="BJ998" s="30" t="s">
        <v>156</v>
      </c>
      <c r="BK998" s="12" t="s">
        <v>432</v>
      </c>
      <c r="BL998" s="204" t="str">
        <f t="shared" si="16"/>
        <v>insert into Pokemon values ( 997, Drizzile, level, 65,  60,  55, 95,  55,  90, trainer,  Lv. 35)</v>
      </c>
    </row>
    <row r="999" spans="1:64" ht="12.75" customHeight="1">
      <c r="A999" s="81">
        <v>818</v>
      </c>
      <c r="B999" s="133" t="s">
        <v>1579</v>
      </c>
      <c r="C999" s="133" t="s">
        <v>64</v>
      </c>
      <c r="D999" s="134"/>
      <c r="E999" s="135"/>
      <c r="F999" s="135"/>
      <c r="G999" s="135"/>
      <c r="H999" s="135"/>
      <c r="I999" s="135"/>
      <c r="J999" s="135"/>
      <c r="K999" s="135"/>
      <c r="L999" s="135"/>
      <c r="M999" s="135"/>
      <c r="N999" s="135"/>
      <c r="O999" s="135"/>
      <c r="P999" s="135"/>
      <c r="Q999" s="135"/>
      <c r="R999" s="135"/>
      <c r="S999" s="135"/>
      <c r="T999" s="135"/>
      <c r="U999" s="135"/>
      <c r="V999" s="135"/>
      <c r="W999" s="135"/>
      <c r="X999" s="135"/>
      <c r="Y999" s="135"/>
      <c r="Z999" s="135"/>
      <c r="AA999" s="135">
        <v>9</v>
      </c>
      <c r="AB999" s="135"/>
      <c r="AC999" s="135"/>
      <c r="AD999" s="135"/>
      <c r="AE999" s="136"/>
      <c r="AF999" s="17">
        <v>70</v>
      </c>
      <c r="AG999" s="18">
        <v>85</v>
      </c>
      <c r="AH999" s="19">
        <v>65</v>
      </c>
      <c r="AI999" s="20">
        <v>125</v>
      </c>
      <c r="AJ999" s="21">
        <v>65</v>
      </c>
      <c r="AK999" s="22">
        <v>120</v>
      </c>
      <c r="AL999" s="23">
        <f t="shared" si="0"/>
        <v>530</v>
      </c>
      <c r="AM999" s="28" t="s">
        <v>103</v>
      </c>
      <c r="AN999" s="30"/>
      <c r="AO999" s="28" t="s">
        <v>104</v>
      </c>
      <c r="AP999" s="29"/>
      <c r="AQ999" s="27" t="s">
        <v>135</v>
      </c>
      <c r="AR999" s="28" t="s">
        <v>295</v>
      </c>
      <c r="AS999" s="29">
        <v>1.9</v>
      </c>
      <c r="AT999" s="29">
        <v>99.6</v>
      </c>
      <c r="AU999" s="30">
        <v>45.2</v>
      </c>
      <c r="AV999" s="31"/>
      <c r="AW999" s="26"/>
      <c r="AX999" s="26"/>
      <c r="AY999" s="26"/>
      <c r="AZ999" s="26"/>
      <c r="BA999" s="25">
        <v>3</v>
      </c>
      <c r="BB999" s="24">
        <v>265</v>
      </c>
      <c r="BC999" s="26">
        <v>45</v>
      </c>
      <c r="BD999" s="32" t="s">
        <v>70</v>
      </c>
      <c r="BE999" s="32">
        <v>50</v>
      </c>
      <c r="BF999" s="33" t="s">
        <v>107</v>
      </c>
      <c r="BG999" s="26" t="s">
        <v>72</v>
      </c>
      <c r="BH999" s="29">
        <v>20</v>
      </c>
      <c r="BI999" s="26" t="s">
        <v>108</v>
      </c>
      <c r="BJ999" s="30" t="s">
        <v>156</v>
      </c>
      <c r="BK999" s="12"/>
      <c r="BL999" s="204" t="str">
        <f t="shared" si="16"/>
        <v>insert into Pokemon values ( 998, Inteleon, level, 70,  85,  65, 125,  65,  120, trainer,  0)</v>
      </c>
    </row>
    <row r="1000" spans="1:64" ht="12.75" customHeight="1">
      <c r="A1000" s="86">
        <v>819</v>
      </c>
      <c r="B1000" s="137" t="s">
        <v>1580</v>
      </c>
      <c r="C1000" s="137"/>
      <c r="D1000" s="138"/>
      <c r="E1000" s="139"/>
      <c r="F1000" s="139"/>
      <c r="G1000" s="139"/>
      <c r="H1000" s="139"/>
      <c r="I1000" s="139"/>
      <c r="J1000" s="139"/>
      <c r="K1000" s="139"/>
      <c r="L1000" s="139"/>
      <c r="M1000" s="139"/>
      <c r="N1000" s="139"/>
      <c r="O1000" s="139"/>
      <c r="P1000" s="139"/>
      <c r="Q1000" s="139"/>
      <c r="R1000" s="139"/>
      <c r="S1000" s="139"/>
      <c r="T1000" s="139"/>
      <c r="U1000" s="139"/>
      <c r="V1000" s="139"/>
      <c r="W1000" s="139"/>
      <c r="X1000" s="139"/>
      <c r="Y1000" s="139"/>
      <c r="Z1000" s="139"/>
      <c r="AA1000" s="139">
        <v>24</v>
      </c>
      <c r="AB1000" s="139">
        <v>9</v>
      </c>
      <c r="AC1000" s="139">
        <v>5</v>
      </c>
      <c r="AD1000" s="139"/>
      <c r="AE1000" s="140">
        <v>29</v>
      </c>
      <c r="AF1000" s="17">
        <v>70</v>
      </c>
      <c r="AG1000" s="18">
        <v>55</v>
      </c>
      <c r="AH1000" s="19">
        <v>55</v>
      </c>
      <c r="AI1000" s="20">
        <v>35</v>
      </c>
      <c r="AJ1000" s="21">
        <v>35</v>
      </c>
      <c r="AK1000" s="22">
        <v>25</v>
      </c>
      <c r="AL1000" s="23">
        <f t="shared" si="0"/>
        <v>275</v>
      </c>
      <c r="AM1000" s="39" t="s">
        <v>141</v>
      </c>
      <c r="AN1000" s="41"/>
      <c r="AO1000" s="39" t="s">
        <v>1277</v>
      </c>
      <c r="AP1000" s="40"/>
      <c r="AQ1000" s="38" t="s">
        <v>161</v>
      </c>
      <c r="AR1000" s="39" t="s">
        <v>118</v>
      </c>
      <c r="AS1000" s="40">
        <v>0.3</v>
      </c>
      <c r="AT1000" s="40">
        <v>5.5</v>
      </c>
      <c r="AU1000" s="41">
        <v>2.5</v>
      </c>
      <c r="AV1000" s="31">
        <v>1</v>
      </c>
      <c r="AW1000" s="26"/>
      <c r="AX1000" s="26"/>
      <c r="AY1000" s="26"/>
      <c r="AZ1000" s="26"/>
      <c r="BA1000" s="25"/>
      <c r="BB1000" s="24">
        <v>55</v>
      </c>
      <c r="BC1000" s="26">
        <v>255</v>
      </c>
      <c r="BD1000" s="32" t="s">
        <v>119</v>
      </c>
      <c r="BE1000" s="32">
        <v>50</v>
      </c>
      <c r="BF1000" s="35" t="s">
        <v>130</v>
      </c>
      <c r="BG1000" s="26" t="s">
        <v>120</v>
      </c>
      <c r="BH1000" s="29">
        <v>20</v>
      </c>
      <c r="BI1000" s="26" t="s">
        <v>156</v>
      </c>
      <c r="BJ1000" s="41"/>
      <c r="BK1000" s="36" t="s">
        <v>247</v>
      </c>
      <c r="BL1000" s="204" t="str">
        <f t="shared" si="16"/>
        <v>insert into Pokemon values ( 999, Skwovet, level, 70,  55,  55, 35,  35,  25, trainer,  Lv. 24)</v>
      </c>
    </row>
    <row r="1001" spans="1:64" ht="12.75" customHeight="1">
      <c r="A1001" s="86">
        <v>820</v>
      </c>
      <c r="B1001" s="137" t="s">
        <v>1581</v>
      </c>
      <c r="C1001" s="137"/>
      <c r="D1001" s="138"/>
      <c r="E1001" s="139"/>
      <c r="F1001" s="139"/>
      <c r="G1001" s="139"/>
      <c r="H1001" s="139"/>
      <c r="I1001" s="139"/>
      <c r="J1001" s="139"/>
      <c r="K1001" s="139"/>
      <c r="L1001" s="139"/>
      <c r="M1001" s="139"/>
      <c r="N1001" s="139"/>
      <c r="O1001" s="139"/>
      <c r="P1001" s="139"/>
      <c r="Q1001" s="139"/>
      <c r="R1001" s="139"/>
      <c r="S1001" s="139"/>
      <c r="T1001" s="139"/>
      <c r="U1001" s="139"/>
      <c r="V1001" s="139"/>
      <c r="W1001" s="139"/>
      <c r="X1001" s="139"/>
      <c r="Y1001" s="139"/>
      <c r="Z1001" s="139"/>
      <c r="AA1001" s="139">
        <v>25</v>
      </c>
      <c r="AB1001" s="139">
        <v>10</v>
      </c>
      <c r="AC1001" s="139">
        <v>6</v>
      </c>
      <c r="AD1001" s="139"/>
      <c r="AE1001" s="140">
        <v>30</v>
      </c>
      <c r="AF1001" s="17">
        <v>120</v>
      </c>
      <c r="AG1001" s="18">
        <v>95</v>
      </c>
      <c r="AH1001" s="19">
        <v>95</v>
      </c>
      <c r="AI1001" s="20">
        <v>55</v>
      </c>
      <c r="AJ1001" s="21">
        <v>75</v>
      </c>
      <c r="AK1001" s="22">
        <v>20</v>
      </c>
      <c r="AL1001" s="23">
        <f t="shared" si="0"/>
        <v>460</v>
      </c>
      <c r="AM1001" s="39" t="s">
        <v>141</v>
      </c>
      <c r="AN1001" s="41"/>
      <c r="AO1001" s="39" t="s">
        <v>1277</v>
      </c>
      <c r="AP1001" s="40"/>
      <c r="AQ1001" s="38" t="s">
        <v>161</v>
      </c>
      <c r="AR1001" s="39" t="s">
        <v>88</v>
      </c>
      <c r="AS1001" s="40">
        <v>0.6</v>
      </c>
      <c r="AT1001" s="40">
        <v>13.2</v>
      </c>
      <c r="AU1001" s="41">
        <v>6</v>
      </c>
      <c r="AV1001" s="31">
        <v>2</v>
      </c>
      <c r="AW1001" s="26"/>
      <c r="AX1001" s="26"/>
      <c r="AY1001" s="26"/>
      <c r="AZ1001" s="26"/>
      <c r="BA1001" s="25"/>
      <c r="BB1001" s="24">
        <v>161</v>
      </c>
      <c r="BC1001" s="26">
        <v>90</v>
      </c>
      <c r="BD1001" s="32" t="s">
        <v>119</v>
      </c>
      <c r="BE1001" s="32">
        <v>50</v>
      </c>
      <c r="BF1001" s="35" t="s">
        <v>130</v>
      </c>
      <c r="BG1001" s="26" t="s">
        <v>120</v>
      </c>
      <c r="BH1001" s="29">
        <v>20</v>
      </c>
      <c r="BI1001" s="26" t="s">
        <v>156</v>
      </c>
      <c r="BJ1001" s="41"/>
      <c r="BK1001" s="36"/>
      <c r="BL1001" s="204" t="str">
        <f t="shared" si="16"/>
        <v>insert into Pokemon values ( 1000, Greedent, level, 120,  95,  95, 55,  75,  20, trainer,  0)</v>
      </c>
    </row>
    <row r="1002" spans="1:64" ht="12.75" customHeight="1">
      <c r="A1002" s="86">
        <v>821</v>
      </c>
      <c r="B1002" s="137" t="s">
        <v>1582</v>
      </c>
      <c r="C1002" s="137"/>
      <c r="D1002" s="138"/>
      <c r="E1002" s="139"/>
      <c r="F1002" s="139"/>
      <c r="G1002" s="139"/>
      <c r="H1002" s="139"/>
      <c r="I1002" s="139"/>
      <c r="J1002" s="139"/>
      <c r="K1002" s="139"/>
      <c r="L1002" s="139"/>
      <c r="M1002" s="139"/>
      <c r="N1002" s="139"/>
      <c r="O1002" s="139"/>
      <c r="P1002" s="139"/>
      <c r="Q1002" s="139"/>
      <c r="R1002" s="139"/>
      <c r="S1002" s="139"/>
      <c r="T1002" s="139"/>
      <c r="U1002" s="139"/>
      <c r="V1002" s="139"/>
      <c r="W1002" s="139"/>
      <c r="X1002" s="139"/>
      <c r="Y1002" s="139"/>
      <c r="Z1002" s="139"/>
      <c r="AA1002" s="139">
        <v>21</v>
      </c>
      <c r="AB1002" s="139"/>
      <c r="AC1002" s="139">
        <v>163</v>
      </c>
      <c r="AD1002" s="139"/>
      <c r="AE1002" s="140">
        <v>40</v>
      </c>
      <c r="AF1002" s="17">
        <v>38</v>
      </c>
      <c r="AG1002" s="18">
        <v>47</v>
      </c>
      <c r="AH1002" s="19">
        <v>35</v>
      </c>
      <c r="AI1002" s="20">
        <v>33</v>
      </c>
      <c r="AJ1002" s="21">
        <v>35</v>
      </c>
      <c r="AK1002" s="22">
        <v>57</v>
      </c>
      <c r="AL1002" s="23">
        <f t="shared" si="0"/>
        <v>245</v>
      </c>
      <c r="AM1002" s="39" t="s">
        <v>95</v>
      </c>
      <c r="AN1002" s="41"/>
      <c r="AO1002" s="39" t="s">
        <v>142</v>
      </c>
      <c r="AP1002" s="40" t="s">
        <v>170</v>
      </c>
      <c r="AQ1002" s="38" t="s">
        <v>144</v>
      </c>
      <c r="AR1002" s="39" t="s">
        <v>256</v>
      </c>
      <c r="AS1002" s="40">
        <v>0.2</v>
      </c>
      <c r="AT1002" s="40">
        <v>4</v>
      </c>
      <c r="AU1002" s="41">
        <v>1.8</v>
      </c>
      <c r="AV1002" s="31"/>
      <c r="AW1002" s="26"/>
      <c r="AX1002" s="26"/>
      <c r="AY1002" s="26"/>
      <c r="AZ1002" s="26"/>
      <c r="BA1002" s="25">
        <v>1</v>
      </c>
      <c r="BB1002" s="24">
        <v>49</v>
      </c>
      <c r="BC1002" s="26">
        <v>255</v>
      </c>
      <c r="BD1002" s="32" t="s">
        <v>70</v>
      </c>
      <c r="BE1002" s="32">
        <v>50</v>
      </c>
      <c r="BF1002" s="35" t="s">
        <v>107</v>
      </c>
      <c r="BG1002" s="26" t="s">
        <v>120</v>
      </c>
      <c r="BH1002" s="29">
        <v>15</v>
      </c>
      <c r="BI1002" s="26" t="s">
        <v>95</v>
      </c>
      <c r="BJ1002" s="41"/>
      <c r="BK1002" s="36" t="s">
        <v>145</v>
      </c>
      <c r="BL1002" s="204" t="str">
        <f t="shared" si="16"/>
        <v>insert into Pokemon values ( 1001, Rookidee, level, 38,  47,  35, 33,  35,  57, trainer,  Lv. 18)</v>
      </c>
    </row>
    <row r="1003" spans="1:64" ht="12.75" customHeight="1">
      <c r="A1003" s="86">
        <v>822</v>
      </c>
      <c r="B1003" s="137" t="s">
        <v>1583</v>
      </c>
      <c r="C1003" s="137"/>
      <c r="D1003" s="138"/>
      <c r="E1003" s="139"/>
      <c r="F1003" s="139"/>
      <c r="G1003" s="139"/>
      <c r="H1003" s="139"/>
      <c r="I1003" s="139"/>
      <c r="J1003" s="139"/>
      <c r="K1003" s="139"/>
      <c r="L1003" s="139"/>
      <c r="M1003" s="139"/>
      <c r="N1003" s="139"/>
      <c r="O1003" s="139"/>
      <c r="P1003" s="139"/>
      <c r="Q1003" s="139"/>
      <c r="R1003" s="139"/>
      <c r="S1003" s="139"/>
      <c r="T1003" s="139"/>
      <c r="U1003" s="139"/>
      <c r="V1003" s="139"/>
      <c r="W1003" s="139"/>
      <c r="X1003" s="139"/>
      <c r="Y1003" s="139"/>
      <c r="Z1003" s="139"/>
      <c r="AA1003" s="139">
        <v>22</v>
      </c>
      <c r="AB1003" s="139"/>
      <c r="AC1003" s="139">
        <v>164</v>
      </c>
      <c r="AD1003" s="139"/>
      <c r="AE1003" s="140">
        <v>41</v>
      </c>
      <c r="AF1003" s="17">
        <v>68</v>
      </c>
      <c r="AG1003" s="18">
        <v>67</v>
      </c>
      <c r="AH1003" s="19">
        <v>55</v>
      </c>
      <c r="AI1003" s="20">
        <v>43</v>
      </c>
      <c r="AJ1003" s="21">
        <v>55</v>
      </c>
      <c r="AK1003" s="22">
        <v>77</v>
      </c>
      <c r="AL1003" s="23">
        <f t="shared" si="0"/>
        <v>365</v>
      </c>
      <c r="AM1003" s="39" t="s">
        <v>95</v>
      </c>
      <c r="AN1003" s="41"/>
      <c r="AO1003" s="39" t="s">
        <v>142</v>
      </c>
      <c r="AP1003" s="40" t="s">
        <v>170</v>
      </c>
      <c r="AQ1003" s="38" t="s">
        <v>144</v>
      </c>
      <c r="AR1003" s="39" t="s">
        <v>182</v>
      </c>
      <c r="AS1003" s="40">
        <v>0.8</v>
      </c>
      <c r="AT1003" s="40">
        <v>35.299999999999997</v>
      </c>
      <c r="AU1003" s="41">
        <v>16</v>
      </c>
      <c r="AV1003" s="31"/>
      <c r="AW1003" s="26"/>
      <c r="AX1003" s="26"/>
      <c r="AY1003" s="26"/>
      <c r="AZ1003" s="26"/>
      <c r="BA1003" s="25">
        <v>2</v>
      </c>
      <c r="BB1003" s="24">
        <v>128</v>
      </c>
      <c r="BC1003" s="26">
        <v>120</v>
      </c>
      <c r="BD1003" s="32" t="s">
        <v>70</v>
      </c>
      <c r="BE1003" s="32">
        <v>50</v>
      </c>
      <c r="BF1003" s="35" t="s">
        <v>107</v>
      </c>
      <c r="BG1003" s="26" t="s">
        <v>120</v>
      </c>
      <c r="BH1003" s="29">
        <v>15</v>
      </c>
      <c r="BI1003" s="26" t="s">
        <v>95</v>
      </c>
      <c r="BJ1003" s="41"/>
      <c r="BK1003" s="36" t="s">
        <v>378</v>
      </c>
      <c r="BL1003" s="204" t="str">
        <f t="shared" si="16"/>
        <v>insert into Pokemon values ( 1002, Corvisquire, level, 68,  67,  55, 43,  55,  77, trainer,  Lv. 38)</v>
      </c>
    </row>
    <row r="1004" spans="1:64" ht="12.75" customHeight="1">
      <c r="A1004" s="86">
        <v>823</v>
      </c>
      <c r="B1004" s="137" t="s">
        <v>1584</v>
      </c>
      <c r="C1004" s="137"/>
      <c r="D1004" s="138"/>
      <c r="E1004" s="139"/>
      <c r="F1004" s="139"/>
      <c r="G1004" s="139"/>
      <c r="H1004" s="139"/>
      <c r="I1004" s="139"/>
      <c r="J1004" s="139"/>
      <c r="K1004" s="139"/>
      <c r="L1004" s="139"/>
      <c r="M1004" s="139"/>
      <c r="N1004" s="139"/>
      <c r="O1004" s="139"/>
      <c r="P1004" s="139"/>
      <c r="Q1004" s="139"/>
      <c r="R1004" s="139"/>
      <c r="S1004" s="139"/>
      <c r="T1004" s="139"/>
      <c r="U1004" s="139"/>
      <c r="V1004" s="139"/>
      <c r="W1004" s="139"/>
      <c r="X1004" s="139"/>
      <c r="Y1004" s="139"/>
      <c r="Z1004" s="139"/>
      <c r="AA1004" s="139">
        <v>23</v>
      </c>
      <c r="AB1004" s="139"/>
      <c r="AC1004" s="139">
        <v>165</v>
      </c>
      <c r="AD1004" s="139"/>
      <c r="AE1004" s="140">
        <v>42</v>
      </c>
      <c r="AF1004" s="17">
        <v>98</v>
      </c>
      <c r="AG1004" s="18">
        <v>87</v>
      </c>
      <c r="AH1004" s="19">
        <v>105</v>
      </c>
      <c r="AI1004" s="20">
        <v>53</v>
      </c>
      <c r="AJ1004" s="21">
        <v>85</v>
      </c>
      <c r="AK1004" s="22">
        <v>67</v>
      </c>
      <c r="AL1004" s="23">
        <f t="shared" si="0"/>
        <v>495</v>
      </c>
      <c r="AM1004" s="39" t="s">
        <v>95</v>
      </c>
      <c r="AN1004" s="41" t="s">
        <v>192</v>
      </c>
      <c r="AO1004" s="39" t="s">
        <v>508</v>
      </c>
      <c r="AP1004" s="40" t="s">
        <v>170</v>
      </c>
      <c r="AQ1004" s="38" t="s">
        <v>1585</v>
      </c>
      <c r="AR1004" s="39" t="s">
        <v>151</v>
      </c>
      <c r="AS1004" s="40">
        <v>2.2000000000000002</v>
      </c>
      <c r="AT1004" s="40">
        <v>165.3</v>
      </c>
      <c r="AU1004" s="41">
        <v>75</v>
      </c>
      <c r="AV1004" s="31"/>
      <c r="AW1004" s="26"/>
      <c r="AX1004" s="26">
        <v>3</v>
      </c>
      <c r="AY1004" s="26"/>
      <c r="AZ1004" s="26"/>
      <c r="BA1004" s="25"/>
      <c r="BB1004" s="24">
        <v>248</v>
      </c>
      <c r="BC1004" s="26">
        <v>45</v>
      </c>
      <c r="BD1004" s="32" t="s">
        <v>70</v>
      </c>
      <c r="BE1004" s="32">
        <v>50</v>
      </c>
      <c r="BF1004" s="35" t="s">
        <v>155</v>
      </c>
      <c r="BG1004" s="26" t="s">
        <v>120</v>
      </c>
      <c r="BH1004" s="29">
        <v>15</v>
      </c>
      <c r="BI1004" s="26" t="s">
        <v>95</v>
      </c>
      <c r="BJ1004" s="41"/>
      <c r="BK1004" s="36"/>
      <c r="BL1004" s="204" t="str">
        <f t="shared" si="16"/>
        <v>insert into Pokemon values ( 1003, Corviknight, level, 98,  87,  105, 53,  85,  67, trainer,  0)</v>
      </c>
    </row>
    <row r="1005" spans="1:64" ht="12.75" customHeight="1">
      <c r="A1005" s="86">
        <v>824</v>
      </c>
      <c r="B1005" s="137" t="s">
        <v>1586</v>
      </c>
      <c r="C1005" s="137"/>
      <c r="D1005" s="138"/>
      <c r="E1005" s="139"/>
      <c r="F1005" s="139"/>
      <c r="G1005" s="139"/>
      <c r="H1005" s="139"/>
      <c r="I1005" s="139"/>
      <c r="J1005" s="139"/>
      <c r="K1005" s="139"/>
      <c r="L1005" s="139"/>
      <c r="M1005" s="139"/>
      <c r="N1005" s="139"/>
      <c r="O1005" s="139"/>
      <c r="P1005" s="139"/>
      <c r="Q1005" s="139"/>
      <c r="R1005" s="139"/>
      <c r="S1005" s="139"/>
      <c r="T1005" s="139"/>
      <c r="U1005" s="139"/>
      <c r="V1005" s="139"/>
      <c r="W1005" s="139"/>
      <c r="X1005" s="139"/>
      <c r="Y1005" s="139"/>
      <c r="Z1005" s="139"/>
      <c r="AA1005" s="139">
        <v>10</v>
      </c>
      <c r="AB1005" s="139">
        <v>14</v>
      </c>
      <c r="AC1005" s="139"/>
      <c r="AD1005" s="139"/>
      <c r="AE1005" s="140"/>
      <c r="AF1005" s="17">
        <v>25</v>
      </c>
      <c r="AG1005" s="18">
        <v>20</v>
      </c>
      <c r="AH1005" s="19">
        <v>20</v>
      </c>
      <c r="AI1005" s="20">
        <v>25</v>
      </c>
      <c r="AJ1005" s="21">
        <v>45</v>
      </c>
      <c r="AK1005" s="22">
        <v>45</v>
      </c>
      <c r="AL1005" s="23">
        <f t="shared" si="0"/>
        <v>180</v>
      </c>
      <c r="AM1005" s="39" t="s">
        <v>115</v>
      </c>
      <c r="AN1005" s="41"/>
      <c r="AO1005" s="39" t="s">
        <v>134</v>
      </c>
      <c r="AP1005" s="40" t="s">
        <v>1284</v>
      </c>
      <c r="AQ1005" s="38" t="s">
        <v>611</v>
      </c>
      <c r="AR1005" s="39" t="s">
        <v>178</v>
      </c>
      <c r="AS1005" s="40">
        <v>0.4</v>
      </c>
      <c r="AT1005" s="40">
        <v>17.600000000000001</v>
      </c>
      <c r="AU1005" s="41">
        <v>8</v>
      </c>
      <c r="AV1005" s="31"/>
      <c r="AW1005" s="26"/>
      <c r="AX1005" s="26"/>
      <c r="AY1005" s="26"/>
      <c r="AZ1005" s="26">
        <v>1</v>
      </c>
      <c r="BA1005" s="25"/>
      <c r="BB1005" s="24">
        <v>36</v>
      </c>
      <c r="BC1005" s="26">
        <v>255</v>
      </c>
      <c r="BD1005" s="32" t="s">
        <v>119</v>
      </c>
      <c r="BE1005" s="32">
        <v>50</v>
      </c>
      <c r="BF1005" s="35" t="s">
        <v>107</v>
      </c>
      <c r="BG1005" s="26" t="s">
        <v>120</v>
      </c>
      <c r="BH1005" s="29">
        <v>15</v>
      </c>
      <c r="BI1005" s="26" t="s">
        <v>115</v>
      </c>
      <c r="BJ1005" s="41"/>
      <c r="BK1005" s="36" t="s">
        <v>124</v>
      </c>
      <c r="BL1005" s="204" t="str">
        <f t="shared" si="16"/>
        <v>insert into Pokemon values ( 1004, Blipbug, level, 25,  20,  20, 25,  45,  45, trainer,  Lv. 10)</v>
      </c>
    </row>
    <row r="1006" spans="1:64" ht="12.75" customHeight="1">
      <c r="A1006" s="86">
        <v>825</v>
      </c>
      <c r="B1006" s="137" t="s">
        <v>1587</v>
      </c>
      <c r="C1006" s="137"/>
      <c r="D1006" s="138"/>
      <c r="E1006" s="139"/>
      <c r="F1006" s="139"/>
      <c r="G1006" s="139"/>
      <c r="H1006" s="139"/>
      <c r="I1006" s="139"/>
      <c r="J1006" s="139"/>
      <c r="K1006" s="139"/>
      <c r="L1006" s="139"/>
      <c r="M1006" s="139"/>
      <c r="N1006" s="139"/>
      <c r="O1006" s="139"/>
      <c r="P1006" s="139"/>
      <c r="Q1006" s="139"/>
      <c r="R1006" s="139"/>
      <c r="S1006" s="139"/>
      <c r="T1006" s="139"/>
      <c r="U1006" s="139"/>
      <c r="V1006" s="139"/>
      <c r="W1006" s="139"/>
      <c r="X1006" s="139"/>
      <c r="Y1006" s="139"/>
      <c r="Z1006" s="139"/>
      <c r="AA1006" s="139">
        <v>11</v>
      </c>
      <c r="AB1006" s="139">
        <v>15</v>
      </c>
      <c r="AC1006" s="139"/>
      <c r="AD1006" s="139"/>
      <c r="AE1006" s="140"/>
      <c r="AF1006" s="17">
        <v>50</v>
      </c>
      <c r="AG1006" s="18">
        <v>35</v>
      </c>
      <c r="AH1006" s="19">
        <v>80</v>
      </c>
      <c r="AI1006" s="20">
        <v>50</v>
      </c>
      <c r="AJ1006" s="21">
        <v>90</v>
      </c>
      <c r="AK1006" s="22">
        <v>30</v>
      </c>
      <c r="AL1006" s="23">
        <f t="shared" si="0"/>
        <v>335</v>
      </c>
      <c r="AM1006" s="39" t="s">
        <v>115</v>
      </c>
      <c r="AN1006" s="41" t="s">
        <v>184</v>
      </c>
      <c r="AO1006" s="39" t="s">
        <v>134</v>
      </c>
      <c r="AP1006" s="40" t="s">
        <v>1284</v>
      </c>
      <c r="AQ1006" s="38" t="s">
        <v>611</v>
      </c>
      <c r="AR1006" s="39" t="s">
        <v>178</v>
      </c>
      <c r="AS1006" s="40">
        <v>0.4</v>
      </c>
      <c r="AT1006" s="40">
        <v>43</v>
      </c>
      <c r="AU1006" s="41">
        <v>19.5</v>
      </c>
      <c r="AV1006" s="31"/>
      <c r="AW1006" s="26"/>
      <c r="AX1006" s="26"/>
      <c r="AY1006" s="26"/>
      <c r="AZ1006" s="26">
        <v>2</v>
      </c>
      <c r="BA1006" s="25"/>
      <c r="BB1006" s="24">
        <v>117</v>
      </c>
      <c r="BC1006" s="26">
        <v>120</v>
      </c>
      <c r="BD1006" s="32" t="s">
        <v>119</v>
      </c>
      <c r="BE1006" s="32">
        <v>50</v>
      </c>
      <c r="BF1006" s="35" t="s">
        <v>132</v>
      </c>
      <c r="BG1006" s="26" t="s">
        <v>120</v>
      </c>
      <c r="BH1006" s="29">
        <v>15</v>
      </c>
      <c r="BI1006" s="26" t="s">
        <v>115</v>
      </c>
      <c r="BJ1006" s="41"/>
      <c r="BK1006" s="36" t="s">
        <v>325</v>
      </c>
      <c r="BL1006" s="204" t="str">
        <f t="shared" si="16"/>
        <v>insert into Pokemon values ( 1005, Dottler, level, 50,  35,  80, 50,  90,  30, trainer,  Lv. 30)</v>
      </c>
    </row>
    <row r="1007" spans="1:64" ht="12.75" customHeight="1">
      <c r="A1007" s="86">
        <v>826</v>
      </c>
      <c r="B1007" s="137" t="s">
        <v>1588</v>
      </c>
      <c r="C1007" s="137"/>
      <c r="D1007" s="138"/>
      <c r="E1007" s="139"/>
      <c r="F1007" s="139"/>
      <c r="G1007" s="139"/>
      <c r="H1007" s="139"/>
      <c r="I1007" s="139"/>
      <c r="J1007" s="139"/>
      <c r="K1007" s="139"/>
      <c r="L1007" s="139"/>
      <c r="M1007" s="139"/>
      <c r="N1007" s="139"/>
      <c r="O1007" s="139"/>
      <c r="P1007" s="139"/>
      <c r="Q1007" s="139"/>
      <c r="R1007" s="139"/>
      <c r="S1007" s="139"/>
      <c r="T1007" s="139"/>
      <c r="U1007" s="139"/>
      <c r="V1007" s="139"/>
      <c r="W1007" s="139"/>
      <c r="X1007" s="139"/>
      <c r="Y1007" s="139"/>
      <c r="Z1007" s="139"/>
      <c r="AA1007" s="139">
        <v>12</v>
      </c>
      <c r="AB1007" s="139">
        <v>16</v>
      </c>
      <c r="AC1007" s="139"/>
      <c r="AD1007" s="139"/>
      <c r="AE1007" s="140"/>
      <c r="AF1007" s="17">
        <v>60</v>
      </c>
      <c r="AG1007" s="18">
        <v>45</v>
      </c>
      <c r="AH1007" s="19">
        <v>110</v>
      </c>
      <c r="AI1007" s="20">
        <v>80</v>
      </c>
      <c r="AJ1007" s="21">
        <v>120</v>
      </c>
      <c r="AK1007" s="22">
        <v>90</v>
      </c>
      <c r="AL1007" s="23">
        <f t="shared" si="0"/>
        <v>505</v>
      </c>
      <c r="AM1007" s="39" t="s">
        <v>115</v>
      </c>
      <c r="AN1007" s="41" t="s">
        <v>184</v>
      </c>
      <c r="AO1007" s="39" t="s">
        <v>134</v>
      </c>
      <c r="AP1007" s="40" t="s">
        <v>232</v>
      </c>
      <c r="AQ1007" s="38" t="s">
        <v>611</v>
      </c>
      <c r="AR1007" s="39" t="s">
        <v>178</v>
      </c>
      <c r="AS1007" s="40">
        <v>0.4</v>
      </c>
      <c r="AT1007" s="40">
        <v>89.9</v>
      </c>
      <c r="AU1007" s="41">
        <v>40.799999999999997</v>
      </c>
      <c r="AV1007" s="31"/>
      <c r="AW1007" s="26"/>
      <c r="AX1007" s="26"/>
      <c r="AY1007" s="26"/>
      <c r="AZ1007" s="26">
        <v>3</v>
      </c>
      <c r="BA1007" s="25"/>
      <c r="BB1007" s="24">
        <v>253</v>
      </c>
      <c r="BC1007" s="26">
        <v>45</v>
      </c>
      <c r="BD1007" s="32" t="s">
        <v>119</v>
      </c>
      <c r="BE1007" s="32">
        <v>50</v>
      </c>
      <c r="BF1007" s="35" t="s">
        <v>89</v>
      </c>
      <c r="BG1007" s="26" t="s">
        <v>120</v>
      </c>
      <c r="BH1007" s="29">
        <v>15</v>
      </c>
      <c r="BI1007" s="26" t="s">
        <v>115</v>
      </c>
      <c r="BJ1007" s="41"/>
      <c r="BK1007" s="36"/>
      <c r="BL1007" s="204" t="str">
        <f t="shared" si="16"/>
        <v>insert into Pokemon values ( 1006, Orbeetle, level, 60,  45,  110, 80,  120,  90, trainer,  0)</v>
      </c>
    </row>
    <row r="1008" spans="1:64" ht="12.75" customHeight="1">
      <c r="A1008" s="86">
        <v>827</v>
      </c>
      <c r="B1008" s="137" t="s">
        <v>1589</v>
      </c>
      <c r="C1008" s="137"/>
      <c r="D1008" s="138"/>
      <c r="E1008" s="139"/>
      <c r="F1008" s="139"/>
      <c r="G1008" s="139"/>
      <c r="H1008" s="139"/>
      <c r="I1008" s="139"/>
      <c r="J1008" s="139"/>
      <c r="K1008" s="139"/>
      <c r="L1008" s="139"/>
      <c r="M1008" s="139"/>
      <c r="N1008" s="139"/>
      <c r="O1008" s="139"/>
      <c r="P1008" s="139"/>
      <c r="Q1008" s="139"/>
      <c r="R1008" s="139"/>
      <c r="S1008" s="139"/>
      <c r="T1008" s="139"/>
      <c r="U1008" s="139"/>
      <c r="V1008" s="139"/>
      <c r="W1008" s="139"/>
      <c r="X1008" s="139"/>
      <c r="Y1008" s="139"/>
      <c r="Z1008" s="139"/>
      <c r="AA1008" s="139">
        <v>29</v>
      </c>
      <c r="AB1008" s="139"/>
      <c r="AC1008" s="139"/>
      <c r="AD1008" s="139"/>
      <c r="AE1008" s="140"/>
      <c r="AF1008" s="17">
        <v>40</v>
      </c>
      <c r="AG1008" s="18">
        <v>28</v>
      </c>
      <c r="AH1008" s="19">
        <v>28</v>
      </c>
      <c r="AI1008" s="20">
        <v>47</v>
      </c>
      <c r="AJ1008" s="21">
        <v>52</v>
      </c>
      <c r="AK1008" s="22">
        <v>50</v>
      </c>
      <c r="AL1008" s="23">
        <f t="shared" si="0"/>
        <v>245</v>
      </c>
      <c r="AM1008" s="39" t="s">
        <v>160</v>
      </c>
      <c r="AN1008" s="41"/>
      <c r="AO1008" s="39" t="s">
        <v>117</v>
      </c>
      <c r="AP1008" s="40" t="s">
        <v>425</v>
      </c>
      <c r="AQ1008" s="38" t="s">
        <v>1408</v>
      </c>
      <c r="AR1008" s="39" t="s">
        <v>88</v>
      </c>
      <c r="AS1008" s="40">
        <v>0.6</v>
      </c>
      <c r="AT1008" s="40">
        <v>19.600000000000001</v>
      </c>
      <c r="AU1008" s="41">
        <v>8.9</v>
      </c>
      <c r="AV1008" s="31"/>
      <c r="AW1008" s="26"/>
      <c r="AX1008" s="26"/>
      <c r="AY1008" s="26"/>
      <c r="AZ1008" s="26">
        <v>1</v>
      </c>
      <c r="BA1008" s="25"/>
      <c r="BB1008" s="24">
        <v>49</v>
      </c>
      <c r="BC1008" s="26">
        <v>255</v>
      </c>
      <c r="BD1008" s="32" t="s">
        <v>217</v>
      </c>
      <c r="BE1008" s="32">
        <v>50</v>
      </c>
      <c r="BF1008" s="35" t="s">
        <v>130</v>
      </c>
      <c r="BG1008" s="26" t="s">
        <v>120</v>
      </c>
      <c r="BH1008" s="29">
        <v>15</v>
      </c>
      <c r="BI1008" s="26" t="s">
        <v>156</v>
      </c>
      <c r="BJ1008" s="41"/>
      <c r="BK1008" s="36" t="s">
        <v>145</v>
      </c>
      <c r="BL1008" s="204" t="str">
        <f t="shared" si="16"/>
        <v>insert into Pokemon values ( 1007, Nickit, level, 40,  28,  28, 47,  52,  50, trainer,  Lv. 18)</v>
      </c>
    </row>
    <row r="1009" spans="1:64" ht="12.75" customHeight="1">
      <c r="A1009" s="86">
        <v>828</v>
      </c>
      <c r="B1009" s="137" t="s">
        <v>1590</v>
      </c>
      <c r="C1009" s="137"/>
      <c r="D1009" s="138"/>
      <c r="E1009" s="139"/>
      <c r="F1009" s="139"/>
      <c r="G1009" s="139"/>
      <c r="H1009" s="139"/>
      <c r="I1009" s="139"/>
      <c r="J1009" s="139"/>
      <c r="K1009" s="139"/>
      <c r="L1009" s="139"/>
      <c r="M1009" s="139"/>
      <c r="N1009" s="139"/>
      <c r="O1009" s="139"/>
      <c r="P1009" s="139"/>
      <c r="Q1009" s="139"/>
      <c r="R1009" s="139"/>
      <c r="S1009" s="139"/>
      <c r="T1009" s="139"/>
      <c r="U1009" s="139"/>
      <c r="V1009" s="139"/>
      <c r="W1009" s="139"/>
      <c r="X1009" s="139"/>
      <c r="Y1009" s="139"/>
      <c r="Z1009" s="139"/>
      <c r="AA1009" s="139">
        <v>30</v>
      </c>
      <c r="AB1009" s="139"/>
      <c r="AC1009" s="139"/>
      <c r="AD1009" s="139"/>
      <c r="AE1009" s="140"/>
      <c r="AF1009" s="17">
        <v>70</v>
      </c>
      <c r="AG1009" s="18">
        <v>58</v>
      </c>
      <c r="AH1009" s="19">
        <v>58</v>
      </c>
      <c r="AI1009" s="20">
        <v>87</v>
      </c>
      <c r="AJ1009" s="21">
        <v>92</v>
      </c>
      <c r="AK1009" s="22">
        <v>90</v>
      </c>
      <c r="AL1009" s="23">
        <f t="shared" si="0"/>
        <v>455</v>
      </c>
      <c r="AM1009" s="39" t="s">
        <v>160</v>
      </c>
      <c r="AN1009" s="41"/>
      <c r="AO1009" s="39" t="s">
        <v>117</v>
      </c>
      <c r="AP1009" s="40" t="s">
        <v>425</v>
      </c>
      <c r="AQ1009" s="38" t="s">
        <v>1408</v>
      </c>
      <c r="AR1009" s="39" t="s">
        <v>167</v>
      </c>
      <c r="AS1009" s="40">
        <v>1.2</v>
      </c>
      <c r="AT1009" s="40">
        <v>43.9</v>
      </c>
      <c r="AU1009" s="41">
        <v>19.899999999999999</v>
      </c>
      <c r="AV1009" s="31"/>
      <c r="AW1009" s="26"/>
      <c r="AX1009" s="26"/>
      <c r="AY1009" s="26"/>
      <c r="AZ1009" s="26">
        <v>2</v>
      </c>
      <c r="BA1009" s="25"/>
      <c r="BB1009" s="24">
        <v>159</v>
      </c>
      <c r="BC1009" s="26">
        <v>127</v>
      </c>
      <c r="BD1009" s="32" t="s">
        <v>217</v>
      </c>
      <c r="BE1009" s="32">
        <v>50</v>
      </c>
      <c r="BF1009" s="35" t="s">
        <v>130</v>
      </c>
      <c r="BG1009" s="26" t="s">
        <v>120</v>
      </c>
      <c r="BH1009" s="29">
        <v>15</v>
      </c>
      <c r="BI1009" s="26" t="s">
        <v>156</v>
      </c>
      <c r="BJ1009" s="41"/>
      <c r="BK1009" s="36"/>
      <c r="BL1009" s="204" t="str">
        <f t="shared" si="16"/>
        <v>insert into Pokemon values ( 1008, Thievul, level, 70,  58,  58, 87,  92,  90, trainer,  0)</v>
      </c>
    </row>
    <row r="1010" spans="1:64" ht="12.75" customHeight="1">
      <c r="A1010" s="86">
        <v>829</v>
      </c>
      <c r="B1010" s="137" t="s">
        <v>1591</v>
      </c>
      <c r="C1010" s="137"/>
      <c r="D1010" s="138"/>
      <c r="E1010" s="139"/>
      <c r="F1010" s="139"/>
      <c r="G1010" s="139"/>
      <c r="H1010" s="139"/>
      <c r="I1010" s="139"/>
      <c r="J1010" s="139"/>
      <c r="K1010" s="139"/>
      <c r="L1010" s="139"/>
      <c r="M1010" s="139"/>
      <c r="N1010" s="139"/>
      <c r="O1010" s="139"/>
      <c r="P1010" s="139"/>
      <c r="Q1010" s="139"/>
      <c r="R1010" s="139"/>
      <c r="S1010" s="139"/>
      <c r="T1010" s="139"/>
      <c r="U1010" s="139"/>
      <c r="V1010" s="139"/>
      <c r="W1010" s="139"/>
      <c r="X1010" s="139"/>
      <c r="Y1010" s="139"/>
      <c r="Z1010" s="139"/>
      <c r="AA1010" s="139">
        <v>126</v>
      </c>
      <c r="AB1010" s="139"/>
      <c r="AC1010" s="139">
        <v>166</v>
      </c>
      <c r="AD1010" s="139"/>
      <c r="AE1010" s="140"/>
      <c r="AF1010" s="17">
        <v>40</v>
      </c>
      <c r="AG1010" s="18">
        <v>40</v>
      </c>
      <c r="AH1010" s="19">
        <v>60</v>
      </c>
      <c r="AI1010" s="20">
        <v>40</v>
      </c>
      <c r="AJ1010" s="21">
        <v>60</v>
      </c>
      <c r="AK1010" s="22">
        <v>10</v>
      </c>
      <c r="AL1010" s="23">
        <f t="shared" si="0"/>
        <v>250</v>
      </c>
      <c r="AM1010" s="39" t="s">
        <v>65</v>
      </c>
      <c r="AN1010" s="41"/>
      <c r="AO1010" s="39" t="s">
        <v>1592</v>
      </c>
      <c r="AP1010" s="40" t="s">
        <v>348</v>
      </c>
      <c r="AQ1010" s="38" t="s">
        <v>243</v>
      </c>
      <c r="AR1010" s="39" t="s">
        <v>178</v>
      </c>
      <c r="AS1010" s="40">
        <v>0.4</v>
      </c>
      <c r="AT1010" s="40">
        <v>4.9000000000000004</v>
      </c>
      <c r="AU1010" s="41">
        <v>2.2000000000000002</v>
      </c>
      <c r="AV1010" s="31"/>
      <c r="AW1010" s="26"/>
      <c r="AX1010" s="26"/>
      <c r="AY1010" s="26"/>
      <c r="AZ1010" s="26">
        <v>1</v>
      </c>
      <c r="BA1010" s="25"/>
      <c r="BB1010" s="24">
        <v>50</v>
      </c>
      <c r="BC1010" s="26">
        <v>190</v>
      </c>
      <c r="BD1010" s="32" t="s">
        <v>119</v>
      </c>
      <c r="BE1010" s="32">
        <v>50</v>
      </c>
      <c r="BF1010" s="35" t="s">
        <v>71</v>
      </c>
      <c r="BG1010" s="26" t="s">
        <v>120</v>
      </c>
      <c r="BH1010" s="29">
        <v>20</v>
      </c>
      <c r="BI1010" s="26" t="s">
        <v>65</v>
      </c>
      <c r="BJ1010" s="41"/>
      <c r="BK1010" s="36" t="s">
        <v>157</v>
      </c>
      <c r="BL1010" s="204" t="str">
        <f t="shared" si="16"/>
        <v>insert into Pokemon values ( 1009, Gossifleur, level, 40,  40,  60, 40,  60,  10, trainer,  Lv. 20)</v>
      </c>
    </row>
    <row r="1011" spans="1:64" ht="12.75" customHeight="1">
      <c r="A1011" s="86">
        <v>830</v>
      </c>
      <c r="B1011" s="137" t="s">
        <v>1593</v>
      </c>
      <c r="C1011" s="137"/>
      <c r="D1011" s="138"/>
      <c r="E1011" s="139"/>
      <c r="F1011" s="139"/>
      <c r="G1011" s="139"/>
      <c r="H1011" s="139"/>
      <c r="I1011" s="139"/>
      <c r="J1011" s="139"/>
      <c r="K1011" s="139"/>
      <c r="L1011" s="139"/>
      <c r="M1011" s="139"/>
      <c r="N1011" s="139"/>
      <c r="O1011" s="139"/>
      <c r="P1011" s="139"/>
      <c r="Q1011" s="139"/>
      <c r="R1011" s="139"/>
      <c r="S1011" s="139"/>
      <c r="T1011" s="139"/>
      <c r="U1011" s="139"/>
      <c r="V1011" s="139"/>
      <c r="W1011" s="139"/>
      <c r="X1011" s="139"/>
      <c r="Y1011" s="139"/>
      <c r="Z1011" s="139"/>
      <c r="AA1011" s="139">
        <v>127</v>
      </c>
      <c r="AB1011" s="139"/>
      <c r="AC1011" s="139">
        <v>167</v>
      </c>
      <c r="AD1011" s="139"/>
      <c r="AE1011" s="140"/>
      <c r="AF1011" s="17">
        <v>60</v>
      </c>
      <c r="AG1011" s="18">
        <v>50</v>
      </c>
      <c r="AH1011" s="19">
        <v>90</v>
      </c>
      <c r="AI1011" s="20">
        <v>80</v>
      </c>
      <c r="AJ1011" s="21">
        <v>120</v>
      </c>
      <c r="AK1011" s="22">
        <v>60</v>
      </c>
      <c r="AL1011" s="23">
        <f t="shared" si="0"/>
        <v>460</v>
      </c>
      <c r="AM1011" s="39" t="s">
        <v>65</v>
      </c>
      <c r="AN1011" s="41"/>
      <c r="AO1011" s="39" t="s">
        <v>1592</v>
      </c>
      <c r="AP1011" s="40" t="s">
        <v>348</v>
      </c>
      <c r="AQ1011" s="38" t="s">
        <v>243</v>
      </c>
      <c r="AR1011" s="39" t="s">
        <v>106</v>
      </c>
      <c r="AS1011" s="40">
        <v>0.5</v>
      </c>
      <c r="AT1011" s="40">
        <v>5.5</v>
      </c>
      <c r="AU1011" s="41">
        <v>2.5</v>
      </c>
      <c r="AV1011" s="31"/>
      <c r="AW1011" s="26"/>
      <c r="AX1011" s="26"/>
      <c r="AY1011" s="26"/>
      <c r="AZ1011" s="26">
        <v>2</v>
      </c>
      <c r="BA1011" s="25"/>
      <c r="BB1011" s="24">
        <v>161</v>
      </c>
      <c r="BC1011" s="26">
        <v>75</v>
      </c>
      <c r="BD1011" s="32" t="s">
        <v>119</v>
      </c>
      <c r="BE1011" s="32">
        <v>50</v>
      </c>
      <c r="BF1011" s="35" t="s">
        <v>71</v>
      </c>
      <c r="BG1011" s="26" t="s">
        <v>120</v>
      </c>
      <c r="BH1011" s="29">
        <v>20</v>
      </c>
      <c r="BI1011" s="26" t="s">
        <v>65</v>
      </c>
      <c r="BJ1011" s="41"/>
      <c r="BK1011" s="36"/>
      <c r="BL1011" s="204" t="str">
        <f t="shared" si="16"/>
        <v>insert into Pokemon values ( 1010, Eldegoss, level, 60,  50,  90, 80,  120,  60, trainer,  0)</v>
      </c>
    </row>
    <row r="1012" spans="1:64" ht="12.75" customHeight="1">
      <c r="A1012" s="86">
        <v>831</v>
      </c>
      <c r="B1012" s="137" t="s">
        <v>1594</v>
      </c>
      <c r="C1012" s="137"/>
      <c r="D1012" s="138"/>
      <c r="E1012" s="139"/>
      <c r="F1012" s="139"/>
      <c r="G1012" s="139"/>
      <c r="H1012" s="139"/>
      <c r="I1012" s="139"/>
      <c r="J1012" s="139"/>
      <c r="K1012" s="139"/>
      <c r="L1012" s="139"/>
      <c r="M1012" s="139"/>
      <c r="N1012" s="139"/>
      <c r="O1012" s="139"/>
      <c r="P1012" s="139"/>
      <c r="Q1012" s="139"/>
      <c r="R1012" s="139"/>
      <c r="S1012" s="139"/>
      <c r="T1012" s="139"/>
      <c r="U1012" s="139"/>
      <c r="V1012" s="139"/>
      <c r="W1012" s="139"/>
      <c r="X1012" s="139"/>
      <c r="Y1012" s="139"/>
      <c r="Z1012" s="139"/>
      <c r="AA1012" s="139">
        <v>34</v>
      </c>
      <c r="AB1012" s="139"/>
      <c r="AC1012" s="139">
        <v>3</v>
      </c>
      <c r="AD1012" s="139"/>
      <c r="AE1012" s="140"/>
      <c r="AF1012" s="17">
        <v>42</v>
      </c>
      <c r="AG1012" s="18">
        <v>40</v>
      </c>
      <c r="AH1012" s="19">
        <v>55</v>
      </c>
      <c r="AI1012" s="20">
        <v>40</v>
      </c>
      <c r="AJ1012" s="21">
        <v>45</v>
      </c>
      <c r="AK1012" s="22">
        <v>48</v>
      </c>
      <c r="AL1012" s="23">
        <f t="shared" si="0"/>
        <v>270</v>
      </c>
      <c r="AM1012" s="39" t="s">
        <v>141</v>
      </c>
      <c r="AN1012" s="41"/>
      <c r="AO1012" s="39" t="s">
        <v>1465</v>
      </c>
      <c r="AP1012" s="40" t="s">
        <v>117</v>
      </c>
      <c r="AQ1012" s="38" t="s">
        <v>1263</v>
      </c>
      <c r="AR1012" s="39" t="s">
        <v>88</v>
      </c>
      <c r="AS1012" s="40">
        <v>0.6</v>
      </c>
      <c r="AT1012" s="40">
        <v>13.2</v>
      </c>
      <c r="AU1012" s="41">
        <v>6</v>
      </c>
      <c r="AV1012" s="31"/>
      <c r="AW1012" s="26"/>
      <c r="AX1012" s="26">
        <v>1</v>
      </c>
      <c r="AY1012" s="26"/>
      <c r="AZ1012" s="26"/>
      <c r="BA1012" s="25"/>
      <c r="BB1012" s="24">
        <v>122</v>
      </c>
      <c r="BC1012" s="26">
        <v>255</v>
      </c>
      <c r="BD1012" s="32" t="s">
        <v>119</v>
      </c>
      <c r="BE1012" s="32">
        <v>50</v>
      </c>
      <c r="BF1012" s="35" t="s">
        <v>128</v>
      </c>
      <c r="BG1012" s="26" t="s">
        <v>120</v>
      </c>
      <c r="BH1012" s="29">
        <v>15</v>
      </c>
      <c r="BI1012" s="26" t="s">
        <v>156</v>
      </c>
      <c r="BJ1012" s="41"/>
      <c r="BK1012" s="36" t="s">
        <v>247</v>
      </c>
      <c r="BL1012" s="204" t="str">
        <f t="shared" si="16"/>
        <v>insert into Pokemon values ( 1011, Wooloo, level, 42,  40,  55, 40,  45,  48, trainer,  Lv. 24)</v>
      </c>
    </row>
    <row r="1013" spans="1:64" ht="12.75" customHeight="1">
      <c r="A1013" s="86">
        <v>832</v>
      </c>
      <c r="B1013" s="137" t="s">
        <v>1595</v>
      </c>
      <c r="C1013" s="137"/>
      <c r="D1013" s="138"/>
      <c r="E1013" s="139"/>
      <c r="F1013" s="139"/>
      <c r="G1013" s="139"/>
      <c r="H1013" s="139"/>
      <c r="I1013" s="139"/>
      <c r="J1013" s="139"/>
      <c r="K1013" s="139"/>
      <c r="L1013" s="139"/>
      <c r="M1013" s="139"/>
      <c r="N1013" s="139"/>
      <c r="O1013" s="139"/>
      <c r="P1013" s="139"/>
      <c r="Q1013" s="139"/>
      <c r="R1013" s="139"/>
      <c r="S1013" s="139"/>
      <c r="T1013" s="139"/>
      <c r="U1013" s="139"/>
      <c r="V1013" s="139"/>
      <c r="W1013" s="139"/>
      <c r="X1013" s="139"/>
      <c r="Y1013" s="139"/>
      <c r="Z1013" s="139"/>
      <c r="AA1013" s="139">
        <v>35</v>
      </c>
      <c r="AB1013" s="139"/>
      <c r="AC1013" s="139">
        <v>4</v>
      </c>
      <c r="AD1013" s="139"/>
      <c r="AE1013" s="140"/>
      <c r="AF1013" s="17">
        <v>72</v>
      </c>
      <c r="AG1013" s="18">
        <v>80</v>
      </c>
      <c r="AH1013" s="19">
        <v>100</v>
      </c>
      <c r="AI1013" s="20">
        <v>60</v>
      </c>
      <c r="AJ1013" s="21">
        <v>90</v>
      </c>
      <c r="AK1013" s="22">
        <v>88</v>
      </c>
      <c r="AL1013" s="23">
        <f t="shared" si="0"/>
        <v>490</v>
      </c>
      <c r="AM1013" s="39" t="s">
        <v>141</v>
      </c>
      <c r="AN1013" s="41"/>
      <c r="AO1013" s="39" t="s">
        <v>1465</v>
      </c>
      <c r="AP1013" s="40" t="s">
        <v>312</v>
      </c>
      <c r="AQ1013" s="38" t="s">
        <v>1263</v>
      </c>
      <c r="AR1013" s="39" t="s">
        <v>207</v>
      </c>
      <c r="AS1013" s="40">
        <v>1.3</v>
      </c>
      <c r="AT1013" s="40">
        <v>94.8</v>
      </c>
      <c r="AU1013" s="41">
        <v>43</v>
      </c>
      <c r="AV1013" s="31"/>
      <c r="AW1013" s="26"/>
      <c r="AX1013" s="26">
        <v>2</v>
      </c>
      <c r="AY1013" s="26"/>
      <c r="AZ1013" s="26"/>
      <c r="BA1013" s="25"/>
      <c r="BB1013" s="24">
        <v>172</v>
      </c>
      <c r="BC1013" s="26">
        <v>127</v>
      </c>
      <c r="BD1013" s="32" t="s">
        <v>119</v>
      </c>
      <c r="BE1013" s="32">
        <v>50</v>
      </c>
      <c r="BF1013" s="35" t="s">
        <v>128</v>
      </c>
      <c r="BG1013" s="26" t="s">
        <v>120</v>
      </c>
      <c r="BH1013" s="29">
        <v>15</v>
      </c>
      <c r="BI1013" s="26" t="s">
        <v>156</v>
      </c>
      <c r="BJ1013" s="41"/>
      <c r="BK1013" s="36"/>
      <c r="BL1013" s="204" t="str">
        <f t="shared" si="16"/>
        <v>insert into Pokemon values ( 1012, Dubwool, level, 72,  80,  100, 60,  90,  88, trainer,  0)</v>
      </c>
    </row>
    <row r="1014" spans="1:64" ht="12.75" customHeight="1">
      <c r="A1014" s="86">
        <v>833</v>
      </c>
      <c r="B1014" s="137" t="s">
        <v>1596</v>
      </c>
      <c r="C1014" s="137"/>
      <c r="D1014" s="138"/>
      <c r="E1014" s="139"/>
      <c r="F1014" s="139"/>
      <c r="G1014" s="139"/>
      <c r="H1014" s="139"/>
      <c r="I1014" s="139"/>
      <c r="J1014" s="139"/>
      <c r="K1014" s="139"/>
      <c r="L1014" s="139"/>
      <c r="M1014" s="139"/>
      <c r="N1014" s="139"/>
      <c r="O1014" s="139"/>
      <c r="P1014" s="139"/>
      <c r="Q1014" s="139"/>
      <c r="R1014" s="139"/>
      <c r="S1014" s="139"/>
      <c r="T1014" s="139"/>
      <c r="U1014" s="139"/>
      <c r="V1014" s="139"/>
      <c r="W1014" s="139"/>
      <c r="X1014" s="139"/>
      <c r="Y1014" s="139"/>
      <c r="Z1014" s="139"/>
      <c r="AA1014" s="139">
        <v>42</v>
      </c>
      <c r="AB1014" s="139">
        <v>56</v>
      </c>
      <c r="AC1014" s="139"/>
      <c r="AD1014" s="139"/>
      <c r="AE1014" s="140">
        <v>57</v>
      </c>
      <c r="AF1014" s="17">
        <v>50</v>
      </c>
      <c r="AG1014" s="18">
        <v>64</v>
      </c>
      <c r="AH1014" s="19">
        <v>50</v>
      </c>
      <c r="AI1014" s="20">
        <v>38</v>
      </c>
      <c r="AJ1014" s="21">
        <v>38</v>
      </c>
      <c r="AK1014" s="22">
        <v>44</v>
      </c>
      <c r="AL1014" s="23">
        <f t="shared" si="0"/>
        <v>284</v>
      </c>
      <c r="AM1014" s="39" t="s">
        <v>103</v>
      </c>
      <c r="AN1014" s="41"/>
      <c r="AO1014" s="39" t="s">
        <v>789</v>
      </c>
      <c r="AP1014" s="40" t="s">
        <v>354</v>
      </c>
      <c r="AQ1014" s="38" t="s">
        <v>276</v>
      </c>
      <c r="AR1014" s="39" t="s">
        <v>118</v>
      </c>
      <c r="AS1014" s="40">
        <v>0.3</v>
      </c>
      <c r="AT1014" s="40">
        <v>18.7</v>
      </c>
      <c r="AU1014" s="41">
        <v>8.5</v>
      </c>
      <c r="AV1014" s="31"/>
      <c r="AW1014" s="26">
        <v>1</v>
      </c>
      <c r="AX1014" s="26"/>
      <c r="AY1014" s="26"/>
      <c r="AZ1014" s="26"/>
      <c r="BA1014" s="25"/>
      <c r="BB1014" s="24">
        <v>57</v>
      </c>
      <c r="BC1014" s="26">
        <v>255</v>
      </c>
      <c r="BD1014" s="32" t="s">
        <v>119</v>
      </c>
      <c r="BE1014" s="32">
        <v>50</v>
      </c>
      <c r="BF1014" s="35" t="s">
        <v>71</v>
      </c>
      <c r="BG1014" s="26" t="s">
        <v>120</v>
      </c>
      <c r="BH1014" s="29">
        <v>20</v>
      </c>
      <c r="BI1014" s="26" t="s">
        <v>73</v>
      </c>
      <c r="BJ1014" s="41" t="s">
        <v>108</v>
      </c>
      <c r="BK1014" s="36" t="s">
        <v>171</v>
      </c>
      <c r="BL1014" s="204" t="str">
        <f t="shared" si="16"/>
        <v>insert into Pokemon values ( 1013, Chewtle, level, 50,  64,  50, 38,  38,  44, trainer,  Lv. 22)</v>
      </c>
    </row>
    <row r="1015" spans="1:64" ht="12.75" customHeight="1">
      <c r="A1015" s="86">
        <v>834</v>
      </c>
      <c r="B1015" s="137" t="s">
        <v>1597</v>
      </c>
      <c r="C1015" s="137"/>
      <c r="D1015" s="138"/>
      <c r="E1015" s="139"/>
      <c r="F1015" s="139"/>
      <c r="G1015" s="139"/>
      <c r="H1015" s="139"/>
      <c r="I1015" s="139"/>
      <c r="J1015" s="139"/>
      <c r="K1015" s="139"/>
      <c r="L1015" s="139"/>
      <c r="M1015" s="139"/>
      <c r="N1015" s="139"/>
      <c r="O1015" s="139"/>
      <c r="P1015" s="139"/>
      <c r="Q1015" s="139"/>
      <c r="R1015" s="139"/>
      <c r="S1015" s="139"/>
      <c r="T1015" s="139"/>
      <c r="U1015" s="139"/>
      <c r="V1015" s="139"/>
      <c r="W1015" s="139"/>
      <c r="X1015" s="139"/>
      <c r="Y1015" s="139"/>
      <c r="Z1015" s="139"/>
      <c r="AA1015" s="139">
        <v>43</v>
      </c>
      <c r="AB1015" s="139">
        <v>57</v>
      </c>
      <c r="AC1015" s="139"/>
      <c r="AD1015" s="139"/>
      <c r="AE1015" s="140">
        <v>58</v>
      </c>
      <c r="AF1015" s="17">
        <v>90</v>
      </c>
      <c r="AG1015" s="18">
        <v>115</v>
      </c>
      <c r="AH1015" s="19">
        <v>90</v>
      </c>
      <c r="AI1015" s="20">
        <v>48</v>
      </c>
      <c r="AJ1015" s="21">
        <v>68</v>
      </c>
      <c r="AK1015" s="22">
        <v>74</v>
      </c>
      <c r="AL1015" s="23">
        <f t="shared" si="0"/>
        <v>485</v>
      </c>
      <c r="AM1015" s="39" t="s">
        <v>103</v>
      </c>
      <c r="AN1015" s="41" t="s">
        <v>292</v>
      </c>
      <c r="AO1015" s="39" t="s">
        <v>789</v>
      </c>
      <c r="AP1015" s="40" t="s">
        <v>354</v>
      </c>
      <c r="AQ1015" s="38" t="s">
        <v>276</v>
      </c>
      <c r="AR1015" s="39" t="s">
        <v>76</v>
      </c>
      <c r="AS1015" s="40">
        <v>1</v>
      </c>
      <c r="AT1015" s="40">
        <v>254.6</v>
      </c>
      <c r="AU1015" s="41">
        <v>115.5</v>
      </c>
      <c r="AV1015" s="31"/>
      <c r="AW1015" s="26">
        <v>2</v>
      </c>
      <c r="AX1015" s="26"/>
      <c r="AY1015" s="26"/>
      <c r="AZ1015" s="26"/>
      <c r="BA1015" s="25"/>
      <c r="BB1015" s="24">
        <v>170</v>
      </c>
      <c r="BC1015" s="26">
        <v>75</v>
      </c>
      <c r="BD1015" s="32" t="s">
        <v>119</v>
      </c>
      <c r="BE1015" s="32">
        <v>50</v>
      </c>
      <c r="BF1015" s="35" t="s">
        <v>71</v>
      </c>
      <c r="BG1015" s="26" t="s">
        <v>120</v>
      </c>
      <c r="BH1015" s="29">
        <v>20</v>
      </c>
      <c r="BI1015" s="26" t="s">
        <v>73</v>
      </c>
      <c r="BJ1015" s="41" t="s">
        <v>108</v>
      </c>
      <c r="BK1015" s="36"/>
      <c r="BL1015" s="204" t="str">
        <f t="shared" si="16"/>
        <v>insert into Pokemon values ( 1014, Drednaw, level, 90,  115,  90, 48,  68,  74, trainer,  0)</v>
      </c>
    </row>
    <row r="1016" spans="1:64" ht="12.75" customHeight="1">
      <c r="A1016" s="86">
        <v>835</v>
      </c>
      <c r="B1016" s="137" t="s">
        <v>1598</v>
      </c>
      <c r="C1016" s="137"/>
      <c r="D1016" s="138"/>
      <c r="E1016" s="139"/>
      <c r="F1016" s="139"/>
      <c r="G1016" s="139"/>
      <c r="H1016" s="139"/>
      <c r="I1016" s="139"/>
      <c r="J1016" s="139"/>
      <c r="K1016" s="139"/>
      <c r="L1016" s="139"/>
      <c r="M1016" s="139"/>
      <c r="N1016" s="139"/>
      <c r="O1016" s="139"/>
      <c r="P1016" s="139"/>
      <c r="Q1016" s="139"/>
      <c r="R1016" s="139"/>
      <c r="S1016" s="139"/>
      <c r="T1016" s="139"/>
      <c r="U1016" s="139"/>
      <c r="V1016" s="139"/>
      <c r="W1016" s="139"/>
      <c r="X1016" s="139"/>
      <c r="Y1016" s="139"/>
      <c r="Z1016" s="139"/>
      <c r="AA1016" s="139">
        <v>46</v>
      </c>
      <c r="AB1016" s="139"/>
      <c r="AC1016" s="139">
        <v>155</v>
      </c>
      <c r="AD1016" s="139"/>
      <c r="AE1016" s="140"/>
      <c r="AF1016" s="17">
        <v>59</v>
      </c>
      <c r="AG1016" s="18">
        <v>45</v>
      </c>
      <c r="AH1016" s="19">
        <v>50</v>
      </c>
      <c r="AI1016" s="20">
        <v>40</v>
      </c>
      <c r="AJ1016" s="21">
        <v>50</v>
      </c>
      <c r="AK1016" s="22">
        <v>26</v>
      </c>
      <c r="AL1016" s="23">
        <f t="shared" si="0"/>
        <v>270</v>
      </c>
      <c r="AM1016" s="39" t="s">
        <v>175</v>
      </c>
      <c r="AN1016" s="41"/>
      <c r="AO1016" s="39" t="s">
        <v>1599</v>
      </c>
      <c r="AP1016" s="40"/>
      <c r="AQ1016" s="38" t="s">
        <v>267</v>
      </c>
      <c r="AR1016" s="39" t="s">
        <v>118</v>
      </c>
      <c r="AS1016" s="40">
        <v>0.3</v>
      </c>
      <c r="AT1016" s="40">
        <v>29.8</v>
      </c>
      <c r="AU1016" s="41">
        <v>13.5</v>
      </c>
      <c r="AV1016" s="31">
        <v>1</v>
      </c>
      <c r="AW1016" s="26"/>
      <c r="AX1016" s="26"/>
      <c r="AY1016" s="26"/>
      <c r="AZ1016" s="26"/>
      <c r="BA1016" s="25"/>
      <c r="BB1016" s="24">
        <v>54</v>
      </c>
      <c r="BC1016" s="26">
        <v>255</v>
      </c>
      <c r="BD1016" s="32" t="s">
        <v>217</v>
      </c>
      <c r="BE1016" s="32">
        <v>50</v>
      </c>
      <c r="BF1016" s="35" t="s">
        <v>132</v>
      </c>
      <c r="BG1016" s="26" t="s">
        <v>120</v>
      </c>
      <c r="BH1016" s="29">
        <v>20</v>
      </c>
      <c r="BI1016" s="26" t="s">
        <v>156</v>
      </c>
      <c r="BJ1016" s="41"/>
      <c r="BK1016" s="36" t="s">
        <v>299</v>
      </c>
      <c r="BL1016" s="204" t="str">
        <f t="shared" si="16"/>
        <v>insert into Pokemon values ( 1015, Yamper, level, 59,  45,  50, 40,  50,  26, trainer,  Lv. 25)</v>
      </c>
    </row>
    <row r="1017" spans="1:64" ht="12.75" customHeight="1">
      <c r="A1017" s="86">
        <v>836</v>
      </c>
      <c r="B1017" s="137" t="s">
        <v>1600</v>
      </c>
      <c r="C1017" s="137"/>
      <c r="D1017" s="138"/>
      <c r="E1017" s="139"/>
      <c r="F1017" s="139"/>
      <c r="G1017" s="139"/>
      <c r="H1017" s="139"/>
      <c r="I1017" s="139"/>
      <c r="J1017" s="139"/>
      <c r="K1017" s="139"/>
      <c r="L1017" s="139"/>
      <c r="M1017" s="139"/>
      <c r="N1017" s="139"/>
      <c r="O1017" s="139"/>
      <c r="P1017" s="139"/>
      <c r="Q1017" s="139"/>
      <c r="R1017" s="139"/>
      <c r="S1017" s="139"/>
      <c r="T1017" s="139"/>
      <c r="U1017" s="139"/>
      <c r="V1017" s="139"/>
      <c r="W1017" s="139"/>
      <c r="X1017" s="139"/>
      <c r="Y1017" s="139"/>
      <c r="Z1017" s="139"/>
      <c r="AA1017" s="139">
        <v>47</v>
      </c>
      <c r="AB1017" s="139"/>
      <c r="AC1017" s="139">
        <v>156</v>
      </c>
      <c r="AD1017" s="139"/>
      <c r="AE1017" s="140"/>
      <c r="AF1017" s="17">
        <v>69</v>
      </c>
      <c r="AG1017" s="18">
        <v>90</v>
      </c>
      <c r="AH1017" s="19">
        <v>60</v>
      </c>
      <c r="AI1017" s="20">
        <v>90</v>
      </c>
      <c r="AJ1017" s="21">
        <v>60</v>
      </c>
      <c r="AK1017" s="22">
        <v>121</v>
      </c>
      <c r="AL1017" s="23">
        <f t="shared" si="0"/>
        <v>490</v>
      </c>
      <c r="AM1017" s="39" t="s">
        <v>175</v>
      </c>
      <c r="AN1017" s="41"/>
      <c r="AO1017" s="39" t="s">
        <v>789</v>
      </c>
      <c r="AP1017" s="40"/>
      <c r="AQ1017" s="38" t="s">
        <v>230</v>
      </c>
      <c r="AR1017" s="39" t="s">
        <v>76</v>
      </c>
      <c r="AS1017" s="40">
        <v>1</v>
      </c>
      <c r="AT1017" s="40">
        <v>75</v>
      </c>
      <c r="AU1017" s="41">
        <v>34</v>
      </c>
      <c r="AV1017" s="31"/>
      <c r="AW1017" s="26"/>
      <c r="AX1017" s="26"/>
      <c r="AY1017" s="26"/>
      <c r="AZ1017" s="26"/>
      <c r="BA1017" s="25">
        <v>2</v>
      </c>
      <c r="BB1017" s="24">
        <v>172</v>
      </c>
      <c r="BC1017" s="26">
        <v>45</v>
      </c>
      <c r="BD1017" s="32" t="s">
        <v>217</v>
      </c>
      <c r="BE1017" s="32">
        <v>50</v>
      </c>
      <c r="BF1017" s="35" t="s">
        <v>132</v>
      </c>
      <c r="BG1017" s="26" t="s">
        <v>120</v>
      </c>
      <c r="BH1017" s="29">
        <v>20</v>
      </c>
      <c r="BI1017" s="26" t="s">
        <v>156</v>
      </c>
      <c r="BJ1017" s="41"/>
      <c r="BK1017" s="36"/>
      <c r="BL1017" s="204" t="str">
        <f t="shared" si="16"/>
        <v>insert into Pokemon values ( 1016, Boltund, level, 69,  90,  60, 90,  60,  121, trainer,  0)</v>
      </c>
    </row>
    <row r="1018" spans="1:64" ht="12.75" customHeight="1">
      <c r="A1018" s="86">
        <v>837</v>
      </c>
      <c r="B1018" s="137" t="s">
        <v>1601</v>
      </c>
      <c r="C1018" s="137"/>
      <c r="D1018" s="138"/>
      <c r="E1018" s="139"/>
      <c r="F1018" s="139"/>
      <c r="G1018" s="139"/>
      <c r="H1018" s="139"/>
      <c r="I1018" s="139"/>
      <c r="J1018" s="139"/>
      <c r="K1018" s="139"/>
      <c r="L1018" s="139"/>
      <c r="M1018" s="139"/>
      <c r="N1018" s="139"/>
      <c r="O1018" s="139"/>
      <c r="P1018" s="139"/>
      <c r="Q1018" s="139"/>
      <c r="R1018" s="139"/>
      <c r="S1018" s="139"/>
      <c r="T1018" s="139"/>
      <c r="U1018" s="139"/>
      <c r="V1018" s="139"/>
      <c r="W1018" s="139"/>
      <c r="X1018" s="139"/>
      <c r="Y1018" s="139"/>
      <c r="Z1018" s="139"/>
      <c r="AA1018" s="139">
        <v>161</v>
      </c>
      <c r="AB1018" s="139"/>
      <c r="AC1018" s="139">
        <v>176</v>
      </c>
      <c r="AD1018" s="139"/>
      <c r="AE1018" s="140">
        <v>91</v>
      </c>
      <c r="AF1018" s="17">
        <v>30</v>
      </c>
      <c r="AG1018" s="18">
        <v>40</v>
      </c>
      <c r="AH1018" s="19">
        <v>50</v>
      </c>
      <c r="AI1018" s="20">
        <v>40</v>
      </c>
      <c r="AJ1018" s="21">
        <v>50</v>
      </c>
      <c r="AK1018" s="22">
        <v>30</v>
      </c>
      <c r="AL1018" s="23">
        <f t="shared" si="0"/>
        <v>240</v>
      </c>
      <c r="AM1018" s="39" t="s">
        <v>292</v>
      </c>
      <c r="AN1018" s="41"/>
      <c r="AO1018" s="39" t="s">
        <v>1602</v>
      </c>
      <c r="AP1018" s="40" t="s">
        <v>964</v>
      </c>
      <c r="AQ1018" s="38" t="s">
        <v>223</v>
      </c>
      <c r="AR1018" s="39" t="s">
        <v>118</v>
      </c>
      <c r="AS1018" s="40">
        <v>0.3</v>
      </c>
      <c r="AT1018" s="40">
        <v>26.5</v>
      </c>
      <c r="AU1018" s="41">
        <v>12</v>
      </c>
      <c r="AV1018" s="31"/>
      <c r="AW1018" s="26"/>
      <c r="AX1018" s="26">
        <v>1</v>
      </c>
      <c r="AY1018" s="26"/>
      <c r="AZ1018" s="26"/>
      <c r="BA1018" s="25"/>
      <c r="BB1018" s="24">
        <v>48</v>
      </c>
      <c r="BC1018" s="26">
        <v>255</v>
      </c>
      <c r="BD1018" s="32" t="s">
        <v>70</v>
      </c>
      <c r="BE1018" s="32">
        <v>50</v>
      </c>
      <c r="BF1018" s="35" t="s">
        <v>99</v>
      </c>
      <c r="BG1018" s="26" t="s">
        <v>120</v>
      </c>
      <c r="BH1018" s="29">
        <v>15</v>
      </c>
      <c r="BI1018" s="26" t="s">
        <v>329</v>
      </c>
      <c r="BJ1018" s="41"/>
      <c r="BK1018" s="36" t="s">
        <v>145</v>
      </c>
      <c r="BL1018" s="204" t="str">
        <f t="shared" si="16"/>
        <v>insert into Pokemon values ( 1017, Rolycoly, level, 30,  40,  50, 40,  50,  30, trainer,  Lv. 18)</v>
      </c>
    </row>
    <row r="1019" spans="1:64" ht="12.75" customHeight="1">
      <c r="A1019" s="86">
        <v>838</v>
      </c>
      <c r="B1019" s="137" t="s">
        <v>1603</v>
      </c>
      <c r="C1019" s="137"/>
      <c r="D1019" s="138"/>
      <c r="E1019" s="139"/>
      <c r="F1019" s="139"/>
      <c r="G1019" s="139"/>
      <c r="H1019" s="139"/>
      <c r="I1019" s="139"/>
      <c r="J1019" s="139"/>
      <c r="K1019" s="139"/>
      <c r="L1019" s="139"/>
      <c r="M1019" s="139"/>
      <c r="N1019" s="139"/>
      <c r="O1019" s="139"/>
      <c r="P1019" s="139"/>
      <c r="Q1019" s="139"/>
      <c r="R1019" s="139"/>
      <c r="S1019" s="139"/>
      <c r="T1019" s="139"/>
      <c r="U1019" s="139"/>
      <c r="V1019" s="139"/>
      <c r="W1019" s="139"/>
      <c r="X1019" s="139"/>
      <c r="Y1019" s="139"/>
      <c r="Z1019" s="139"/>
      <c r="AA1019" s="139">
        <v>162</v>
      </c>
      <c r="AB1019" s="139"/>
      <c r="AC1019" s="139">
        <v>177</v>
      </c>
      <c r="AD1019" s="139"/>
      <c r="AE1019" s="140">
        <v>92</v>
      </c>
      <c r="AF1019" s="17">
        <v>80</v>
      </c>
      <c r="AG1019" s="18">
        <v>60</v>
      </c>
      <c r="AH1019" s="19">
        <v>90</v>
      </c>
      <c r="AI1019" s="20">
        <v>60</v>
      </c>
      <c r="AJ1019" s="21">
        <v>70</v>
      </c>
      <c r="AK1019" s="22">
        <v>50</v>
      </c>
      <c r="AL1019" s="23">
        <f t="shared" si="0"/>
        <v>410</v>
      </c>
      <c r="AM1019" s="39" t="s">
        <v>292</v>
      </c>
      <c r="AN1019" s="41" t="s">
        <v>85</v>
      </c>
      <c r="AO1019" s="39" t="s">
        <v>1602</v>
      </c>
      <c r="AP1019" s="40" t="s">
        <v>338</v>
      </c>
      <c r="AQ1019" s="38" t="s">
        <v>223</v>
      </c>
      <c r="AR1019" s="39" t="s">
        <v>92</v>
      </c>
      <c r="AS1019" s="40">
        <v>1.1000000000000001</v>
      </c>
      <c r="AT1019" s="40">
        <v>172</v>
      </c>
      <c r="AU1019" s="41">
        <v>78</v>
      </c>
      <c r="AV1019" s="31"/>
      <c r="AW1019" s="26"/>
      <c r="AX1019" s="26">
        <v>2</v>
      </c>
      <c r="AY1019" s="26"/>
      <c r="AZ1019" s="26"/>
      <c r="BA1019" s="25"/>
      <c r="BB1019" s="24">
        <v>144</v>
      </c>
      <c r="BC1019" s="26">
        <v>120</v>
      </c>
      <c r="BD1019" s="32" t="s">
        <v>70</v>
      </c>
      <c r="BE1019" s="32">
        <v>50</v>
      </c>
      <c r="BF1019" s="35" t="s">
        <v>99</v>
      </c>
      <c r="BG1019" s="26" t="s">
        <v>120</v>
      </c>
      <c r="BH1019" s="29">
        <v>15</v>
      </c>
      <c r="BI1019" s="26" t="s">
        <v>329</v>
      </c>
      <c r="BJ1019" s="41"/>
      <c r="BK1019" s="36" t="s">
        <v>372</v>
      </c>
      <c r="BL1019" s="204" t="str">
        <f t="shared" si="16"/>
        <v>insert into Pokemon values ( 1018, Carkol, level, 80,  60,  90, 60,  70,  50, trainer,  Lv. 34)</v>
      </c>
    </row>
    <row r="1020" spans="1:64" ht="12.75" customHeight="1">
      <c r="A1020" s="86">
        <v>839</v>
      </c>
      <c r="B1020" s="137" t="s">
        <v>1604</v>
      </c>
      <c r="C1020" s="137"/>
      <c r="D1020" s="138"/>
      <c r="E1020" s="139"/>
      <c r="F1020" s="139"/>
      <c r="G1020" s="139"/>
      <c r="H1020" s="139"/>
      <c r="I1020" s="139"/>
      <c r="J1020" s="139"/>
      <c r="K1020" s="139"/>
      <c r="L1020" s="139"/>
      <c r="M1020" s="139"/>
      <c r="N1020" s="139"/>
      <c r="O1020" s="139"/>
      <c r="P1020" s="139"/>
      <c r="Q1020" s="139"/>
      <c r="R1020" s="139"/>
      <c r="S1020" s="139"/>
      <c r="T1020" s="139"/>
      <c r="U1020" s="139"/>
      <c r="V1020" s="139"/>
      <c r="W1020" s="139"/>
      <c r="X1020" s="139"/>
      <c r="Y1020" s="139"/>
      <c r="Z1020" s="139"/>
      <c r="AA1020" s="139">
        <v>163</v>
      </c>
      <c r="AB1020" s="139"/>
      <c r="AC1020" s="139">
        <v>178</v>
      </c>
      <c r="AD1020" s="139"/>
      <c r="AE1020" s="140">
        <v>93</v>
      </c>
      <c r="AF1020" s="17">
        <v>110</v>
      </c>
      <c r="AG1020" s="18">
        <v>80</v>
      </c>
      <c r="AH1020" s="19">
        <v>120</v>
      </c>
      <c r="AI1020" s="20">
        <v>80</v>
      </c>
      <c r="AJ1020" s="21">
        <v>90</v>
      </c>
      <c r="AK1020" s="22">
        <v>30</v>
      </c>
      <c r="AL1020" s="23">
        <f t="shared" si="0"/>
        <v>510</v>
      </c>
      <c r="AM1020" s="39" t="s">
        <v>292</v>
      </c>
      <c r="AN1020" s="41" t="s">
        <v>85</v>
      </c>
      <c r="AO1020" s="39" t="s">
        <v>1602</v>
      </c>
      <c r="AP1020" s="40" t="s">
        <v>338</v>
      </c>
      <c r="AQ1020" s="38" t="s">
        <v>223</v>
      </c>
      <c r="AR1020" s="39" t="s">
        <v>1219</v>
      </c>
      <c r="AS1020" s="40">
        <v>2.8</v>
      </c>
      <c r="AT1020" s="40">
        <v>684.5</v>
      </c>
      <c r="AU1020" s="41">
        <v>310.5</v>
      </c>
      <c r="AV1020" s="31"/>
      <c r="AW1020" s="26"/>
      <c r="AX1020" s="26">
        <v>3</v>
      </c>
      <c r="AY1020" s="26"/>
      <c r="AZ1020" s="26"/>
      <c r="BA1020" s="25"/>
      <c r="BB1020" s="24">
        <v>255</v>
      </c>
      <c r="BC1020" s="26">
        <v>45</v>
      </c>
      <c r="BD1020" s="32" t="s">
        <v>70</v>
      </c>
      <c r="BE1020" s="32">
        <v>50</v>
      </c>
      <c r="BF1020" s="35" t="s">
        <v>99</v>
      </c>
      <c r="BG1020" s="26" t="s">
        <v>120</v>
      </c>
      <c r="BH1020" s="29">
        <v>15</v>
      </c>
      <c r="BI1020" s="26" t="s">
        <v>329</v>
      </c>
      <c r="BJ1020" s="41"/>
      <c r="BK1020" s="36"/>
      <c r="BL1020" s="204" t="str">
        <f t="shared" si="16"/>
        <v>insert into Pokemon values ( 1019, Coalossal, level, 110,  80,  120, 80,  90,  30, trainer,  0)</v>
      </c>
    </row>
    <row r="1021" spans="1:64" ht="12.75" customHeight="1">
      <c r="A1021" s="86">
        <v>840</v>
      </c>
      <c r="B1021" s="137" t="s">
        <v>1605</v>
      </c>
      <c r="C1021" s="137"/>
      <c r="D1021" s="138"/>
      <c r="E1021" s="139"/>
      <c r="F1021" s="139"/>
      <c r="G1021" s="139"/>
      <c r="H1021" s="139"/>
      <c r="I1021" s="139"/>
      <c r="J1021" s="139"/>
      <c r="K1021" s="139"/>
      <c r="L1021" s="139"/>
      <c r="M1021" s="139"/>
      <c r="N1021" s="139"/>
      <c r="O1021" s="139"/>
      <c r="P1021" s="139"/>
      <c r="Q1021" s="139"/>
      <c r="R1021" s="139"/>
      <c r="S1021" s="139"/>
      <c r="T1021" s="139"/>
      <c r="U1021" s="139"/>
      <c r="V1021" s="139"/>
      <c r="W1021" s="139"/>
      <c r="X1021" s="139"/>
      <c r="Y1021" s="139"/>
      <c r="Z1021" s="139"/>
      <c r="AA1021" s="139">
        <v>205</v>
      </c>
      <c r="AB1021" s="139">
        <v>19</v>
      </c>
      <c r="AC1021" s="139"/>
      <c r="AD1021" s="139"/>
      <c r="AE1021" s="140">
        <v>108</v>
      </c>
      <c r="AF1021" s="17">
        <v>40</v>
      </c>
      <c r="AG1021" s="18">
        <v>40</v>
      </c>
      <c r="AH1021" s="19">
        <v>80</v>
      </c>
      <c r="AI1021" s="20">
        <v>40</v>
      </c>
      <c r="AJ1021" s="21">
        <v>40</v>
      </c>
      <c r="AK1021" s="22">
        <v>20</v>
      </c>
      <c r="AL1021" s="23">
        <f t="shared" si="0"/>
        <v>260</v>
      </c>
      <c r="AM1021" s="39" t="s">
        <v>65</v>
      </c>
      <c r="AN1021" s="41" t="s">
        <v>90</v>
      </c>
      <c r="AO1021" s="39" t="s">
        <v>1606</v>
      </c>
      <c r="AP1021" s="40" t="s">
        <v>161</v>
      </c>
      <c r="AQ1021" s="38" t="s">
        <v>1263</v>
      </c>
      <c r="AR1021" s="39" t="s">
        <v>256</v>
      </c>
      <c r="AS1021" s="40">
        <v>0.2</v>
      </c>
      <c r="AT1021" s="40">
        <v>1.1000000000000001</v>
      </c>
      <c r="AU1021" s="41">
        <v>0.5</v>
      </c>
      <c r="AV1021" s="31"/>
      <c r="AW1021" s="26"/>
      <c r="AX1021" s="26">
        <v>1</v>
      </c>
      <c r="AY1021" s="26"/>
      <c r="AZ1021" s="26"/>
      <c r="BA1021" s="25"/>
      <c r="BB1021" s="24">
        <v>52</v>
      </c>
      <c r="BC1021" s="26">
        <v>255</v>
      </c>
      <c r="BD1021" s="32" t="s">
        <v>744</v>
      </c>
      <c r="BE1021" s="32">
        <v>50</v>
      </c>
      <c r="BF1021" s="35" t="s">
        <v>71</v>
      </c>
      <c r="BG1021" s="26" t="s">
        <v>120</v>
      </c>
      <c r="BH1021" s="29">
        <v>20</v>
      </c>
      <c r="BI1021" s="26" t="s">
        <v>65</v>
      </c>
      <c r="BJ1021" s="41" t="s">
        <v>90</v>
      </c>
      <c r="BK1021" s="36" t="s">
        <v>1607</v>
      </c>
      <c r="BL1021" s="204" t="str">
        <f t="shared" si="16"/>
        <v>insert into Pokemon values ( 1020, Applin, level, 40,  40,  80, 40,  40,  20, trainer,  Tart Apple)</v>
      </c>
    </row>
    <row r="1022" spans="1:64" ht="12.75" customHeight="1">
      <c r="A1022" s="86">
        <v>841</v>
      </c>
      <c r="B1022" s="137" t="s">
        <v>1608</v>
      </c>
      <c r="C1022" s="137"/>
      <c r="D1022" s="138"/>
      <c r="E1022" s="139"/>
      <c r="F1022" s="139"/>
      <c r="G1022" s="139"/>
      <c r="H1022" s="139"/>
      <c r="I1022" s="139"/>
      <c r="J1022" s="139"/>
      <c r="K1022" s="139"/>
      <c r="L1022" s="139"/>
      <c r="M1022" s="139"/>
      <c r="N1022" s="139"/>
      <c r="O1022" s="139"/>
      <c r="P1022" s="139"/>
      <c r="Q1022" s="139"/>
      <c r="R1022" s="139"/>
      <c r="S1022" s="139"/>
      <c r="T1022" s="139"/>
      <c r="U1022" s="139"/>
      <c r="V1022" s="139"/>
      <c r="W1022" s="139"/>
      <c r="X1022" s="139"/>
      <c r="Y1022" s="139"/>
      <c r="Z1022" s="139"/>
      <c r="AA1022" s="139">
        <v>206</v>
      </c>
      <c r="AB1022" s="139">
        <v>20</v>
      </c>
      <c r="AC1022" s="139"/>
      <c r="AD1022" s="139"/>
      <c r="AE1022" s="140">
        <v>109</v>
      </c>
      <c r="AF1022" s="17">
        <v>70</v>
      </c>
      <c r="AG1022" s="18">
        <v>110</v>
      </c>
      <c r="AH1022" s="19">
        <v>80</v>
      </c>
      <c r="AI1022" s="20">
        <v>95</v>
      </c>
      <c r="AJ1022" s="21">
        <v>60</v>
      </c>
      <c r="AK1022" s="22">
        <v>70</v>
      </c>
      <c r="AL1022" s="23">
        <f t="shared" si="0"/>
        <v>485</v>
      </c>
      <c r="AM1022" s="39" t="s">
        <v>65</v>
      </c>
      <c r="AN1022" s="41" t="s">
        <v>90</v>
      </c>
      <c r="AO1022" s="39" t="s">
        <v>1606</v>
      </c>
      <c r="AP1022" s="40" t="s">
        <v>161</v>
      </c>
      <c r="AQ1022" s="38" t="s">
        <v>154</v>
      </c>
      <c r="AR1022" s="39" t="s">
        <v>118</v>
      </c>
      <c r="AS1022" s="40">
        <v>0.3</v>
      </c>
      <c r="AT1022" s="40">
        <v>2.2000000000000002</v>
      </c>
      <c r="AU1022" s="41">
        <v>1</v>
      </c>
      <c r="AV1022" s="31"/>
      <c r="AW1022" s="26">
        <v>2</v>
      </c>
      <c r="AX1022" s="26"/>
      <c r="AY1022" s="26"/>
      <c r="AZ1022" s="26"/>
      <c r="BA1022" s="25"/>
      <c r="BB1022" s="24">
        <v>170</v>
      </c>
      <c r="BC1022" s="26">
        <v>45</v>
      </c>
      <c r="BD1022" s="32" t="s">
        <v>744</v>
      </c>
      <c r="BE1022" s="32">
        <v>50</v>
      </c>
      <c r="BF1022" s="35" t="s">
        <v>71</v>
      </c>
      <c r="BG1022" s="26" t="s">
        <v>120</v>
      </c>
      <c r="BH1022" s="29">
        <v>20</v>
      </c>
      <c r="BI1022" s="26" t="s">
        <v>65</v>
      </c>
      <c r="BJ1022" s="41" t="s">
        <v>90</v>
      </c>
      <c r="BK1022" s="36" t="s">
        <v>1609</v>
      </c>
      <c r="BL1022" s="204" t="str">
        <f t="shared" si="16"/>
        <v>insert into Pokemon values ( 1021, Flapple, level, 70,  110,  80, 95,  60,  70, trainer,  Sweet Apple)</v>
      </c>
    </row>
    <row r="1023" spans="1:64" ht="12.75" customHeight="1">
      <c r="A1023" s="86">
        <v>842</v>
      </c>
      <c r="B1023" s="137" t="s">
        <v>1610</v>
      </c>
      <c r="C1023" s="137"/>
      <c r="D1023" s="138"/>
      <c r="E1023" s="139"/>
      <c r="F1023" s="139"/>
      <c r="G1023" s="139"/>
      <c r="H1023" s="139"/>
      <c r="I1023" s="139"/>
      <c r="J1023" s="139"/>
      <c r="K1023" s="139"/>
      <c r="L1023" s="139"/>
      <c r="M1023" s="139"/>
      <c r="N1023" s="139"/>
      <c r="O1023" s="139"/>
      <c r="P1023" s="139"/>
      <c r="Q1023" s="139"/>
      <c r="R1023" s="139"/>
      <c r="S1023" s="139"/>
      <c r="T1023" s="139"/>
      <c r="U1023" s="139"/>
      <c r="V1023" s="139"/>
      <c r="W1023" s="139"/>
      <c r="X1023" s="139"/>
      <c r="Y1023" s="139"/>
      <c r="Z1023" s="139"/>
      <c r="AA1023" s="139">
        <v>207</v>
      </c>
      <c r="AB1023" s="139">
        <v>21</v>
      </c>
      <c r="AC1023" s="139"/>
      <c r="AD1023" s="139"/>
      <c r="AE1023" s="140">
        <v>110</v>
      </c>
      <c r="AF1023" s="17">
        <v>110</v>
      </c>
      <c r="AG1023" s="18">
        <v>85</v>
      </c>
      <c r="AH1023" s="19">
        <v>80</v>
      </c>
      <c r="AI1023" s="20">
        <v>100</v>
      </c>
      <c r="AJ1023" s="21">
        <v>80</v>
      </c>
      <c r="AK1023" s="22">
        <v>30</v>
      </c>
      <c r="AL1023" s="23">
        <f t="shared" si="0"/>
        <v>485</v>
      </c>
      <c r="AM1023" s="39" t="s">
        <v>65</v>
      </c>
      <c r="AN1023" s="41" t="s">
        <v>90</v>
      </c>
      <c r="AO1023" s="39" t="s">
        <v>1606</v>
      </c>
      <c r="AP1023" s="40" t="s">
        <v>161</v>
      </c>
      <c r="AQ1023" s="38" t="s">
        <v>82</v>
      </c>
      <c r="AR1023" s="39" t="s">
        <v>178</v>
      </c>
      <c r="AS1023" s="40">
        <v>0.4</v>
      </c>
      <c r="AT1023" s="40">
        <v>28.7</v>
      </c>
      <c r="AU1023" s="41">
        <v>13</v>
      </c>
      <c r="AV1023" s="31">
        <v>2</v>
      </c>
      <c r="AW1023" s="26"/>
      <c r="AX1023" s="26"/>
      <c r="AY1023" s="26"/>
      <c r="AZ1023" s="26"/>
      <c r="BA1023" s="25"/>
      <c r="BB1023" s="24">
        <v>170</v>
      </c>
      <c r="BC1023" s="26">
        <v>45</v>
      </c>
      <c r="BD1023" s="32" t="s">
        <v>744</v>
      </c>
      <c r="BE1023" s="32">
        <v>50</v>
      </c>
      <c r="BF1023" s="35" t="s">
        <v>71</v>
      </c>
      <c r="BG1023" s="26" t="s">
        <v>120</v>
      </c>
      <c r="BH1023" s="29">
        <v>20</v>
      </c>
      <c r="BI1023" s="26" t="s">
        <v>65</v>
      </c>
      <c r="BJ1023" s="41" t="s">
        <v>90</v>
      </c>
      <c r="BK1023" s="36"/>
      <c r="BL1023" s="204" t="str">
        <f t="shared" si="16"/>
        <v>insert into Pokemon values ( 1022, Appletun, level, 110,  85,  80, 100,  80,  30, trainer,  0)</v>
      </c>
    </row>
    <row r="1024" spans="1:64" ht="12.75" customHeight="1">
      <c r="A1024" s="86">
        <v>843</v>
      </c>
      <c r="B1024" s="137" t="s">
        <v>1611</v>
      </c>
      <c r="C1024" s="137"/>
      <c r="D1024" s="138"/>
      <c r="E1024" s="139"/>
      <c r="F1024" s="139"/>
      <c r="G1024" s="139"/>
      <c r="H1024" s="139"/>
      <c r="I1024" s="139"/>
      <c r="J1024" s="139"/>
      <c r="K1024" s="139"/>
      <c r="L1024" s="139"/>
      <c r="M1024" s="139"/>
      <c r="N1024" s="139"/>
      <c r="O1024" s="139"/>
      <c r="P1024" s="139"/>
      <c r="Q1024" s="139"/>
      <c r="R1024" s="139"/>
      <c r="S1024" s="139"/>
      <c r="T1024" s="139"/>
      <c r="U1024" s="139"/>
      <c r="V1024" s="139"/>
      <c r="W1024" s="139"/>
      <c r="X1024" s="139"/>
      <c r="Y1024" s="139"/>
      <c r="Z1024" s="139"/>
      <c r="AA1024" s="139">
        <v>312</v>
      </c>
      <c r="AB1024" s="139">
        <v>174</v>
      </c>
      <c r="AC1024" s="139"/>
      <c r="AD1024" s="139"/>
      <c r="AE1024" s="140">
        <v>270</v>
      </c>
      <c r="AF1024" s="17">
        <v>52</v>
      </c>
      <c r="AG1024" s="18">
        <v>57</v>
      </c>
      <c r="AH1024" s="19">
        <v>75</v>
      </c>
      <c r="AI1024" s="20">
        <v>35</v>
      </c>
      <c r="AJ1024" s="21">
        <v>50</v>
      </c>
      <c r="AK1024" s="22">
        <v>46</v>
      </c>
      <c r="AL1024" s="23">
        <f t="shared" si="0"/>
        <v>315</v>
      </c>
      <c r="AM1024" s="39" t="s">
        <v>187</v>
      </c>
      <c r="AN1024" s="41"/>
      <c r="AO1024" s="39" t="s">
        <v>1612</v>
      </c>
      <c r="AP1024" s="40" t="s">
        <v>123</v>
      </c>
      <c r="AQ1024" s="38" t="s">
        <v>188</v>
      </c>
      <c r="AR1024" s="39" t="s">
        <v>151</v>
      </c>
      <c r="AS1024" s="40">
        <v>2.2000000000000002</v>
      </c>
      <c r="AT1024" s="40">
        <v>16.8</v>
      </c>
      <c r="AU1024" s="41">
        <v>7.6</v>
      </c>
      <c r="AV1024" s="31"/>
      <c r="AW1024" s="26"/>
      <c r="AX1024" s="26">
        <v>1</v>
      </c>
      <c r="AY1024" s="26"/>
      <c r="AZ1024" s="26"/>
      <c r="BA1024" s="25"/>
      <c r="BB1024" s="24">
        <v>63</v>
      </c>
      <c r="BC1024" s="26">
        <v>255</v>
      </c>
      <c r="BD1024" s="32" t="s">
        <v>119</v>
      </c>
      <c r="BE1024" s="32">
        <v>50</v>
      </c>
      <c r="BF1024" s="35" t="s">
        <v>71</v>
      </c>
      <c r="BG1024" s="26" t="s">
        <v>120</v>
      </c>
      <c r="BH1024" s="29">
        <v>20</v>
      </c>
      <c r="BI1024" s="26" t="s">
        <v>156</v>
      </c>
      <c r="BJ1024" s="41" t="s">
        <v>90</v>
      </c>
      <c r="BK1024" s="36" t="s">
        <v>93</v>
      </c>
      <c r="BL1024" s="204" t="str">
        <f t="shared" si="16"/>
        <v>insert into Pokemon values ( 1023, Silicobra, level, 52,  57,  75, 35,  50,  46, trainer,  Lv. 36)</v>
      </c>
    </row>
    <row r="1025" spans="1:64" ht="12.75" customHeight="1">
      <c r="A1025" s="86">
        <v>844</v>
      </c>
      <c r="B1025" s="137" t="s">
        <v>1613</v>
      </c>
      <c r="C1025" s="137"/>
      <c r="D1025" s="138"/>
      <c r="E1025" s="139"/>
      <c r="F1025" s="139"/>
      <c r="G1025" s="139"/>
      <c r="H1025" s="139"/>
      <c r="I1025" s="139"/>
      <c r="J1025" s="139"/>
      <c r="K1025" s="139"/>
      <c r="L1025" s="139"/>
      <c r="M1025" s="139"/>
      <c r="N1025" s="139"/>
      <c r="O1025" s="139"/>
      <c r="P1025" s="139"/>
      <c r="Q1025" s="139"/>
      <c r="R1025" s="139"/>
      <c r="S1025" s="139"/>
      <c r="T1025" s="139"/>
      <c r="U1025" s="139"/>
      <c r="V1025" s="139"/>
      <c r="W1025" s="139"/>
      <c r="X1025" s="139"/>
      <c r="Y1025" s="139"/>
      <c r="Z1025" s="139"/>
      <c r="AA1025" s="139">
        <v>313</v>
      </c>
      <c r="AB1025" s="139">
        <v>175</v>
      </c>
      <c r="AC1025" s="139"/>
      <c r="AD1025" s="139"/>
      <c r="AE1025" s="140">
        <v>271</v>
      </c>
      <c r="AF1025" s="17">
        <v>72</v>
      </c>
      <c r="AG1025" s="18">
        <v>107</v>
      </c>
      <c r="AH1025" s="19">
        <v>125</v>
      </c>
      <c r="AI1025" s="20">
        <v>65</v>
      </c>
      <c r="AJ1025" s="21">
        <v>70</v>
      </c>
      <c r="AK1025" s="22">
        <v>71</v>
      </c>
      <c r="AL1025" s="23">
        <f t="shared" si="0"/>
        <v>510</v>
      </c>
      <c r="AM1025" s="39" t="s">
        <v>187</v>
      </c>
      <c r="AN1025" s="41"/>
      <c r="AO1025" s="39" t="s">
        <v>1612</v>
      </c>
      <c r="AP1025" s="40" t="s">
        <v>123</v>
      </c>
      <c r="AQ1025" s="38" t="s">
        <v>188</v>
      </c>
      <c r="AR1025" s="39" t="s">
        <v>691</v>
      </c>
      <c r="AS1025" s="40">
        <v>3.8</v>
      </c>
      <c r="AT1025" s="40">
        <v>144.4</v>
      </c>
      <c r="AU1025" s="41">
        <v>65.5</v>
      </c>
      <c r="AV1025" s="31"/>
      <c r="AW1025" s="26"/>
      <c r="AX1025" s="26">
        <v>2</v>
      </c>
      <c r="AY1025" s="26"/>
      <c r="AZ1025" s="26"/>
      <c r="BA1025" s="25"/>
      <c r="BB1025" s="24">
        <v>179</v>
      </c>
      <c r="BC1025" s="26">
        <v>120</v>
      </c>
      <c r="BD1025" s="32" t="s">
        <v>119</v>
      </c>
      <c r="BE1025" s="32">
        <v>50</v>
      </c>
      <c r="BF1025" s="35" t="s">
        <v>71</v>
      </c>
      <c r="BG1025" s="26" t="s">
        <v>120</v>
      </c>
      <c r="BH1025" s="29">
        <v>20</v>
      </c>
      <c r="BI1025" s="26" t="s">
        <v>156</v>
      </c>
      <c r="BJ1025" s="41" t="s">
        <v>90</v>
      </c>
      <c r="BK1025" s="36"/>
      <c r="BL1025" s="204" t="str">
        <f t="shared" si="16"/>
        <v>insert into Pokemon values ( 1024, Sandaconda, level, 72,  107,  125, 65,  70,  71, trainer,  0)</v>
      </c>
    </row>
    <row r="1026" spans="1:64" ht="12.75" customHeight="1">
      <c r="A1026" s="86">
        <v>845</v>
      </c>
      <c r="B1026" s="137" t="s">
        <v>1614</v>
      </c>
      <c r="C1026" s="137"/>
      <c r="D1026" s="138"/>
      <c r="E1026" s="139"/>
      <c r="F1026" s="139"/>
      <c r="G1026" s="139"/>
      <c r="H1026" s="139"/>
      <c r="I1026" s="139"/>
      <c r="J1026" s="139"/>
      <c r="K1026" s="139"/>
      <c r="L1026" s="139"/>
      <c r="M1026" s="139"/>
      <c r="N1026" s="139"/>
      <c r="O1026" s="139"/>
      <c r="P1026" s="139"/>
      <c r="Q1026" s="139"/>
      <c r="R1026" s="139"/>
      <c r="S1026" s="139"/>
      <c r="T1026" s="139"/>
      <c r="U1026" s="139"/>
      <c r="V1026" s="139"/>
      <c r="W1026" s="139"/>
      <c r="X1026" s="139"/>
      <c r="Y1026" s="139"/>
      <c r="Z1026" s="139"/>
      <c r="AA1026" s="139">
        <v>309</v>
      </c>
      <c r="AB1026" s="139">
        <v>93</v>
      </c>
      <c r="AC1026" s="139"/>
      <c r="AD1026" s="139"/>
      <c r="AE1026" s="140"/>
      <c r="AF1026" s="17">
        <v>70</v>
      </c>
      <c r="AG1026" s="18">
        <v>85</v>
      </c>
      <c r="AH1026" s="19">
        <v>55</v>
      </c>
      <c r="AI1026" s="20">
        <v>85</v>
      </c>
      <c r="AJ1026" s="21">
        <v>95</v>
      </c>
      <c r="AK1026" s="22">
        <v>85</v>
      </c>
      <c r="AL1026" s="23">
        <f t="shared" si="0"/>
        <v>475</v>
      </c>
      <c r="AM1026" s="39" t="s">
        <v>95</v>
      </c>
      <c r="AN1026" s="41" t="s">
        <v>103</v>
      </c>
      <c r="AO1026" s="39" t="s">
        <v>1615</v>
      </c>
      <c r="AP1026" s="40"/>
      <c r="AQ1026" s="38"/>
      <c r="AR1026" s="39" t="s">
        <v>182</v>
      </c>
      <c r="AS1026" s="40">
        <v>0.8</v>
      </c>
      <c r="AT1026" s="40">
        <v>39.700000000000003</v>
      </c>
      <c r="AU1026" s="41">
        <v>18</v>
      </c>
      <c r="AV1026" s="31"/>
      <c r="AW1026" s="26"/>
      <c r="AX1026" s="26"/>
      <c r="AY1026" s="26"/>
      <c r="AZ1026" s="26">
        <v>2</v>
      </c>
      <c r="BA1026" s="25"/>
      <c r="BB1026" s="24">
        <v>166</v>
      </c>
      <c r="BC1026" s="26">
        <v>45</v>
      </c>
      <c r="BD1026" s="32" t="s">
        <v>119</v>
      </c>
      <c r="BE1026" s="32">
        <v>50</v>
      </c>
      <c r="BF1026" s="35" t="s">
        <v>107</v>
      </c>
      <c r="BG1026" s="26" t="s">
        <v>120</v>
      </c>
      <c r="BH1026" s="29">
        <v>20</v>
      </c>
      <c r="BI1026" s="26" t="s">
        <v>108</v>
      </c>
      <c r="BJ1026" s="41" t="s">
        <v>95</v>
      </c>
      <c r="BK1026" s="36"/>
      <c r="BL1026" s="204" t="str">
        <f t="shared" si="16"/>
        <v>insert into Pokemon values ( 1025, Cramorant, level, 70,  85,  55, 85,  95,  85, trainer,  0)</v>
      </c>
    </row>
    <row r="1027" spans="1:64" ht="12.75" customHeight="1">
      <c r="A1027" s="86">
        <v>846</v>
      </c>
      <c r="B1027" s="137" t="s">
        <v>1616</v>
      </c>
      <c r="C1027" s="137"/>
      <c r="D1027" s="138"/>
      <c r="E1027" s="139"/>
      <c r="F1027" s="139"/>
      <c r="G1027" s="139"/>
      <c r="H1027" s="139"/>
      <c r="I1027" s="139"/>
      <c r="J1027" s="139"/>
      <c r="K1027" s="139"/>
      <c r="L1027" s="139"/>
      <c r="M1027" s="139"/>
      <c r="N1027" s="139"/>
      <c r="O1027" s="139"/>
      <c r="P1027" s="139"/>
      <c r="Q1027" s="139"/>
      <c r="R1027" s="139"/>
      <c r="S1027" s="139"/>
      <c r="T1027" s="139"/>
      <c r="U1027" s="139"/>
      <c r="V1027" s="139"/>
      <c r="W1027" s="139"/>
      <c r="X1027" s="139"/>
      <c r="Y1027" s="139"/>
      <c r="Z1027" s="139"/>
      <c r="AA1027" s="139">
        <v>180</v>
      </c>
      <c r="AB1027" s="139">
        <v>96</v>
      </c>
      <c r="AC1027" s="139"/>
      <c r="AD1027" s="139"/>
      <c r="AE1027" s="140">
        <v>136</v>
      </c>
      <c r="AF1027" s="17">
        <v>41</v>
      </c>
      <c r="AG1027" s="18">
        <v>63</v>
      </c>
      <c r="AH1027" s="19">
        <v>40</v>
      </c>
      <c r="AI1027" s="20">
        <v>40</v>
      </c>
      <c r="AJ1027" s="21">
        <v>30</v>
      </c>
      <c r="AK1027" s="22">
        <v>66</v>
      </c>
      <c r="AL1027" s="23">
        <f t="shared" si="0"/>
        <v>280</v>
      </c>
      <c r="AM1027" s="39" t="s">
        <v>103</v>
      </c>
      <c r="AN1027" s="41"/>
      <c r="AO1027" s="39" t="s">
        <v>276</v>
      </c>
      <c r="AP1027" s="40"/>
      <c r="AQ1027" s="38" t="s">
        <v>1617</v>
      </c>
      <c r="AR1027" s="39" t="s">
        <v>106</v>
      </c>
      <c r="AS1027" s="40">
        <v>0.5</v>
      </c>
      <c r="AT1027" s="40">
        <v>2.2000000000000002</v>
      </c>
      <c r="AU1027" s="41">
        <v>1</v>
      </c>
      <c r="AV1027" s="31"/>
      <c r="AW1027" s="26"/>
      <c r="AX1027" s="26"/>
      <c r="AY1027" s="26"/>
      <c r="AZ1027" s="26"/>
      <c r="BA1027" s="25">
        <v>1</v>
      </c>
      <c r="BB1027" s="24">
        <v>56</v>
      </c>
      <c r="BC1027" s="26">
        <v>255</v>
      </c>
      <c r="BD1027" s="32" t="s">
        <v>288</v>
      </c>
      <c r="BE1027" s="32">
        <v>50</v>
      </c>
      <c r="BF1027" s="35" t="s">
        <v>130</v>
      </c>
      <c r="BG1027" s="26" t="s">
        <v>120</v>
      </c>
      <c r="BH1027" s="29">
        <v>20</v>
      </c>
      <c r="BI1027" s="26" t="s">
        <v>456</v>
      </c>
      <c r="BJ1027" s="41"/>
      <c r="BK1027" s="36" t="s">
        <v>257</v>
      </c>
      <c r="BL1027" s="204" t="str">
        <f t="shared" ref="BL1027:BL1090" si="17">"insert into Pokemon values ( "&amp;ROW()-1&amp;", "&amp;B1027&amp;", level, "&amp;AF1027&amp;",  "&amp;AG1027&amp;",  "&amp;AH1027&amp;", "&amp;AI1027&amp;",  "&amp;AJ1027&amp;",  "&amp;AK1027&amp;", trainer,  "&amp;IF(BK1027="","0",BK1027)&amp;")"</f>
        <v>insert into Pokemon values ( 1026, Arrokuda, level, 41,  63,  40, 40,  30,  66, trainer,  Lv. 26)</v>
      </c>
    </row>
    <row r="1028" spans="1:64" ht="12.75" customHeight="1">
      <c r="A1028" s="86">
        <v>847</v>
      </c>
      <c r="B1028" s="137" t="s">
        <v>1618</v>
      </c>
      <c r="C1028" s="137"/>
      <c r="D1028" s="138"/>
      <c r="E1028" s="139"/>
      <c r="F1028" s="139"/>
      <c r="G1028" s="139"/>
      <c r="H1028" s="139"/>
      <c r="I1028" s="139"/>
      <c r="J1028" s="139"/>
      <c r="K1028" s="139"/>
      <c r="L1028" s="139"/>
      <c r="M1028" s="139"/>
      <c r="N1028" s="139"/>
      <c r="O1028" s="139"/>
      <c r="P1028" s="139"/>
      <c r="Q1028" s="139"/>
      <c r="R1028" s="139"/>
      <c r="S1028" s="139"/>
      <c r="T1028" s="139"/>
      <c r="U1028" s="139"/>
      <c r="V1028" s="139"/>
      <c r="W1028" s="139"/>
      <c r="X1028" s="139"/>
      <c r="Y1028" s="139"/>
      <c r="Z1028" s="139"/>
      <c r="AA1028" s="139">
        <v>181</v>
      </c>
      <c r="AB1028" s="139">
        <v>97</v>
      </c>
      <c r="AC1028" s="139"/>
      <c r="AD1028" s="139"/>
      <c r="AE1028" s="140">
        <v>137</v>
      </c>
      <c r="AF1028" s="17">
        <v>61</v>
      </c>
      <c r="AG1028" s="18">
        <v>123</v>
      </c>
      <c r="AH1028" s="19">
        <v>60</v>
      </c>
      <c r="AI1028" s="20">
        <v>60</v>
      </c>
      <c r="AJ1028" s="21">
        <v>50</v>
      </c>
      <c r="AK1028" s="22">
        <v>136</v>
      </c>
      <c r="AL1028" s="23">
        <f t="shared" si="0"/>
        <v>490</v>
      </c>
      <c r="AM1028" s="39" t="s">
        <v>103</v>
      </c>
      <c r="AN1028" s="41"/>
      <c r="AO1028" s="39" t="s">
        <v>276</v>
      </c>
      <c r="AP1028" s="40"/>
      <c r="AQ1028" s="38" t="s">
        <v>1617</v>
      </c>
      <c r="AR1028" s="39" t="s">
        <v>207</v>
      </c>
      <c r="AS1028" s="40">
        <v>1.3</v>
      </c>
      <c r="AT1028" s="40">
        <v>66.099999999999994</v>
      </c>
      <c r="AU1028" s="41">
        <v>30</v>
      </c>
      <c r="AV1028" s="31"/>
      <c r="AW1028" s="26"/>
      <c r="AX1028" s="26"/>
      <c r="AY1028" s="26"/>
      <c r="AZ1028" s="26"/>
      <c r="BA1028" s="25">
        <v>2</v>
      </c>
      <c r="BB1028" s="24">
        <v>172</v>
      </c>
      <c r="BC1028" s="26">
        <v>60</v>
      </c>
      <c r="BD1028" s="32" t="s">
        <v>288</v>
      </c>
      <c r="BE1028" s="32">
        <v>50</v>
      </c>
      <c r="BF1028" s="35" t="s">
        <v>130</v>
      </c>
      <c r="BG1028" s="26" t="s">
        <v>120</v>
      </c>
      <c r="BH1028" s="29">
        <v>20</v>
      </c>
      <c r="BI1028" s="26" t="s">
        <v>456</v>
      </c>
      <c r="BJ1028" s="41"/>
      <c r="BK1028" s="36"/>
      <c r="BL1028" s="204" t="str">
        <f t="shared" si="17"/>
        <v>insert into Pokemon values ( 1027, Barraskewda, level, 61,  123,  60, 60,  50,  136, trainer,  0)</v>
      </c>
    </row>
    <row r="1029" spans="1:64" ht="12.75" customHeight="1">
      <c r="A1029" s="86">
        <v>848</v>
      </c>
      <c r="B1029" s="137" t="s">
        <v>1619</v>
      </c>
      <c r="C1029" s="137" t="s">
        <v>564</v>
      </c>
      <c r="D1029" s="138"/>
      <c r="E1029" s="139"/>
      <c r="F1029" s="139"/>
      <c r="G1029" s="139"/>
      <c r="H1029" s="139"/>
      <c r="I1029" s="139"/>
      <c r="J1029" s="139"/>
      <c r="K1029" s="139"/>
      <c r="L1029" s="139"/>
      <c r="M1029" s="139"/>
      <c r="N1029" s="139"/>
      <c r="O1029" s="139"/>
      <c r="P1029" s="139"/>
      <c r="Q1029" s="139"/>
      <c r="R1029" s="139"/>
      <c r="S1029" s="139"/>
      <c r="T1029" s="139"/>
      <c r="U1029" s="139"/>
      <c r="V1029" s="139"/>
      <c r="W1029" s="139"/>
      <c r="X1029" s="139"/>
      <c r="Y1029" s="139"/>
      <c r="Z1029" s="139"/>
      <c r="AA1029" s="139">
        <v>310</v>
      </c>
      <c r="AB1029" s="139"/>
      <c r="AC1029" s="139"/>
      <c r="AD1029" s="139"/>
      <c r="AE1029" s="140">
        <v>198</v>
      </c>
      <c r="AF1029" s="17">
        <v>40</v>
      </c>
      <c r="AG1029" s="18">
        <v>38</v>
      </c>
      <c r="AH1029" s="19">
        <v>35</v>
      </c>
      <c r="AI1029" s="20">
        <v>54</v>
      </c>
      <c r="AJ1029" s="21">
        <v>35</v>
      </c>
      <c r="AK1029" s="22">
        <v>40</v>
      </c>
      <c r="AL1029" s="23">
        <f t="shared" si="0"/>
        <v>242</v>
      </c>
      <c r="AM1029" s="39" t="s">
        <v>175</v>
      </c>
      <c r="AN1029" s="41" t="s">
        <v>66</v>
      </c>
      <c r="AO1029" s="39" t="s">
        <v>267</v>
      </c>
      <c r="AP1029" s="40" t="s">
        <v>176</v>
      </c>
      <c r="AQ1029" s="38" t="s">
        <v>952</v>
      </c>
      <c r="AR1029" s="39" t="s">
        <v>178</v>
      </c>
      <c r="AS1029" s="40">
        <v>0.4</v>
      </c>
      <c r="AT1029" s="40">
        <v>24.3</v>
      </c>
      <c r="AU1029" s="41">
        <v>11</v>
      </c>
      <c r="AV1029" s="31"/>
      <c r="AW1029" s="26"/>
      <c r="AX1029" s="26"/>
      <c r="AY1029" s="26">
        <v>1</v>
      </c>
      <c r="AZ1029" s="26"/>
      <c r="BA1029" s="25"/>
      <c r="BB1029" s="24">
        <v>48</v>
      </c>
      <c r="BC1029" s="26">
        <v>75</v>
      </c>
      <c r="BD1029" s="32" t="s">
        <v>70</v>
      </c>
      <c r="BE1029" s="32">
        <v>50</v>
      </c>
      <c r="BF1029" s="35" t="s">
        <v>155</v>
      </c>
      <c r="BG1029" s="26" t="s">
        <v>120</v>
      </c>
      <c r="BH1029" s="29">
        <v>25</v>
      </c>
      <c r="BI1029" s="26" t="s">
        <v>203</v>
      </c>
      <c r="BJ1029" s="41"/>
      <c r="BK1029" s="36" t="s">
        <v>325</v>
      </c>
      <c r="BL1029" s="204" t="str">
        <f t="shared" si="17"/>
        <v>insert into Pokemon values ( 1028, Toxel, level, 40,  38,  35, 54,  35,  40, trainer,  Lv. 30)</v>
      </c>
    </row>
    <row r="1030" spans="1:64" ht="12.75" customHeight="1">
      <c r="A1030" s="86">
        <v>849</v>
      </c>
      <c r="B1030" s="137" t="s">
        <v>1620</v>
      </c>
      <c r="C1030" s="137"/>
      <c r="D1030" s="138"/>
      <c r="E1030" s="139"/>
      <c r="F1030" s="139"/>
      <c r="G1030" s="139"/>
      <c r="H1030" s="139"/>
      <c r="I1030" s="139"/>
      <c r="J1030" s="139"/>
      <c r="K1030" s="139"/>
      <c r="L1030" s="139"/>
      <c r="M1030" s="139"/>
      <c r="N1030" s="139"/>
      <c r="O1030" s="139"/>
      <c r="P1030" s="139"/>
      <c r="Q1030" s="139"/>
      <c r="R1030" s="139"/>
      <c r="S1030" s="139"/>
      <c r="T1030" s="139"/>
      <c r="U1030" s="139"/>
      <c r="V1030" s="139"/>
      <c r="W1030" s="139"/>
      <c r="X1030" s="139"/>
      <c r="Y1030" s="139"/>
      <c r="Z1030" s="139"/>
      <c r="AA1030" s="139">
        <v>311</v>
      </c>
      <c r="AB1030" s="139"/>
      <c r="AC1030" s="139"/>
      <c r="AD1030" s="139"/>
      <c r="AE1030" s="140">
        <v>199</v>
      </c>
      <c r="AF1030" s="17">
        <v>75</v>
      </c>
      <c r="AG1030" s="18">
        <v>98</v>
      </c>
      <c r="AH1030" s="19">
        <v>70</v>
      </c>
      <c r="AI1030" s="20">
        <v>114</v>
      </c>
      <c r="AJ1030" s="21">
        <v>70</v>
      </c>
      <c r="AK1030" s="22">
        <v>75</v>
      </c>
      <c r="AL1030" s="23">
        <f t="shared" si="0"/>
        <v>502</v>
      </c>
      <c r="AM1030" s="39" t="s">
        <v>175</v>
      </c>
      <c r="AN1030" s="41" t="s">
        <v>66</v>
      </c>
      <c r="AO1030" s="39" t="s">
        <v>1621</v>
      </c>
      <c r="AP1030" s="40" t="s">
        <v>575</v>
      </c>
      <c r="AQ1030" s="38" t="s">
        <v>264</v>
      </c>
      <c r="AR1030" s="39" t="s">
        <v>111</v>
      </c>
      <c r="AS1030" s="40">
        <v>1.6</v>
      </c>
      <c r="AT1030" s="40">
        <v>88.2</v>
      </c>
      <c r="AU1030" s="41">
        <v>40</v>
      </c>
      <c r="AV1030" s="31"/>
      <c r="AW1030" s="26"/>
      <c r="AX1030" s="26"/>
      <c r="AY1030" s="26">
        <v>2</v>
      </c>
      <c r="AZ1030" s="26"/>
      <c r="BA1030" s="25"/>
      <c r="BB1030" s="24">
        <v>176</v>
      </c>
      <c r="BC1030" s="26">
        <v>45</v>
      </c>
      <c r="BD1030" s="32" t="s">
        <v>70</v>
      </c>
      <c r="BE1030" s="32">
        <v>50</v>
      </c>
      <c r="BF1030" s="35" t="s">
        <v>155</v>
      </c>
      <c r="BG1030" s="26" t="s">
        <v>120</v>
      </c>
      <c r="BH1030" s="29">
        <v>25</v>
      </c>
      <c r="BI1030" s="26" t="s">
        <v>305</v>
      </c>
      <c r="BJ1030" s="41"/>
      <c r="BK1030" s="36"/>
      <c r="BL1030" s="204" t="str">
        <f t="shared" si="17"/>
        <v>insert into Pokemon values ( 1029, Toxtricity (Amped), level, 75,  98,  70, 114,  70,  75, trainer,  0)</v>
      </c>
    </row>
    <row r="1031" spans="1:64" ht="12.75" customHeight="1">
      <c r="A1031" s="86">
        <v>849.1</v>
      </c>
      <c r="B1031" s="137" t="s">
        <v>1622</v>
      </c>
      <c r="C1031" s="137"/>
      <c r="D1031" s="138"/>
      <c r="E1031" s="139"/>
      <c r="F1031" s="139"/>
      <c r="G1031" s="139"/>
      <c r="H1031" s="139"/>
      <c r="I1031" s="139"/>
      <c r="J1031" s="139"/>
      <c r="K1031" s="139"/>
      <c r="L1031" s="139"/>
      <c r="M1031" s="139"/>
      <c r="N1031" s="139"/>
      <c r="O1031" s="139"/>
      <c r="P1031" s="139"/>
      <c r="Q1031" s="139"/>
      <c r="R1031" s="139"/>
      <c r="S1031" s="139"/>
      <c r="T1031" s="139"/>
      <c r="U1031" s="139"/>
      <c r="V1031" s="139"/>
      <c r="W1031" s="139"/>
      <c r="X1031" s="139"/>
      <c r="Y1031" s="139"/>
      <c r="Z1031" s="139"/>
      <c r="AA1031" s="139">
        <v>311</v>
      </c>
      <c r="AB1031" s="139"/>
      <c r="AC1031" s="139"/>
      <c r="AD1031" s="139"/>
      <c r="AE1031" s="140">
        <v>199</v>
      </c>
      <c r="AF1031" s="17">
        <v>75</v>
      </c>
      <c r="AG1031" s="18">
        <v>98</v>
      </c>
      <c r="AH1031" s="19">
        <v>70</v>
      </c>
      <c r="AI1031" s="20">
        <v>114</v>
      </c>
      <c r="AJ1031" s="21">
        <v>70</v>
      </c>
      <c r="AK1031" s="22">
        <v>75</v>
      </c>
      <c r="AL1031" s="23">
        <f t="shared" si="0"/>
        <v>502</v>
      </c>
      <c r="AM1031" s="39" t="s">
        <v>175</v>
      </c>
      <c r="AN1031" s="41" t="s">
        <v>66</v>
      </c>
      <c r="AO1031" s="39" t="s">
        <v>1621</v>
      </c>
      <c r="AP1031" s="40" t="s">
        <v>775</v>
      </c>
      <c r="AQ1031" s="38" t="s">
        <v>264</v>
      </c>
      <c r="AR1031" s="39" t="s">
        <v>111</v>
      </c>
      <c r="AS1031" s="40">
        <v>1.6</v>
      </c>
      <c r="AT1031" s="40">
        <v>88.2</v>
      </c>
      <c r="AU1031" s="41">
        <v>40</v>
      </c>
      <c r="AV1031" s="31"/>
      <c r="AW1031" s="26"/>
      <c r="AX1031" s="26"/>
      <c r="AY1031" s="26">
        <v>2</v>
      </c>
      <c r="AZ1031" s="26"/>
      <c r="BA1031" s="25"/>
      <c r="BB1031" s="24">
        <v>176</v>
      </c>
      <c r="BC1031" s="26">
        <v>45</v>
      </c>
      <c r="BD1031" s="32" t="s">
        <v>70</v>
      </c>
      <c r="BE1031" s="32">
        <v>50</v>
      </c>
      <c r="BF1031" s="35" t="s">
        <v>155</v>
      </c>
      <c r="BG1031" s="26" t="s">
        <v>120</v>
      </c>
      <c r="BH1031" s="29">
        <v>25</v>
      </c>
      <c r="BI1031" s="26" t="s">
        <v>305</v>
      </c>
      <c r="BJ1031" s="41"/>
      <c r="BK1031" s="36"/>
      <c r="BL1031" s="204" t="str">
        <f t="shared" si="17"/>
        <v>insert into Pokemon values ( 1030, Toxtricity (Low Key), level, 75,  98,  70, 114,  70,  75, trainer,  0)</v>
      </c>
    </row>
    <row r="1032" spans="1:64" ht="12.75" customHeight="1">
      <c r="A1032" s="86">
        <v>850</v>
      </c>
      <c r="B1032" s="137" t="s">
        <v>1623</v>
      </c>
      <c r="C1032" s="137"/>
      <c r="D1032" s="138"/>
      <c r="E1032" s="139"/>
      <c r="F1032" s="139"/>
      <c r="G1032" s="139"/>
      <c r="H1032" s="139"/>
      <c r="I1032" s="139"/>
      <c r="J1032" s="139"/>
      <c r="K1032" s="139"/>
      <c r="L1032" s="139"/>
      <c r="M1032" s="139"/>
      <c r="N1032" s="139"/>
      <c r="O1032" s="139"/>
      <c r="P1032" s="139"/>
      <c r="Q1032" s="139"/>
      <c r="R1032" s="139"/>
      <c r="S1032" s="139"/>
      <c r="T1032" s="139"/>
      <c r="U1032" s="139"/>
      <c r="V1032" s="139"/>
      <c r="W1032" s="139"/>
      <c r="X1032" s="139"/>
      <c r="Y1032" s="139"/>
      <c r="Z1032" s="139"/>
      <c r="AA1032" s="139">
        <v>159</v>
      </c>
      <c r="AB1032" s="139"/>
      <c r="AC1032" s="139">
        <v>99</v>
      </c>
      <c r="AD1032" s="139"/>
      <c r="AE1032" s="140"/>
      <c r="AF1032" s="17">
        <v>50</v>
      </c>
      <c r="AG1032" s="18">
        <v>65</v>
      </c>
      <c r="AH1032" s="19">
        <v>45</v>
      </c>
      <c r="AI1032" s="20">
        <v>50</v>
      </c>
      <c r="AJ1032" s="21">
        <v>50</v>
      </c>
      <c r="AK1032" s="22">
        <v>45</v>
      </c>
      <c r="AL1032" s="23">
        <f t="shared" si="0"/>
        <v>305</v>
      </c>
      <c r="AM1032" s="39" t="s">
        <v>85</v>
      </c>
      <c r="AN1032" s="41" t="s">
        <v>115</v>
      </c>
      <c r="AO1032" s="39" t="s">
        <v>223</v>
      </c>
      <c r="AP1032" s="40" t="s">
        <v>799</v>
      </c>
      <c r="AQ1032" s="38" t="s">
        <v>338</v>
      </c>
      <c r="AR1032" s="39" t="s">
        <v>69</v>
      </c>
      <c r="AS1032" s="40">
        <v>0.7</v>
      </c>
      <c r="AT1032" s="40">
        <v>2.2000000000000002</v>
      </c>
      <c r="AU1032" s="41">
        <v>1</v>
      </c>
      <c r="AV1032" s="31"/>
      <c r="AW1032" s="26">
        <v>1</v>
      </c>
      <c r="AX1032" s="26"/>
      <c r="AY1032" s="26"/>
      <c r="AZ1032" s="26"/>
      <c r="BA1032" s="25"/>
      <c r="BB1032" s="24">
        <v>61</v>
      </c>
      <c r="BC1032" s="26">
        <v>190</v>
      </c>
      <c r="BD1032" s="32" t="s">
        <v>119</v>
      </c>
      <c r="BE1032" s="32">
        <v>50</v>
      </c>
      <c r="BF1032" s="35" t="s">
        <v>89</v>
      </c>
      <c r="BG1032" s="26" t="s">
        <v>120</v>
      </c>
      <c r="BH1032" s="29">
        <v>20</v>
      </c>
      <c r="BI1032" s="26" t="s">
        <v>115</v>
      </c>
      <c r="BJ1032" s="41"/>
      <c r="BK1032" s="36" t="s">
        <v>265</v>
      </c>
      <c r="BL1032" s="204" t="str">
        <f t="shared" si="17"/>
        <v>insert into Pokemon values ( 1031, Sizzlipede, level, 50,  65,  45, 50,  50,  45, trainer,  Lv. 28)</v>
      </c>
    </row>
    <row r="1033" spans="1:64" ht="12.75" customHeight="1">
      <c r="A1033" s="86">
        <v>851</v>
      </c>
      <c r="B1033" s="137" t="s">
        <v>1624</v>
      </c>
      <c r="C1033" s="137"/>
      <c r="D1033" s="138"/>
      <c r="E1033" s="139"/>
      <c r="F1033" s="139"/>
      <c r="G1033" s="139"/>
      <c r="H1033" s="139"/>
      <c r="I1033" s="139"/>
      <c r="J1033" s="139"/>
      <c r="K1033" s="139"/>
      <c r="L1033" s="139"/>
      <c r="M1033" s="139"/>
      <c r="N1033" s="139"/>
      <c r="O1033" s="139"/>
      <c r="P1033" s="139"/>
      <c r="Q1033" s="139"/>
      <c r="R1033" s="139"/>
      <c r="S1033" s="139"/>
      <c r="T1033" s="139"/>
      <c r="U1033" s="139"/>
      <c r="V1033" s="139"/>
      <c r="W1033" s="139"/>
      <c r="X1033" s="139"/>
      <c r="Y1033" s="139"/>
      <c r="Z1033" s="139"/>
      <c r="AA1033" s="139">
        <v>160</v>
      </c>
      <c r="AB1033" s="139"/>
      <c r="AC1033" s="139">
        <v>100</v>
      </c>
      <c r="AD1033" s="139"/>
      <c r="AE1033" s="140"/>
      <c r="AF1033" s="17">
        <v>100</v>
      </c>
      <c r="AG1033" s="18">
        <v>115</v>
      </c>
      <c r="AH1033" s="19">
        <v>65</v>
      </c>
      <c r="AI1033" s="20">
        <v>90</v>
      </c>
      <c r="AJ1033" s="21">
        <v>90</v>
      </c>
      <c r="AK1033" s="22">
        <v>65</v>
      </c>
      <c r="AL1033" s="23">
        <f t="shared" si="0"/>
        <v>525</v>
      </c>
      <c r="AM1033" s="39" t="s">
        <v>85</v>
      </c>
      <c r="AN1033" s="41" t="s">
        <v>115</v>
      </c>
      <c r="AO1033" s="39" t="s">
        <v>223</v>
      </c>
      <c r="AP1033" s="40" t="s">
        <v>799</v>
      </c>
      <c r="AQ1033" s="38" t="s">
        <v>338</v>
      </c>
      <c r="AR1033" s="39" t="s">
        <v>436</v>
      </c>
      <c r="AS1033" s="40">
        <v>3</v>
      </c>
      <c r="AT1033" s="40">
        <v>264.60000000000002</v>
      </c>
      <c r="AU1033" s="41">
        <v>120</v>
      </c>
      <c r="AV1033" s="31"/>
      <c r="AW1033" s="26">
        <v>2</v>
      </c>
      <c r="AX1033" s="26"/>
      <c r="AY1033" s="26"/>
      <c r="AZ1033" s="26"/>
      <c r="BA1033" s="25"/>
      <c r="BB1033" s="24">
        <v>184</v>
      </c>
      <c r="BC1033" s="26">
        <v>75</v>
      </c>
      <c r="BD1033" s="32" t="s">
        <v>119</v>
      </c>
      <c r="BE1033" s="32">
        <v>50</v>
      </c>
      <c r="BF1033" s="35" t="s">
        <v>89</v>
      </c>
      <c r="BG1033" s="26" t="s">
        <v>120</v>
      </c>
      <c r="BH1033" s="29">
        <v>20</v>
      </c>
      <c r="BI1033" s="26" t="s">
        <v>115</v>
      </c>
      <c r="BJ1033" s="41"/>
      <c r="BK1033" s="36"/>
      <c r="BL1033" s="204" t="str">
        <f t="shared" si="17"/>
        <v>insert into Pokemon values ( 1032, Centiskorch, level, 100,  115,  65, 90,  90,  65, trainer,  0)</v>
      </c>
    </row>
    <row r="1034" spans="1:64" ht="12.75" customHeight="1">
      <c r="A1034" s="86">
        <v>852</v>
      </c>
      <c r="B1034" s="137" t="s">
        <v>1625</v>
      </c>
      <c r="C1034" s="137"/>
      <c r="D1034" s="138"/>
      <c r="E1034" s="139"/>
      <c r="F1034" s="139"/>
      <c r="G1034" s="139"/>
      <c r="H1034" s="139"/>
      <c r="I1034" s="139"/>
      <c r="J1034" s="139"/>
      <c r="K1034" s="139"/>
      <c r="L1034" s="139"/>
      <c r="M1034" s="139"/>
      <c r="N1034" s="139"/>
      <c r="O1034" s="139"/>
      <c r="P1034" s="139"/>
      <c r="Q1034" s="139"/>
      <c r="R1034" s="139"/>
      <c r="S1034" s="139"/>
      <c r="T1034" s="139"/>
      <c r="U1034" s="139"/>
      <c r="V1034" s="139"/>
      <c r="W1034" s="139"/>
      <c r="X1034" s="139"/>
      <c r="Y1034" s="139"/>
      <c r="Z1034" s="139"/>
      <c r="AA1034" s="139">
        <v>351</v>
      </c>
      <c r="AB1034" s="139">
        <v>129</v>
      </c>
      <c r="AC1034" s="139"/>
      <c r="AD1034" s="139"/>
      <c r="AE1034" s="140"/>
      <c r="AF1034" s="17">
        <v>50</v>
      </c>
      <c r="AG1034" s="18">
        <v>68</v>
      </c>
      <c r="AH1034" s="19">
        <v>60</v>
      </c>
      <c r="AI1034" s="20">
        <v>50</v>
      </c>
      <c r="AJ1034" s="21">
        <v>50</v>
      </c>
      <c r="AK1034" s="22">
        <v>32</v>
      </c>
      <c r="AL1034" s="23">
        <f t="shared" si="0"/>
        <v>310</v>
      </c>
      <c r="AM1034" s="39" t="s">
        <v>280</v>
      </c>
      <c r="AN1034" s="41"/>
      <c r="AO1034" s="39" t="s">
        <v>271</v>
      </c>
      <c r="AP1034" s="40"/>
      <c r="AQ1034" s="38" t="s">
        <v>264</v>
      </c>
      <c r="AR1034" s="39" t="s">
        <v>88</v>
      </c>
      <c r="AS1034" s="40">
        <v>0.6</v>
      </c>
      <c r="AT1034" s="40">
        <v>8.8000000000000007</v>
      </c>
      <c r="AU1034" s="41">
        <v>4</v>
      </c>
      <c r="AV1034" s="31"/>
      <c r="AW1034" s="26">
        <v>1</v>
      </c>
      <c r="AX1034" s="26"/>
      <c r="AY1034" s="26"/>
      <c r="AZ1034" s="26"/>
      <c r="BA1034" s="25"/>
      <c r="BB1034" s="24">
        <v>62</v>
      </c>
      <c r="BC1034" s="26">
        <v>180</v>
      </c>
      <c r="BD1034" s="32" t="s">
        <v>70</v>
      </c>
      <c r="BE1034" s="32">
        <v>50</v>
      </c>
      <c r="BF1034" s="35" t="s">
        <v>130</v>
      </c>
      <c r="BG1034" s="26" t="s">
        <v>120</v>
      </c>
      <c r="BH1034" s="29">
        <v>25</v>
      </c>
      <c r="BI1034" s="26" t="s">
        <v>108</v>
      </c>
      <c r="BJ1034" s="41" t="s">
        <v>305</v>
      </c>
      <c r="BK1034" s="36" t="s">
        <v>1626</v>
      </c>
      <c r="BL1034" s="204" t="str">
        <f t="shared" si="17"/>
        <v>insert into Pokemon values ( 1033, Clobbopus, level, 50,  68,  60, 50,  50,  32, trainer,  Level Up (Knowing Taunt))</v>
      </c>
    </row>
    <row r="1035" spans="1:64" ht="12.75" customHeight="1">
      <c r="A1035" s="86">
        <v>853</v>
      </c>
      <c r="B1035" s="137" t="s">
        <v>1627</v>
      </c>
      <c r="C1035" s="137"/>
      <c r="D1035" s="138"/>
      <c r="E1035" s="139"/>
      <c r="F1035" s="139"/>
      <c r="G1035" s="139"/>
      <c r="H1035" s="139"/>
      <c r="I1035" s="139"/>
      <c r="J1035" s="139"/>
      <c r="K1035" s="139"/>
      <c r="L1035" s="139"/>
      <c r="M1035" s="139"/>
      <c r="N1035" s="139"/>
      <c r="O1035" s="139"/>
      <c r="P1035" s="139"/>
      <c r="Q1035" s="139"/>
      <c r="R1035" s="139"/>
      <c r="S1035" s="139"/>
      <c r="T1035" s="139"/>
      <c r="U1035" s="139"/>
      <c r="V1035" s="139"/>
      <c r="W1035" s="139"/>
      <c r="X1035" s="139"/>
      <c r="Y1035" s="139"/>
      <c r="Z1035" s="139"/>
      <c r="AA1035" s="139">
        <v>352</v>
      </c>
      <c r="AB1035" s="139">
        <v>130</v>
      </c>
      <c r="AC1035" s="139"/>
      <c r="AD1035" s="139"/>
      <c r="AE1035" s="140"/>
      <c r="AF1035" s="17">
        <v>80</v>
      </c>
      <c r="AG1035" s="18">
        <v>118</v>
      </c>
      <c r="AH1035" s="19">
        <v>90</v>
      </c>
      <c r="AI1035" s="20">
        <v>70</v>
      </c>
      <c r="AJ1035" s="21">
        <v>80</v>
      </c>
      <c r="AK1035" s="22">
        <v>42</v>
      </c>
      <c r="AL1035" s="23">
        <f t="shared" si="0"/>
        <v>480</v>
      </c>
      <c r="AM1035" s="39" t="s">
        <v>280</v>
      </c>
      <c r="AN1035" s="41"/>
      <c r="AO1035" s="39" t="s">
        <v>271</v>
      </c>
      <c r="AP1035" s="40"/>
      <c r="AQ1035" s="38" t="s">
        <v>264</v>
      </c>
      <c r="AR1035" s="39" t="s">
        <v>111</v>
      </c>
      <c r="AS1035" s="40">
        <v>1.6</v>
      </c>
      <c r="AT1035" s="40">
        <v>86</v>
      </c>
      <c r="AU1035" s="41">
        <v>39</v>
      </c>
      <c r="AV1035" s="31"/>
      <c r="AW1035" s="26">
        <v>2</v>
      </c>
      <c r="AX1035" s="26"/>
      <c r="AY1035" s="26"/>
      <c r="AZ1035" s="26"/>
      <c r="BA1035" s="25"/>
      <c r="BB1035" s="24">
        <v>168</v>
      </c>
      <c r="BC1035" s="26">
        <v>45</v>
      </c>
      <c r="BD1035" s="32" t="s">
        <v>70</v>
      </c>
      <c r="BE1035" s="32">
        <v>50</v>
      </c>
      <c r="BF1035" s="35" t="s">
        <v>107</v>
      </c>
      <c r="BG1035" s="26" t="s">
        <v>120</v>
      </c>
      <c r="BH1035" s="29">
        <v>25</v>
      </c>
      <c r="BI1035" s="26" t="s">
        <v>108</v>
      </c>
      <c r="BJ1035" s="41" t="s">
        <v>305</v>
      </c>
      <c r="BK1035" s="36"/>
      <c r="BL1035" s="204" t="str">
        <f t="shared" si="17"/>
        <v>insert into Pokemon values ( 1034, Grapploct, level, 80,  118,  90, 70,  80,  42, trainer,  0)</v>
      </c>
    </row>
    <row r="1036" spans="1:64" ht="12.75" customHeight="1">
      <c r="A1036" s="86">
        <v>854</v>
      </c>
      <c r="B1036" s="137" t="s">
        <v>1628</v>
      </c>
      <c r="C1036" s="137"/>
      <c r="D1036" s="138"/>
      <c r="E1036" s="139"/>
      <c r="F1036" s="139"/>
      <c r="G1036" s="139"/>
      <c r="H1036" s="139"/>
      <c r="I1036" s="139"/>
      <c r="J1036" s="139"/>
      <c r="K1036" s="139"/>
      <c r="L1036" s="139"/>
      <c r="M1036" s="139"/>
      <c r="N1036" s="139"/>
      <c r="O1036" s="139"/>
      <c r="P1036" s="139"/>
      <c r="Q1036" s="139"/>
      <c r="R1036" s="139"/>
      <c r="S1036" s="139"/>
      <c r="T1036" s="139"/>
      <c r="U1036" s="139"/>
      <c r="V1036" s="139"/>
      <c r="W1036" s="139"/>
      <c r="X1036" s="139"/>
      <c r="Y1036" s="139"/>
      <c r="Z1036" s="139"/>
      <c r="AA1036" s="139">
        <v>335</v>
      </c>
      <c r="AB1036" s="139"/>
      <c r="AC1036" s="139">
        <v>132</v>
      </c>
      <c r="AD1036" s="139"/>
      <c r="AE1036" s="140">
        <v>237</v>
      </c>
      <c r="AF1036" s="17">
        <v>40</v>
      </c>
      <c r="AG1036" s="18">
        <v>45</v>
      </c>
      <c r="AH1036" s="19">
        <v>45</v>
      </c>
      <c r="AI1036" s="20">
        <v>74</v>
      </c>
      <c r="AJ1036" s="21">
        <v>54</v>
      </c>
      <c r="AK1036" s="22">
        <v>50</v>
      </c>
      <c r="AL1036" s="23">
        <f t="shared" si="0"/>
        <v>308</v>
      </c>
      <c r="AM1036" s="39" t="s">
        <v>389</v>
      </c>
      <c r="AN1036" s="41"/>
      <c r="AO1036" s="39" t="s">
        <v>397</v>
      </c>
      <c r="AP1036" s="40"/>
      <c r="AQ1036" s="38" t="s">
        <v>393</v>
      </c>
      <c r="AR1036" s="39" t="s">
        <v>1183</v>
      </c>
      <c r="AS1036" s="40">
        <v>0.1</v>
      </c>
      <c r="AT1036" s="40">
        <v>0.4</v>
      </c>
      <c r="AU1036" s="41">
        <v>0.2</v>
      </c>
      <c r="AV1036" s="31"/>
      <c r="AW1036" s="26"/>
      <c r="AX1036" s="26"/>
      <c r="AY1036" s="26">
        <v>1</v>
      </c>
      <c r="AZ1036" s="26"/>
      <c r="BA1036" s="25"/>
      <c r="BB1036" s="24">
        <v>62</v>
      </c>
      <c r="BC1036" s="26">
        <v>120</v>
      </c>
      <c r="BD1036" s="32" t="s">
        <v>119</v>
      </c>
      <c r="BE1036" s="32">
        <v>50</v>
      </c>
      <c r="BF1036" s="35" t="s">
        <v>155</v>
      </c>
      <c r="BG1036" s="26" t="s">
        <v>359</v>
      </c>
      <c r="BH1036" s="29">
        <v>20</v>
      </c>
      <c r="BI1036" s="26" t="s">
        <v>329</v>
      </c>
      <c r="BJ1036" s="41" t="s">
        <v>377</v>
      </c>
      <c r="BK1036" s="36" t="s">
        <v>1629</v>
      </c>
      <c r="BL1036" s="204" t="str">
        <f t="shared" si="17"/>
        <v>insert into Pokemon values ( 1035, Sinistea, level, 40,  45,  45, 74,  54,  50, trainer,  Cracked Pot/Chipped Pot)</v>
      </c>
    </row>
    <row r="1037" spans="1:64" ht="12.75" customHeight="1">
      <c r="A1037" s="86">
        <v>855</v>
      </c>
      <c r="B1037" s="137" t="s">
        <v>1630</v>
      </c>
      <c r="C1037" s="137"/>
      <c r="D1037" s="138"/>
      <c r="E1037" s="139"/>
      <c r="F1037" s="139"/>
      <c r="G1037" s="139"/>
      <c r="H1037" s="139"/>
      <c r="I1037" s="139"/>
      <c r="J1037" s="139"/>
      <c r="K1037" s="139"/>
      <c r="L1037" s="139"/>
      <c r="M1037" s="139"/>
      <c r="N1037" s="139"/>
      <c r="O1037" s="139"/>
      <c r="P1037" s="139"/>
      <c r="Q1037" s="139"/>
      <c r="R1037" s="139"/>
      <c r="S1037" s="139"/>
      <c r="T1037" s="139"/>
      <c r="U1037" s="139"/>
      <c r="V1037" s="139"/>
      <c r="W1037" s="139"/>
      <c r="X1037" s="139"/>
      <c r="Y1037" s="139"/>
      <c r="Z1037" s="139"/>
      <c r="AA1037" s="139">
        <v>336</v>
      </c>
      <c r="AB1037" s="139"/>
      <c r="AC1037" s="139">
        <v>133</v>
      </c>
      <c r="AD1037" s="139"/>
      <c r="AE1037" s="140">
        <v>238</v>
      </c>
      <c r="AF1037" s="17">
        <v>60</v>
      </c>
      <c r="AG1037" s="18">
        <v>65</v>
      </c>
      <c r="AH1037" s="19">
        <v>65</v>
      </c>
      <c r="AI1037" s="20">
        <v>134</v>
      </c>
      <c r="AJ1037" s="21">
        <v>114</v>
      </c>
      <c r="AK1037" s="22">
        <v>70</v>
      </c>
      <c r="AL1037" s="23">
        <f t="shared" si="0"/>
        <v>508</v>
      </c>
      <c r="AM1037" s="39" t="s">
        <v>389</v>
      </c>
      <c r="AN1037" s="41"/>
      <c r="AO1037" s="39" t="s">
        <v>397</v>
      </c>
      <c r="AP1037" s="40"/>
      <c r="AQ1037" s="38" t="s">
        <v>393</v>
      </c>
      <c r="AR1037" s="39" t="s">
        <v>256</v>
      </c>
      <c r="AS1037" s="40">
        <v>0.2</v>
      </c>
      <c r="AT1037" s="40">
        <v>0.9</v>
      </c>
      <c r="AU1037" s="41">
        <v>0.4</v>
      </c>
      <c r="AV1037" s="31"/>
      <c r="AW1037" s="26"/>
      <c r="AX1037" s="26"/>
      <c r="AY1037" s="26">
        <v>2</v>
      </c>
      <c r="AZ1037" s="26"/>
      <c r="BA1037" s="25"/>
      <c r="BB1037" s="24">
        <v>178</v>
      </c>
      <c r="BC1037" s="26">
        <v>60</v>
      </c>
      <c r="BD1037" s="32" t="s">
        <v>119</v>
      </c>
      <c r="BE1037" s="32">
        <v>50</v>
      </c>
      <c r="BF1037" s="35" t="s">
        <v>155</v>
      </c>
      <c r="BG1037" s="26" t="s">
        <v>359</v>
      </c>
      <c r="BH1037" s="29">
        <v>20</v>
      </c>
      <c r="BI1037" s="26" t="s">
        <v>329</v>
      </c>
      <c r="BJ1037" s="41" t="s">
        <v>377</v>
      </c>
      <c r="BK1037" s="36"/>
      <c r="BL1037" s="204" t="str">
        <f t="shared" si="17"/>
        <v>insert into Pokemon values ( 1036, Polteageist, level, 60,  65,  65, 134,  114,  70, trainer,  0)</v>
      </c>
    </row>
    <row r="1038" spans="1:64" ht="12.75" customHeight="1">
      <c r="A1038" s="86">
        <v>856</v>
      </c>
      <c r="B1038" s="137" t="s">
        <v>1631</v>
      </c>
      <c r="C1038" s="137"/>
      <c r="D1038" s="138"/>
      <c r="E1038" s="139"/>
      <c r="F1038" s="139"/>
      <c r="G1038" s="139"/>
      <c r="H1038" s="139"/>
      <c r="I1038" s="139"/>
      <c r="J1038" s="139"/>
      <c r="K1038" s="139"/>
      <c r="L1038" s="139"/>
      <c r="M1038" s="139"/>
      <c r="N1038" s="139"/>
      <c r="O1038" s="139"/>
      <c r="P1038" s="139"/>
      <c r="Q1038" s="139"/>
      <c r="R1038" s="139"/>
      <c r="S1038" s="139"/>
      <c r="T1038" s="139"/>
      <c r="U1038" s="139"/>
      <c r="V1038" s="139"/>
      <c r="W1038" s="139"/>
      <c r="X1038" s="139"/>
      <c r="Y1038" s="139"/>
      <c r="Z1038" s="139"/>
      <c r="AA1038" s="139">
        <v>241</v>
      </c>
      <c r="AB1038" s="139"/>
      <c r="AC1038" s="139">
        <v>40</v>
      </c>
      <c r="AD1038" s="139"/>
      <c r="AE1038" s="140">
        <v>282</v>
      </c>
      <c r="AF1038" s="17">
        <v>42</v>
      </c>
      <c r="AG1038" s="18">
        <v>30</v>
      </c>
      <c r="AH1038" s="19">
        <v>45</v>
      </c>
      <c r="AI1038" s="20">
        <v>56</v>
      </c>
      <c r="AJ1038" s="21">
        <v>53</v>
      </c>
      <c r="AK1038" s="22">
        <v>39</v>
      </c>
      <c r="AL1038" s="23">
        <f t="shared" si="0"/>
        <v>265</v>
      </c>
      <c r="AM1038" s="39" t="s">
        <v>184</v>
      </c>
      <c r="AN1038" s="41"/>
      <c r="AO1038" s="39" t="s">
        <v>444</v>
      </c>
      <c r="AP1038" s="40" t="s">
        <v>342</v>
      </c>
      <c r="AQ1038" s="38" t="s">
        <v>572</v>
      </c>
      <c r="AR1038" s="39" t="s">
        <v>178</v>
      </c>
      <c r="AS1038" s="40">
        <v>0.4</v>
      </c>
      <c r="AT1038" s="40">
        <v>7.5</v>
      </c>
      <c r="AU1038" s="41">
        <v>3.4</v>
      </c>
      <c r="AV1038" s="31"/>
      <c r="AW1038" s="26"/>
      <c r="AX1038" s="26"/>
      <c r="AY1038" s="26">
        <v>1</v>
      </c>
      <c r="AZ1038" s="26"/>
      <c r="BA1038" s="25"/>
      <c r="BB1038" s="24">
        <v>53</v>
      </c>
      <c r="BC1038" s="26">
        <v>235</v>
      </c>
      <c r="BD1038" s="32" t="s">
        <v>288</v>
      </c>
      <c r="BE1038" s="32">
        <v>50</v>
      </c>
      <c r="BF1038" s="35" t="s">
        <v>218</v>
      </c>
      <c r="BG1038" s="26" t="s">
        <v>201</v>
      </c>
      <c r="BH1038" s="29">
        <v>20</v>
      </c>
      <c r="BI1038" s="26" t="s">
        <v>179</v>
      </c>
      <c r="BJ1038" s="41"/>
      <c r="BK1038" s="36" t="s">
        <v>77</v>
      </c>
      <c r="BL1038" s="204" t="str">
        <f t="shared" si="17"/>
        <v>insert into Pokemon values ( 1037, Hatenna, level, 42,  30,  45, 56,  53,  39, trainer,  Lv. 32)</v>
      </c>
    </row>
    <row r="1039" spans="1:64" ht="12.75" customHeight="1">
      <c r="A1039" s="86">
        <v>857</v>
      </c>
      <c r="B1039" s="137" t="s">
        <v>1632</v>
      </c>
      <c r="C1039" s="137"/>
      <c r="D1039" s="138"/>
      <c r="E1039" s="139"/>
      <c r="F1039" s="139"/>
      <c r="G1039" s="139"/>
      <c r="H1039" s="139"/>
      <c r="I1039" s="139"/>
      <c r="J1039" s="139"/>
      <c r="K1039" s="139"/>
      <c r="L1039" s="139"/>
      <c r="M1039" s="139"/>
      <c r="N1039" s="139"/>
      <c r="O1039" s="139"/>
      <c r="P1039" s="139"/>
      <c r="Q1039" s="139"/>
      <c r="R1039" s="139"/>
      <c r="S1039" s="139"/>
      <c r="T1039" s="139"/>
      <c r="U1039" s="139"/>
      <c r="V1039" s="139"/>
      <c r="W1039" s="139"/>
      <c r="X1039" s="139"/>
      <c r="Y1039" s="139"/>
      <c r="Z1039" s="139"/>
      <c r="AA1039" s="139">
        <v>242</v>
      </c>
      <c r="AB1039" s="139"/>
      <c r="AC1039" s="139">
        <v>41</v>
      </c>
      <c r="AD1039" s="139"/>
      <c r="AE1039" s="140">
        <v>283</v>
      </c>
      <c r="AF1039" s="17">
        <v>57</v>
      </c>
      <c r="AG1039" s="18">
        <v>40</v>
      </c>
      <c r="AH1039" s="19">
        <v>65</v>
      </c>
      <c r="AI1039" s="20">
        <v>86</v>
      </c>
      <c r="AJ1039" s="21">
        <v>73</v>
      </c>
      <c r="AK1039" s="22">
        <v>49</v>
      </c>
      <c r="AL1039" s="23">
        <f t="shared" si="0"/>
        <v>370</v>
      </c>
      <c r="AM1039" s="39" t="s">
        <v>184</v>
      </c>
      <c r="AN1039" s="41"/>
      <c r="AO1039" s="39" t="s">
        <v>444</v>
      </c>
      <c r="AP1039" s="40" t="s">
        <v>342</v>
      </c>
      <c r="AQ1039" s="38" t="s">
        <v>572</v>
      </c>
      <c r="AR1039" s="39" t="s">
        <v>88</v>
      </c>
      <c r="AS1039" s="40">
        <v>0.6</v>
      </c>
      <c r="AT1039" s="40">
        <v>10.6</v>
      </c>
      <c r="AU1039" s="41">
        <v>4.8</v>
      </c>
      <c r="AV1039" s="31"/>
      <c r="AW1039" s="26"/>
      <c r="AX1039" s="26"/>
      <c r="AY1039" s="26">
        <v>2</v>
      </c>
      <c r="AZ1039" s="26"/>
      <c r="BA1039" s="25"/>
      <c r="BB1039" s="24">
        <v>130</v>
      </c>
      <c r="BC1039" s="26">
        <v>120</v>
      </c>
      <c r="BD1039" s="32" t="s">
        <v>288</v>
      </c>
      <c r="BE1039" s="32">
        <v>50</v>
      </c>
      <c r="BF1039" s="35" t="s">
        <v>218</v>
      </c>
      <c r="BG1039" s="26" t="s">
        <v>201</v>
      </c>
      <c r="BH1039" s="29">
        <v>20</v>
      </c>
      <c r="BI1039" s="26" t="s">
        <v>179</v>
      </c>
      <c r="BJ1039" s="41"/>
      <c r="BK1039" s="36" t="s">
        <v>438</v>
      </c>
      <c r="BL1039" s="204" t="str">
        <f t="shared" si="17"/>
        <v>insert into Pokemon values ( 1038, Hattrem, level, 57,  40,  65, 86,  73,  49, trainer,  Lv. 42)</v>
      </c>
    </row>
    <row r="1040" spans="1:64" ht="12.75" customHeight="1">
      <c r="A1040" s="86">
        <v>858</v>
      </c>
      <c r="B1040" s="137" t="s">
        <v>1633</v>
      </c>
      <c r="C1040" s="137"/>
      <c r="D1040" s="138"/>
      <c r="E1040" s="139"/>
      <c r="F1040" s="139"/>
      <c r="G1040" s="139"/>
      <c r="H1040" s="139"/>
      <c r="I1040" s="139"/>
      <c r="J1040" s="139"/>
      <c r="K1040" s="139"/>
      <c r="L1040" s="139"/>
      <c r="M1040" s="139"/>
      <c r="N1040" s="139"/>
      <c r="O1040" s="139"/>
      <c r="P1040" s="139"/>
      <c r="Q1040" s="139"/>
      <c r="R1040" s="139"/>
      <c r="S1040" s="139"/>
      <c r="T1040" s="139"/>
      <c r="U1040" s="139"/>
      <c r="V1040" s="139"/>
      <c r="W1040" s="139"/>
      <c r="X1040" s="139"/>
      <c r="Y1040" s="139"/>
      <c r="Z1040" s="139"/>
      <c r="AA1040" s="139">
        <v>243</v>
      </c>
      <c r="AB1040" s="139"/>
      <c r="AC1040" s="139">
        <v>42</v>
      </c>
      <c r="AD1040" s="139"/>
      <c r="AE1040" s="140">
        <v>284</v>
      </c>
      <c r="AF1040" s="17">
        <v>57</v>
      </c>
      <c r="AG1040" s="18">
        <v>90</v>
      </c>
      <c r="AH1040" s="19">
        <v>95</v>
      </c>
      <c r="AI1040" s="20">
        <v>136</v>
      </c>
      <c r="AJ1040" s="21">
        <v>103</v>
      </c>
      <c r="AK1040" s="22">
        <v>29</v>
      </c>
      <c r="AL1040" s="23">
        <f t="shared" si="0"/>
        <v>510</v>
      </c>
      <c r="AM1040" s="39" t="s">
        <v>184</v>
      </c>
      <c r="AN1040" s="41" t="s">
        <v>179</v>
      </c>
      <c r="AO1040" s="39" t="s">
        <v>444</v>
      </c>
      <c r="AP1040" s="40" t="s">
        <v>342</v>
      </c>
      <c r="AQ1040" s="38" t="s">
        <v>572</v>
      </c>
      <c r="AR1040" s="39" t="s">
        <v>510</v>
      </c>
      <c r="AS1040" s="40">
        <v>2.1</v>
      </c>
      <c r="AT1040" s="40">
        <v>11.2</v>
      </c>
      <c r="AU1040" s="41">
        <v>5.0999999999999996</v>
      </c>
      <c r="AV1040" s="31"/>
      <c r="AW1040" s="26"/>
      <c r="AX1040" s="26"/>
      <c r="AY1040" s="26">
        <v>3</v>
      </c>
      <c r="AZ1040" s="26"/>
      <c r="BA1040" s="25"/>
      <c r="BB1040" s="24">
        <v>255</v>
      </c>
      <c r="BC1040" s="26">
        <v>45</v>
      </c>
      <c r="BD1040" s="32" t="s">
        <v>288</v>
      </c>
      <c r="BE1040" s="32">
        <v>50</v>
      </c>
      <c r="BF1040" s="35" t="s">
        <v>218</v>
      </c>
      <c r="BG1040" s="26" t="s">
        <v>201</v>
      </c>
      <c r="BH1040" s="29">
        <v>20</v>
      </c>
      <c r="BI1040" s="26" t="s">
        <v>179</v>
      </c>
      <c r="BJ1040" s="41"/>
      <c r="BK1040" s="36"/>
      <c r="BL1040" s="204" t="str">
        <f t="shared" si="17"/>
        <v>insert into Pokemon values ( 1039, Hatterene, level, 57,  90,  95, 136,  103,  29, trainer,  0)</v>
      </c>
    </row>
    <row r="1041" spans="1:64" ht="12.75" customHeight="1">
      <c r="A1041" s="86">
        <v>859</v>
      </c>
      <c r="B1041" s="137" t="s">
        <v>1634</v>
      </c>
      <c r="C1041" s="137"/>
      <c r="D1041" s="138"/>
      <c r="E1041" s="139"/>
      <c r="F1041" s="139"/>
      <c r="G1041" s="139"/>
      <c r="H1041" s="139"/>
      <c r="I1041" s="139"/>
      <c r="J1041" s="139"/>
      <c r="K1041" s="139"/>
      <c r="L1041" s="139"/>
      <c r="M1041" s="139"/>
      <c r="N1041" s="139"/>
      <c r="O1041" s="139"/>
      <c r="P1041" s="139"/>
      <c r="Q1041" s="139"/>
      <c r="R1041" s="139"/>
      <c r="S1041" s="139"/>
      <c r="T1041" s="139"/>
      <c r="U1041" s="139"/>
      <c r="V1041" s="139"/>
      <c r="W1041" s="139"/>
      <c r="X1041" s="139"/>
      <c r="Y1041" s="139"/>
      <c r="Z1041" s="139"/>
      <c r="AA1041" s="139">
        <v>238</v>
      </c>
      <c r="AB1041" s="139"/>
      <c r="AC1041" s="139">
        <v>37</v>
      </c>
      <c r="AD1041" s="139"/>
      <c r="AE1041" s="140">
        <v>285</v>
      </c>
      <c r="AF1041" s="17">
        <v>45</v>
      </c>
      <c r="AG1041" s="18">
        <v>45</v>
      </c>
      <c r="AH1041" s="19">
        <v>30</v>
      </c>
      <c r="AI1041" s="20">
        <v>55</v>
      </c>
      <c r="AJ1041" s="21">
        <v>40</v>
      </c>
      <c r="AK1041" s="22">
        <v>50</v>
      </c>
      <c r="AL1041" s="23">
        <f t="shared" si="0"/>
        <v>265</v>
      </c>
      <c r="AM1041" s="39" t="s">
        <v>160</v>
      </c>
      <c r="AN1041" s="41" t="s">
        <v>179</v>
      </c>
      <c r="AO1041" s="39" t="s">
        <v>603</v>
      </c>
      <c r="AP1041" s="40" t="s">
        <v>232</v>
      </c>
      <c r="AQ1041" s="38" t="s">
        <v>638</v>
      </c>
      <c r="AR1041" s="39" t="s">
        <v>178</v>
      </c>
      <c r="AS1041" s="40">
        <v>0.4</v>
      </c>
      <c r="AT1041" s="40">
        <v>12.1</v>
      </c>
      <c r="AU1041" s="41">
        <v>5.5</v>
      </c>
      <c r="AV1041" s="31"/>
      <c r="AW1041" s="26"/>
      <c r="AX1041" s="26"/>
      <c r="AY1041" s="26">
        <v>1</v>
      </c>
      <c r="AZ1041" s="26"/>
      <c r="BA1041" s="25"/>
      <c r="BB1041" s="24">
        <v>53</v>
      </c>
      <c r="BC1041" s="26">
        <v>255</v>
      </c>
      <c r="BD1041" s="32" t="s">
        <v>119</v>
      </c>
      <c r="BE1041" s="32">
        <v>50</v>
      </c>
      <c r="BF1041" s="35" t="s">
        <v>218</v>
      </c>
      <c r="BG1041" s="26" t="s">
        <v>209</v>
      </c>
      <c r="BH1041" s="29">
        <v>20</v>
      </c>
      <c r="BI1041" s="26" t="s">
        <v>179</v>
      </c>
      <c r="BJ1041" s="41" t="s">
        <v>305</v>
      </c>
      <c r="BK1041" s="36" t="s">
        <v>77</v>
      </c>
      <c r="BL1041" s="204" t="str">
        <f t="shared" si="17"/>
        <v>insert into Pokemon values ( 1040, Impidimp, level, 45,  45,  30, 55,  40,  50, trainer,  Lv. 32)</v>
      </c>
    </row>
    <row r="1042" spans="1:64" ht="12.75" customHeight="1">
      <c r="A1042" s="86">
        <v>860</v>
      </c>
      <c r="B1042" s="137" t="s">
        <v>1635</v>
      </c>
      <c r="C1042" s="137"/>
      <c r="D1042" s="138"/>
      <c r="E1042" s="139"/>
      <c r="F1042" s="139"/>
      <c r="G1042" s="139"/>
      <c r="H1042" s="139"/>
      <c r="I1042" s="139"/>
      <c r="J1042" s="139"/>
      <c r="K1042" s="139"/>
      <c r="L1042" s="139"/>
      <c r="M1042" s="139"/>
      <c r="N1042" s="139"/>
      <c r="O1042" s="139"/>
      <c r="P1042" s="139"/>
      <c r="Q1042" s="139"/>
      <c r="R1042" s="139"/>
      <c r="S1042" s="139"/>
      <c r="T1042" s="139"/>
      <c r="U1042" s="139"/>
      <c r="V1042" s="139"/>
      <c r="W1042" s="139"/>
      <c r="X1042" s="139"/>
      <c r="Y1042" s="139"/>
      <c r="Z1042" s="139"/>
      <c r="AA1042" s="139">
        <v>239</v>
      </c>
      <c r="AB1042" s="139"/>
      <c r="AC1042" s="139">
        <v>38</v>
      </c>
      <c r="AD1042" s="139"/>
      <c r="AE1042" s="140">
        <v>286</v>
      </c>
      <c r="AF1042" s="17">
        <v>65</v>
      </c>
      <c r="AG1042" s="18">
        <v>60</v>
      </c>
      <c r="AH1042" s="19">
        <v>45</v>
      </c>
      <c r="AI1042" s="20">
        <v>75</v>
      </c>
      <c r="AJ1042" s="21">
        <v>55</v>
      </c>
      <c r="AK1042" s="22">
        <v>70</v>
      </c>
      <c r="AL1042" s="23">
        <f t="shared" si="0"/>
        <v>370</v>
      </c>
      <c r="AM1042" s="39" t="s">
        <v>160</v>
      </c>
      <c r="AN1042" s="41" t="s">
        <v>179</v>
      </c>
      <c r="AO1042" s="39" t="s">
        <v>603</v>
      </c>
      <c r="AP1042" s="40" t="s">
        <v>232</v>
      </c>
      <c r="AQ1042" s="38" t="s">
        <v>638</v>
      </c>
      <c r="AR1042" s="39" t="s">
        <v>182</v>
      </c>
      <c r="AS1042" s="40">
        <v>0.8</v>
      </c>
      <c r="AT1042" s="40">
        <v>27.6</v>
      </c>
      <c r="AU1042" s="41">
        <v>12.5</v>
      </c>
      <c r="AV1042" s="31"/>
      <c r="AW1042" s="26"/>
      <c r="AX1042" s="26"/>
      <c r="AY1042" s="26">
        <v>2</v>
      </c>
      <c r="AZ1042" s="26"/>
      <c r="BA1042" s="25"/>
      <c r="BB1042" s="24">
        <v>130</v>
      </c>
      <c r="BC1042" s="26">
        <v>120</v>
      </c>
      <c r="BD1042" s="32" t="s">
        <v>119</v>
      </c>
      <c r="BE1042" s="32">
        <v>50</v>
      </c>
      <c r="BF1042" s="35" t="s">
        <v>218</v>
      </c>
      <c r="BG1042" s="26" t="s">
        <v>209</v>
      </c>
      <c r="BH1042" s="29">
        <v>20</v>
      </c>
      <c r="BI1042" s="26" t="s">
        <v>179</v>
      </c>
      <c r="BJ1042" s="41" t="s">
        <v>305</v>
      </c>
      <c r="BK1042" s="36" t="s">
        <v>438</v>
      </c>
      <c r="BL1042" s="204" t="str">
        <f t="shared" si="17"/>
        <v>insert into Pokemon values ( 1041, Morgrem, level, 65,  60,  45, 75,  55,  70, trainer,  Lv. 42)</v>
      </c>
    </row>
    <row r="1043" spans="1:64" ht="12.75" customHeight="1">
      <c r="A1043" s="86">
        <v>861</v>
      </c>
      <c r="B1043" s="137" t="s">
        <v>1636</v>
      </c>
      <c r="C1043" s="137"/>
      <c r="D1043" s="138"/>
      <c r="E1043" s="139"/>
      <c r="F1043" s="139"/>
      <c r="G1043" s="139"/>
      <c r="H1043" s="139"/>
      <c r="I1043" s="139"/>
      <c r="J1043" s="139"/>
      <c r="K1043" s="139"/>
      <c r="L1043" s="139"/>
      <c r="M1043" s="139"/>
      <c r="N1043" s="139"/>
      <c r="O1043" s="139"/>
      <c r="P1043" s="139"/>
      <c r="Q1043" s="139"/>
      <c r="R1043" s="139"/>
      <c r="S1043" s="139"/>
      <c r="T1043" s="139"/>
      <c r="U1043" s="139"/>
      <c r="V1043" s="139"/>
      <c r="W1043" s="139"/>
      <c r="X1043" s="139"/>
      <c r="Y1043" s="139"/>
      <c r="Z1043" s="139"/>
      <c r="AA1043" s="139">
        <v>240</v>
      </c>
      <c r="AB1043" s="139"/>
      <c r="AC1043" s="139">
        <v>39</v>
      </c>
      <c r="AD1043" s="139"/>
      <c r="AE1043" s="140">
        <v>287</v>
      </c>
      <c r="AF1043" s="17">
        <v>95</v>
      </c>
      <c r="AG1043" s="18">
        <v>120</v>
      </c>
      <c r="AH1043" s="19">
        <v>65</v>
      </c>
      <c r="AI1043" s="20">
        <v>95</v>
      </c>
      <c r="AJ1043" s="21">
        <v>75</v>
      </c>
      <c r="AK1043" s="22">
        <v>60</v>
      </c>
      <c r="AL1043" s="23">
        <f t="shared" si="0"/>
        <v>510</v>
      </c>
      <c r="AM1043" s="39" t="s">
        <v>160</v>
      </c>
      <c r="AN1043" s="41" t="s">
        <v>179</v>
      </c>
      <c r="AO1043" s="39" t="s">
        <v>603</v>
      </c>
      <c r="AP1043" s="40" t="s">
        <v>232</v>
      </c>
      <c r="AQ1043" s="38" t="s">
        <v>638</v>
      </c>
      <c r="AR1043" s="39" t="s">
        <v>148</v>
      </c>
      <c r="AS1043" s="40">
        <v>1.5</v>
      </c>
      <c r="AT1043" s="40">
        <v>134.5</v>
      </c>
      <c r="AU1043" s="41">
        <v>61</v>
      </c>
      <c r="AV1043" s="31"/>
      <c r="AW1043" s="26">
        <v>3</v>
      </c>
      <c r="AX1043" s="26"/>
      <c r="AY1043" s="26"/>
      <c r="AZ1043" s="26"/>
      <c r="BA1043" s="25"/>
      <c r="BB1043" s="24">
        <v>255</v>
      </c>
      <c r="BC1043" s="26">
        <v>45</v>
      </c>
      <c r="BD1043" s="32" t="s">
        <v>119</v>
      </c>
      <c r="BE1043" s="32">
        <v>50</v>
      </c>
      <c r="BF1043" s="35" t="s">
        <v>155</v>
      </c>
      <c r="BG1043" s="26" t="s">
        <v>209</v>
      </c>
      <c r="BH1043" s="29">
        <v>20</v>
      </c>
      <c r="BI1043" s="26" t="s">
        <v>179</v>
      </c>
      <c r="BJ1043" s="41" t="s">
        <v>305</v>
      </c>
      <c r="BK1043" s="36"/>
      <c r="BL1043" s="204" t="str">
        <f t="shared" si="17"/>
        <v>insert into Pokemon values ( 1042, Grimmsnarl, level, 95,  120,  65, 95,  75,  60, trainer,  0)</v>
      </c>
    </row>
    <row r="1044" spans="1:64" ht="12.75" customHeight="1">
      <c r="A1044" s="86">
        <v>862</v>
      </c>
      <c r="B1044" s="137" t="s">
        <v>1637</v>
      </c>
      <c r="C1044" s="137"/>
      <c r="D1044" s="138"/>
      <c r="E1044" s="139"/>
      <c r="F1044" s="139"/>
      <c r="G1044" s="139"/>
      <c r="H1044" s="139"/>
      <c r="I1044" s="139"/>
      <c r="J1044" s="139"/>
      <c r="K1044" s="139"/>
      <c r="L1044" s="139"/>
      <c r="M1044" s="139"/>
      <c r="N1044" s="139"/>
      <c r="O1044" s="139"/>
      <c r="P1044" s="139"/>
      <c r="Q1044" s="139"/>
      <c r="R1044" s="139"/>
      <c r="S1044" s="139"/>
      <c r="T1044" s="139"/>
      <c r="U1044" s="139"/>
      <c r="V1044" s="139"/>
      <c r="W1044" s="139"/>
      <c r="X1044" s="139"/>
      <c r="Y1044" s="139"/>
      <c r="Z1044" s="139"/>
      <c r="AA1044" s="139">
        <v>33</v>
      </c>
      <c r="AB1044" s="139"/>
      <c r="AC1044" s="139">
        <v>73</v>
      </c>
      <c r="AD1044" s="139"/>
      <c r="AE1044" s="140"/>
      <c r="AF1044" s="17">
        <v>93</v>
      </c>
      <c r="AG1044" s="18">
        <v>90</v>
      </c>
      <c r="AH1044" s="19">
        <v>101</v>
      </c>
      <c r="AI1044" s="20">
        <v>60</v>
      </c>
      <c r="AJ1044" s="21">
        <v>81</v>
      </c>
      <c r="AK1044" s="22">
        <v>95</v>
      </c>
      <c r="AL1044" s="23">
        <f t="shared" si="0"/>
        <v>520</v>
      </c>
      <c r="AM1044" s="39" t="s">
        <v>160</v>
      </c>
      <c r="AN1044" s="41" t="s">
        <v>141</v>
      </c>
      <c r="AO1044" s="39" t="s">
        <v>424</v>
      </c>
      <c r="AP1044" s="40" t="s">
        <v>153</v>
      </c>
      <c r="AQ1044" s="38" t="s">
        <v>283</v>
      </c>
      <c r="AR1044" s="39" t="s">
        <v>111</v>
      </c>
      <c r="AS1044" s="40">
        <v>1.6</v>
      </c>
      <c r="AT1044" s="40">
        <v>101.4</v>
      </c>
      <c r="AU1044" s="41">
        <v>46</v>
      </c>
      <c r="AV1044" s="31"/>
      <c r="AW1044" s="26"/>
      <c r="AX1044" s="26">
        <v>3</v>
      </c>
      <c r="AY1044" s="26"/>
      <c r="AZ1044" s="26"/>
      <c r="BA1044" s="25"/>
      <c r="BB1044" s="24">
        <v>260</v>
      </c>
      <c r="BC1044" s="26">
        <v>45</v>
      </c>
      <c r="BD1044" s="32" t="s">
        <v>119</v>
      </c>
      <c r="BE1044" s="32">
        <v>50</v>
      </c>
      <c r="BF1044" s="35" t="s">
        <v>313</v>
      </c>
      <c r="BG1044" s="26" t="s">
        <v>120</v>
      </c>
      <c r="BH1044" s="29">
        <v>15</v>
      </c>
      <c r="BI1044" s="26" t="s">
        <v>156</v>
      </c>
      <c r="BJ1044" s="41"/>
      <c r="BK1044" s="36"/>
      <c r="BL1044" s="204" t="str">
        <f t="shared" si="17"/>
        <v>insert into Pokemon values ( 1043, Obstagoon, level, 93,  90,  101, 60,  81,  95, trainer,  0)</v>
      </c>
    </row>
    <row r="1045" spans="1:64" ht="12.75" customHeight="1">
      <c r="A1045" s="86">
        <v>863</v>
      </c>
      <c r="B1045" s="137" t="s">
        <v>1638</v>
      </c>
      <c r="C1045" s="137"/>
      <c r="D1045" s="138"/>
      <c r="E1045" s="139"/>
      <c r="F1045" s="139"/>
      <c r="G1045" s="139"/>
      <c r="H1045" s="139"/>
      <c r="I1045" s="139"/>
      <c r="J1045" s="139"/>
      <c r="K1045" s="139"/>
      <c r="L1045" s="139"/>
      <c r="M1045" s="139"/>
      <c r="N1045" s="139"/>
      <c r="O1045" s="139"/>
      <c r="P1045" s="139"/>
      <c r="Q1045" s="139"/>
      <c r="R1045" s="139"/>
      <c r="S1045" s="139"/>
      <c r="T1045" s="139"/>
      <c r="U1045" s="139"/>
      <c r="V1045" s="139"/>
      <c r="W1045" s="139"/>
      <c r="X1045" s="139"/>
      <c r="Y1045" s="139"/>
      <c r="Z1045" s="139"/>
      <c r="AA1045" s="139">
        <v>183</v>
      </c>
      <c r="AB1045" s="139"/>
      <c r="AC1045" s="139"/>
      <c r="AD1045" s="139"/>
      <c r="AE1045" s="140"/>
      <c r="AF1045" s="17">
        <v>70</v>
      </c>
      <c r="AG1045" s="18">
        <v>110</v>
      </c>
      <c r="AH1045" s="19">
        <v>100</v>
      </c>
      <c r="AI1045" s="20">
        <v>50</v>
      </c>
      <c r="AJ1045" s="21">
        <v>60</v>
      </c>
      <c r="AK1045" s="22">
        <v>50</v>
      </c>
      <c r="AL1045" s="23">
        <f t="shared" si="0"/>
        <v>440</v>
      </c>
      <c r="AM1045" s="39" t="s">
        <v>192</v>
      </c>
      <c r="AN1045" s="41"/>
      <c r="AO1045" s="39" t="s">
        <v>419</v>
      </c>
      <c r="AP1045" s="40" t="s">
        <v>98</v>
      </c>
      <c r="AQ1045" s="38" t="s">
        <v>1639</v>
      </c>
      <c r="AR1045" s="39" t="s">
        <v>182</v>
      </c>
      <c r="AS1045" s="40">
        <v>0.8</v>
      </c>
      <c r="AT1045" s="40">
        <v>61.7</v>
      </c>
      <c r="AU1045" s="41">
        <v>28</v>
      </c>
      <c r="AV1045" s="31"/>
      <c r="AW1045" s="26">
        <v>2</v>
      </c>
      <c r="AX1045" s="26"/>
      <c r="AY1045" s="26"/>
      <c r="AZ1045" s="26"/>
      <c r="BA1045" s="25"/>
      <c r="BB1045" s="24">
        <v>154</v>
      </c>
      <c r="BC1045" s="26">
        <v>90</v>
      </c>
      <c r="BD1045" s="32" t="s">
        <v>119</v>
      </c>
      <c r="BE1045" s="32">
        <v>50</v>
      </c>
      <c r="BF1045" s="35" t="s">
        <v>130</v>
      </c>
      <c r="BG1045" s="26" t="s">
        <v>120</v>
      </c>
      <c r="BH1045" s="29">
        <v>20</v>
      </c>
      <c r="BI1045" s="26" t="s">
        <v>156</v>
      </c>
      <c r="BJ1045" s="41"/>
      <c r="BK1045" s="36"/>
      <c r="BL1045" s="204" t="str">
        <f t="shared" si="17"/>
        <v>insert into Pokemon values ( 1044, Perrserker, level, 70,  110,  100, 50,  60,  50, trainer,  0)</v>
      </c>
    </row>
    <row r="1046" spans="1:64" ht="12.75" customHeight="1">
      <c r="A1046" s="86">
        <v>864</v>
      </c>
      <c r="B1046" s="137" t="s">
        <v>1640</v>
      </c>
      <c r="C1046" s="137"/>
      <c r="D1046" s="138"/>
      <c r="E1046" s="139"/>
      <c r="F1046" s="139"/>
      <c r="G1046" s="139"/>
      <c r="H1046" s="139"/>
      <c r="I1046" s="139"/>
      <c r="J1046" s="139"/>
      <c r="K1046" s="139"/>
      <c r="L1046" s="139"/>
      <c r="M1046" s="139"/>
      <c r="N1046" s="139"/>
      <c r="O1046" s="139"/>
      <c r="P1046" s="139"/>
      <c r="Q1046" s="139"/>
      <c r="R1046" s="139"/>
      <c r="S1046" s="139"/>
      <c r="T1046" s="139"/>
      <c r="U1046" s="139"/>
      <c r="V1046" s="139"/>
      <c r="W1046" s="139"/>
      <c r="X1046" s="139"/>
      <c r="Y1046" s="139"/>
      <c r="Z1046" s="139"/>
      <c r="AA1046" s="139">
        <v>237</v>
      </c>
      <c r="AB1046" s="139"/>
      <c r="AC1046" s="139"/>
      <c r="AD1046" s="139"/>
      <c r="AE1046" s="140"/>
      <c r="AF1046" s="17">
        <v>60</v>
      </c>
      <c r="AG1046" s="18">
        <v>95</v>
      </c>
      <c r="AH1046" s="19">
        <v>50</v>
      </c>
      <c r="AI1046" s="20">
        <v>145</v>
      </c>
      <c r="AJ1046" s="21">
        <v>130</v>
      </c>
      <c r="AK1046" s="22">
        <v>30</v>
      </c>
      <c r="AL1046" s="23">
        <f t="shared" si="0"/>
        <v>510</v>
      </c>
      <c r="AM1046" s="39" t="s">
        <v>389</v>
      </c>
      <c r="AN1046" s="41"/>
      <c r="AO1046" s="39" t="s">
        <v>397</v>
      </c>
      <c r="AP1046" s="40"/>
      <c r="AQ1046" s="38" t="s">
        <v>1641</v>
      </c>
      <c r="AR1046" s="39" t="s">
        <v>76</v>
      </c>
      <c r="AS1046" s="40">
        <v>1</v>
      </c>
      <c r="AT1046" s="40">
        <v>0.9</v>
      </c>
      <c r="AU1046" s="41">
        <v>0.4</v>
      </c>
      <c r="AV1046" s="31"/>
      <c r="AW1046" s="26"/>
      <c r="AX1046" s="26"/>
      <c r="AY1046" s="26">
        <v>2</v>
      </c>
      <c r="AZ1046" s="26"/>
      <c r="BA1046" s="25"/>
      <c r="BB1046" s="24">
        <v>179</v>
      </c>
      <c r="BC1046" s="26">
        <v>30</v>
      </c>
      <c r="BD1046" s="32" t="s">
        <v>217</v>
      </c>
      <c r="BE1046" s="32">
        <v>50</v>
      </c>
      <c r="BF1046" s="35" t="s">
        <v>128</v>
      </c>
      <c r="BG1046" s="26" t="s">
        <v>219</v>
      </c>
      <c r="BH1046" s="29">
        <v>20</v>
      </c>
      <c r="BI1046" s="26" t="s">
        <v>108</v>
      </c>
      <c r="BJ1046" s="41" t="s">
        <v>324</v>
      </c>
      <c r="BK1046" s="36"/>
      <c r="BL1046" s="204" t="str">
        <f t="shared" si="17"/>
        <v>insert into Pokemon values ( 1045, Cursola, level, 60,  95,  50, 145,  130,  30, trainer,  0)</v>
      </c>
    </row>
    <row r="1047" spans="1:64" ht="12.75" customHeight="1">
      <c r="A1047" s="86">
        <v>865</v>
      </c>
      <c r="B1047" s="137" t="s">
        <v>1642</v>
      </c>
      <c r="C1047" s="137"/>
      <c r="D1047" s="138"/>
      <c r="E1047" s="139"/>
      <c r="F1047" s="139"/>
      <c r="G1047" s="139"/>
      <c r="H1047" s="139"/>
      <c r="I1047" s="139"/>
      <c r="J1047" s="139"/>
      <c r="K1047" s="139"/>
      <c r="L1047" s="139"/>
      <c r="M1047" s="139"/>
      <c r="N1047" s="139"/>
      <c r="O1047" s="139"/>
      <c r="P1047" s="139"/>
      <c r="Q1047" s="139"/>
      <c r="R1047" s="139"/>
      <c r="S1047" s="139"/>
      <c r="T1047" s="139"/>
      <c r="U1047" s="139"/>
      <c r="V1047" s="139"/>
      <c r="W1047" s="139"/>
      <c r="X1047" s="139"/>
      <c r="Y1047" s="139"/>
      <c r="Z1047" s="139"/>
      <c r="AA1047" s="139">
        <v>219</v>
      </c>
      <c r="AB1047" s="139"/>
      <c r="AC1047" s="139"/>
      <c r="AD1047" s="139"/>
      <c r="AE1047" s="140"/>
      <c r="AF1047" s="17">
        <v>62</v>
      </c>
      <c r="AG1047" s="18">
        <v>135</v>
      </c>
      <c r="AH1047" s="19">
        <v>95</v>
      </c>
      <c r="AI1047" s="20">
        <v>68</v>
      </c>
      <c r="AJ1047" s="21">
        <v>82</v>
      </c>
      <c r="AK1047" s="22">
        <v>65</v>
      </c>
      <c r="AL1047" s="23">
        <f t="shared" si="0"/>
        <v>507</v>
      </c>
      <c r="AM1047" s="39" t="s">
        <v>280</v>
      </c>
      <c r="AN1047" s="41"/>
      <c r="AO1047" s="39" t="s">
        <v>312</v>
      </c>
      <c r="AP1047" s="40"/>
      <c r="AQ1047" s="38" t="s">
        <v>363</v>
      </c>
      <c r="AR1047" s="39" t="s">
        <v>182</v>
      </c>
      <c r="AS1047" s="40">
        <v>0.8</v>
      </c>
      <c r="AT1047" s="40">
        <v>257.89999999999998</v>
      </c>
      <c r="AU1047" s="41">
        <v>117</v>
      </c>
      <c r="AV1047" s="31"/>
      <c r="AW1047" s="26">
        <v>2</v>
      </c>
      <c r="AX1047" s="26"/>
      <c r="AY1047" s="26"/>
      <c r="AZ1047" s="26"/>
      <c r="BA1047" s="25"/>
      <c r="BB1047" s="24">
        <v>177</v>
      </c>
      <c r="BC1047" s="26">
        <v>45</v>
      </c>
      <c r="BD1047" s="32" t="s">
        <v>119</v>
      </c>
      <c r="BE1047" s="32">
        <v>50</v>
      </c>
      <c r="BF1047" s="35" t="s">
        <v>128</v>
      </c>
      <c r="BG1047" s="26" t="s">
        <v>120</v>
      </c>
      <c r="BH1047" s="29">
        <v>20</v>
      </c>
      <c r="BI1047" s="26" t="s">
        <v>95</v>
      </c>
      <c r="BJ1047" s="41" t="s">
        <v>156</v>
      </c>
      <c r="BK1047" s="36"/>
      <c r="BL1047" s="204" t="str">
        <f t="shared" si="17"/>
        <v>insert into Pokemon values ( 1046, Sirfetch'd, level, 62,  135,  95, 68,  82,  65, trainer,  0)</v>
      </c>
    </row>
    <row r="1048" spans="1:64" ht="12.75" customHeight="1">
      <c r="A1048" s="86">
        <v>866</v>
      </c>
      <c r="B1048" s="137" t="s">
        <v>1643</v>
      </c>
      <c r="C1048" s="137"/>
      <c r="D1048" s="138"/>
      <c r="E1048" s="139"/>
      <c r="F1048" s="139"/>
      <c r="G1048" s="139"/>
      <c r="H1048" s="139"/>
      <c r="I1048" s="139"/>
      <c r="J1048" s="139"/>
      <c r="K1048" s="139"/>
      <c r="L1048" s="139"/>
      <c r="M1048" s="139"/>
      <c r="N1048" s="139"/>
      <c r="O1048" s="139"/>
      <c r="P1048" s="139"/>
      <c r="Q1048" s="139"/>
      <c r="R1048" s="139"/>
      <c r="S1048" s="139"/>
      <c r="T1048" s="139"/>
      <c r="U1048" s="139"/>
      <c r="V1048" s="139"/>
      <c r="W1048" s="139"/>
      <c r="X1048" s="139"/>
      <c r="Y1048" s="139"/>
      <c r="Z1048" s="139"/>
      <c r="AA1048" s="139">
        <v>366</v>
      </c>
      <c r="AB1048" s="139"/>
      <c r="AC1048" s="139">
        <v>12</v>
      </c>
      <c r="AD1048" s="139"/>
      <c r="AE1048" s="140"/>
      <c r="AF1048" s="17">
        <v>80</v>
      </c>
      <c r="AG1048" s="18">
        <v>85</v>
      </c>
      <c r="AH1048" s="19">
        <v>75</v>
      </c>
      <c r="AI1048" s="20">
        <v>110</v>
      </c>
      <c r="AJ1048" s="21">
        <v>100</v>
      </c>
      <c r="AK1048" s="22">
        <v>70</v>
      </c>
      <c r="AL1048" s="23">
        <f t="shared" si="0"/>
        <v>520</v>
      </c>
      <c r="AM1048" s="39" t="s">
        <v>191</v>
      </c>
      <c r="AN1048" s="41" t="s">
        <v>184</v>
      </c>
      <c r="AO1048" s="39" t="s">
        <v>143</v>
      </c>
      <c r="AP1048" s="40" t="s">
        <v>464</v>
      </c>
      <c r="AQ1048" s="38" t="s">
        <v>371</v>
      </c>
      <c r="AR1048" s="39" t="s">
        <v>148</v>
      </c>
      <c r="AS1048" s="40">
        <v>1.5</v>
      </c>
      <c r="AT1048" s="40">
        <v>128.30000000000001</v>
      </c>
      <c r="AU1048" s="41">
        <v>58.2</v>
      </c>
      <c r="AV1048" s="31"/>
      <c r="AW1048" s="26"/>
      <c r="AX1048" s="26"/>
      <c r="AY1048" s="26">
        <v>3</v>
      </c>
      <c r="AZ1048" s="26"/>
      <c r="BA1048" s="25"/>
      <c r="BB1048" s="24">
        <v>182</v>
      </c>
      <c r="BC1048" s="26">
        <v>45</v>
      </c>
      <c r="BD1048" s="32" t="s">
        <v>119</v>
      </c>
      <c r="BE1048" s="32">
        <v>50</v>
      </c>
      <c r="BF1048" s="35" t="s">
        <v>155</v>
      </c>
      <c r="BG1048" s="26" t="s">
        <v>120</v>
      </c>
      <c r="BH1048" s="29">
        <v>25</v>
      </c>
      <c r="BI1048" s="26" t="s">
        <v>305</v>
      </c>
      <c r="BJ1048" s="41"/>
      <c r="BK1048" s="36"/>
      <c r="BL1048" s="204" t="str">
        <f t="shared" si="17"/>
        <v>insert into Pokemon values ( 1047, Mr. Rime, level, 80,  85,  75, 110,  100,  70, trainer,  0)</v>
      </c>
    </row>
    <row r="1049" spans="1:64" ht="12.75" customHeight="1">
      <c r="A1049" s="86">
        <v>867</v>
      </c>
      <c r="B1049" s="137" t="s">
        <v>1644</v>
      </c>
      <c r="C1049" s="137"/>
      <c r="D1049" s="138"/>
      <c r="E1049" s="139"/>
      <c r="F1049" s="139"/>
      <c r="G1049" s="139"/>
      <c r="H1049" s="139"/>
      <c r="I1049" s="139"/>
      <c r="J1049" s="139"/>
      <c r="K1049" s="139"/>
      <c r="L1049" s="139"/>
      <c r="M1049" s="139"/>
      <c r="N1049" s="139"/>
      <c r="O1049" s="139"/>
      <c r="P1049" s="139"/>
      <c r="Q1049" s="139"/>
      <c r="R1049" s="139"/>
      <c r="S1049" s="139"/>
      <c r="T1049" s="139"/>
      <c r="U1049" s="139"/>
      <c r="V1049" s="139"/>
      <c r="W1049" s="139"/>
      <c r="X1049" s="139"/>
      <c r="Y1049" s="139"/>
      <c r="Z1049" s="139"/>
      <c r="AA1049" s="139">
        <v>328</v>
      </c>
      <c r="AB1049" s="139"/>
      <c r="AC1049" s="139"/>
      <c r="AD1049" s="139"/>
      <c r="AE1049" s="140"/>
      <c r="AF1049" s="17">
        <v>58</v>
      </c>
      <c r="AG1049" s="18">
        <v>95</v>
      </c>
      <c r="AH1049" s="19">
        <v>145</v>
      </c>
      <c r="AI1049" s="20">
        <v>50</v>
      </c>
      <c r="AJ1049" s="21">
        <v>105</v>
      </c>
      <c r="AK1049" s="22">
        <v>30</v>
      </c>
      <c r="AL1049" s="23">
        <f t="shared" si="0"/>
        <v>483</v>
      </c>
      <c r="AM1049" s="39" t="s">
        <v>187</v>
      </c>
      <c r="AN1049" s="41" t="s">
        <v>389</v>
      </c>
      <c r="AO1049" s="39" t="s">
        <v>1138</v>
      </c>
      <c r="AP1049" s="40"/>
      <c r="AQ1049" s="38"/>
      <c r="AR1049" s="39" t="s">
        <v>111</v>
      </c>
      <c r="AS1049" s="40">
        <v>1.6</v>
      </c>
      <c r="AT1049" s="40">
        <v>146.80000000000001</v>
      </c>
      <c r="AU1049" s="41">
        <v>66.599999999999994</v>
      </c>
      <c r="AV1049" s="31"/>
      <c r="AW1049" s="26"/>
      <c r="AX1049" s="26">
        <v>2</v>
      </c>
      <c r="AY1049" s="26"/>
      <c r="AZ1049" s="26"/>
      <c r="BA1049" s="25"/>
      <c r="BB1049" s="24">
        <v>169</v>
      </c>
      <c r="BC1049" s="26">
        <v>90</v>
      </c>
      <c r="BD1049" s="32" t="s">
        <v>119</v>
      </c>
      <c r="BE1049" s="32">
        <v>50</v>
      </c>
      <c r="BF1049" s="35" t="s">
        <v>313</v>
      </c>
      <c r="BG1049" s="26" t="s">
        <v>120</v>
      </c>
      <c r="BH1049" s="29">
        <v>25</v>
      </c>
      <c r="BI1049" s="26" t="s">
        <v>329</v>
      </c>
      <c r="BJ1049" s="41" t="s">
        <v>377</v>
      </c>
      <c r="BK1049" s="36"/>
      <c r="BL1049" s="204" t="str">
        <f t="shared" si="17"/>
        <v>insert into Pokemon values ( 1048, Runerigus, level, 58,  95,  145, 50,  105,  30, trainer,  0)</v>
      </c>
    </row>
    <row r="1050" spans="1:64" ht="12.75" customHeight="1">
      <c r="A1050" s="86">
        <v>868</v>
      </c>
      <c r="B1050" s="137" t="s">
        <v>1645</v>
      </c>
      <c r="C1050" s="137"/>
      <c r="D1050" s="138"/>
      <c r="E1050" s="139"/>
      <c r="F1050" s="139"/>
      <c r="G1050" s="139"/>
      <c r="H1050" s="139"/>
      <c r="I1050" s="139"/>
      <c r="J1050" s="139"/>
      <c r="K1050" s="139"/>
      <c r="L1050" s="139"/>
      <c r="M1050" s="139"/>
      <c r="N1050" s="139"/>
      <c r="O1050" s="139"/>
      <c r="P1050" s="139"/>
      <c r="Q1050" s="139"/>
      <c r="R1050" s="139"/>
      <c r="S1050" s="139"/>
      <c r="T1050" s="139"/>
      <c r="U1050" s="139"/>
      <c r="V1050" s="139"/>
      <c r="W1050" s="139"/>
      <c r="X1050" s="139"/>
      <c r="Y1050" s="139"/>
      <c r="Z1050" s="139"/>
      <c r="AA1050" s="139">
        <v>185</v>
      </c>
      <c r="AB1050" s="139"/>
      <c r="AC1050" s="139"/>
      <c r="AD1050" s="139"/>
      <c r="AE1050" s="140"/>
      <c r="AF1050" s="17">
        <v>45</v>
      </c>
      <c r="AG1050" s="18">
        <v>40</v>
      </c>
      <c r="AH1050" s="19">
        <v>40</v>
      </c>
      <c r="AI1050" s="20">
        <v>50</v>
      </c>
      <c r="AJ1050" s="21">
        <v>61</v>
      </c>
      <c r="AK1050" s="22">
        <v>34</v>
      </c>
      <c r="AL1050" s="23">
        <f t="shared" si="0"/>
        <v>270</v>
      </c>
      <c r="AM1050" s="39" t="s">
        <v>179</v>
      </c>
      <c r="AN1050" s="41"/>
      <c r="AO1050" s="39" t="s">
        <v>1326</v>
      </c>
      <c r="AP1050" s="40"/>
      <c r="AQ1050" s="38" t="s">
        <v>1322</v>
      </c>
      <c r="AR1050" s="39" t="s">
        <v>256</v>
      </c>
      <c r="AS1050" s="40">
        <v>0.2</v>
      </c>
      <c r="AT1050" s="40">
        <v>0.7</v>
      </c>
      <c r="AU1050" s="41">
        <v>0.3</v>
      </c>
      <c r="AV1050" s="31"/>
      <c r="AW1050" s="26"/>
      <c r="AX1050" s="26"/>
      <c r="AY1050" s="26"/>
      <c r="AZ1050" s="26">
        <v>1</v>
      </c>
      <c r="BA1050" s="25"/>
      <c r="BB1050" s="24">
        <v>54</v>
      </c>
      <c r="BC1050" s="26">
        <v>200</v>
      </c>
      <c r="BD1050" s="32" t="s">
        <v>119</v>
      </c>
      <c r="BE1050" s="32">
        <v>50</v>
      </c>
      <c r="BF1050" s="35" t="s">
        <v>128</v>
      </c>
      <c r="BG1050" s="26" t="s">
        <v>201</v>
      </c>
      <c r="BH1050" s="29">
        <v>20</v>
      </c>
      <c r="BI1050" s="26" t="s">
        <v>179</v>
      </c>
      <c r="BJ1050" s="41" t="s">
        <v>377</v>
      </c>
      <c r="BK1050" s="36" t="s">
        <v>1646</v>
      </c>
      <c r="BL1050" s="204" t="str">
        <f t="shared" si="17"/>
        <v>insert into Pokemon values ( 1049, Milcery, level, 45,  40,  40, 50,  61,  34, trainer,  Spin in Overworld (Holding Sweet))</v>
      </c>
    </row>
    <row r="1051" spans="1:64" ht="12.75" customHeight="1">
      <c r="A1051" s="86">
        <v>869</v>
      </c>
      <c r="B1051" s="137" t="s">
        <v>1647</v>
      </c>
      <c r="C1051" s="137"/>
      <c r="D1051" s="138"/>
      <c r="E1051" s="139"/>
      <c r="F1051" s="139"/>
      <c r="G1051" s="139"/>
      <c r="H1051" s="139"/>
      <c r="I1051" s="139"/>
      <c r="J1051" s="139"/>
      <c r="K1051" s="139"/>
      <c r="L1051" s="139"/>
      <c r="M1051" s="139"/>
      <c r="N1051" s="139"/>
      <c r="O1051" s="139"/>
      <c r="P1051" s="139"/>
      <c r="Q1051" s="139"/>
      <c r="R1051" s="139"/>
      <c r="S1051" s="139"/>
      <c r="T1051" s="139"/>
      <c r="U1051" s="139"/>
      <c r="V1051" s="139"/>
      <c r="W1051" s="139"/>
      <c r="X1051" s="139"/>
      <c r="Y1051" s="139"/>
      <c r="Z1051" s="139"/>
      <c r="AA1051" s="139">
        <v>186</v>
      </c>
      <c r="AB1051" s="139"/>
      <c r="AC1051" s="139"/>
      <c r="AD1051" s="139"/>
      <c r="AE1051" s="140"/>
      <c r="AF1051" s="17">
        <v>65</v>
      </c>
      <c r="AG1051" s="18">
        <v>60</v>
      </c>
      <c r="AH1051" s="19">
        <v>75</v>
      </c>
      <c r="AI1051" s="20">
        <v>110</v>
      </c>
      <c r="AJ1051" s="21">
        <v>121</v>
      </c>
      <c r="AK1051" s="22">
        <v>64</v>
      </c>
      <c r="AL1051" s="23">
        <f t="shared" si="0"/>
        <v>495</v>
      </c>
      <c r="AM1051" s="39" t="s">
        <v>179</v>
      </c>
      <c r="AN1051" s="41"/>
      <c r="AO1051" s="39" t="s">
        <v>1326</v>
      </c>
      <c r="AP1051" s="40"/>
      <c r="AQ1051" s="38" t="s">
        <v>1322</v>
      </c>
      <c r="AR1051" s="39" t="s">
        <v>118</v>
      </c>
      <c r="AS1051" s="40">
        <v>0.3</v>
      </c>
      <c r="AT1051" s="40">
        <v>1.1000000000000001</v>
      </c>
      <c r="AU1051" s="41">
        <v>0.5</v>
      </c>
      <c r="AV1051" s="31"/>
      <c r="AW1051" s="26"/>
      <c r="AX1051" s="26"/>
      <c r="AY1051" s="26"/>
      <c r="AZ1051" s="26">
        <v>2</v>
      </c>
      <c r="BA1051" s="25"/>
      <c r="BB1051" s="24">
        <v>173</v>
      </c>
      <c r="BC1051" s="26">
        <v>100</v>
      </c>
      <c r="BD1051" s="32" t="s">
        <v>119</v>
      </c>
      <c r="BE1051" s="32">
        <v>50</v>
      </c>
      <c r="BF1051" s="35" t="s">
        <v>128</v>
      </c>
      <c r="BG1051" s="26" t="s">
        <v>201</v>
      </c>
      <c r="BH1051" s="29">
        <v>20</v>
      </c>
      <c r="BI1051" s="26" t="s">
        <v>179</v>
      </c>
      <c r="BJ1051" s="41" t="s">
        <v>377</v>
      </c>
      <c r="BK1051" s="36"/>
      <c r="BL1051" s="204" t="str">
        <f t="shared" si="17"/>
        <v>insert into Pokemon values ( 1050, Alcremie (VaCr/SaCr), level, 65,  60,  75, 110,  121,  64, trainer,  0)</v>
      </c>
    </row>
    <row r="1052" spans="1:64" ht="12.75" customHeight="1">
      <c r="A1052" s="86">
        <v>869.1</v>
      </c>
      <c r="B1052" s="137" t="s">
        <v>1648</v>
      </c>
      <c r="C1052" s="137"/>
      <c r="D1052" s="138"/>
      <c r="E1052" s="139"/>
      <c r="F1052" s="139"/>
      <c r="G1052" s="139"/>
      <c r="H1052" s="139"/>
      <c r="I1052" s="139"/>
      <c r="J1052" s="139"/>
      <c r="K1052" s="139"/>
      <c r="L1052" s="139"/>
      <c r="M1052" s="139"/>
      <c r="N1052" s="139"/>
      <c r="O1052" s="139"/>
      <c r="P1052" s="139"/>
      <c r="Q1052" s="139"/>
      <c r="R1052" s="139"/>
      <c r="S1052" s="139"/>
      <c r="T1052" s="139"/>
      <c r="U1052" s="139"/>
      <c r="V1052" s="139"/>
      <c r="W1052" s="139"/>
      <c r="X1052" s="139"/>
      <c r="Y1052" s="139"/>
      <c r="Z1052" s="139"/>
      <c r="AA1052" s="139">
        <v>186</v>
      </c>
      <c r="AB1052" s="139"/>
      <c r="AC1052" s="139"/>
      <c r="AD1052" s="139"/>
      <c r="AE1052" s="140"/>
      <c r="AF1052" s="17">
        <v>65</v>
      </c>
      <c r="AG1052" s="18">
        <v>60</v>
      </c>
      <c r="AH1052" s="19">
        <v>75</v>
      </c>
      <c r="AI1052" s="20">
        <v>110</v>
      </c>
      <c r="AJ1052" s="21">
        <v>121</v>
      </c>
      <c r="AK1052" s="22">
        <v>64</v>
      </c>
      <c r="AL1052" s="23">
        <f t="shared" si="0"/>
        <v>495</v>
      </c>
      <c r="AM1052" s="39" t="s">
        <v>179</v>
      </c>
      <c r="AN1052" s="41"/>
      <c r="AO1052" s="39" t="s">
        <v>1326</v>
      </c>
      <c r="AP1052" s="40"/>
      <c r="AQ1052" s="38" t="s">
        <v>1322</v>
      </c>
      <c r="AR1052" s="39" t="s">
        <v>118</v>
      </c>
      <c r="AS1052" s="40">
        <v>0.3</v>
      </c>
      <c r="AT1052" s="40">
        <v>1.1000000000000001</v>
      </c>
      <c r="AU1052" s="41">
        <v>0.5</v>
      </c>
      <c r="AV1052" s="31"/>
      <c r="AW1052" s="26"/>
      <c r="AX1052" s="26"/>
      <c r="AY1052" s="26"/>
      <c r="AZ1052" s="26">
        <v>2</v>
      </c>
      <c r="BA1052" s="25"/>
      <c r="BB1052" s="24">
        <v>173</v>
      </c>
      <c r="BC1052" s="26">
        <v>100</v>
      </c>
      <c r="BD1052" s="32" t="s">
        <v>119</v>
      </c>
      <c r="BE1052" s="32">
        <v>50</v>
      </c>
      <c r="BF1052" s="35" t="s">
        <v>218</v>
      </c>
      <c r="BG1052" s="26" t="s">
        <v>201</v>
      </c>
      <c r="BH1052" s="29">
        <v>20</v>
      </c>
      <c r="BI1052" s="26" t="s">
        <v>179</v>
      </c>
      <c r="BJ1052" s="41" t="s">
        <v>377</v>
      </c>
      <c r="BK1052" s="36"/>
      <c r="BL1052" s="204" t="str">
        <f t="shared" si="17"/>
        <v>insert into Pokemon values ( 1051, Alcremie (RuCr), level, 65,  60,  75, 110,  121,  64, trainer,  0)</v>
      </c>
    </row>
    <row r="1053" spans="1:64" ht="12.75" customHeight="1">
      <c r="A1053" s="86">
        <v>869.2</v>
      </c>
      <c r="B1053" s="137" t="s">
        <v>1649</v>
      </c>
      <c r="C1053" s="137"/>
      <c r="D1053" s="138"/>
      <c r="E1053" s="139"/>
      <c r="F1053" s="139"/>
      <c r="G1053" s="139"/>
      <c r="H1053" s="139"/>
      <c r="I1053" s="139"/>
      <c r="J1053" s="139"/>
      <c r="K1053" s="139"/>
      <c r="L1053" s="139"/>
      <c r="M1053" s="139"/>
      <c r="N1053" s="139"/>
      <c r="O1053" s="139"/>
      <c r="P1053" s="139"/>
      <c r="Q1053" s="139"/>
      <c r="R1053" s="139"/>
      <c r="S1053" s="139"/>
      <c r="T1053" s="139"/>
      <c r="U1053" s="139"/>
      <c r="V1053" s="139"/>
      <c r="W1053" s="139"/>
      <c r="X1053" s="139"/>
      <c r="Y1053" s="139"/>
      <c r="Z1053" s="139"/>
      <c r="AA1053" s="139">
        <v>186</v>
      </c>
      <c r="AB1053" s="139"/>
      <c r="AC1053" s="139"/>
      <c r="AD1053" s="139"/>
      <c r="AE1053" s="140"/>
      <c r="AF1053" s="17">
        <v>65</v>
      </c>
      <c r="AG1053" s="18">
        <v>60</v>
      </c>
      <c r="AH1053" s="19">
        <v>75</v>
      </c>
      <c r="AI1053" s="20">
        <v>110</v>
      </c>
      <c r="AJ1053" s="21">
        <v>121</v>
      </c>
      <c r="AK1053" s="22">
        <v>64</v>
      </c>
      <c r="AL1053" s="23">
        <f t="shared" si="0"/>
        <v>495</v>
      </c>
      <c r="AM1053" s="39" t="s">
        <v>179</v>
      </c>
      <c r="AN1053" s="41"/>
      <c r="AO1053" s="39" t="s">
        <v>1326</v>
      </c>
      <c r="AP1053" s="40"/>
      <c r="AQ1053" s="38" t="s">
        <v>1322</v>
      </c>
      <c r="AR1053" s="39" t="s">
        <v>118</v>
      </c>
      <c r="AS1053" s="40">
        <v>0.3</v>
      </c>
      <c r="AT1053" s="40">
        <v>1.1000000000000001</v>
      </c>
      <c r="AU1053" s="41">
        <v>0.5</v>
      </c>
      <c r="AV1053" s="31"/>
      <c r="AW1053" s="26"/>
      <c r="AX1053" s="26"/>
      <c r="AY1053" s="26"/>
      <c r="AZ1053" s="26">
        <v>2</v>
      </c>
      <c r="BA1053" s="25"/>
      <c r="BB1053" s="24">
        <v>173</v>
      </c>
      <c r="BC1053" s="26">
        <v>100</v>
      </c>
      <c r="BD1053" s="32" t="s">
        <v>119</v>
      </c>
      <c r="BE1053" s="32">
        <v>50</v>
      </c>
      <c r="BF1053" s="35" t="s">
        <v>71</v>
      </c>
      <c r="BG1053" s="26" t="s">
        <v>201</v>
      </c>
      <c r="BH1053" s="29">
        <v>20</v>
      </c>
      <c r="BI1053" s="26" t="s">
        <v>179</v>
      </c>
      <c r="BJ1053" s="41" t="s">
        <v>377</v>
      </c>
      <c r="BK1053" s="36"/>
      <c r="BL1053" s="204" t="str">
        <f t="shared" si="17"/>
        <v>insert into Pokemon values ( 1052, Alcremie (MaCr), level, 65,  60,  75, 110,  121,  64, trainer,  0)</v>
      </c>
    </row>
    <row r="1054" spans="1:64" ht="12.75" customHeight="1">
      <c r="A1054" s="86">
        <v>869.3</v>
      </c>
      <c r="B1054" s="137" t="s">
        <v>1650</v>
      </c>
      <c r="C1054" s="137"/>
      <c r="D1054" s="138"/>
      <c r="E1054" s="139"/>
      <c r="F1054" s="139"/>
      <c r="G1054" s="139"/>
      <c r="H1054" s="139"/>
      <c r="I1054" s="139"/>
      <c r="J1054" s="139"/>
      <c r="K1054" s="139"/>
      <c r="L1054" s="139"/>
      <c r="M1054" s="139"/>
      <c r="N1054" s="139"/>
      <c r="O1054" s="139"/>
      <c r="P1054" s="139"/>
      <c r="Q1054" s="139"/>
      <c r="R1054" s="139"/>
      <c r="S1054" s="139"/>
      <c r="T1054" s="139"/>
      <c r="U1054" s="139"/>
      <c r="V1054" s="139"/>
      <c r="W1054" s="139"/>
      <c r="X1054" s="139"/>
      <c r="Y1054" s="139"/>
      <c r="Z1054" s="139"/>
      <c r="AA1054" s="139">
        <v>186</v>
      </c>
      <c r="AB1054" s="139"/>
      <c r="AC1054" s="139"/>
      <c r="AD1054" s="139"/>
      <c r="AE1054" s="140"/>
      <c r="AF1054" s="17">
        <v>65</v>
      </c>
      <c r="AG1054" s="18">
        <v>60</v>
      </c>
      <c r="AH1054" s="19">
        <v>75</v>
      </c>
      <c r="AI1054" s="20">
        <v>110</v>
      </c>
      <c r="AJ1054" s="21">
        <v>121</v>
      </c>
      <c r="AK1054" s="22">
        <v>64</v>
      </c>
      <c r="AL1054" s="23">
        <f t="shared" si="0"/>
        <v>495</v>
      </c>
      <c r="AM1054" s="39" t="s">
        <v>179</v>
      </c>
      <c r="AN1054" s="41"/>
      <c r="AO1054" s="39" t="s">
        <v>1326</v>
      </c>
      <c r="AP1054" s="40"/>
      <c r="AQ1054" s="38" t="s">
        <v>1322</v>
      </c>
      <c r="AR1054" s="39" t="s">
        <v>118</v>
      </c>
      <c r="AS1054" s="40">
        <v>0.3</v>
      </c>
      <c r="AT1054" s="40">
        <v>1.1000000000000001</v>
      </c>
      <c r="AU1054" s="41">
        <v>0.5</v>
      </c>
      <c r="AV1054" s="31"/>
      <c r="AW1054" s="26"/>
      <c r="AX1054" s="26"/>
      <c r="AY1054" s="26"/>
      <c r="AZ1054" s="26">
        <v>2</v>
      </c>
      <c r="BA1054" s="25"/>
      <c r="BB1054" s="24">
        <v>173</v>
      </c>
      <c r="BC1054" s="26">
        <v>100</v>
      </c>
      <c r="BD1054" s="32" t="s">
        <v>119</v>
      </c>
      <c r="BE1054" s="32">
        <v>50</v>
      </c>
      <c r="BF1054" s="35" t="s">
        <v>107</v>
      </c>
      <c r="BG1054" s="26" t="s">
        <v>201</v>
      </c>
      <c r="BH1054" s="29">
        <v>20</v>
      </c>
      <c r="BI1054" s="26" t="s">
        <v>179</v>
      </c>
      <c r="BJ1054" s="41" t="s">
        <v>377</v>
      </c>
      <c r="BK1054" s="36"/>
      <c r="BL1054" s="204" t="str">
        <f t="shared" si="17"/>
        <v>insert into Pokemon values ( 1053, Alcremie (MiCr), level, 65,  60,  75, 110,  121,  64, trainer,  0)</v>
      </c>
    </row>
    <row r="1055" spans="1:64" ht="12.75" customHeight="1">
      <c r="A1055" s="86">
        <v>869.4</v>
      </c>
      <c r="B1055" s="137" t="s">
        <v>1651</v>
      </c>
      <c r="C1055" s="137"/>
      <c r="D1055" s="138"/>
      <c r="E1055" s="139"/>
      <c r="F1055" s="139"/>
      <c r="G1055" s="139"/>
      <c r="H1055" s="139"/>
      <c r="I1055" s="139"/>
      <c r="J1055" s="139"/>
      <c r="K1055" s="139"/>
      <c r="L1055" s="139"/>
      <c r="M1055" s="139"/>
      <c r="N1055" s="139"/>
      <c r="O1055" s="139"/>
      <c r="P1055" s="139"/>
      <c r="Q1055" s="139"/>
      <c r="R1055" s="139"/>
      <c r="S1055" s="139"/>
      <c r="T1055" s="139"/>
      <c r="U1055" s="139"/>
      <c r="V1055" s="139"/>
      <c r="W1055" s="139"/>
      <c r="X1055" s="139"/>
      <c r="Y1055" s="139"/>
      <c r="Z1055" s="139"/>
      <c r="AA1055" s="139">
        <v>186</v>
      </c>
      <c r="AB1055" s="139"/>
      <c r="AC1055" s="139"/>
      <c r="AD1055" s="139"/>
      <c r="AE1055" s="140"/>
      <c r="AF1055" s="17">
        <v>65</v>
      </c>
      <c r="AG1055" s="18">
        <v>60</v>
      </c>
      <c r="AH1055" s="19">
        <v>75</v>
      </c>
      <c r="AI1055" s="20">
        <v>110</v>
      </c>
      <c r="AJ1055" s="21">
        <v>121</v>
      </c>
      <c r="AK1055" s="22">
        <v>64</v>
      </c>
      <c r="AL1055" s="23">
        <f t="shared" si="0"/>
        <v>495</v>
      </c>
      <c r="AM1055" s="39" t="s">
        <v>179</v>
      </c>
      <c r="AN1055" s="41"/>
      <c r="AO1055" s="39" t="s">
        <v>1326</v>
      </c>
      <c r="AP1055" s="40"/>
      <c r="AQ1055" s="38" t="s">
        <v>1322</v>
      </c>
      <c r="AR1055" s="39" t="s">
        <v>118</v>
      </c>
      <c r="AS1055" s="40">
        <v>0.3</v>
      </c>
      <c r="AT1055" s="40">
        <v>1.1000000000000001</v>
      </c>
      <c r="AU1055" s="41">
        <v>0.5</v>
      </c>
      <c r="AV1055" s="31"/>
      <c r="AW1055" s="26"/>
      <c r="AX1055" s="26"/>
      <c r="AY1055" s="26"/>
      <c r="AZ1055" s="26">
        <v>2</v>
      </c>
      <c r="BA1055" s="25"/>
      <c r="BB1055" s="24">
        <v>173</v>
      </c>
      <c r="BC1055" s="26">
        <v>100</v>
      </c>
      <c r="BD1055" s="32" t="s">
        <v>119</v>
      </c>
      <c r="BE1055" s="32">
        <v>50</v>
      </c>
      <c r="BF1055" s="35" t="s">
        <v>132</v>
      </c>
      <c r="BG1055" s="26" t="s">
        <v>201</v>
      </c>
      <c r="BH1055" s="29">
        <v>20</v>
      </c>
      <c r="BI1055" s="26" t="s">
        <v>179</v>
      </c>
      <c r="BJ1055" s="41" t="s">
        <v>377</v>
      </c>
      <c r="BK1055" s="36"/>
      <c r="BL1055" s="204" t="str">
        <f t="shared" si="17"/>
        <v>insert into Pokemon values ( 1054, Alcremie (LeCr/RuSw/RaSw), level, 65,  60,  75, 110,  121,  64, trainer,  0)</v>
      </c>
    </row>
    <row r="1056" spans="1:64" ht="12.75" customHeight="1">
      <c r="A1056" s="86">
        <v>869.7</v>
      </c>
      <c r="B1056" s="137" t="s">
        <v>1652</v>
      </c>
      <c r="C1056" s="137"/>
      <c r="D1056" s="138"/>
      <c r="E1056" s="139"/>
      <c r="F1056" s="139"/>
      <c r="G1056" s="139"/>
      <c r="H1056" s="139"/>
      <c r="I1056" s="139"/>
      <c r="J1056" s="139"/>
      <c r="K1056" s="139"/>
      <c r="L1056" s="139"/>
      <c r="M1056" s="139"/>
      <c r="N1056" s="139"/>
      <c r="O1056" s="139"/>
      <c r="P1056" s="139"/>
      <c r="Q1056" s="139"/>
      <c r="R1056" s="139"/>
      <c r="S1056" s="139"/>
      <c r="T1056" s="139"/>
      <c r="U1056" s="139"/>
      <c r="V1056" s="139"/>
      <c r="W1056" s="139"/>
      <c r="X1056" s="139"/>
      <c r="Y1056" s="139"/>
      <c r="Z1056" s="139"/>
      <c r="AA1056" s="139">
        <v>186</v>
      </c>
      <c r="AB1056" s="139"/>
      <c r="AC1056" s="139"/>
      <c r="AD1056" s="139"/>
      <c r="AE1056" s="140"/>
      <c r="AF1056" s="17">
        <v>65</v>
      </c>
      <c r="AG1056" s="18">
        <v>60</v>
      </c>
      <c r="AH1056" s="19">
        <v>75</v>
      </c>
      <c r="AI1056" s="20">
        <v>110</v>
      </c>
      <c r="AJ1056" s="21">
        <v>121</v>
      </c>
      <c r="AK1056" s="22">
        <v>64</v>
      </c>
      <c r="AL1056" s="23">
        <f t="shared" si="0"/>
        <v>495</v>
      </c>
      <c r="AM1056" s="39" t="s">
        <v>179</v>
      </c>
      <c r="AN1056" s="41"/>
      <c r="AO1056" s="39" t="s">
        <v>1326</v>
      </c>
      <c r="AP1056" s="40"/>
      <c r="AQ1056" s="38" t="s">
        <v>1322</v>
      </c>
      <c r="AR1056" s="39" t="s">
        <v>118</v>
      </c>
      <c r="AS1056" s="40">
        <v>0.3</v>
      </c>
      <c r="AT1056" s="40">
        <v>1.1000000000000001</v>
      </c>
      <c r="AU1056" s="41">
        <v>0.5</v>
      </c>
      <c r="AV1056" s="31"/>
      <c r="AW1056" s="26"/>
      <c r="AX1056" s="26"/>
      <c r="AY1056" s="26"/>
      <c r="AZ1056" s="26">
        <v>2</v>
      </c>
      <c r="BA1056" s="25"/>
      <c r="BB1056" s="24">
        <v>173</v>
      </c>
      <c r="BC1056" s="26">
        <v>100</v>
      </c>
      <c r="BD1056" s="32" t="s">
        <v>119</v>
      </c>
      <c r="BE1056" s="32">
        <v>50</v>
      </c>
      <c r="BF1056" s="35" t="s">
        <v>130</v>
      </c>
      <c r="BG1056" s="26" t="s">
        <v>201</v>
      </c>
      <c r="BH1056" s="29">
        <v>20</v>
      </c>
      <c r="BI1056" s="26" t="s">
        <v>179</v>
      </c>
      <c r="BJ1056" s="41" t="s">
        <v>377</v>
      </c>
      <c r="BK1056" s="36"/>
      <c r="BL1056" s="204" t="str">
        <f t="shared" si="17"/>
        <v>insert into Pokemon values ( 1055, Alcremie (CaSw), level, 65,  60,  75, 110,  121,  64, trainer,  0)</v>
      </c>
    </row>
    <row r="1057" spans="1:64" ht="12.75" customHeight="1">
      <c r="A1057" s="86">
        <v>870</v>
      </c>
      <c r="B1057" s="137" t="s">
        <v>1653</v>
      </c>
      <c r="C1057" s="137"/>
      <c r="D1057" s="138"/>
      <c r="E1057" s="139"/>
      <c r="F1057" s="139"/>
      <c r="G1057" s="139"/>
      <c r="H1057" s="139"/>
      <c r="I1057" s="139"/>
      <c r="J1057" s="139"/>
      <c r="K1057" s="139"/>
      <c r="L1057" s="139"/>
      <c r="M1057" s="139"/>
      <c r="N1057" s="139"/>
      <c r="O1057" s="139"/>
      <c r="P1057" s="139"/>
      <c r="Q1057" s="139"/>
      <c r="R1057" s="139"/>
      <c r="S1057" s="139"/>
      <c r="T1057" s="139"/>
      <c r="U1057" s="139"/>
      <c r="V1057" s="139"/>
      <c r="W1057" s="139"/>
      <c r="X1057" s="139"/>
      <c r="Y1057" s="139"/>
      <c r="Z1057" s="139"/>
      <c r="AA1057" s="139">
        <v>345</v>
      </c>
      <c r="AB1057" s="139"/>
      <c r="AC1057" s="139"/>
      <c r="AD1057" s="139"/>
      <c r="AE1057" s="140">
        <v>300</v>
      </c>
      <c r="AF1057" s="17">
        <v>65</v>
      </c>
      <c r="AG1057" s="18">
        <v>100</v>
      </c>
      <c r="AH1057" s="19">
        <v>100</v>
      </c>
      <c r="AI1057" s="20">
        <v>70</v>
      </c>
      <c r="AJ1057" s="21">
        <v>60</v>
      </c>
      <c r="AK1057" s="22">
        <v>75</v>
      </c>
      <c r="AL1057" s="23">
        <f t="shared" si="0"/>
        <v>470</v>
      </c>
      <c r="AM1057" s="39" t="s">
        <v>280</v>
      </c>
      <c r="AN1057" s="41"/>
      <c r="AO1057" s="39" t="s">
        <v>419</v>
      </c>
      <c r="AP1057" s="40"/>
      <c r="AQ1057" s="38" t="s">
        <v>283</v>
      </c>
      <c r="AR1057" s="39" t="s">
        <v>436</v>
      </c>
      <c r="AS1057" s="40">
        <v>3</v>
      </c>
      <c r="AT1057" s="40">
        <v>136.69999999999999</v>
      </c>
      <c r="AU1057" s="41">
        <v>62</v>
      </c>
      <c r="AV1057" s="31"/>
      <c r="AW1057" s="26">
        <v>2</v>
      </c>
      <c r="AX1057" s="26"/>
      <c r="AY1057" s="26"/>
      <c r="AZ1057" s="26">
        <v>1</v>
      </c>
      <c r="BA1057" s="25"/>
      <c r="BB1057" s="24">
        <v>165</v>
      </c>
      <c r="BC1057" s="26">
        <v>45</v>
      </c>
      <c r="BD1057" s="32" t="s">
        <v>119</v>
      </c>
      <c r="BE1057" s="32">
        <v>50</v>
      </c>
      <c r="BF1057" s="35" t="s">
        <v>132</v>
      </c>
      <c r="BG1057" s="26" t="s">
        <v>359</v>
      </c>
      <c r="BH1057" s="29">
        <v>25</v>
      </c>
      <c r="BI1057" s="26" t="s">
        <v>179</v>
      </c>
      <c r="BJ1057" s="41" t="s">
        <v>329</v>
      </c>
      <c r="BK1057" s="36"/>
      <c r="BL1057" s="204" t="str">
        <f t="shared" si="17"/>
        <v>insert into Pokemon values ( 1056, Falinks, level, 65,  100,  100, 70,  60,  75, trainer,  0)</v>
      </c>
    </row>
    <row r="1058" spans="1:64" ht="12.75" customHeight="1">
      <c r="A1058" s="86">
        <v>871</v>
      </c>
      <c r="B1058" s="137" t="s">
        <v>1654</v>
      </c>
      <c r="C1058" s="137"/>
      <c r="D1058" s="138"/>
      <c r="E1058" s="139"/>
      <c r="F1058" s="139"/>
      <c r="G1058" s="139"/>
      <c r="H1058" s="139"/>
      <c r="I1058" s="139"/>
      <c r="J1058" s="139"/>
      <c r="K1058" s="139"/>
      <c r="L1058" s="139"/>
      <c r="M1058" s="139"/>
      <c r="N1058" s="139"/>
      <c r="O1058" s="139"/>
      <c r="P1058" s="139"/>
      <c r="Q1058" s="139"/>
      <c r="R1058" s="139"/>
      <c r="S1058" s="139"/>
      <c r="T1058" s="139"/>
      <c r="U1058" s="139"/>
      <c r="V1058" s="139"/>
      <c r="W1058" s="139"/>
      <c r="X1058" s="139"/>
      <c r="Y1058" s="139"/>
      <c r="Z1058" s="139"/>
      <c r="AA1058" s="139">
        <v>353</v>
      </c>
      <c r="AB1058" s="139">
        <v>126</v>
      </c>
      <c r="AC1058" s="139">
        <v>158</v>
      </c>
      <c r="AD1058" s="139"/>
      <c r="AE1058" s="140">
        <v>321</v>
      </c>
      <c r="AF1058" s="17">
        <v>48</v>
      </c>
      <c r="AG1058" s="18">
        <v>101</v>
      </c>
      <c r="AH1058" s="19">
        <v>95</v>
      </c>
      <c r="AI1058" s="20">
        <v>91</v>
      </c>
      <c r="AJ1058" s="21">
        <v>85</v>
      </c>
      <c r="AK1058" s="22">
        <v>15</v>
      </c>
      <c r="AL1058" s="23">
        <f t="shared" si="0"/>
        <v>435</v>
      </c>
      <c r="AM1058" s="39" t="s">
        <v>175</v>
      </c>
      <c r="AN1058" s="41"/>
      <c r="AO1058" s="39" t="s">
        <v>177</v>
      </c>
      <c r="AP1058" s="40"/>
      <c r="AQ1058" s="38" t="s">
        <v>1655</v>
      </c>
      <c r="AR1058" s="39" t="s">
        <v>118</v>
      </c>
      <c r="AS1058" s="40">
        <v>0.3</v>
      </c>
      <c r="AT1058" s="40">
        <v>2.2000000000000002</v>
      </c>
      <c r="AU1058" s="41">
        <v>1</v>
      </c>
      <c r="AV1058" s="31"/>
      <c r="AW1058" s="26">
        <v>2</v>
      </c>
      <c r="AX1058" s="26"/>
      <c r="AY1058" s="26"/>
      <c r="AZ1058" s="26"/>
      <c r="BA1058" s="25"/>
      <c r="BB1058" s="24">
        <v>152</v>
      </c>
      <c r="BC1058" s="26">
        <v>75</v>
      </c>
      <c r="BD1058" s="32" t="s">
        <v>119</v>
      </c>
      <c r="BE1058" s="32">
        <v>50</v>
      </c>
      <c r="BF1058" s="35" t="s">
        <v>155</v>
      </c>
      <c r="BG1058" s="26" t="s">
        <v>120</v>
      </c>
      <c r="BH1058" s="29">
        <v>20</v>
      </c>
      <c r="BI1058" s="26" t="s">
        <v>108</v>
      </c>
      <c r="BJ1058" s="41" t="s">
        <v>377</v>
      </c>
      <c r="BK1058" s="36"/>
      <c r="BL1058" s="204" t="str">
        <f t="shared" si="17"/>
        <v>insert into Pokemon values ( 1057, Pincurchin, level, 48,  101,  95, 91,  85,  15, trainer,  0)</v>
      </c>
    </row>
    <row r="1059" spans="1:64" ht="12.75" customHeight="1">
      <c r="A1059" s="86">
        <v>872</v>
      </c>
      <c r="B1059" s="137" t="s">
        <v>1656</v>
      </c>
      <c r="C1059" s="137"/>
      <c r="D1059" s="138"/>
      <c r="E1059" s="139"/>
      <c r="F1059" s="139"/>
      <c r="G1059" s="139"/>
      <c r="H1059" s="139"/>
      <c r="I1059" s="139"/>
      <c r="J1059" s="139"/>
      <c r="K1059" s="139"/>
      <c r="L1059" s="139"/>
      <c r="M1059" s="139"/>
      <c r="N1059" s="139"/>
      <c r="O1059" s="139"/>
      <c r="P1059" s="139"/>
      <c r="Q1059" s="139"/>
      <c r="R1059" s="139"/>
      <c r="S1059" s="139"/>
      <c r="T1059" s="139"/>
      <c r="U1059" s="139"/>
      <c r="V1059" s="139"/>
      <c r="W1059" s="139"/>
      <c r="X1059" s="139"/>
      <c r="Y1059" s="139"/>
      <c r="Z1059" s="139"/>
      <c r="AA1059" s="139">
        <v>349</v>
      </c>
      <c r="AB1059" s="139"/>
      <c r="AC1059" s="139">
        <v>1</v>
      </c>
      <c r="AD1059" s="139"/>
      <c r="AE1059" s="140">
        <v>350</v>
      </c>
      <c r="AF1059" s="17">
        <v>30</v>
      </c>
      <c r="AG1059" s="18">
        <v>25</v>
      </c>
      <c r="AH1059" s="19">
        <v>35</v>
      </c>
      <c r="AI1059" s="20">
        <v>45</v>
      </c>
      <c r="AJ1059" s="21">
        <v>30</v>
      </c>
      <c r="AK1059" s="22">
        <v>20</v>
      </c>
      <c r="AL1059" s="23">
        <f t="shared" si="0"/>
        <v>185</v>
      </c>
      <c r="AM1059" s="39" t="s">
        <v>191</v>
      </c>
      <c r="AN1059" s="41" t="s">
        <v>115</v>
      </c>
      <c r="AO1059" s="39" t="s">
        <v>116</v>
      </c>
      <c r="AP1059" s="40"/>
      <c r="AQ1059" s="38" t="s">
        <v>1657</v>
      </c>
      <c r="AR1059" s="39" t="s">
        <v>118</v>
      </c>
      <c r="AS1059" s="40">
        <v>0.3</v>
      </c>
      <c r="AT1059" s="40">
        <v>8.4</v>
      </c>
      <c r="AU1059" s="41">
        <v>3.8</v>
      </c>
      <c r="AV1059" s="31"/>
      <c r="AW1059" s="26"/>
      <c r="AX1059" s="26"/>
      <c r="AY1059" s="26">
        <v>1</v>
      </c>
      <c r="AZ1059" s="26"/>
      <c r="BA1059" s="25"/>
      <c r="BB1059" s="24">
        <v>37</v>
      </c>
      <c r="BC1059" s="26">
        <v>190</v>
      </c>
      <c r="BD1059" s="32" t="s">
        <v>119</v>
      </c>
      <c r="BE1059" s="32">
        <v>50</v>
      </c>
      <c r="BF1059" s="35" t="s">
        <v>128</v>
      </c>
      <c r="BG1059" s="26" t="s">
        <v>120</v>
      </c>
      <c r="BH1059" s="29">
        <v>20</v>
      </c>
      <c r="BI1059" s="26" t="s">
        <v>115</v>
      </c>
      <c r="BJ1059" s="41"/>
      <c r="BK1059" s="36" t="s">
        <v>960</v>
      </c>
      <c r="BL1059" s="204" t="str">
        <f t="shared" si="17"/>
        <v>insert into Pokemon values ( 1058, Snom, level, 30,  25,  35, 45,  30,  20, trainer,  Friendship (Night))</v>
      </c>
    </row>
    <row r="1060" spans="1:64" ht="12.75" customHeight="1">
      <c r="A1060" s="86">
        <v>873</v>
      </c>
      <c r="B1060" s="137" t="s">
        <v>1658</v>
      </c>
      <c r="C1060" s="137"/>
      <c r="D1060" s="138"/>
      <c r="E1060" s="139"/>
      <c r="F1060" s="139"/>
      <c r="G1060" s="139"/>
      <c r="H1060" s="139"/>
      <c r="I1060" s="139"/>
      <c r="J1060" s="139"/>
      <c r="K1060" s="139"/>
      <c r="L1060" s="139"/>
      <c r="M1060" s="139"/>
      <c r="N1060" s="139"/>
      <c r="O1060" s="139"/>
      <c r="P1060" s="139"/>
      <c r="Q1060" s="139"/>
      <c r="R1060" s="139"/>
      <c r="S1060" s="139"/>
      <c r="T1060" s="139"/>
      <c r="U1060" s="139"/>
      <c r="V1060" s="139"/>
      <c r="W1060" s="139"/>
      <c r="X1060" s="139"/>
      <c r="Y1060" s="139"/>
      <c r="Z1060" s="139"/>
      <c r="AA1060" s="139">
        <v>350</v>
      </c>
      <c r="AB1060" s="139"/>
      <c r="AC1060" s="139">
        <v>2</v>
      </c>
      <c r="AD1060" s="139"/>
      <c r="AE1060" s="140">
        <v>351</v>
      </c>
      <c r="AF1060" s="17">
        <v>70</v>
      </c>
      <c r="AG1060" s="18">
        <v>65</v>
      </c>
      <c r="AH1060" s="19">
        <v>60</v>
      </c>
      <c r="AI1060" s="20">
        <v>125</v>
      </c>
      <c r="AJ1060" s="21">
        <v>90</v>
      </c>
      <c r="AK1060" s="22">
        <v>65</v>
      </c>
      <c r="AL1060" s="23">
        <f t="shared" si="0"/>
        <v>475</v>
      </c>
      <c r="AM1060" s="39" t="s">
        <v>191</v>
      </c>
      <c r="AN1060" s="41" t="s">
        <v>115</v>
      </c>
      <c r="AO1060" s="39" t="s">
        <v>116</v>
      </c>
      <c r="AP1060" s="40"/>
      <c r="AQ1060" s="38" t="s">
        <v>1657</v>
      </c>
      <c r="AR1060" s="39" t="s">
        <v>207</v>
      </c>
      <c r="AS1060" s="40">
        <v>1.3</v>
      </c>
      <c r="AT1060" s="40">
        <v>92.6</v>
      </c>
      <c r="AU1060" s="41">
        <v>42</v>
      </c>
      <c r="AV1060" s="31"/>
      <c r="AW1060" s="26"/>
      <c r="AX1060" s="26"/>
      <c r="AY1060" s="26">
        <v>2</v>
      </c>
      <c r="AZ1060" s="26"/>
      <c r="BA1060" s="25"/>
      <c r="BB1060" s="24">
        <v>166</v>
      </c>
      <c r="BC1060" s="26">
        <v>75</v>
      </c>
      <c r="BD1060" s="32" t="s">
        <v>119</v>
      </c>
      <c r="BE1060" s="32">
        <v>50</v>
      </c>
      <c r="BF1060" s="35" t="s">
        <v>128</v>
      </c>
      <c r="BG1060" s="26" t="s">
        <v>120</v>
      </c>
      <c r="BH1060" s="29">
        <v>20</v>
      </c>
      <c r="BI1060" s="26" t="s">
        <v>115</v>
      </c>
      <c r="BJ1060" s="41"/>
      <c r="BK1060" s="36"/>
      <c r="BL1060" s="204" t="str">
        <f t="shared" si="17"/>
        <v>insert into Pokemon values ( 1059, Frosmoth, level, 70,  65,  60, 125,  90,  65, trainer,  0)</v>
      </c>
    </row>
    <row r="1061" spans="1:64" ht="12.75" customHeight="1">
      <c r="A1061" s="86">
        <v>874</v>
      </c>
      <c r="B1061" s="137" t="s">
        <v>1659</v>
      </c>
      <c r="C1061" s="137"/>
      <c r="D1061" s="138"/>
      <c r="E1061" s="139"/>
      <c r="F1061" s="139"/>
      <c r="G1061" s="139"/>
      <c r="H1061" s="139"/>
      <c r="I1061" s="139"/>
      <c r="J1061" s="139"/>
      <c r="K1061" s="139"/>
      <c r="L1061" s="139"/>
      <c r="M1061" s="139"/>
      <c r="N1061" s="139"/>
      <c r="O1061" s="139"/>
      <c r="P1061" s="139"/>
      <c r="Q1061" s="139"/>
      <c r="R1061" s="139"/>
      <c r="S1061" s="139"/>
      <c r="T1061" s="139"/>
      <c r="U1061" s="139"/>
      <c r="V1061" s="139"/>
      <c r="W1061" s="139"/>
      <c r="X1061" s="139"/>
      <c r="Y1061" s="139"/>
      <c r="Z1061" s="139"/>
      <c r="AA1061" s="139">
        <v>369</v>
      </c>
      <c r="AB1061" s="139"/>
      <c r="AC1061" s="139">
        <v>89</v>
      </c>
      <c r="AD1061" s="139"/>
      <c r="AE1061" s="140">
        <v>319</v>
      </c>
      <c r="AF1061" s="17">
        <v>100</v>
      </c>
      <c r="AG1061" s="18">
        <v>125</v>
      </c>
      <c r="AH1061" s="19">
        <v>135</v>
      </c>
      <c r="AI1061" s="20">
        <v>20</v>
      </c>
      <c r="AJ1061" s="21">
        <v>20</v>
      </c>
      <c r="AK1061" s="22">
        <v>70</v>
      </c>
      <c r="AL1061" s="23">
        <f t="shared" si="0"/>
        <v>470</v>
      </c>
      <c r="AM1061" s="39" t="s">
        <v>292</v>
      </c>
      <c r="AN1061" s="41"/>
      <c r="AO1061" s="39" t="s">
        <v>1660</v>
      </c>
      <c r="AP1061" s="40"/>
      <c r="AQ1061" s="38"/>
      <c r="AR1061" s="39" t="s">
        <v>488</v>
      </c>
      <c r="AS1061" s="40">
        <v>2.5</v>
      </c>
      <c r="AT1061" s="40">
        <v>1146.4000000000001</v>
      </c>
      <c r="AU1061" s="41">
        <v>520</v>
      </c>
      <c r="AV1061" s="31"/>
      <c r="AW1061" s="26"/>
      <c r="AX1061" s="26">
        <v>2</v>
      </c>
      <c r="AY1061" s="26"/>
      <c r="AZ1061" s="26"/>
      <c r="BA1061" s="25"/>
      <c r="BB1061" s="24">
        <v>165</v>
      </c>
      <c r="BC1061" s="26">
        <v>60</v>
      </c>
      <c r="BD1061" s="32" t="s">
        <v>288</v>
      </c>
      <c r="BE1061" s="32">
        <v>50</v>
      </c>
      <c r="BF1061" s="35" t="s">
        <v>313</v>
      </c>
      <c r="BG1061" s="26" t="s">
        <v>120</v>
      </c>
      <c r="BH1061" s="29">
        <v>25</v>
      </c>
      <c r="BI1061" s="26" t="s">
        <v>329</v>
      </c>
      <c r="BJ1061" s="41"/>
      <c r="BK1061" s="36"/>
      <c r="BL1061" s="204" t="str">
        <f t="shared" si="17"/>
        <v>insert into Pokemon values ( 1060, Stonjourner, level, 100,  125,  135, 20,  20,  70, trainer,  0)</v>
      </c>
    </row>
    <row r="1062" spans="1:64" ht="12.75" customHeight="1">
      <c r="A1062" s="86">
        <v>875</v>
      </c>
      <c r="B1062" s="137" t="s">
        <v>1661</v>
      </c>
      <c r="C1062" s="137"/>
      <c r="D1062" s="138"/>
      <c r="E1062" s="139"/>
      <c r="F1062" s="139"/>
      <c r="G1062" s="139"/>
      <c r="H1062" s="139"/>
      <c r="I1062" s="139"/>
      <c r="J1062" s="139"/>
      <c r="K1062" s="139"/>
      <c r="L1062" s="139"/>
      <c r="M1062" s="139"/>
      <c r="N1062" s="139"/>
      <c r="O1062" s="139"/>
      <c r="P1062" s="139"/>
      <c r="Q1062" s="139"/>
      <c r="R1062" s="139"/>
      <c r="S1062" s="139"/>
      <c r="T1062" s="139"/>
      <c r="U1062" s="139"/>
      <c r="V1062" s="139"/>
      <c r="W1062" s="139"/>
      <c r="X1062" s="139"/>
      <c r="Y1062" s="139"/>
      <c r="Z1062" s="139"/>
      <c r="AA1062" s="139">
        <v>370</v>
      </c>
      <c r="AB1062" s="139"/>
      <c r="AC1062" s="139">
        <v>90</v>
      </c>
      <c r="AD1062" s="139"/>
      <c r="AE1062" s="140">
        <v>320</v>
      </c>
      <c r="AF1062" s="17">
        <v>75</v>
      </c>
      <c r="AG1062" s="18">
        <v>80</v>
      </c>
      <c r="AH1062" s="19">
        <v>110</v>
      </c>
      <c r="AI1062" s="20">
        <v>65</v>
      </c>
      <c r="AJ1062" s="21">
        <v>90</v>
      </c>
      <c r="AK1062" s="22">
        <v>50</v>
      </c>
      <c r="AL1062" s="23">
        <f t="shared" si="0"/>
        <v>470</v>
      </c>
      <c r="AM1062" s="39" t="s">
        <v>191</v>
      </c>
      <c r="AN1062" s="41"/>
      <c r="AO1062" s="39" t="s">
        <v>1662</v>
      </c>
      <c r="AP1062" s="40"/>
      <c r="AQ1062" s="38"/>
      <c r="AR1062" s="39" t="s">
        <v>139</v>
      </c>
      <c r="AS1062" s="40">
        <v>1.4</v>
      </c>
      <c r="AT1062" s="40">
        <v>196.2</v>
      </c>
      <c r="AU1062" s="41">
        <v>89</v>
      </c>
      <c r="AV1062" s="31"/>
      <c r="AW1062" s="26"/>
      <c r="AX1062" s="26">
        <v>2</v>
      </c>
      <c r="AY1062" s="26"/>
      <c r="AZ1062" s="26"/>
      <c r="BA1062" s="25"/>
      <c r="BB1062" s="24">
        <v>165</v>
      </c>
      <c r="BC1062" s="26">
        <v>60</v>
      </c>
      <c r="BD1062" s="32" t="s">
        <v>288</v>
      </c>
      <c r="BE1062" s="32">
        <v>50</v>
      </c>
      <c r="BF1062" s="35" t="s">
        <v>107</v>
      </c>
      <c r="BG1062" s="26" t="s">
        <v>120</v>
      </c>
      <c r="BH1062" s="29">
        <v>25</v>
      </c>
      <c r="BI1062" s="26" t="s">
        <v>108</v>
      </c>
      <c r="BJ1062" s="41" t="s">
        <v>156</v>
      </c>
      <c r="BK1062" s="36"/>
      <c r="BL1062" s="204" t="str">
        <f t="shared" si="17"/>
        <v>insert into Pokemon values ( 1061, Eiscue (Ice Face), level, 75,  80,  110, 65,  90,  50, trainer,  0)</v>
      </c>
    </row>
    <row r="1063" spans="1:64" ht="12.75" customHeight="1">
      <c r="A1063" s="86">
        <v>875.1</v>
      </c>
      <c r="B1063" s="137" t="s">
        <v>1663</v>
      </c>
      <c r="C1063" s="137"/>
      <c r="D1063" s="138"/>
      <c r="E1063" s="139"/>
      <c r="F1063" s="139"/>
      <c r="G1063" s="139"/>
      <c r="H1063" s="139"/>
      <c r="I1063" s="139"/>
      <c r="J1063" s="139"/>
      <c r="K1063" s="139"/>
      <c r="L1063" s="139"/>
      <c r="M1063" s="139"/>
      <c r="N1063" s="139"/>
      <c r="O1063" s="139"/>
      <c r="P1063" s="139"/>
      <c r="Q1063" s="139"/>
      <c r="R1063" s="139"/>
      <c r="S1063" s="139"/>
      <c r="T1063" s="139"/>
      <c r="U1063" s="139"/>
      <c r="V1063" s="139"/>
      <c r="W1063" s="139"/>
      <c r="X1063" s="139"/>
      <c r="Y1063" s="139"/>
      <c r="Z1063" s="139"/>
      <c r="AA1063" s="139">
        <v>370</v>
      </c>
      <c r="AB1063" s="139"/>
      <c r="AC1063" s="139">
        <v>90</v>
      </c>
      <c r="AD1063" s="139"/>
      <c r="AE1063" s="140">
        <v>320</v>
      </c>
      <c r="AF1063" s="17">
        <v>75</v>
      </c>
      <c r="AG1063" s="18">
        <v>80</v>
      </c>
      <c r="AH1063" s="19">
        <v>70</v>
      </c>
      <c r="AI1063" s="20">
        <v>65</v>
      </c>
      <c r="AJ1063" s="21">
        <v>50</v>
      </c>
      <c r="AK1063" s="22">
        <v>130</v>
      </c>
      <c r="AL1063" s="23">
        <f t="shared" si="0"/>
        <v>470</v>
      </c>
      <c r="AM1063" s="39" t="s">
        <v>191</v>
      </c>
      <c r="AN1063" s="41"/>
      <c r="AO1063" s="39" t="s">
        <v>1662</v>
      </c>
      <c r="AP1063" s="40"/>
      <c r="AQ1063" s="38"/>
      <c r="AR1063" s="39" t="s">
        <v>139</v>
      </c>
      <c r="AS1063" s="40">
        <v>1.4</v>
      </c>
      <c r="AT1063" s="40">
        <v>196.2</v>
      </c>
      <c r="AU1063" s="41">
        <v>89</v>
      </c>
      <c r="AV1063" s="31"/>
      <c r="AW1063" s="26"/>
      <c r="AX1063" s="26">
        <v>2</v>
      </c>
      <c r="AY1063" s="26"/>
      <c r="AZ1063" s="26"/>
      <c r="BA1063" s="25"/>
      <c r="BB1063" s="24">
        <v>165</v>
      </c>
      <c r="BC1063" s="26">
        <v>60</v>
      </c>
      <c r="BD1063" s="32" t="s">
        <v>288</v>
      </c>
      <c r="BE1063" s="32">
        <v>50</v>
      </c>
      <c r="BF1063" s="35" t="s">
        <v>107</v>
      </c>
      <c r="BG1063" s="26" t="s">
        <v>120</v>
      </c>
      <c r="BH1063" s="29">
        <v>25</v>
      </c>
      <c r="BI1063" s="26" t="s">
        <v>108</v>
      </c>
      <c r="BJ1063" s="41" t="s">
        <v>156</v>
      </c>
      <c r="BK1063" s="36"/>
      <c r="BL1063" s="204" t="str">
        <f t="shared" si="17"/>
        <v>insert into Pokemon values ( 1062, Eiscue (No Ice Face), level, 75,  80,  70, 65,  50,  130, trainer,  0)</v>
      </c>
    </row>
    <row r="1064" spans="1:64" ht="12.75" customHeight="1">
      <c r="A1064" s="86">
        <v>876</v>
      </c>
      <c r="B1064" s="137" t="s">
        <v>1664</v>
      </c>
      <c r="C1064" s="137"/>
      <c r="D1064" s="138"/>
      <c r="E1064" s="139"/>
      <c r="F1064" s="139"/>
      <c r="G1064" s="139"/>
      <c r="H1064" s="139"/>
      <c r="I1064" s="139"/>
      <c r="J1064" s="139"/>
      <c r="K1064" s="139"/>
      <c r="L1064" s="139"/>
      <c r="M1064" s="139"/>
      <c r="N1064" s="139"/>
      <c r="O1064" s="139"/>
      <c r="P1064" s="139"/>
      <c r="Q1064" s="139"/>
      <c r="R1064" s="139"/>
      <c r="S1064" s="139"/>
      <c r="T1064" s="139"/>
      <c r="U1064" s="139"/>
      <c r="V1064" s="139"/>
      <c r="W1064" s="139"/>
      <c r="X1064" s="139"/>
      <c r="Y1064" s="139"/>
      <c r="Z1064" s="139"/>
      <c r="AA1064" s="139">
        <v>337</v>
      </c>
      <c r="AB1064" s="139"/>
      <c r="AC1064" s="139">
        <v>171</v>
      </c>
      <c r="AD1064" s="139"/>
      <c r="AE1064" s="140">
        <v>241</v>
      </c>
      <c r="AF1064" s="17">
        <v>60</v>
      </c>
      <c r="AG1064" s="18">
        <v>65</v>
      </c>
      <c r="AH1064" s="19">
        <v>55</v>
      </c>
      <c r="AI1064" s="20">
        <v>105</v>
      </c>
      <c r="AJ1064" s="21">
        <v>95</v>
      </c>
      <c r="AK1064" s="22">
        <v>95</v>
      </c>
      <c r="AL1064" s="23">
        <f t="shared" si="0"/>
        <v>475</v>
      </c>
      <c r="AM1064" s="39" t="s">
        <v>184</v>
      </c>
      <c r="AN1064" s="41" t="s">
        <v>141</v>
      </c>
      <c r="AO1064" s="39" t="s">
        <v>234</v>
      </c>
      <c r="AP1064" s="40" t="s">
        <v>304</v>
      </c>
      <c r="AQ1064" s="38" t="s">
        <v>1665</v>
      </c>
      <c r="AR1064" s="39" t="s">
        <v>211</v>
      </c>
      <c r="AS1064" s="40">
        <v>0.9</v>
      </c>
      <c r="AT1064" s="40">
        <v>61.7</v>
      </c>
      <c r="AU1064" s="41">
        <v>28</v>
      </c>
      <c r="AV1064" s="31"/>
      <c r="AW1064" s="26"/>
      <c r="AX1064" s="26"/>
      <c r="AY1064" s="26">
        <v>2</v>
      </c>
      <c r="AZ1064" s="26"/>
      <c r="BA1064" s="25"/>
      <c r="BB1064" s="24">
        <v>166</v>
      </c>
      <c r="BC1064" s="26">
        <v>30</v>
      </c>
      <c r="BD1064" s="32" t="s">
        <v>217</v>
      </c>
      <c r="BE1064" s="32">
        <v>140</v>
      </c>
      <c r="BF1064" s="35" t="s">
        <v>155</v>
      </c>
      <c r="BG1064" s="26" t="s">
        <v>120</v>
      </c>
      <c r="BH1064" s="29">
        <v>40</v>
      </c>
      <c r="BI1064" s="26" t="s">
        <v>179</v>
      </c>
      <c r="BJ1064" s="41"/>
      <c r="BK1064" s="36"/>
      <c r="BL1064" s="204" t="str">
        <f t="shared" si="17"/>
        <v>insert into Pokemon values ( 1063, Indeedee (Male), level, 60,  65,  55, 105,  95,  95, trainer,  0)</v>
      </c>
    </row>
    <row r="1065" spans="1:64" ht="12.75" customHeight="1">
      <c r="A1065" s="86">
        <v>876.1</v>
      </c>
      <c r="B1065" s="137" t="s">
        <v>1666</v>
      </c>
      <c r="C1065" s="137"/>
      <c r="D1065" s="138"/>
      <c r="E1065" s="139"/>
      <c r="F1065" s="139"/>
      <c r="G1065" s="139"/>
      <c r="H1065" s="139"/>
      <c r="I1065" s="139"/>
      <c r="J1065" s="139"/>
      <c r="K1065" s="139"/>
      <c r="L1065" s="139"/>
      <c r="M1065" s="139"/>
      <c r="N1065" s="139"/>
      <c r="O1065" s="139"/>
      <c r="P1065" s="139"/>
      <c r="Q1065" s="139"/>
      <c r="R1065" s="139"/>
      <c r="S1065" s="139"/>
      <c r="T1065" s="139"/>
      <c r="U1065" s="139"/>
      <c r="V1065" s="139"/>
      <c r="W1065" s="139"/>
      <c r="X1065" s="139"/>
      <c r="Y1065" s="139"/>
      <c r="Z1065" s="139"/>
      <c r="AA1065" s="139">
        <v>337</v>
      </c>
      <c r="AB1065" s="139"/>
      <c r="AC1065" s="139">
        <v>171</v>
      </c>
      <c r="AD1065" s="139"/>
      <c r="AE1065" s="140">
        <v>241</v>
      </c>
      <c r="AF1065" s="17">
        <v>70</v>
      </c>
      <c r="AG1065" s="18">
        <v>55</v>
      </c>
      <c r="AH1065" s="19">
        <v>65</v>
      </c>
      <c r="AI1065" s="20">
        <v>95</v>
      </c>
      <c r="AJ1065" s="21">
        <v>105</v>
      </c>
      <c r="AK1065" s="22">
        <v>85</v>
      </c>
      <c r="AL1065" s="23">
        <f t="shared" si="0"/>
        <v>475</v>
      </c>
      <c r="AM1065" s="39" t="s">
        <v>184</v>
      </c>
      <c r="AN1065" s="41" t="s">
        <v>141</v>
      </c>
      <c r="AO1065" s="39" t="s">
        <v>347</v>
      </c>
      <c r="AP1065" s="40" t="s">
        <v>304</v>
      </c>
      <c r="AQ1065" s="38" t="s">
        <v>1665</v>
      </c>
      <c r="AR1065" s="39" t="s">
        <v>211</v>
      </c>
      <c r="AS1065" s="40">
        <v>0.9</v>
      </c>
      <c r="AT1065" s="40">
        <v>61.7</v>
      </c>
      <c r="AU1065" s="41">
        <v>28</v>
      </c>
      <c r="AV1065" s="31"/>
      <c r="AW1065" s="26"/>
      <c r="AX1065" s="26"/>
      <c r="AY1065" s="26"/>
      <c r="AZ1065" s="26">
        <v>2</v>
      </c>
      <c r="BA1065" s="25"/>
      <c r="BB1065" s="24">
        <v>166</v>
      </c>
      <c r="BC1065" s="26">
        <v>30</v>
      </c>
      <c r="BD1065" s="32" t="s">
        <v>217</v>
      </c>
      <c r="BE1065" s="32">
        <v>140</v>
      </c>
      <c r="BF1065" s="35" t="s">
        <v>155</v>
      </c>
      <c r="BG1065" s="26" t="s">
        <v>120</v>
      </c>
      <c r="BH1065" s="29">
        <v>40</v>
      </c>
      <c r="BI1065" s="26" t="s">
        <v>179</v>
      </c>
      <c r="BJ1065" s="41"/>
      <c r="BK1065" s="36"/>
      <c r="BL1065" s="204" t="str">
        <f t="shared" si="17"/>
        <v>insert into Pokemon values ( 1064, Indeedee (Female), level, 70,  55,  65, 95,  105,  85, trainer,  0)</v>
      </c>
    </row>
    <row r="1066" spans="1:64" ht="12.75" customHeight="1">
      <c r="A1066" s="86">
        <v>877</v>
      </c>
      <c r="B1066" s="137" t="s">
        <v>1667</v>
      </c>
      <c r="C1066" s="137"/>
      <c r="D1066" s="138"/>
      <c r="E1066" s="139"/>
      <c r="F1066" s="139"/>
      <c r="G1066" s="139"/>
      <c r="H1066" s="139"/>
      <c r="I1066" s="139"/>
      <c r="J1066" s="139"/>
      <c r="K1066" s="139"/>
      <c r="L1066" s="139"/>
      <c r="M1066" s="139"/>
      <c r="N1066" s="139"/>
      <c r="O1066" s="139"/>
      <c r="P1066" s="139"/>
      <c r="Q1066" s="139"/>
      <c r="R1066" s="139"/>
      <c r="S1066" s="139"/>
      <c r="T1066" s="139"/>
      <c r="U1066" s="139"/>
      <c r="V1066" s="139"/>
      <c r="W1066" s="139"/>
      <c r="X1066" s="139"/>
      <c r="Y1066" s="139"/>
      <c r="Z1066" s="139"/>
      <c r="AA1066" s="139">
        <v>344</v>
      </c>
      <c r="AB1066" s="139">
        <v>104</v>
      </c>
      <c r="AC1066" s="139">
        <v>157</v>
      </c>
      <c r="AD1066" s="139"/>
      <c r="AE1066" s="140"/>
      <c r="AF1066" s="17">
        <v>58</v>
      </c>
      <c r="AG1066" s="18">
        <v>95</v>
      </c>
      <c r="AH1066" s="19">
        <v>58</v>
      </c>
      <c r="AI1066" s="20">
        <v>70</v>
      </c>
      <c r="AJ1066" s="21">
        <v>58</v>
      </c>
      <c r="AK1066" s="22">
        <v>97</v>
      </c>
      <c r="AL1066" s="23">
        <f t="shared" si="0"/>
        <v>436</v>
      </c>
      <c r="AM1066" s="39" t="s">
        <v>175</v>
      </c>
      <c r="AN1066" s="41" t="s">
        <v>160</v>
      </c>
      <c r="AO1066" s="39" t="s">
        <v>1668</v>
      </c>
      <c r="AP1066" s="40"/>
      <c r="AQ1066" s="38"/>
      <c r="AR1066" s="39" t="s">
        <v>118</v>
      </c>
      <c r="AS1066" s="40">
        <v>0.3</v>
      </c>
      <c r="AT1066" s="40">
        <v>6.6</v>
      </c>
      <c r="AU1066" s="41">
        <v>3</v>
      </c>
      <c r="AV1066" s="31"/>
      <c r="AW1066" s="26"/>
      <c r="AX1066" s="26"/>
      <c r="AY1066" s="26"/>
      <c r="AZ1066" s="26"/>
      <c r="BA1066" s="25">
        <v>2</v>
      </c>
      <c r="BB1066" s="24">
        <v>153</v>
      </c>
      <c r="BC1066" s="26">
        <v>180</v>
      </c>
      <c r="BD1066" s="32" t="s">
        <v>119</v>
      </c>
      <c r="BE1066" s="32">
        <v>50</v>
      </c>
      <c r="BF1066" s="35" t="s">
        <v>132</v>
      </c>
      <c r="BG1066" s="26" t="s">
        <v>120</v>
      </c>
      <c r="BH1066" s="40">
        <v>10</v>
      </c>
      <c r="BI1066" s="26" t="s">
        <v>156</v>
      </c>
      <c r="BJ1066" s="41" t="s">
        <v>179</v>
      </c>
      <c r="BK1066" s="36"/>
      <c r="BL1066" s="204" t="str">
        <f t="shared" si="17"/>
        <v>insert into Pokemon values ( 1065, Morpeko (Full Belly), level, 58,  95,  58, 70,  58,  97, trainer,  0)</v>
      </c>
    </row>
    <row r="1067" spans="1:64" ht="12.75" customHeight="1">
      <c r="A1067" s="86">
        <v>877.1</v>
      </c>
      <c r="B1067" s="137" t="s">
        <v>1669</v>
      </c>
      <c r="C1067" s="137"/>
      <c r="D1067" s="138"/>
      <c r="E1067" s="139"/>
      <c r="F1067" s="139"/>
      <c r="G1067" s="139"/>
      <c r="H1067" s="139"/>
      <c r="I1067" s="139"/>
      <c r="J1067" s="139"/>
      <c r="K1067" s="139"/>
      <c r="L1067" s="139"/>
      <c r="M1067" s="139"/>
      <c r="N1067" s="139"/>
      <c r="O1067" s="139"/>
      <c r="P1067" s="139"/>
      <c r="Q1067" s="139"/>
      <c r="R1067" s="139"/>
      <c r="S1067" s="139"/>
      <c r="T1067" s="139"/>
      <c r="U1067" s="139"/>
      <c r="V1067" s="139"/>
      <c r="W1067" s="139"/>
      <c r="X1067" s="139"/>
      <c r="Y1067" s="139"/>
      <c r="Z1067" s="139"/>
      <c r="AA1067" s="139">
        <v>344</v>
      </c>
      <c r="AB1067" s="139">
        <v>104</v>
      </c>
      <c r="AC1067" s="139">
        <v>157</v>
      </c>
      <c r="AD1067" s="139"/>
      <c r="AE1067" s="140"/>
      <c r="AF1067" s="17">
        <v>58</v>
      </c>
      <c r="AG1067" s="18">
        <v>95</v>
      </c>
      <c r="AH1067" s="19">
        <v>58</v>
      </c>
      <c r="AI1067" s="20">
        <v>70</v>
      </c>
      <c r="AJ1067" s="21">
        <v>58</v>
      </c>
      <c r="AK1067" s="22">
        <v>97</v>
      </c>
      <c r="AL1067" s="23">
        <f t="shared" si="0"/>
        <v>436</v>
      </c>
      <c r="AM1067" s="39" t="s">
        <v>175</v>
      </c>
      <c r="AN1067" s="41" t="s">
        <v>160</v>
      </c>
      <c r="AO1067" s="39" t="s">
        <v>1668</v>
      </c>
      <c r="AP1067" s="40"/>
      <c r="AQ1067" s="38"/>
      <c r="AR1067" s="39" t="s">
        <v>118</v>
      </c>
      <c r="AS1067" s="40">
        <v>0.3</v>
      </c>
      <c r="AT1067" s="40">
        <v>6.6</v>
      </c>
      <c r="AU1067" s="41">
        <v>3</v>
      </c>
      <c r="AV1067" s="31"/>
      <c r="AW1067" s="26"/>
      <c r="AX1067" s="26"/>
      <c r="AY1067" s="26"/>
      <c r="AZ1067" s="26"/>
      <c r="BA1067" s="25">
        <v>2</v>
      </c>
      <c r="BB1067" s="24">
        <v>153</v>
      </c>
      <c r="BC1067" s="26">
        <v>180</v>
      </c>
      <c r="BD1067" s="32" t="s">
        <v>119</v>
      </c>
      <c r="BE1067" s="32">
        <v>50</v>
      </c>
      <c r="BF1067" s="35" t="s">
        <v>155</v>
      </c>
      <c r="BG1067" s="26" t="s">
        <v>120</v>
      </c>
      <c r="BH1067" s="40">
        <v>10</v>
      </c>
      <c r="BI1067" s="26" t="s">
        <v>156</v>
      </c>
      <c r="BJ1067" s="41" t="s">
        <v>179</v>
      </c>
      <c r="BK1067" s="36"/>
      <c r="BL1067" s="204" t="str">
        <f t="shared" si="17"/>
        <v>insert into Pokemon values ( 1066, Morpeko (Hangry), level, 58,  95,  58, 70,  58,  97, trainer,  0)</v>
      </c>
    </row>
    <row r="1068" spans="1:64" ht="12.75" customHeight="1">
      <c r="A1068" s="86">
        <v>878</v>
      </c>
      <c r="B1068" s="137" t="s">
        <v>1670</v>
      </c>
      <c r="C1068" s="137"/>
      <c r="D1068" s="138"/>
      <c r="E1068" s="139"/>
      <c r="F1068" s="139"/>
      <c r="G1068" s="139"/>
      <c r="H1068" s="139"/>
      <c r="I1068" s="139"/>
      <c r="J1068" s="139"/>
      <c r="K1068" s="139"/>
      <c r="L1068" s="139"/>
      <c r="M1068" s="139"/>
      <c r="N1068" s="139"/>
      <c r="O1068" s="139"/>
      <c r="P1068" s="139"/>
      <c r="Q1068" s="139"/>
      <c r="R1068" s="139"/>
      <c r="S1068" s="139"/>
      <c r="T1068" s="139"/>
      <c r="U1068" s="139"/>
      <c r="V1068" s="139"/>
      <c r="W1068" s="139"/>
      <c r="X1068" s="139"/>
      <c r="Y1068" s="139"/>
      <c r="Z1068" s="139"/>
      <c r="AA1068" s="139">
        <v>302</v>
      </c>
      <c r="AB1068" s="139"/>
      <c r="AC1068" s="139">
        <v>108</v>
      </c>
      <c r="AD1068" s="139"/>
      <c r="AE1068" s="140">
        <v>124</v>
      </c>
      <c r="AF1068" s="17">
        <v>72</v>
      </c>
      <c r="AG1068" s="18">
        <v>80</v>
      </c>
      <c r="AH1068" s="19">
        <v>49</v>
      </c>
      <c r="AI1068" s="20">
        <v>40</v>
      </c>
      <c r="AJ1068" s="21">
        <v>49</v>
      </c>
      <c r="AK1068" s="22">
        <v>40</v>
      </c>
      <c r="AL1068" s="23">
        <f t="shared" si="0"/>
        <v>330</v>
      </c>
      <c r="AM1068" s="39" t="s">
        <v>192</v>
      </c>
      <c r="AN1068" s="41"/>
      <c r="AO1068" s="39" t="s">
        <v>206</v>
      </c>
      <c r="AP1068" s="40"/>
      <c r="AQ1068" s="38" t="s">
        <v>765</v>
      </c>
      <c r="AR1068" s="39" t="s">
        <v>167</v>
      </c>
      <c r="AS1068" s="40">
        <v>1.2</v>
      </c>
      <c r="AT1068" s="40">
        <v>220.5</v>
      </c>
      <c r="AU1068" s="41">
        <v>100</v>
      </c>
      <c r="AV1068" s="31"/>
      <c r="AW1068" s="26">
        <v>1</v>
      </c>
      <c r="AX1068" s="26"/>
      <c r="AY1068" s="26"/>
      <c r="AZ1068" s="26"/>
      <c r="BA1068" s="25"/>
      <c r="BB1068" s="24">
        <v>66</v>
      </c>
      <c r="BC1068" s="26">
        <v>190</v>
      </c>
      <c r="BD1068" s="32" t="s">
        <v>119</v>
      </c>
      <c r="BE1068" s="32">
        <v>50</v>
      </c>
      <c r="BF1068" s="35" t="s">
        <v>132</v>
      </c>
      <c r="BG1068" s="26" t="s">
        <v>120</v>
      </c>
      <c r="BH1068" s="29">
        <v>25</v>
      </c>
      <c r="BI1068" s="26" t="s">
        <v>156</v>
      </c>
      <c r="BJ1068" s="41" t="s">
        <v>329</v>
      </c>
      <c r="BK1068" s="36" t="s">
        <v>372</v>
      </c>
      <c r="BL1068" s="204" t="str">
        <f t="shared" si="17"/>
        <v>insert into Pokemon values ( 1067, Cufant, level, 72,  80,  49, 40,  49,  40, trainer,  Lv. 34)</v>
      </c>
    </row>
    <row r="1069" spans="1:64" ht="12.75" customHeight="1">
      <c r="A1069" s="86">
        <v>879</v>
      </c>
      <c r="B1069" s="137" t="s">
        <v>1671</v>
      </c>
      <c r="C1069" s="137"/>
      <c r="D1069" s="138"/>
      <c r="E1069" s="139"/>
      <c r="F1069" s="139"/>
      <c r="G1069" s="139"/>
      <c r="H1069" s="139"/>
      <c r="I1069" s="139"/>
      <c r="J1069" s="139"/>
      <c r="K1069" s="139"/>
      <c r="L1069" s="139"/>
      <c r="M1069" s="139"/>
      <c r="N1069" s="139"/>
      <c r="O1069" s="139"/>
      <c r="P1069" s="139"/>
      <c r="Q1069" s="139"/>
      <c r="R1069" s="139"/>
      <c r="S1069" s="139"/>
      <c r="T1069" s="139"/>
      <c r="U1069" s="139"/>
      <c r="V1069" s="139"/>
      <c r="W1069" s="139"/>
      <c r="X1069" s="139"/>
      <c r="Y1069" s="139"/>
      <c r="Z1069" s="139"/>
      <c r="AA1069" s="139">
        <v>303</v>
      </c>
      <c r="AB1069" s="139"/>
      <c r="AC1069" s="139">
        <v>109</v>
      </c>
      <c r="AD1069" s="139"/>
      <c r="AE1069" s="140">
        <v>125</v>
      </c>
      <c r="AF1069" s="17">
        <v>122</v>
      </c>
      <c r="AG1069" s="18">
        <v>130</v>
      </c>
      <c r="AH1069" s="19">
        <v>69</v>
      </c>
      <c r="AI1069" s="20">
        <v>80</v>
      </c>
      <c r="AJ1069" s="21">
        <v>69</v>
      </c>
      <c r="AK1069" s="22">
        <v>30</v>
      </c>
      <c r="AL1069" s="23">
        <f t="shared" si="0"/>
        <v>500</v>
      </c>
      <c r="AM1069" s="39" t="s">
        <v>192</v>
      </c>
      <c r="AN1069" s="41"/>
      <c r="AO1069" s="39" t="s">
        <v>206</v>
      </c>
      <c r="AP1069" s="40"/>
      <c r="AQ1069" s="38" t="s">
        <v>765</v>
      </c>
      <c r="AR1069" s="39" t="s">
        <v>436</v>
      </c>
      <c r="AS1069" s="40">
        <v>3</v>
      </c>
      <c r="AT1069" s="40">
        <v>1433</v>
      </c>
      <c r="AU1069" s="41">
        <v>650</v>
      </c>
      <c r="AV1069" s="31"/>
      <c r="AW1069" s="26">
        <v>2</v>
      </c>
      <c r="AX1069" s="26"/>
      <c r="AY1069" s="26"/>
      <c r="AZ1069" s="26"/>
      <c r="BA1069" s="25"/>
      <c r="BB1069" s="24">
        <v>175</v>
      </c>
      <c r="BC1069" s="26">
        <v>90</v>
      </c>
      <c r="BD1069" s="32" t="s">
        <v>119</v>
      </c>
      <c r="BE1069" s="32">
        <v>50</v>
      </c>
      <c r="BF1069" s="35" t="s">
        <v>71</v>
      </c>
      <c r="BG1069" s="26" t="s">
        <v>120</v>
      </c>
      <c r="BH1069" s="29">
        <v>25</v>
      </c>
      <c r="BI1069" s="26" t="s">
        <v>156</v>
      </c>
      <c r="BJ1069" s="41" t="s">
        <v>329</v>
      </c>
      <c r="BK1069" s="36"/>
      <c r="BL1069" s="204" t="str">
        <f t="shared" si="17"/>
        <v>insert into Pokemon values ( 1068, Copperajah, level, 122,  130,  69, 80,  69,  30, trainer,  0)</v>
      </c>
    </row>
    <row r="1070" spans="1:64" ht="12.75" customHeight="1">
      <c r="A1070" s="86">
        <v>880</v>
      </c>
      <c r="B1070" s="137" t="s">
        <v>1672</v>
      </c>
      <c r="C1070" s="137" t="s">
        <v>503</v>
      </c>
      <c r="D1070" s="138"/>
      <c r="E1070" s="139"/>
      <c r="F1070" s="139"/>
      <c r="G1070" s="139"/>
      <c r="H1070" s="139"/>
      <c r="I1070" s="139"/>
      <c r="J1070" s="139"/>
      <c r="K1070" s="139"/>
      <c r="L1070" s="139"/>
      <c r="M1070" s="139"/>
      <c r="N1070" s="139"/>
      <c r="O1070" s="139"/>
      <c r="P1070" s="139"/>
      <c r="Q1070" s="139"/>
      <c r="R1070" s="139"/>
      <c r="S1070" s="139"/>
      <c r="T1070" s="139"/>
      <c r="U1070" s="139"/>
      <c r="V1070" s="139"/>
      <c r="W1070" s="139"/>
      <c r="X1070" s="139"/>
      <c r="Y1070" s="139"/>
      <c r="Z1070" s="139"/>
      <c r="AA1070" s="139">
        <v>374</v>
      </c>
      <c r="AB1070" s="139"/>
      <c r="AC1070" s="139"/>
      <c r="AD1070" s="139"/>
      <c r="AE1070" s="140"/>
      <c r="AF1070" s="17">
        <v>90</v>
      </c>
      <c r="AG1070" s="18">
        <v>100</v>
      </c>
      <c r="AH1070" s="19">
        <v>90</v>
      </c>
      <c r="AI1070" s="20">
        <v>80</v>
      </c>
      <c r="AJ1070" s="21">
        <v>70</v>
      </c>
      <c r="AK1070" s="22">
        <v>75</v>
      </c>
      <c r="AL1070" s="23">
        <f t="shared" si="0"/>
        <v>505</v>
      </c>
      <c r="AM1070" s="39" t="s">
        <v>175</v>
      </c>
      <c r="AN1070" s="41" t="s">
        <v>90</v>
      </c>
      <c r="AO1070" s="39" t="s">
        <v>496</v>
      </c>
      <c r="AP1070" s="40" t="s">
        <v>154</v>
      </c>
      <c r="AQ1070" s="38" t="s">
        <v>189</v>
      </c>
      <c r="AR1070" s="39" t="s">
        <v>368</v>
      </c>
      <c r="AS1070" s="40">
        <v>1.8</v>
      </c>
      <c r="AT1070" s="40">
        <v>418.9</v>
      </c>
      <c r="AU1070" s="41">
        <v>190</v>
      </c>
      <c r="AV1070" s="31"/>
      <c r="AW1070" s="26">
        <v>2</v>
      </c>
      <c r="AX1070" s="26"/>
      <c r="AY1070" s="26"/>
      <c r="AZ1070" s="26"/>
      <c r="BA1070" s="25"/>
      <c r="BB1070" s="24">
        <v>177</v>
      </c>
      <c r="BC1070" s="26">
        <v>45</v>
      </c>
      <c r="BD1070" s="32" t="s">
        <v>288</v>
      </c>
      <c r="BE1070" s="32">
        <v>50</v>
      </c>
      <c r="BF1070" s="35" t="s">
        <v>71</v>
      </c>
      <c r="BG1070" s="26" t="s">
        <v>359</v>
      </c>
      <c r="BH1070" s="29">
        <v>35</v>
      </c>
      <c r="BI1070" s="26" t="s">
        <v>203</v>
      </c>
      <c r="BJ1070" s="41"/>
      <c r="BK1070" s="36"/>
      <c r="BL1070" s="204" t="str">
        <f t="shared" si="17"/>
        <v>insert into Pokemon values ( 1069, Dracozolt, level, 90,  100,  90, 80,  70,  75, trainer,  0)</v>
      </c>
    </row>
    <row r="1071" spans="1:64" ht="12.75" customHeight="1">
      <c r="A1071" s="86">
        <v>881</v>
      </c>
      <c r="B1071" s="137" t="s">
        <v>1673</v>
      </c>
      <c r="C1071" s="137" t="s">
        <v>503</v>
      </c>
      <c r="D1071" s="138"/>
      <c r="E1071" s="139"/>
      <c r="F1071" s="139"/>
      <c r="G1071" s="139"/>
      <c r="H1071" s="139"/>
      <c r="I1071" s="139"/>
      <c r="J1071" s="139"/>
      <c r="K1071" s="139"/>
      <c r="L1071" s="139"/>
      <c r="M1071" s="139"/>
      <c r="N1071" s="139"/>
      <c r="O1071" s="139"/>
      <c r="P1071" s="139"/>
      <c r="Q1071" s="139"/>
      <c r="R1071" s="139"/>
      <c r="S1071" s="139"/>
      <c r="T1071" s="139"/>
      <c r="U1071" s="139"/>
      <c r="V1071" s="139"/>
      <c r="W1071" s="139"/>
      <c r="X1071" s="139"/>
      <c r="Y1071" s="139"/>
      <c r="Z1071" s="139"/>
      <c r="AA1071" s="139">
        <v>375</v>
      </c>
      <c r="AB1071" s="139"/>
      <c r="AC1071" s="139"/>
      <c r="AD1071" s="139"/>
      <c r="AE1071" s="140"/>
      <c r="AF1071" s="17">
        <v>90</v>
      </c>
      <c r="AG1071" s="18">
        <v>100</v>
      </c>
      <c r="AH1071" s="19">
        <v>90</v>
      </c>
      <c r="AI1071" s="20">
        <v>90</v>
      </c>
      <c r="AJ1071" s="21">
        <v>80</v>
      </c>
      <c r="AK1071" s="22">
        <v>55</v>
      </c>
      <c r="AL1071" s="23">
        <f t="shared" si="0"/>
        <v>505</v>
      </c>
      <c r="AM1071" s="39" t="s">
        <v>175</v>
      </c>
      <c r="AN1071" s="41" t="s">
        <v>191</v>
      </c>
      <c r="AO1071" s="39" t="s">
        <v>496</v>
      </c>
      <c r="AP1071" s="40" t="s">
        <v>176</v>
      </c>
      <c r="AQ1071" s="38" t="s">
        <v>194</v>
      </c>
      <c r="AR1071" s="39" t="s">
        <v>534</v>
      </c>
      <c r="AS1071" s="40">
        <v>2.2999999999999998</v>
      </c>
      <c r="AT1071" s="40">
        <v>330.7</v>
      </c>
      <c r="AU1071" s="41">
        <v>150</v>
      </c>
      <c r="AV1071" s="31"/>
      <c r="AW1071" s="26">
        <v>2</v>
      </c>
      <c r="AX1071" s="26"/>
      <c r="AY1071" s="26"/>
      <c r="AZ1071" s="26"/>
      <c r="BA1071" s="25"/>
      <c r="BB1071" s="24">
        <v>177</v>
      </c>
      <c r="BC1071" s="26">
        <v>45</v>
      </c>
      <c r="BD1071" s="32" t="s">
        <v>288</v>
      </c>
      <c r="BE1071" s="32">
        <v>50</v>
      </c>
      <c r="BF1071" s="35" t="s">
        <v>107</v>
      </c>
      <c r="BG1071" s="26" t="s">
        <v>359</v>
      </c>
      <c r="BH1071" s="29">
        <v>35</v>
      </c>
      <c r="BI1071" s="26" t="s">
        <v>203</v>
      </c>
      <c r="BJ1071" s="41"/>
      <c r="BK1071" s="36"/>
      <c r="BL1071" s="204" t="str">
        <f t="shared" si="17"/>
        <v>insert into Pokemon values ( 1070, Arctozolt, level, 90,  100,  90, 90,  80,  55, trainer,  0)</v>
      </c>
    </row>
    <row r="1072" spans="1:64" ht="12.75" customHeight="1">
      <c r="A1072" s="86">
        <v>882</v>
      </c>
      <c r="B1072" s="137" t="s">
        <v>1674</v>
      </c>
      <c r="C1072" s="137" t="s">
        <v>503</v>
      </c>
      <c r="D1072" s="138"/>
      <c r="E1072" s="139"/>
      <c r="F1072" s="139"/>
      <c r="G1072" s="139"/>
      <c r="H1072" s="139"/>
      <c r="I1072" s="139"/>
      <c r="J1072" s="139"/>
      <c r="K1072" s="139"/>
      <c r="L1072" s="139"/>
      <c r="M1072" s="139"/>
      <c r="N1072" s="139"/>
      <c r="O1072" s="139"/>
      <c r="P1072" s="139"/>
      <c r="Q1072" s="139"/>
      <c r="R1072" s="139"/>
      <c r="S1072" s="139"/>
      <c r="T1072" s="139"/>
      <c r="U1072" s="139"/>
      <c r="V1072" s="139"/>
      <c r="W1072" s="139"/>
      <c r="X1072" s="139"/>
      <c r="Y1072" s="139"/>
      <c r="Z1072" s="139"/>
      <c r="AA1072" s="139">
        <v>376</v>
      </c>
      <c r="AB1072" s="139"/>
      <c r="AC1072" s="139"/>
      <c r="AD1072" s="139"/>
      <c r="AE1072" s="140"/>
      <c r="AF1072" s="17">
        <v>90</v>
      </c>
      <c r="AG1072" s="18">
        <v>90</v>
      </c>
      <c r="AH1072" s="19">
        <v>100</v>
      </c>
      <c r="AI1072" s="20">
        <v>70</v>
      </c>
      <c r="AJ1072" s="21">
        <v>80</v>
      </c>
      <c r="AK1072" s="22">
        <v>75</v>
      </c>
      <c r="AL1072" s="23">
        <f t="shared" si="0"/>
        <v>505</v>
      </c>
      <c r="AM1072" s="39" t="s">
        <v>103</v>
      </c>
      <c r="AN1072" s="41" t="s">
        <v>90</v>
      </c>
      <c r="AO1072" s="39" t="s">
        <v>298</v>
      </c>
      <c r="AP1072" s="40" t="s">
        <v>1409</v>
      </c>
      <c r="AQ1072" s="38" t="s">
        <v>189</v>
      </c>
      <c r="AR1072" s="39" t="s">
        <v>534</v>
      </c>
      <c r="AS1072" s="40">
        <v>2.2999999999999998</v>
      </c>
      <c r="AT1072" s="40">
        <v>474</v>
      </c>
      <c r="AU1072" s="41">
        <v>215</v>
      </c>
      <c r="AV1072" s="31"/>
      <c r="AW1072" s="26"/>
      <c r="AX1072" s="26">
        <v>2</v>
      </c>
      <c r="AY1072" s="26"/>
      <c r="AZ1072" s="26"/>
      <c r="BA1072" s="25"/>
      <c r="BB1072" s="24">
        <v>177</v>
      </c>
      <c r="BC1072" s="26">
        <v>45</v>
      </c>
      <c r="BD1072" s="32" t="s">
        <v>288</v>
      </c>
      <c r="BE1072" s="32">
        <v>50</v>
      </c>
      <c r="BF1072" s="35" t="s">
        <v>71</v>
      </c>
      <c r="BG1072" s="26" t="s">
        <v>359</v>
      </c>
      <c r="BH1072" s="29">
        <v>35</v>
      </c>
      <c r="BI1072" s="26" t="s">
        <v>203</v>
      </c>
      <c r="BJ1072" s="41"/>
      <c r="BK1072" s="36"/>
      <c r="BL1072" s="204" t="str">
        <f t="shared" si="17"/>
        <v>insert into Pokemon values ( 1071, Dracovish, level, 90,  90,  100, 70,  80,  75, trainer,  0)</v>
      </c>
    </row>
    <row r="1073" spans="1:64" ht="12.75" customHeight="1">
      <c r="A1073" s="86">
        <v>883</v>
      </c>
      <c r="B1073" s="137" t="s">
        <v>1675</v>
      </c>
      <c r="C1073" s="137" t="s">
        <v>503</v>
      </c>
      <c r="D1073" s="138"/>
      <c r="E1073" s="139"/>
      <c r="F1073" s="139"/>
      <c r="G1073" s="139"/>
      <c r="H1073" s="139"/>
      <c r="I1073" s="139"/>
      <c r="J1073" s="139"/>
      <c r="K1073" s="139"/>
      <c r="L1073" s="139"/>
      <c r="M1073" s="139"/>
      <c r="N1073" s="139"/>
      <c r="O1073" s="139"/>
      <c r="P1073" s="139"/>
      <c r="Q1073" s="139"/>
      <c r="R1073" s="139"/>
      <c r="S1073" s="139"/>
      <c r="T1073" s="139"/>
      <c r="U1073" s="139"/>
      <c r="V1073" s="139"/>
      <c r="W1073" s="139"/>
      <c r="X1073" s="139"/>
      <c r="Y1073" s="139"/>
      <c r="Z1073" s="139"/>
      <c r="AA1073" s="139">
        <v>377</v>
      </c>
      <c r="AB1073" s="139"/>
      <c r="AC1073" s="139"/>
      <c r="AD1073" s="139"/>
      <c r="AE1073" s="140"/>
      <c r="AF1073" s="17">
        <v>90</v>
      </c>
      <c r="AG1073" s="18">
        <v>90</v>
      </c>
      <c r="AH1073" s="19">
        <v>100</v>
      </c>
      <c r="AI1073" s="20">
        <v>80</v>
      </c>
      <c r="AJ1073" s="21">
        <v>90</v>
      </c>
      <c r="AK1073" s="22">
        <v>55</v>
      </c>
      <c r="AL1073" s="23">
        <f t="shared" si="0"/>
        <v>505</v>
      </c>
      <c r="AM1073" s="39" t="s">
        <v>103</v>
      </c>
      <c r="AN1073" s="41" t="s">
        <v>191</v>
      </c>
      <c r="AO1073" s="39" t="s">
        <v>298</v>
      </c>
      <c r="AP1073" s="40" t="s">
        <v>371</v>
      </c>
      <c r="AQ1073" s="38" t="s">
        <v>194</v>
      </c>
      <c r="AR1073" s="39" t="s">
        <v>79</v>
      </c>
      <c r="AS1073" s="40">
        <v>2</v>
      </c>
      <c r="AT1073" s="40">
        <v>385.8</v>
      </c>
      <c r="AU1073" s="41">
        <v>175</v>
      </c>
      <c r="AV1073" s="31"/>
      <c r="AW1073" s="26"/>
      <c r="AX1073" s="26">
        <v>2</v>
      </c>
      <c r="AY1073" s="26"/>
      <c r="AZ1073" s="26"/>
      <c r="BA1073" s="25"/>
      <c r="BB1073" s="24">
        <v>177</v>
      </c>
      <c r="BC1073" s="26">
        <v>45</v>
      </c>
      <c r="BD1073" s="32" t="s">
        <v>288</v>
      </c>
      <c r="BE1073" s="32">
        <v>50</v>
      </c>
      <c r="BF1073" s="35" t="s">
        <v>107</v>
      </c>
      <c r="BG1073" s="26" t="s">
        <v>359</v>
      </c>
      <c r="BH1073" s="29">
        <v>35</v>
      </c>
      <c r="BI1073" s="26" t="s">
        <v>203</v>
      </c>
      <c r="BJ1073" s="41"/>
      <c r="BK1073" s="36"/>
      <c r="BL1073" s="204" t="str">
        <f t="shared" si="17"/>
        <v>insert into Pokemon values ( 1072, Arctovish, level, 90,  90,  100, 80,  90,  55, trainer,  0)</v>
      </c>
    </row>
    <row r="1074" spans="1:64" ht="12.75" customHeight="1">
      <c r="A1074" s="86">
        <v>884</v>
      </c>
      <c r="B1074" s="137" t="s">
        <v>1676</v>
      </c>
      <c r="C1074" s="137"/>
      <c r="D1074" s="138"/>
      <c r="E1074" s="139"/>
      <c r="F1074" s="139"/>
      <c r="G1074" s="139"/>
      <c r="H1074" s="139"/>
      <c r="I1074" s="139"/>
      <c r="J1074" s="139"/>
      <c r="K1074" s="139"/>
      <c r="L1074" s="139"/>
      <c r="M1074" s="139"/>
      <c r="N1074" s="139"/>
      <c r="O1074" s="139"/>
      <c r="P1074" s="139"/>
      <c r="Q1074" s="139"/>
      <c r="R1074" s="139"/>
      <c r="S1074" s="139"/>
      <c r="T1074" s="139"/>
      <c r="U1074" s="139"/>
      <c r="V1074" s="139"/>
      <c r="W1074" s="139"/>
      <c r="X1074" s="139"/>
      <c r="Y1074" s="139"/>
      <c r="Z1074" s="139"/>
      <c r="AA1074" s="139">
        <v>371</v>
      </c>
      <c r="AB1074" s="139"/>
      <c r="AC1074" s="139"/>
      <c r="AD1074" s="139"/>
      <c r="AE1074" s="140"/>
      <c r="AF1074" s="17">
        <v>70</v>
      </c>
      <c r="AG1074" s="18">
        <v>95</v>
      </c>
      <c r="AH1074" s="19">
        <v>115</v>
      </c>
      <c r="AI1074" s="20">
        <v>120</v>
      </c>
      <c r="AJ1074" s="21">
        <v>50</v>
      </c>
      <c r="AK1074" s="22">
        <v>85</v>
      </c>
      <c r="AL1074" s="23">
        <f t="shared" si="0"/>
        <v>535</v>
      </c>
      <c r="AM1074" s="39" t="s">
        <v>192</v>
      </c>
      <c r="AN1074" s="41" t="s">
        <v>90</v>
      </c>
      <c r="AO1074" s="39" t="s">
        <v>631</v>
      </c>
      <c r="AP1074" s="40" t="s">
        <v>765</v>
      </c>
      <c r="AQ1074" s="38" t="s">
        <v>1677</v>
      </c>
      <c r="AR1074" s="39" t="s">
        <v>368</v>
      </c>
      <c r="AS1074" s="40">
        <v>1.8</v>
      </c>
      <c r="AT1074" s="40">
        <v>88.2</v>
      </c>
      <c r="AU1074" s="41">
        <v>40</v>
      </c>
      <c r="AV1074" s="31"/>
      <c r="AW1074" s="26"/>
      <c r="AX1074" s="26"/>
      <c r="AY1074" s="26">
        <v>2</v>
      </c>
      <c r="AZ1074" s="26"/>
      <c r="BA1074" s="25"/>
      <c r="BB1074" s="24">
        <v>187</v>
      </c>
      <c r="BC1074" s="26">
        <v>45</v>
      </c>
      <c r="BD1074" s="32" t="s">
        <v>119</v>
      </c>
      <c r="BE1074" s="32">
        <v>50</v>
      </c>
      <c r="BF1074" s="35" t="s">
        <v>128</v>
      </c>
      <c r="BG1074" s="26" t="s">
        <v>120</v>
      </c>
      <c r="BH1074" s="29">
        <v>30</v>
      </c>
      <c r="BI1074" s="26" t="s">
        <v>329</v>
      </c>
      <c r="BJ1074" s="41" t="s">
        <v>90</v>
      </c>
      <c r="BK1074" s="36"/>
      <c r="BL1074" s="204" t="str">
        <f t="shared" si="17"/>
        <v>insert into Pokemon values ( 1073, Duraludon, level, 70,  95,  115, 120,  50,  85, trainer,  0)</v>
      </c>
    </row>
    <row r="1075" spans="1:64" ht="12.75" customHeight="1">
      <c r="A1075" s="86">
        <v>885</v>
      </c>
      <c r="B1075" s="137" t="s">
        <v>1678</v>
      </c>
      <c r="C1075" s="137" t="s">
        <v>523</v>
      </c>
      <c r="D1075" s="138"/>
      <c r="E1075" s="139"/>
      <c r="F1075" s="139"/>
      <c r="G1075" s="139"/>
      <c r="H1075" s="139"/>
      <c r="I1075" s="139"/>
      <c r="J1075" s="139"/>
      <c r="K1075" s="139"/>
      <c r="L1075" s="139"/>
      <c r="M1075" s="139"/>
      <c r="N1075" s="139"/>
      <c r="O1075" s="139"/>
      <c r="P1075" s="139"/>
      <c r="Q1075" s="139"/>
      <c r="R1075" s="139"/>
      <c r="S1075" s="139"/>
      <c r="T1075" s="139"/>
      <c r="U1075" s="139"/>
      <c r="V1075" s="139"/>
      <c r="W1075" s="139"/>
      <c r="X1075" s="139"/>
      <c r="Y1075" s="139"/>
      <c r="Z1075" s="139"/>
      <c r="AA1075" s="139">
        <v>395</v>
      </c>
      <c r="AB1075" s="139"/>
      <c r="AC1075" s="139">
        <v>110</v>
      </c>
      <c r="AD1075" s="139"/>
      <c r="AE1075" s="140">
        <v>305</v>
      </c>
      <c r="AF1075" s="17">
        <v>28</v>
      </c>
      <c r="AG1075" s="18">
        <v>60</v>
      </c>
      <c r="AH1075" s="19">
        <v>30</v>
      </c>
      <c r="AI1075" s="20">
        <v>40</v>
      </c>
      <c r="AJ1075" s="21">
        <v>30</v>
      </c>
      <c r="AK1075" s="22">
        <v>82</v>
      </c>
      <c r="AL1075" s="23">
        <f t="shared" si="0"/>
        <v>270</v>
      </c>
      <c r="AM1075" s="39" t="s">
        <v>90</v>
      </c>
      <c r="AN1075" s="41" t="s">
        <v>389</v>
      </c>
      <c r="AO1075" s="39" t="s">
        <v>322</v>
      </c>
      <c r="AP1075" s="40" t="s">
        <v>235</v>
      </c>
      <c r="AQ1075" s="38" t="s">
        <v>393</v>
      </c>
      <c r="AR1075" s="39" t="s">
        <v>106</v>
      </c>
      <c r="AS1075" s="40">
        <v>0.5</v>
      </c>
      <c r="AT1075" s="40">
        <v>4.4000000000000004</v>
      </c>
      <c r="AU1075" s="41">
        <v>2</v>
      </c>
      <c r="AV1075" s="31"/>
      <c r="AW1075" s="26"/>
      <c r="AX1075" s="26"/>
      <c r="AY1075" s="26"/>
      <c r="AZ1075" s="26"/>
      <c r="BA1075" s="25">
        <v>1</v>
      </c>
      <c r="BB1075" s="24">
        <v>54</v>
      </c>
      <c r="BC1075" s="26">
        <v>45</v>
      </c>
      <c r="BD1075" s="32" t="s">
        <v>288</v>
      </c>
      <c r="BE1075" s="32">
        <v>50</v>
      </c>
      <c r="BF1075" s="35" t="s">
        <v>71</v>
      </c>
      <c r="BG1075" s="26" t="s">
        <v>120</v>
      </c>
      <c r="BH1075" s="29">
        <v>40</v>
      </c>
      <c r="BI1075" s="26" t="s">
        <v>377</v>
      </c>
      <c r="BJ1075" s="41" t="s">
        <v>90</v>
      </c>
      <c r="BK1075" s="36" t="s">
        <v>868</v>
      </c>
      <c r="BL1075" s="204" t="str">
        <f t="shared" si="17"/>
        <v>insert into Pokemon values ( 1074, Dreepy, level, 28,  60,  30, 40,  30,  82, trainer,  Lv. 50)</v>
      </c>
    </row>
    <row r="1076" spans="1:64" ht="12.75" customHeight="1">
      <c r="A1076" s="86">
        <v>886</v>
      </c>
      <c r="B1076" s="137" t="s">
        <v>1679</v>
      </c>
      <c r="C1076" s="137" t="s">
        <v>523</v>
      </c>
      <c r="D1076" s="138"/>
      <c r="E1076" s="139"/>
      <c r="F1076" s="139"/>
      <c r="G1076" s="139"/>
      <c r="H1076" s="139"/>
      <c r="I1076" s="139"/>
      <c r="J1076" s="139"/>
      <c r="K1076" s="139"/>
      <c r="L1076" s="139"/>
      <c r="M1076" s="139"/>
      <c r="N1076" s="139"/>
      <c r="O1076" s="139"/>
      <c r="P1076" s="139"/>
      <c r="Q1076" s="139"/>
      <c r="R1076" s="139"/>
      <c r="S1076" s="139"/>
      <c r="T1076" s="139"/>
      <c r="U1076" s="139"/>
      <c r="V1076" s="139"/>
      <c r="W1076" s="139"/>
      <c r="X1076" s="139"/>
      <c r="Y1076" s="139"/>
      <c r="Z1076" s="139"/>
      <c r="AA1076" s="139">
        <v>396</v>
      </c>
      <c r="AB1076" s="139"/>
      <c r="AC1076" s="139">
        <v>111</v>
      </c>
      <c r="AD1076" s="139"/>
      <c r="AE1076" s="140">
        <v>306</v>
      </c>
      <c r="AF1076" s="17">
        <v>68</v>
      </c>
      <c r="AG1076" s="18">
        <v>80</v>
      </c>
      <c r="AH1076" s="19">
        <v>50</v>
      </c>
      <c r="AI1076" s="20">
        <v>60</v>
      </c>
      <c r="AJ1076" s="21">
        <v>50</v>
      </c>
      <c r="AK1076" s="22">
        <v>102</v>
      </c>
      <c r="AL1076" s="23">
        <f t="shared" si="0"/>
        <v>410</v>
      </c>
      <c r="AM1076" s="39" t="s">
        <v>90</v>
      </c>
      <c r="AN1076" s="41" t="s">
        <v>389</v>
      </c>
      <c r="AO1076" s="39" t="s">
        <v>322</v>
      </c>
      <c r="AP1076" s="40" t="s">
        <v>235</v>
      </c>
      <c r="AQ1076" s="38" t="s">
        <v>393</v>
      </c>
      <c r="AR1076" s="39" t="s">
        <v>139</v>
      </c>
      <c r="AS1076" s="40">
        <v>1.4</v>
      </c>
      <c r="AT1076" s="40">
        <v>24.3</v>
      </c>
      <c r="AU1076" s="41">
        <v>11</v>
      </c>
      <c r="AV1076" s="31"/>
      <c r="AW1076" s="26"/>
      <c r="AX1076" s="26"/>
      <c r="AY1076" s="26"/>
      <c r="AZ1076" s="26"/>
      <c r="BA1076" s="25">
        <v>2</v>
      </c>
      <c r="BB1076" s="24">
        <v>144</v>
      </c>
      <c r="BC1076" s="26">
        <v>45</v>
      </c>
      <c r="BD1076" s="32" t="s">
        <v>288</v>
      </c>
      <c r="BE1076" s="32">
        <v>50</v>
      </c>
      <c r="BF1076" s="35" t="s">
        <v>71</v>
      </c>
      <c r="BG1076" s="26" t="s">
        <v>120</v>
      </c>
      <c r="BH1076" s="29">
        <v>40</v>
      </c>
      <c r="BI1076" s="26" t="s">
        <v>377</v>
      </c>
      <c r="BJ1076" s="41" t="s">
        <v>90</v>
      </c>
      <c r="BK1076" s="36" t="s">
        <v>1680</v>
      </c>
      <c r="BL1076" s="204" t="str">
        <f t="shared" si="17"/>
        <v>insert into Pokemon values ( 1075, Drakloak, level, 68,  80,  50, 60,  50,  102, trainer,  Lv. 60)</v>
      </c>
    </row>
    <row r="1077" spans="1:64" ht="12.75" customHeight="1">
      <c r="A1077" s="86">
        <v>887</v>
      </c>
      <c r="B1077" s="137" t="s">
        <v>1681</v>
      </c>
      <c r="C1077" s="137" t="s">
        <v>523</v>
      </c>
      <c r="D1077" s="138"/>
      <c r="E1077" s="139"/>
      <c r="F1077" s="139"/>
      <c r="G1077" s="139"/>
      <c r="H1077" s="139"/>
      <c r="I1077" s="139"/>
      <c r="J1077" s="139"/>
      <c r="K1077" s="139"/>
      <c r="L1077" s="139"/>
      <c r="M1077" s="139"/>
      <c r="N1077" s="139"/>
      <c r="O1077" s="139"/>
      <c r="P1077" s="139"/>
      <c r="Q1077" s="139"/>
      <c r="R1077" s="139"/>
      <c r="S1077" s="139"/>
      <c r="T1077" s="139"/>
      <c r="U1077" s="139"/>
      <c r="V1077" s="139"/>
      <c r="W1077" s="139"/>
      <c r="X1077" s="139"/>
      <c r="Y1077" s="139"/>
      <c r="Z1077" s="139"/>
      <c r="AA1077" s="139">
        <v>397</v>
      </c>
      <c r="AB1077" s="139"/>
      <c r="AC1077" s="139">
        <v>112</v>
      </c>
      <c r="AD1077" s="139"/>
      <c r="AE1077" s="140">
        <v>307</v>
      </c>
      <c r="AF1077" s="17">
        <v>88</v>
      </c>
      <c r="AG1077" s="18">
        <v>120</v>
      </c>
      <c r="AH1077" s="19">
        <v>75</v>
      </c>
      <c r="AI1077" s="20">
        <v>100</v>
      </c>
      <c r="AJ1077" s="21">
        <v>75</v>
      </c>
      <c r="AK1077" s="22">
        <v>142</v>
      </c>
      <c r="AL1077" s="23">
        <f t="shared" si="0"/>
        <v>600</v>
      </c>
      <c r="AM1077" s="39" t="s">
        <v>90</v>
      </c>
      <c r="AN1077" s="41" t="s">
        <v>389</v>
      </c>
      <c r="AO1077" s="39" t="s">
        <v>322</v>
      </c>
      <c r="AP1077" s="40" t="s">
        <v>235</v>
      </c>
      <c r="AQ1077" s="38" t="s">
        <v>393</v>
      </c>
      <c r="AR1077" s="39" t="s">
        <v>436</v>
      </c>
      <c r="AS1077" s="40">
        <v>3</v>
      </c>
      <c r="AT1077" s="40">
        <v>110.2</v>
      </c>
      <c r="AU1077" s="41">
        <v>50</v>
      </c>
      <c r="AV1077" s="31"/>
      <c r="AW1077" s="26"/>
      <c r="AX1077" s="26"/>
      <c r="AY1077" s="26"/>
      <c r="AZ1077" s="26"/>
      <c r="BA1077" s="25">
        <v>3</v>
      </c>
      <c r="BB1077" s="24">
        <v>300</v>
      </c>
      <c r="BC1077" s="26">
        <v>45</v>
      </c>
      <c r="BD1077" s="32" t="s">
        <v>288</v>
      </c>
      <c r="BE1077" s="32">
        <v>50</v>
      </c>
      <c r="BF1077" s="35" t="s">
        <v>71</v>
      </c>
      <c r="BG1077" s="26" t="s">
        <v>120</v>
      </c>
      <c r="BH1077" s="29">
        <v>40</v>
      </c>
      <c r="BI1077" s="26" t="s">
        <v>377</v>
      </c>
      <c r="BJ1077" s="41" t="s">
        <v>90</v>
      </c>
      <c r="BK1077" s="36"/>
      <c r="BL1077" s="204" t="str">
        <f t="shared" si="17"/>
        <v>insert into Pokemon values ( 1076, Dragapult, level, 88,  120,  75, 100,  75,  142, trainer,  0)</v>
      </c>
    </row>
    <row r="1078" spans="1:64" ht="12.75" customHeight="1">
      <c r="A1078" s="86">
        <v>888</v>
      </c>
      <c r="B1078" s="137" t="s">
        <v>1682</v>
      </c>
      <c r="C1078" s="137" t="s">
        <v>531</v>
      </c>
      <c r="D1078" s="138"/>
      <c r="E1078" s="139"/>
      <c r="F1078" s="139"/>
      <c r="G1078" s="139"/>
      <c r="H1078" s="139"/>
      <c r="I1078" s="139"/>
      <c r="J1078" s="139"/>
      <c r="K1078" s="139"/>
      <c r="L1078" s="139"/>
      <c r="M1078" s="139"/>
      <c r="N1078" s="139"/>
      <c r="O1078" s="139"/>
      <c r="P1078" s="139"/>
      <c r="Q1078" s="139"/>
      <c r="R1078" s="139"/>
      <c r="S1078" s="139"/>
      <c r="T1078" s="139"/>
      <c r="U1078" s="139"/>
      <c r="V1078" s="139"/>
      <c r="W1078" s="139"/>
      <c r="X1078" s="139"/>
      <c r="Y1078" s="139"/>
      <c r="Z1078" s="139"/>
      <c r="AA1078" s="139">
        <v>398</v>
      </c>
      <c r="AB1078" s="139"/>
      <c r="AC1078" s="139"/>
      <c r="AD1078" s="139"/>
      <c r="AE1078" s="140"/>
      <c r="AF1078" s="17">
        <v>92</v>
      </c>
      <c r="AG1078" s="18">
        <v>120</v>
      </c>
      <c r="AH1078" s="19">
        <v>115</v>
      </c>
      <c r="AI1078" s="20">
        <v>80</v>
      </c>
      <c r="AJ1078" s="21">
        <v>115</v>
      </c>
      <c r="AK1078" s="22">
        <v>138</v>
      </c>
      <c r="AL1078" s="23">
        <f t="shared" si="0"/>
        <v>660</v>
      </c>
      <c r="AM1078" s="39" t="s">
        <v>179</v>
      </c>
      <c r="AN1078" s="41"/>
      <c r="AO1078" s="39" t="s">
        <v>1683</v>
      </c>
      <c r="AP1078" s="40"/>
      <c r="AQ1078" s="38"/>
      <c r="AR1078" s="39" t="s">
        <v>1219</v>
      </c>
      <c r="AS1078" s="40">
        <v>2.8</v>
      </c>
      <c r="AT1078" s="40">
        <v>242.5</v>
      </c>
      <c r="AU1078" s="41">
        <v>110</v>
      </c>
      <c r="AV1078" s="31"/>
      <c r="AW1078" s="26"/>
      <c r="AX1078" s="26"/>
      <c r="AY1078" s="26"/>
      <c r="AZ1078" s="26"/>
      <c r="BA1078" s="25">
        <v>3</v>
      </c>
      <c r="BB1078" s="24">
        <v>335</v>
      </c>
      <c r="BC1078" s="26">
        <v>10</v>
      </c>
      <c r="BD1078" s="32" t="s">
        <v>288</v>
      </c>
      <c r="BE1078" s="32">
        <v>0</v>
      </c>
      <c r="BF1078" s="35" t="s">
        <v>107</v>
      </c>
      <c r="BG1078" s="26" t="s">
        <v>359</v>
      </c>
      <c r="BH1078" s="29">
        <v>120</v>
      </c>
      <c r="BI1078" s="26" t="s">
        <v>203</v>
      </c>
      <c r="BJ1078" s="41"/>
      <c r="BK1078" s="36"/>
      <c r="BL1078" s="204" t="str">
        <f t="shared" si="17"/>
        <v>insert into Pokemon values ( 1077, Zacian (Hero), level, 92,  120,  115, 80,  115,  138, trainer,  0)</v>
      </c>
    </row>
    <row r="1079" spans="1:64" ht="12.75" customHeight="1">
      <c r="A1079" s="86">
        <v>888.1</v>
      </c>
      <c r="B1079" s="137" t="s">
        <v>1684</v>
      </c>
      <c r="C1079" s="137" t="s">
        <v>531</v>
      </c>
      <c r="D1079" s="138"/>
      <c r="E1079" s="139"/>
      <c r="F1079" s="139"/>
      <c r="G1079" s="139"/>
      <c r="H1079" s="139"/>
      <c r="I1079" s="139"/>
      <c r="J1079" s="139"/>
      <c r="K1079" s="139"/>
      <c r="L1079" s="139"/>
      <c r="M1079" s="139"/>
      <c r="N1079" s="139"/>
      <c r="O1079" s="139"/>
      <c r="P1079" s="139"/>
      <c r="Q1079" s="139"/>
      <c r="R1079" s="139"/>
      <c r="S1079" s="139"/>
      <c r="T1079" s="139"/>
      <c r="U1079" s="139"/>
      <c r="V1079" s="139"/>
      <c r="W1079" s="139"/>
      <c r="X1079" s="139"/>
      <c r="Y1079" s="139"/>
      <c r="Z1079" s="139"/>
      <c r="AA1079" s="139">
        <v>398</v>
      </c>
      <c r="AB1079" s="139"/>
      <c r="AC1079" s="139"/>
      <c r="AD1079" s="139"/>
      <c r="AE1079" s="140"/>
      <c r="AF1079" s="17">
        <v>92</v>
      </c>
      <c r="AG1079" s="18">
        <v>150</v>
      </c>
      <c r="AH1079" s="19">
        <v>115</v>
      </c>
      <c r="AI1079" s="20">
        <v>80</v>
      </c>
      <c r="AJ1079" s="21">
        <v>115</v>
      </c>
      <c r="AK1079" s="22">
        <v>148</v>
      </c>
      <c r="AL1079" s="23">
        <f t="shared" si="0"/>
        <v>700</v>
      </c>
      <c r="AM1079" s="39" t="s">
        <v>179</v>
      </c>
      <c r="AN1079" s="41" t="s">
        <v>192</v>
      </c>
      <c r="AO1079" s="39" t="s">
        <v>1683</v>
      </c>
      <c r="AP1079" s="40"/>
      <c r="AQ1079" s="38"/>
      <c r="AR1079" s="39" t="s">
        <v>1219</v>
      </c>
      <c r="AS1079" s="40">
        <v>2.8</v>
      </c>
      <c r="AT1079" s="40">
        <v>782.6</v>
      </c>
      <c r="AU1079" s="41">
        <v>355</v>
      </c>
      <c r="AV1079" s="31"/>
      <c r="AW1079" s="26"/>
      <c r="AX1079" s="26"/>
      <c r="AY1079" s="26"/>
      <c r="AZ1079" s="26"/>
      <c r="BA1079" s="25">
        <v>3</v>
      </c>
      <c r="BB1079" s="24">
        <v>360</v>
      </c>
      <c r="BC1079" s="26">
        <v>10</v>
      </c>
      <c r="BD1079" s="32" t="s">
        <v>288</v>
      </c>
      <c r="BE1079" s="32">
        <v>0</v>
      </c>
      <c r="BF1079" s="35" t="s">
        <v>107</v>
      </c>
      <c r="BG1079" s="26" t="s">
        <v>359</v>
      </c>
      <c r="BH1079" s="29">
        <v>120</v>
      </c>
      <c r="BI1079" s="26" t="s">
        <v>203</v>
      </c>
      <c r="BJ1079" s="41"/>
      <c r="BK1079" s="36"/>
      <c r="BL1079" s="204" t="str">
        <f t="shared" si="17"/>
        <v>insert into Pokemon values ( 1078, Zacian (Crowned), level, 92,  150,  115, 80,  115,  148, trainer,  0)</v>
      </c>
    </row>
    <row r="1080" spans="1:64" ht="12.75" customHeight="1">
      <c r="A1080" s="86">
        <v>889</v>
      </c>
      <c r="B1080" s="137" t="s">
        <v>1685</v>
      </c>
      <c r="C1080" s="137" t="s">
        <v>531</v>
      </c>
      <c r="D1080" s="138"/>
      <c r="E1080" s="139"/>
      <c r="F1080" s="139"/>
      <c r="G1080" s="139"/>
      <c r="H1080" s="139"/>
      <c r="I1080" s="139"/>
      <c r="J1080" s="139"/>
      <c r="K1080" s="139"/>
      <c r="L1080" s="139"/>
      <c r="M1080" s="139"/>
      <c r="N1080" s="139"/>
      <c r="O1080" s="139"/>
      <c r="P1080" s="139"/>
      <c r="Q1080" s="139"/>
      <c r="R1080" s="139"/>
      <c r="S1080" s="139"/>
      <c r="T1080" s="139"/>
      <c r="U1080" s="139"/>
      <c r="V1080" s="139"/>
      <c r="W1080" s="139"/>
      <c r="X1080" s="139"/>
      <c r="Y1080" s="139"/>
      <c r="Z1080" s="139"/>
      <c r="AA1080" s="139">
        <v>399</v>
      </c>
      <c r="AB1080" s="139"/>
      <c r="AC1080" s="139"/>
      <c r="AD1080" s="139"/>
      <c r="AE1080" s="140"/>
      <c r="AF1080" s="17">
        <v>92</v>
      </c>
      <c r="AG1080" s="18">
        <v>120</v>
      </c>
      <c r="AH1080" s="19">
        <v>115</v>
      </c>
      <c r="AI1080" s="20">
        <v>80</v>
      </c>
      <c r="AJ1080" s="21">
        <v>115</v>
      </c>
      <c r="AK1080" s="22">
        <v>138</v>
      </c>
      <c r="AL1080" s="23">
        <f t="shared" si="0"/>
        <v>660</v>
      </c>
      <c r="AM1080" s="39" t="s">
        <v>280</v>
      </c>
      <c r="AN1080" s="41"/>
      <c r="AO1080" s="39" t="s">
        <v>1686</v>
      </c>
      <c r="AP1080" s="40"/>
      <c r="AQ1080" s="38"/>
      <c r="AR1080" s="39" t="s">
        <v>1251</v>
      </c>
      <c r="AS1080" s="40">
        <v>2.9</v>
      </c>
      <c r="AT1080" s="40">
        <v>463</v>
      </c>
      <c r="AU1080" s="41">
        <v>210</v>
      </c>
      <c r="AV1080" s="31"/>
      <c r="AW1080" s="26"/>
      <c r="AX1080" s="26"/>
      <c r="AY1080" s="26"/>
      <c r="AZ1080" s="26"/>
      <c r="BA1080" s="25">
        <v>3</v>
      </c>
      <c r="BB1080" s="24">
        <v>335</v>
      </c>
      <c r="BC1080" s="26">
        <v>10</v>
      </c>
      <c r="BD1080" s="32" t="s">
        <v>288</v>
      </c>
      <c r="BE1080" s="32">
        <v>0</v>
      </c>
      <c r="BF1080" s="35" t="s">
        <v>89</v>
      </c>
      <c r="BG1080" s="26" t="s">
        <v>359</v>
      </c>
      <c r="BH1080" s="29">
        <v>120</v>
      </c>
      <c r="BI1080" s="26" t="s">
        <v>203</v>
      </c>
      <c r="BJ1080" s="41"/>
      <c r="BK1080" s="36"/>
      <c r="BL1080" s="204" t="str">
        <f t="shared" si="17"/>
        <v>insert into Pokemon values ( 1079, Zamazenta (Hero), level, 92,  120,  115, 80,  115,  138, trainer,  0)</v>
      </c>
    </row>
    <row r="1081" spans="1:64" ht="12.75" customHeight="1">
      <c r="A1081" s="86">
        <v>889.1</v>
      </c>
      <c r="B1081" s="137" t="s">
        <v>1687</v>
      </c>
      <c r="C1081" s="137" t="s">
        <v>531</v>
      </c>
      <c r="D1081" s="138"/>
      <c r="E1081" s="139"/>
      <c r="F1081" s="139"/>
      <c r="G1081" s="139"/>
      <c r="H1081" s="139"/>
      <c r="I1081" s="139"/>
      <c r="J1081" s="139"/>
      <c r="K1081" s="139"/>
      <c r="L1081" s="139"/>
      <c r="M1081" s="139"/>
      <c r="N1081" s="139"/>
      <c r="O1081" s="139"/>
      <c r="P1081" s="139"/>
      <c r="Q1081" s="139"/>
      <c r="R1081" s="139"/>
      <c r="S1081" s="139"/>
      <c r="T1081" s="139"/>
      <c r="U1081" s="139"/>
      <c r="V1081" s="139"/>
      <c r="W1081" s="139"/>
      <c r="X1081" s="139"/>
      <c r="Y1081" s="139"/>
      <c r="Z1081" s="139"/>
      <c r="AA1081" s="139">
        <v>399</v>
      </c>
      <c r="AB1081" s="139"/>
      <c r="AC1081" s="139"/>
      <c r="AD1081" s="139"/>
      <c r="AE1081" s="140"/>
      <c r="AF1081" s="17">
        <v>92</v>
      </c>
      <c r="AG1081" s="18">
        <v>120</v>
      </c>
      <c r="AH1081" s="19">
        <v>140</v>
      </c>
      <c r="AI1081" s="20">
        <v>80</v>
      </c>
      <c r="AJ1081" s="21">
        <v>140</v>
      </c>
      <c r="AK1081" s="22">
        <v>128</v>
      </c>
      <c r="AL1081" s="23">
        <f t="shared" si="0"/>
        <v>700</v>
      </c>
      <c r="AM1081" s="39" t="s">
        <v>280</v>
      </c>
      <c r="AN1081" s="41" t="s">
        <v>192</v>
      </c>
      <c r="AO1081" s="39" t="s">
        <v>1686</v>
      </c>
      <c r="AP1081" s="40"/>
      <c r="AQ1081" s="38"/>
      <c r="AR1081" s="39" t="s">
        <v>1251</v>
      </c>
      <c r="AS1081" s="40">
        <v>2.9</v>
      </c>
      <c r="AT1081" s="40">
        <v>1730.6</v>
      </c>
      <c r="AU1081" s="41">
        <v>785</v>
      </c>
      <c r="AV1081" s="31"/>
      <c r="AW1081" s="26"/>
      <c r="AX1081" s="26"/>
      <c r="AY1081" s="26"/>
      <c r="AZ1081" s="26"/>
      <c r="BA1081" s="25">
        <v>3</v>
      </c>
      <c r="BB1081" s="24">
        <v>360</v>
      </c>
      <c r="BC1081" s="26">
        <v>10</v>
      </c>
      <c r="BD1081" s="32" t="s">
        <v>288</v>
      </c>
      <c r="BE1081" s="32">
        <v>0</v>
      </c>
      <c r="BF1081" s="35" t="s">
        <v>89</v>
      </c>
      <c r="BG1081" s="26" t="s">
        <v>359</v>
      </c>
      <c r="BH1081" s="29">
        <v>120</v>
      </c>
      <c r="BI1081" s="26" t="s">
        <v>203</v>
      </c>
      <c r="BJ1081" s="41"/>
      <c r="BK1081" s="36"/>
      <c r="BL1081" s="204" t="str">
        <f t="shared" si="17"/>
        <v>insert into Pokemon values ( 1080, Zamazenta (Crowned), level, 92,  120,  140, 80,  140,  128, trainer,  0)</v>
      </c>
    </row>
    <row r="1082" spans="1:64" ht="12.75" customHeight="1">
      <c r="A1082" s="86">
        <v>890</v>
      </c>
      <c r="B1082" s="137" t="s">
        <v>1688</v>
      </c>
      <c r="C1082" s="137" t="s">
        <v>531</v>
      </c>
      <c r="D1082" s="138"/>
      <c r="E1082" s="139"/>
      <c r="F1082" s="139"/>
      <c r="G1082" s="139"/>
      <c r="H1082" s="139"/>
      <c r="I1082" s="139"/>
      <c r="J1082" s="139"/>
      <c r="K1082" s="139"/>
      <c r="L1082" s="139"/>
      <c r="M1082" s="139"/>
      <c r="N1082" s="139"/>
      <c r="O1082" s="139"/>
      <c r="P1082" s="139"/>
      <c r="Q1082" s="139"/>
      <c r="R1082" s="139"/>
      <c r="S1082" s="139"/>
      <c r="T1082" s="139"/>
      <c r="U1082" s="139"/>
      <c r="V1082" s="139"/>
      <c r="W1082" s="139"/>
      <c r="X1082" s="139"/>
      <c r="Y1082" s="139"/>
      <c r="Z1082" s="139"/>
      <c r="AA1082" s="139">
        <v>400</v>
      </c>
      <c r="AB1082" s="139"/>
      <c r="AC1082" s="139"/>
      <c r="AD1082" s="139"/>
      <c r="AE1082" s="140"/>
      <c r="AF1082" s="17">
        <v>140</v>
      </c>
      <c r="AG1082" s="18">
        <v>85</v>
      </c>
      <c r="AH1082" s="19">
        <v>95</v>
      </c>
      <c r="AI1082" s="20">
        <v>145</v>
      </c>
      <c r="AJ1082" s="21">
        <v>95</v>
      </c>
      <c r="AK1082" s="22">
        <v>130</v>
      </c>
      <c r="AL1082" s="23">
        <f t="shared" si="0"/>
        <v>690</v>
      </c>
      <c r="AM1082" s="39" t="s">
        <v>66</v>
      </c>
      <c r="AN1082" s="41" t="s">
        <v>90</v>
      </c>
      <c r="AO1082" s="39" t="s">
        <v>508</v>
      </c>
      <c r="AP1082" s="40"/>
      <c r="AQ1082" s="38"/>
      <c r="AR1082" s="39" t="s">
        <v>1689</v>
      </c>
      <c r="AS1082" s="40">
        <v>20</v>
      </c>
      <c r="AT1082" s="40">
        <v>2094.4</v>
      </c>
      <c r="AU1082" s="41">
        <v>950</v>
      </c>
      <c r="AV1082" s="31">
        <v>3</v>
      </c>
      <c r="AW1082" s="26"/>
      <c r="AX1082" s="26"/>
      <c r="AY1082" s="26"/>
      <c r="AZ1082" s="26"/>
      <c r="BA1082" s="25"/>
      <c r="BB1082" s="24">
        <v>345</v>
      </c>
      <c r="BC1082" s="26">
        <v>255</v>
      </c>
      <c r="BD1082" s="32" t="s">
        <v>288</v>
      </c>
      <c r="BE1082" s="32">
        <v>0</v>
      </c>
      <c r="BF1082" s="35" t="s">
        <v>155</v>
      </c>
      <c r="BG1082" s="26" t="s">
        <v>359</v>
      </c>
      <c r="BH1082" s="29">
        <v>120</v>
      </c>
      <c r="BI1082" s="26" t="s">
        <v>203</v>
      </c>
      <c r="BJ1082" s="41"/>
      <c r="BK1082" s="36"/>
      <c r="BL1082" s="204" t="str">
        <f t="shared" si="17"/>
        <v>insert into Pokemon values ( 1081, Eternatus, level, 140,  85,  95, 145,  95,  130, trainer,  0)</v>
      </c>
    </row>
    <row r="1083" spans="1:64" ht="12.75" customHeight="1">
      <c r="A1083" s="86">
        <v>891</v>
      </c>
      <c r="B1083" s="137" t="s">
        <v>1690</v>
      </c>
      <c r="C1083" s="137" t="s">
        <v>514</v>
      </c>
      <c r="D1083" s="138"/>
      <c r="E1083" s="139"/>
      <c r="F1083" s="139"/>
      <c r="G1083" s="139"/>
      <c r="H1083" s="139"/>
      <c r="I1083" s="139"/>
      <c r="J1083" s="139"/>
      <c r="K1083" s="139"/>
      <c r="L1083" s="139"/>
      <c r="M1083" s="139"/>
      <c r="N1083" s="139"/>
      <c r="O1083" s="139"/>
      <c r="P1083" s="139"/>
      <c r="Q1083" s="139"/>
      <c r="R1083" s="139"/>
      <c r="S1083" s="139"/>
      <c r="T1083" s="139"/>
      <c r="U1083" s="139"/>
      <c r="V1083" s="139"/>
      <c r="W1083" s="139"/>
      <c r="X1083" s="139"/>
      <c r="Y1083" s="139"/>
      <c r="Z1083" s="139"/>
      <c r="AA1083" s="139"/>
      <c r="AB1083" s="139">
        <v>100</v>
      </c>
      <c r="AC1083" s="139"/>
      <c r="AD1083" s="139"/>
      <c r="AE1083" s="140"/>
      <c r="AF1083" s="17">
        <v>60</v>
      </c>
      <c r="AG1083" s="18">
        <v>90</v>
      </c>
      <c r="AH1083" s="19">
        <v>60</v>
      </c>
      <c r="AI1083" s="20">
        <v>53</v>
      </c>
      <c r="AJ1083" s="21">
        <v>50</v>
      </c>
      <c r="AK1083" s="22">
        <v>72</v>
      </c>
      <c r="AL1083" s="23">
        <f t="shared" si="0"/>
        <v>385</v>
      </c>
      <c r="AM1083" s="39" t="s">
        <v>280</v>
      </c>
      <c r="AN1083" s="41"/>
      <c r="AO1083" s="39" t="s">
        <v>234</v>
      </c>
      <c r="AP1083" s="40"/>
      <c r="AQ1083" s="38"/>
      <c r="AR1083" s="39" t="s">
        <v>88</v>
      </c>
      <c r="AS1083" s="40">
        <v>0.6</v>
      </c>
      <c r="AT1083" s="40">
        <v>26.5</v>
      </c>
      <c r="AU1083" s="41">
        <v>12</v>
      </c>
      <c r="AV1083" s="31"/>
      <c r="AW1083" s="26">
        <v>1</v>
      </c>
      <c r="AX1083" s="26"/>
      <c r="AY1083" s="26"/>
      <c r="AZ1083" s="26"/>
      <c r="BA1083" s="25"/>
      <c r="BB1083" s="24">
        <v>77</v>
      </c>
      <c r="BC1083" s="26">
        <v>3</v>
      </c>
      <c r="BD1083" s="32" t="s">
        <v>288</v>
      </c>
      <c r="BE1083" s="32">
        <v>50</v>
      </c>
      <c r="BF1083" s="35" t="s">
        <v>313</v>
      </c>
      <c r="BG1083" s="26" t="s">
        <v>72</v>
      </c>
      <c r="BH1083" s="29">
        <v>120</v>
      </c>
      <c r="BI1083" s="26" t="s">
        <v>203</v>
      </c>
      <c r="BJ1083" s="41"/>
      <c r="BK1083" s="36" t="s">
        <v>1691</v>
      </c>
      <c r="BL1083" s="204" t="str">
        <f t="shared" si="17"/>
        <v>insert into Pokemon values ( 1082, Kubfu, level, 60,  90,  60, 53,  50,  72, trainer,  Scroll of Darkness/Scroll of Water)</v>
      </c>
    </row>
    <row r="1084" spans="1:64" ht="12.75" customHeight="1">
      <c r="A1084" s="86">
        <v>892</v>
      </c>
      <c r="B1084" s="137" t="s">
        <v>1692</v>
      </c>
      <c r="C1084" s="137" t="s">
        <v>514</v>
      </c>
      <c r="D1084" s="138"/>
      <c r="E1084" s="139"/>
      <c r="F1084" s="139"/>
      <c r="G1084" s="139"/>
      <c r="H1084" s="139"/>
      <c r="I1084" s="139"/>
      <c r="J1084" s="139"/>
      <c r="K1084" s="139"/>
      <c r="L1084" s="139"/>
      <c r="M1084" s="139"/>
      <c r="N1084" s="139"/>
      <c r="O1084" s="139"/>
      <c r="P1084" s="139"/>
      <c r="Q1084" s="139"/>
      <c r="R1084" s="139"/>
      <c r="S1084" s="139"/>
      <c r="T1084" s="139"/>
      <c r="U1084" s="139"/>
      <c r="V1084" s="139"/>
      <c r="W1084" s="139"/>
      <c r="X1084" s="139"/>
      <c r="Y1084" s="139"/>
      <c r="Z1084" s="139"/>
      <c r="AA1084" s="139"/>
      <c r="AB1084" s="139">
        <v>101</v>
      </c>
      <c r="AC1084" s="139"/>
      <c r="AD1084" s="139"/>
      <c r="AE1084" s="140"/>
      <c r="AF1084" s="17">
        <v>100</v>
      </c>
      <c r="AG1084" s="18">
        <v>130</v>
      </c>
      <c r="AH1084" s="19">
        <v>100</v>
      </c>
      <c r="AI1084" s="20">
        <v>63</v>
      </c>
      <c r="AJ1084" s="21">
        <v>60</v>
      </c>
      <c r="AK1084" s="22">
        <v>97</v>
      </c>
      <c r="AL1084" s="23">
        <f t="shared" si="0"/>
        <v>550</v>
      </c>
      <c r="AM1084" s="39" t="s">
        <v>280</v>
      </c>
      <c r="AN1084" s="41" t="s">
        <v>160</v>
      </c>
      <c r="AO1084" s="39" t="s">
        <v>1693</v>
      </c>
      <c r="AP1084" s="40"/>
      <c r="AQ1084" s="38"/>
      <c r="AR1084" s="39" t="s">
        <v>295</v>
      </c>
      <c r="AS1084" s="40">
        <v>1.9</v>
      </c>
      <c r="AT1084" s="40">
        <v>231.5</v>
      </c>
      <c r="AU1084" s="41">
        <v>105</v>
      </c>
      <c r="AV1084" s="31"/>
      <c r="AW1084" s="26">
        <v>3</v>
      </c>
      <c r="AX1084" s="26"/>
      <c r="AY1084" s="26"/>
      <c r="AZ1084" s="26"/>
      <c r="BA1084" s="25"/>
      <c r="BB1084" s="24">
        <v>275</v>
      </c>
      <c r="BC1084" s="26">
        <v>3</v>
      </c>
      <c r="BD1084" s="32" t="s">
        <v>288</v>
      </c>
      <c r="BE1084" s="32">
        <v>50</v>
      </c>
      <c r="BF1084" s="35" t="s">
        <v>313</v>
      </c>
      <c r="BG1084" s="26" t="s">
        <v>72</v>
      </c>
      <c r="BH1084" s="29">
        <v>120</v>
      </c>
      <c r="BI1084" s="26" t="s">
        <v>203</v>
      </c>
      <c r="BJ1084" s="41"/>
      <c r="BK1084" s="36"/>
      <c r="BL1084" s="204" t="str">
        <f t="shared" si="17"/>
        <v>insert into Pokemon values ( 1083, Urshifu (Single Strike), level, 100,  130,  100, 63,  60,  97, trainer,  0)</v>
      </c>
    </row>
    <row r="1085" spans="1:64" ht="12.75" customHeight="1">
      <c r="A1085" s="86">
        <v>892.1</v>
      </c>
      <c r="B1085" s="137" t="s">
        <v>1694</v>
      </c>
      <c r="C1085" s="137" t="s">
        <v>514</v>
      </c>
      <c r="D1085" s="138"/>
      <c r="E1085" s="139"/>
      <c r="F1085" s="139"/>
      <c r="G1085" s="139"/>
      <c r="H1085" s="139"/>
      <c r="I1085" s="139"/>
      <c r="J1085" s="139"/>
      <c r="K1085" s="139"/>
      <c r="L1085" s="139"/>
      <c r="M1085" s="139"/>
      <c r="N1085" s="139"/>
      <c r="O1085" s="139"/>
      <c r="P1085" s="139"/>
      <c r="Q1085" s="139"/>
      <c r="R1085" s="139"/>
      <c r="S1085" s="139"/>
      <c r="T1085" s="139"/>
      <c r="U1085" s="139"/>
      <c r="V1085" s="139"/>
      <c r="W1085" s="139"/>
      <c r="X1085" s="139"/>
      <c r="Y1085" s="139"/>
      <c r="Z1085" s="139"/>
      <c r="AA1085" s="139"/>
      <c r="AB1085" s="139">
        <v>101</v>
      </c>
      <c r="AC1085" s="139"/>
      <c r="AD1085" s="139"/>
      <c r="AE1085" s="140"/>
      <c r="AF1085" s="17">
        <v>100</v>
      </c>
      <c r="AG1085" s="18">
        <v>130</v>
      </c>
      <c r="AH1085" s="19">
        <v>100</v>
      </c>
      <c r="AI1085" s="20">
        <v>63</v>
      </c>
      <c r="AJ1085" s="21">
        <v>60</v>
      </c>
      <c r="AK1085" s="22">
        <v>97</v>
      </c>
      <c r="AL1085" s="23">
        <f t="shared" si="0"/>
        <v>550</v>
      </c>
      <c r="AM1085" s="39" t="s">
        <v>280</v>
      </c>
      <c r="AN1085" s="41" t="s">
        <v>103</v>
      </c>
      <c r="AO1085" s="39" t="s">
        <v>1693</v>
      </c>
      <c r="AP1085" s="40"/>
      <c r="AQ1085" s="38"/>
      <c r="AR1085" s="39" t="s">
        <v>295</v>
      </c>
      <c r="AS1085" s="40">
        <v>1.9</v>
      </c>
      <c r="AT1085" s="40">
        <v>231.5</v>
      </c>
      <c r="AU1085" s="41">
        <v>105</v>
      </c>
      <c r="AV1085" s="31"/>
      <c r="AW1085" s="26">
        <v>3</v>
      </c>
      <c r="AX1085" s="26"/>
      <c r="AY1085" s="26"/>
      <c r="AZ1085" s="26"/>
      <c r="BA1085" s="25"/>
      <c r="BB1085" s="24">
        <v>275</v>
      </c>
      <c r="BC1085" s="26">
        <v>3</v>
      </c>
      <c r="BD1085" s="32" t="s">
        <v>288</v>
      </c>
      <c r="BE1085" s="32">
        <v>50</v>
      </c>
      <c r="BF1085" s="35" t="s">
        <v>313</v>
      </c>
      <c r="BG1085" s="26" t="s">
        <v>72</v>
      </c>
      <c r="BH1085" s="29">
        <v>120</v>
      </c>
      <c r="BI1085" s="26" t="s">
        <v>203</v>
      </c>
      <c r="BJ1085" s="41"/>
      <c r="BK1085" s="36"/>
      <c r="BL1085" s="204" t="str">
        <f t="shared" si="17"/>
        <v>insert into Pokemon values ( 1084, Urshifu (Rapid Strike), level, 100,  130,  100, 63,  60,  97, trainer,  0)</v>
      </c>
    </row>
    <row r="1086" spans="1:64" ht="12.75" customHeight="1">
      <c r="A1086" s="86">
        <v>893</v>
      </c>
      <c r="B1086" s="137" t="s">
        <v>1695</v>
      </c>
      <c r="C1086" s="137" t="s">
        <v>537</v>
      </c>
      <c r="D1086" s="138"/>
      <c r="E1086" s="139"/>
      <c r="F1086" s="139"/>
      <c r="G1086" s="139"/>
      <c r="H1086" s="139"/>
      <c r="I1086" s="139"/>
      <c r="J1086" s="139"/>
      <c r="K1086" s="139"/>
      <c r="L1086" s="139"/>
      <c r="M1086" s="139"/>
      <c r="N1086" s="139"/>
      <c r="O1086" s="139"/>
      <c r="P1086" s="139"/>
      <c r="Q1086" s="139"/>
      <c r="R1086" s="139"/>
      <c r="S1086" s="139"/>
      <c r="T1086" s="139"/>
      <c r="U1086" s="139"/>
      <c r="V1086" s="139"/>
      <c r="W1086" s="139"/>
      <c r="X1086" s="139"/>
      <c r="Y1086" s="139"/>
      <c r="Z1086" s="139"/>
      <c r="AA1086" s="139"/>
      <c r="AB1086" s="139">
        <v>211</v>
      </c>
      <c r="AC1086" s="139"/>
      <c r="AD1086" s="139"/>
      <c r="AE1086" s="140"/>
      <c r="AF1086" s="17">
        <v>105</v>
      </c>
      <c r="AG1086" s="18">
        <v>120</v>
      </c>
      <c r="AH1086" s="19">
        <v>105</v>
      </c>
      <c r="AI1086" s="20">
        <v>70</v>
      </c>
      <c r="AJ1086" s="21">
        <v>95</v>
      </c>
      <c r="AK1086" s="22">
        <v>105</v>
      </c>
      <c r="AL1086" s="23">
        <f t="shared" si="0"/>
        <v>600</v>
      </c>
      <c r="AM1086" s="39" t="s">
        <v>160</v>
      </c>
      <c r="AN1086" s="41" t="s">
        <v>65</v>
      </c>
      <c r="AO1086" s="39" t="s">
        <v>1454</v>
      </c>
      <c r="AP1086" s="40"/>
      <c r="AQ1086" s="38"/>
      <c r="AR1086" s="39" t="s">
        <v>368</v>
      </c>
      <c r="AS1086" s="40">
        <v>1.8</v>
      </c>
      <c r="AT1086" s="40">
        <v>154.30000000000001</v>
      </c>
      <c r="AU1086" s="41">
        <v>70</v>
      </c>
      <c r="AV1086" s="31"/>
      <c r="AW1086" s="26">
        <v>3</v>
      </c>
      <c r="AX1086" s="26"/>
      <c r="AY1086" s="26"/>
      <c r="AZ1086" s="26"/>
      <c r="BA1086" s="25"/>
      <c r="BB1086" s="24">
        <v>300</v>
      </c>
      <c r="BC1086" s="26">
        <v>3</v>
      </c>
      <c r="BD1086" s="32" t="s">
        <v>288</v>
      </c>
      <c r="BE1086" s="32">
        <v>0</v>
      </c>
      <c r="BF1086" s="35" t="s">
        <v>99</v>
      </c>
      <c r="BG1086" s="26" t="s">
        <v>359</v>
      </c>
      <c r="BH1086" s="29">
        <v>120</v>
      </c>
      <c r="BI1086" s="26" t="s">
        <v>203</v>
      </c>
      <c r="BJ1086" s="41"/>
      <c r="BK1086" s="36"/>
      <c r="BL1086" s="204" t="str">
        <f t="shared" si="17"/>
        <v>insert into Pokemon values ( 1085, Zarude, level, 105,  120,  105, 70,  95,  105, trainer,  0)</v>
      </c>
    </row>
    <row r="1087" spans="1:64" ht="12.75" customHeight="1">
      <c r="A1087" s="86">
        <v>894</v>
      </c>
      <c r="B1087" s="137" t="s">
        <v>1696</v>
      </c>
      <c r="C1087" s="137" t="s">
        <v>514</v>
      </c>
      <c r="D1087" s="138"/>
      <c r="E1087" s="139"/>
      <c r="F1087" s="139"/>
      <c r="G1087" s="139"/>
      <c r="H1087" s="139"/>
      <c r="I1087" s="139"/>
      <c r="J1087" s="139"/>
      <c r="K1087" s="139"/>
      <c r="L1087" s="139"/>
      <c r="M1087" s="139"/>
      <c r="N1087" s="139"/>
      <c r="O1087" s="139"/>
      <c r="P1087" s="139"/>
      <c r="Q1087" s="139"/>
      <c r="R1087" s="139"/>
      <c r="S1087" s="139"/>
      <c r="T1087" s="139"/>
      <c r="U1087" s="139"/>
      <c r="V1087" s="139"/>
      <c r="W1087" s="139"/>
      <c r="X1087" s="139"/>
      <c r="Y1087" s="139"/>
      <c r="Z1087" s="139"/>
      <c r="AA1087" s="139"/>
      <c r="AB1087" s="139"/>
      <c r="AC1087" s="139">
        <v>200</v>
      </c>
      <c r="AD1087" s="139"/>
      <c r="AE1087" s="140"/>
      <c r="AF1087" s="17">
        <v>80</v>
      </c>
      <c r="AG1087" s="18">
        <v>100</v>
      </c>
      <c r="AH1087" s="19">
        <v>50</v>
      </c>
      <c r="AI1087" s="20">
        <v>100</v>
      </c>
      <c r="AJ1087" s="21">
        <v>50</v>
      </c>
      <c r="AK1087" s="22">
        <v>200</v>
      </c>
      <c r="AL1087" s="23">
        <f t="shared" si="0"/>
        <v>580</v>
      </c>
      <c r="AM1087" s="39" t="s">
        <v>175</v>
      </c>
      <c r="AN1087" s="41"/>
      <c r="AO1087" s="39" t="s">
        <v>1697</v>
      </c>
      <c r="AP1087" s="40"/>
      <c r="AQ1087" s="38"/>
      <c r="AR1087" s="39" t="s">
        <v>167</v>
      </c>
      <c r="AS1087" s="40">
        <v>1.2</v>
      </c>
      <c r="AT1087" s="40">
        <v>319.7</v>
      </c>
      <c r="AU1087" s="41">
        <v>145</v>
      </c>
      <c r="AV1087" s="31"/>
      <c r="AW1087" s="26"/>
      <c r="AX1087" s="26"/>
      <c r="AY1087" s="26"/>
      <c r="AZ1087" s="26"/>
      <c r="BA1087" s="25">
        <v>3</v>
      </c>
      <c r="BB1087" s="24">
        <v>290</v>
      </c>
      <c r="BC1087" s="26">
        <v>3</v>
      </c>
      <c r="BD1087" s="32" t="s">
        <v>288</v>
      </c>
      <c r="BE1087" s="32">
        <v>35</v>
      </c>
      <c r="BF1087" s="35" t="s">
        <v>132</v>
      </c>
      <c r="BG1087" s="26" t="s">
        <v>359</v>
      </c>
      <c r="BH1087" s="29">
        <v>120</v>
      </c>
      <c r="BI1087" s="26" t="s">
        <v>203</v>
      </c>
      <c r="BJ1087" s="41"/>
      <c r="BK1087" s="36"/>
      <c r="BL1087" s="204" t="str">
        <f t="shared" si="17"/>
        <v>insert into Pokemon values ( 1086, Regieleki, level, 80,  100,  50, 100,  50,  200, trainer,  0)</v>
      </c>
    </row>
    <row r="1088" spans="1:64" ht="12.75" customHeight="1">
      <c r="A1088" s="86">
        <v>895</v>
      </c>
      <c r="B1088" s="137" t="s">
        <v>1698</v>
      </c>
      <c r="C1088" s="137" t="s">
        <v>514</v>
      </c>
      <c r="D1088" s="138"/>
      <c r="E1088" s="139"/>
      <c r="F1088" s="139"/>
      <c r="G1088" s="139"/>
      <c r="H1088" s="139"/>
      <c r="I1088" s="139"/>
      <c r="J1088" s="139"/>
      <c r="K1088" s="139"/>
      <c r="L1088" s="139"/>
      <c r="M1088" s="139"/>
      <c r="N1088" s="139"/>
      <c r="O1088" s="139"/>
      <c r="P1088" s="139"/>
      <c r="Q1088" s="139"/>
      <c r="R1088" s="139"/>
      <c r="S1088" s="139"/>
      <c r="T1088" s="139"/>
      <c r="U1088" s="139"/>
      <c r="V1088" s="139"/>
      <c r="W1088" s="139"/>
      <c r="X1088" s="139"/>
      <c r="Y1088" s="139"/>
      <c r="Z1088" s="139"/>
      <c r="AA1088" s="139"/>
      <c r="AB1088" s="139"/>
      <c r="AC1088" s="139">
        <v>201</v>
      </c>
      <c r="AD1088" s="139"/>
      <c r="AE1088" s="140"/>
      <c r="AF1088" s="17">
        <v>200</v>
      </c>
      <c r="AG1088" s="18">
        <v>100</v>
      </c>
      <c r="AH1088" s="19">
        <v>50</v>
      </c>
      <c r="AI1088" s="20">
        <v>100</v>
      </c>
      <c r="AJ1088" s="21">
        <v>50</v>
      </c>
      <c r="AK1088" s="22">
        <v>80</v>
      </c>
      <c r="AL1088" s="23">
        <f t="shared" si="0"/>
        <v>580</v>
      </c>
      <c r="AM1088" s="39" t="s">
        <v>90</v>
      </c>
      <c r="AN1088" s="41"/>
      <c r="AO1088" s="39" t="s">
        <v>1699</v>
      </c>
      <c r="AP1088" s="40"/>
      <c r="AQ1088" s="38"/>
      <c r="AR1088" s="39" t="s">
        <v>510</v>
      </c>
      <c r="AS1088" s="40">
        <v>2.1</v>
      </c>
      <c r="AT1088" s="40">
        <v>440.9</v>
      </c>
      <c r="AU1088" s="41">
        <v>200</v>
      </c>
      <c r="AV1088" s="31">
        <v>3</v>
      </c>
      <c r="AW1088" s="26"/>
      <c r="AX1088" s="26"/>
      <c r="AY1088" s="26"/>
      <c r="AZ1088" s="26"/>
      <c r="BA1088" s="25"/>
      <c r="BB1088" s="24">
        <v>290</v>
      </c>
      <c r="BC1088" s="26">
        <v>3</v>
      </c>
      <c r="BD1088" s="32" t="s">
        <v>288</v>
      </c>
      <c r="BE1088" s="32">
        <v>35</v>
      </c>
      <c r="BF1088" s="35" t="s">
        <v>71</v>
      </c>
      <c r="BG1088" s="26" t="s">
        <v>359</v>
      </c>
      <c r="BH1088" s="29">
        <v>120</v>
      </c>
      <c r="BI1088" s="26" t="s">
        <v>203</v>
      </c>
      <c r="BJ1088" s="41"/>
      <c r="BK1088" s="36"/>
      <c r="BL1088" s="204" t="str">
        <f t="shared" si="17"/>
        <v>insert into Pokemon values ( 1087, Regidrago, level, 200,  100,  50, 100,  50,  80, trainer,  0)</v>
      </c>
    </row>
    <row r="1089" spans="1:64" ht="12.75" customHeight="1">
      <c r="A1089" s="86">
        <v>896</v>
      </c>
      <c r="B1089" s="137" t="s">
        <v>1700</v>
      </c>
      <c r="C1089" s="137" t="s">
        <v>514</v>
      </c>
      <c r="D1089" s="138"/>
      <c r="E1089" s="139"/>
      <c r="F1089" s="139"/>
      <c r="G1089" s="139"/>
      <c r="H1089" s="139"/>
      <c r="I1089" s="139"/>
      <c r="J1089" s="139"/>
      <c r="K1089" s="139"/>
      <c r="L1089" s="139"/>
      <c r="M1089" s="139"/>
      <c r="N1089" s="139"/>
      <c r="O1089" s="139"/>
      <c r="P1089" s="139"/>
      <c r="Q1089" s="139"/>
      <c r="R1089" s="139"/>
      <c r="S1089" s="139"/>
      <c r="T1089" s="139"/>
      <c r="U1089" s="139"/>
      <c r="V1089" s="139"/>
      <c r="W1089" s="139"/>
      <c r="X1089" s="139"/>
      <c r="Y1089" s="139"/>
      <c r="Z1089" s="139"/>
      <c r="AA1089" s="139"/>
      <c r="AB1089" s="139"/>
      <c r="AC1089" s="139">
        <v>208</v>
      </c>
      <c r="AD1089" s="139"/>
      <c r="AE1089" s="140"/>
      <c r="AF1089" s="17">
        <v>100</v>
      </c>
      <c r="AG1089" s="18">
        <v>145</v>
      </c>
      <c r="AH1089" s="19">
        <v>130</v>
      </c>
      <c r="AI1089" s="20">
        <v>65</v>
      </c>
      <c r="AJ1089" s="21">
        <v>110</v>
      </c>
      <c r="AK1089" s="22">
        <v>30</v>
      </c>
      <c r="AL1089" s="23">
        <f t="shared" si="0"/>
        <v>580</v>
      </c>
      <c r="AM1089" s="39" t="s">
        <v>191</v>
      </c>
      <c r="AN1089" s="41"/>
      <c r="AO1089" s="39" t="s">
        <v>1701</v>
      </c>
      <c r="AP1089" s="40"/>
      <c r="AQ1089" s="38"/>
      <c r="AR1089" s="39" t="s">
        <v>151</v>
      </c>
      <c r="AS1089" s="40">
        <v>2.2000000000000002</v>
      </c>
      <c r="AT1089" s="40">
        <v>1763.7</v>
      </c>
      <c r="AU1089" s="41">
        <v>800</v>
      </c>
      <c r="AV1089" s="31"/>
      <c r="AW1089" s="26">
        <v>3</v>
      </c>
      <c r="AX1089" s="26"/>
      <c r="AY1089" s="26"/>
      <c r="AZ1089" s="26"/>
      <c r="BA1089" s="25"/>
      <c r="BB1089" s="24">
        <v>290</v>
      </c>
      <c r="BC1089" s="26">
        <v>3</v>
      </c>
      <c r="BD1089" s="32" t="s">
        <v>288</v>
      </c>
      <c r="BE1089" s="32">
        <v>35</v>
      </c>
      <c r="BF1089" s="35" t="s">
        <v>128</v>
      </c>
      <c r="BG1089" s="26" t="s">
        <v>359</v>
      </c>
      <c r="BH1089" s="29">
        <v>120</v>
      </c>
      <c r="BI1089" s="26" t="s">
        <v>203</v>
      </c>
      <c r="BJ1089" s="41"/>
      <c r="BK1089" s="36"/>
      <c r="BL1089" s="204" t="str">
        <f t="shared" si="17"/>
        <v>insert into Pokemon values ( 1088, Glastrier, level, 100,  145,  130, 65,  110,  30, trainer,  0)</v>
      </c>
    </row>
    <row r="1090" spans="1:64" ht="12.75" customHeight="1">
      <c r="A1090" s="86">
        <v>897</v>
      </c>
      <c r="B1090" s="137" t="s">
        <v>1702</v>
      </c>
      <c r="C1090" s="137" t="s">
        <v>514</v>
      </c>
      <c r="D1090" s="138"/>
      <c r="E1090" s="139"/>
      <c r="F1090" s="139"/>
      <c r="G1090" s="139"/>
      <c r="H1090" s="139"/>
      <c r="I1090" s="139"/>
      <c r="J1090" s="139"/>
      <c r="K1090" s="139"/>
      <c r="L1090" s="139"/>
      <c r="M1090" s="139"/>
      <c r="N1090" s="139"/>
      <c r="O1090" s="139"/>
      <c r="P1090" s="139"/>
      <c r="Q1090" s="139"/>
      <c r="R1090" s="139"/>
      <c r="S1090" s="139"/>
      <c r="T1090" s="139"/>
      <c r="U1090" s="139"/>
      <c r="V1090" s="139"/>
      <c r="W1090" s="139"/>
      <c r="X1090" s="139"/>
      <c r="Y1090" s="139"/>
      <c r="Z1090" s="139"/>
      <c r="AA1090" s="139"/>
      <c r="AB1090" s="139"/>
      <c r="AC1090" s="139">
        <v>209</v>
      </c>
      <c r="AD1090" s="139"/>
      <c r="AE1090" s="140"/>
      <c r="AF1090" s="17">
        <v>100</v>
      </c>
      <c r="AG1090" s="18">
        <v>65</v>
      </c>
      <c r="AH1090" s="19">
        <v>60</v>
      </c>
      <c r="AI1090" s="20">
        <v>145</v>
      </c>
      <c r="AJ1090" s="21">
        <v>80</v>
      </c>
      <c r="AK1090" s="22">
        <v>130</v>
      </c>
      <c r="AL1090" s="23">
        <f t="shared" si="0"/>
        <v>580</v>
      </c>
      <c r="AM1090" s="39" t="s">
        <v>389</v>
      </c>
      <c r="AN1090" s="41"/>
      <c r="AO1090" s="39" t="s">
        <v>1703</v>
      </c>
      <c r="AP1090" s="40"/>
      <c r="AQ1090" s="38"/>
      <c r="AR1090" s="39" t="s">
        <v>79</v>
      </c>
      <c r="AS1090" s="40">
        <v>2</v>
      </c>
      <c r="AT1090" s="40">
        <v>98.1</v>
      </c>
      <c r="AU1090" s="41">
        <v>44.5</v>
      </c>
      <c r="AV1090" s="31"/>
      <c r="AW1090" s="26"/>
      <c r="AX1090" s="26"/>
      <c r="AY1090" s="26">
        <v>3</v>
      </c>
      <c r="AZ1090" s="26"/>
      <c r="BA1090" s="25"/>
      <c r="BB1090" s="24">
        <v>290</v>
      </c>
      <c r="BC1090" s="26">
        <v>3</v>
      </c>
      <c r="BD1090" s="32" t="s">
        <v>288</v>
      </c>
      <c r="BE1090" s="32">
        <v>35</v>
      </c>
      <c r="BF1090" s="35" t="s">
        <v>99</v>
      </c>
      <c r="BG1090" s="26" t="s">
        <v>359</v>
      </c>
      <c r="BH1090" s="29">
        <v>120</v>
      </c>
      <c r="BI1090" s="26" t="s">
        <v>203</v>
      </c>
      <c r="BJ1090" s="41"/>
      <c r="BK1090" s="36"/>
      <c r="BL1090" s="204" t="str">
        <f t="shared" si="17"/>
        <v>insert into Pokemon values ( 1089, Spectrier, level, 100,  65,  60, 145,  80,  130, trainer,  0)</v>
      </c>
    </row>
    <row r="1091" spans="1:64" ht="12.75" customHeight="1">
      <c r="A1091" s="86">
        <v>898</v>
      </c>
      <c r="B1091" s="137" t="s">
        <v>1704</v>
      </c>
      <c r="C1091" s="137" t="s">
        <v>531</v>
      </c>
      <c r="D1091" s="138"/>
      <c r="E1091" s="139"/>
      <c r="F1091" s="139"/>
      <c r="G1091" s="139"/>
      <c r="H1091" s="139"/>
      <c r="I1091" s="139"/>
      <c r="J1091" s="139"/>
      <c r="K1091" s="139"/>
      <c r="L1091" s="139"/>
      <c r="M1091" s="139"/>
      <c r="N1091" s="139"/>
      <c r="O1091" s="139"/>
      <c r="P1091" s="139"/>
      <c r="Q1091" s="139"/>
      <c r="R1091" s="139"/>
      <c r="S1091" s="139"/>
      <c r="T1091" s="139"/>
      <c r="U1091" s="139"/>
      <c r="V1091" s="139"/>
      <c r="W1091" s="139"/>
      <c r="X1091" s="139"/>
      <c r="Y1091" s="139"/>
      <c r="Z1091" s="139"/>
      <c r="AA1091" s="139"/>
      <c r="AB1091" s="139"/>
      <c r="AC1091" s="139">
        <v>210</v>
      </c>
      <c r="AD1091" s="139"/>
      <c r="AE1091" s="140"/>
      <c r="AF1091" s="17">
        <v>100</v>
      </c>
      <c r="AG1091" s="18">
        <v>80</v>
      </c>
      <c r="AH1091" s="19">
        <v>80</v>
      </c>
      <c r="AI1091" s="20">
        <v>80</v>
      </c>
      <c r="AJ1091" s="21">
        <v>80</v>
      </c>
      <c r="AK1091" s="22">
        <v>80</v>
      </c>
      <c r="AL1091" s="23">
        <f t="shared" si="0"/>
        <v>500</v>
      </c>
      <c r="AM1091" s="39" t="s">
        <v>184</v>
      </c>
      <c r="AN1091" s="41" t="s">
        <v>65</v>
      </c>
      <c r="AO1091" s="39" t="s">
        <v>170</v>
      </c>
      <c r="AP1091" s="40"/>
      <c r="AQ1091" s="38"/>
      <c r="AR1091" s="39" t="s">
        <v>92</v>
      </c>
      <c r="AS1091" s="40">
        <v>1.1000000000000001</v>
      </c>
      <c r="AT1091" s="40">
        <v>17</v>
      </c>
      <c r="AU1091" s="41">
        <v>7.7</v>
      </c>
      <c r="AV1091" s="31">
        <v>3</v>
      </c>
      <c r="AW1091" s="26"/>
      <c r="AX1091" s="26"/>
      <c r="AY1091" s="26"/>
      <c r="AZ1091" s="26"/>
      <c r="BA1091" s="25"/>
      <c r="BB1091" s="24">
        <v>250</v>
      </c>
      <c r="BC1091" s="26">
        <v>3</v>
      </c>
      <c r="BD1091" s="32" t="s">
        <v>288</v>
      </c>
      <c r="BE1091" s="32">
        <v>100</v>
      </c>
      <c r="BF1091" s="35" t="s">
        <v>71</v>
      </c>
      <c r="BG1091" s="26" t="s">
        <v>359</v>
      </c>
      <c r="BH1091" s="29">
        <v>120</v>
      </c>
      <c r="BI1091" s="26" t="s">
        <v>203</v>
      </c>
      <c r="BJ1091" s="41"/>
      <c r="BK1091" s="36"/>
      <c r="BL1091" s="204" t="str">
        <f t="shared" ref="BL1091:BL1154" si="18">"insert into Pokemon values ( "&amp;ROW()-1&amp;", "&amp;B1091&amp;", level, "&amp;AF1091&amp;",  "&amp;AG1091&amp;",  "&amp;AH1091&amp;", "&amp;AI1091&amp;",  "&amp;AJ1091&amp;",  "&amp;AK1091&amp;", trainer,  "&amp;IF(BK1091="","0",BK1091)&amp;")"</f>
        <v>insert into Pokemon values ( 1090, Calyrex, level, 100,  80,  80, 80,  80,  80, trainer,  0)</v>
      </c>
    </row>
    <row r="1092" spans="1:64" ht="12.75" customHeight="1">
      <c r="A1092" s="86">
        <v>898.1</v>
      </c>
      <c r="B1092" s="137" t="s">
        <v>1705</v>
      </c>
      <c r="C1092" s="137" t="s">
        <v>531</v>
      </c>
      <c r="D1092" s="138"/>
      <c r="E1092" s="139"/>
      <c r="F1092" s="139"/>
      <c r="G1092" s="139"/>
      <c r="H1092" s="139"/>
      <c r="I1092" s="139"/>
      <c r="J1092" s="139"/>
      <c r="K1092" s="139"/>
      <c r="L1092" s="139"/>
      <c r="M1092" s="139"/>
      <c r="N1092" s="139"/>
      <c r="O1092" s="139"/>
      <c r="P1092" s="139"/>
      <c r="Q1092" s="139"/>
      <c r="R1092" s="139"/>
      <c r="S1092" s="139"/>
      <c r="T1092" s="139"/>
      <c r="U1092" s="139"/>
      <c r="V1092" s="139"/>
      <c r="W1092" s="139"/>
      <c r="X1092" s="139"/>
      <c r="Y1092" s="139"/>
      <c r="Z1092" s="139"/>
      <c r="AA1092" s="139"/>
      <c r="AB1092" s="139"/>
      <c r="AC1092" s="139">
        <v>210</v>
      </c>
      <c r="AD1092" s="139"/>
      <c r="AE1092" s="140"/>
      <c r="AF1092" s="17">
        <v>100</v>
      </c>
      <c r="AG1092" s="18">
        <v>165</v>
      </c>
      <c r="AH1092" s="19">
        <v>150</v>
      </c>
      <c r="AI1092" s="20">
        <v>85</v>
      </c>
      <c r="AJ1092" s="21">
        <v>130</v>
      </c>
      <c r="AK1092" s="22">
        <v>50</v>
      </c>
      <c r="AL1092" s="23">
        <f t="shared" si="0"/>
        <v>680</v>
      </c>
      <c r="AM1092" s="39" t="s">
        <v>184</v>
      </c>
      <c r="AN1092" s="41" t="s">
        <v>191</v>
      </c>
      <c r="AO1092" s="39" t="s">
        <v>1706</v>
      </c>
      <c r="AP1092" s="40"/>
      <c r="AQ1092" s="38"/>
      <c r="AR1092" s="39" t="s">
        <v>83</v>
      </c>
      <c r="AS1092" s="40">
        <v>2.4</v>
      </c>
      <c r="AT1092" s="40">
        <v>1783.8</v>
      </c>
      <c r="AU1092" s="41">
        <v>809.1</v>
      </c>
      <c r="AV1092" s="31"/>
      <c r="AW1092" s="26">
        <v>3</v>
      </c>
      <c r="AX1092" s="26"/>
      <c r="AY1092" s="26"/>
      <c r="AZ1092" s="26"/>
      <c r="BA1092" s="25"/>
      <c r="BB1092" s="24">
        <v>340</v>
      </c>
      <c r="BC1092" s="26">
        <v>3</v>
      </c>
      <c r="BD1092" s="32" t="s">
        <v>288</v>
      </c>
      <c r="BE1092" s="32">
        <v>100</v>
      </c>
      <c r="BF1092" s="35" t="s">
        <v>128</v>
      </c>
      <c r="BG1092" s="26" t="s">
        <v>359</v>
      </c>
      <c r="BH1092" s="29">
        <v>120</v>
      </c>
      <c r="BI1092" s="26" t="s">
        <v>203</v>
      </c>
      <c r="BJ1092" s="41"/>
      <c r="BK1092" s="36"/>
      <c r="BL1092" s="204" t="str">
        <f t="shared" si="18"/>
        <v>insert into Pokemon values ( 1091, Calyrex (Ice Rider), level, 100,  165,  150, 85,  130,  50, trainer,  0)</v>
      </c>
    </row>
    <row r="1093" spans="1:64" ht="12.75" customHeight="1">
      <c r="A1093" s="86">
        <v>898.2</v>
      </c>
      <c r="B1093" s="137" t="s">
        <v>1707</v>
      </c>
      <c r="C1093" s="137" t="s">
        <v>531</v>
      </c>
      <c r="D1093" s="138"/>
      <c r="E1093" s="139"/>
      <c r="F1093" s="139"/>
      <c r="G1093" s="139"/>
      <c r="H1093" s="139"/>
      <c r="I1093" s="139"/>
      <c r="J1093" s="139"/>
      <c r="K1093" s="139"/>
      <c r="L1093" s="139"/>
      <c r="M1093" s="139"/>
      <c r="N1093" s="139"/>
      <c r="O1093" s="139"/>
      <c r="P1093" s="139"/>
      <c r="Q1093" s="139"/>
      <c r="R1093" s="139"/>
      <c r="S1093" s="139"/>
      <c r="T1093" s="139"/>
      <c r="U1093" s="139"/>
      <c r="V1093" s="139"/>
      <c r="W1093" s="139"/>
      <c r="X1093" s="139"/>
      <c r="Y1093" s="139"/>
      <c r="Z1093" s="139"/>
      <c r="AA1093" s="139"/>
      <c r="AB1093" s="139"/>
      <c r="AC1093" s="139">
        <v>210</v>
      </c>
      <c r="AD1093" s="139"/>
      <c r="AE1093" s="140"/>
      <c r="AF1093" s="17">
        <v>100</v>
      </c>
      <c r="AG1093" s="18">
        <v>85</v>
      </c>
      <c r="AH1093" s="19">
        <v>80</v>
      </c>
      <c r="AI1093" s="20">
        <v>165</v>
      </c>
      <c r="AJ1093" s="21">
        <v>100</v>
      </c>
      <c r="AK1093" s="22">
        <v>150</v>
      </c>
      <c r="AL1093" s="23">
        <f t="shared" si="0"/>
        <v>680</v>
      </c>
      <c r="AM1093" s="39" t="s">
        <v>184</v>
      </c>
      <c r="AN1093" s="41" t="s">
        <v>389</v>
      </c>
      <c r="AO1093" s="39" t="s">
        <v>1706</v>
      </c>
      <c r="AP1093" s="40"/>
      <c r="AQ1093" s="38"/>
      <c r="AR1093" s="39" t="s">
        <v>83</v>
      </c>
      <c r="AS1093" s="40">
        <v>2.4</v>
      </c>
      <c r="AT1093" s="40">
        <v>118.2</v>
      </c>
      <c r="AU1093" s="41">
        <v>53.6</v>
      </c>
      <c r="AV1093" s="31"/>
      <c r="AW1093" s="26"/>
      <c r="AX1093" s="26"/>
      <c r="AY1093" s="26">
        <v>3</v>
      </c>
      <c r="AZ1093" s="26"/>
      <c r="BA1093" s="25"/>
      <c r="BB1093" s="24">
        <v>340</v>
      </c>
      <c r="BC1093" s="26">
        <v>3</v>
      </c>
      <c r="BD1093" s="32" t="s">
        <v>288</v>
      </c>
      <c r="BE1093" s="32">
        <v>100</v>
      </c>
      <c r="BF1093" s="35" t="s">
        <v>99</v>
      </c>
      <c r="BG1093" s="26" t="s">
        <v>359</v>
      </c>
      <c r="BH1093" s="29">
        <v>120</v>
      </c>
      <c r="BI1093" s="26" t="s">
        <v>203</v>
      </c>
      <c r="BJ1093" s="41"/>
      <c r="BK1093" s="36"/>
      <c r="BL1093" s="204" t="str">
        <f t="shared" si="18"/>
        <v>insert into Pokemon values ( 1092, Calyrex (Shadow Rider), level, 100,  85,  80, 165,  100,  150, trainer,  0)</v>
      </c>
    </row>
    <row r="1094" spans="1:64" ht="12.75" customHeight="1">
      <c r="A1094" s="36">
        <v>899</v>
      </c>
      <c r="B1094" s="137" t="s">
        <v>1708</v>
      </c>
      <c r="C1094" s="137"/>
      <c r="D1094" s="138"/>
      <c r="E1094" s="139"/>
      <c r="F1094" s="139"/>
      <c r="G1094" s="139"/>
      <c r="H1094" s="139"/>
      <c r="I1094" s="139"/>
      <c r="J1094" s="139"/>
      <c r="K1094" s="139"/>
      <c r="L1094" s="139"/>
      <c r="M1094" s="139"/>
      <c r="N1094" s="139"/>
      <c r="O1094" s="139"/>
      <c r="P1094" s="139"/>
      <c r="Q1094" s="139"/>
      <c r="R1094" s="139"/>
      <c r="S1094" s="139"/>
      <c r="T1094" s="139"/>
      <c r="U1094" s="139"/>
      <c r="V1094" s="139"/>
      <c r="W1094" s="139"/>
      <c r="X1094" s="139"/>
      <c r="Y1094" s="139"/>
      <c r="Z1094" s="139"/>
      <c r="AA1094" s="139"/>
      <c r="AB1094" s="139"/>
      <c r="AC1094" s="139"/>
      <c r="AD1094" s="139">
        <v>50</v>
      </c>
      <c r="AE1094" s="140"/>
      <c r="AF1094" s="17">
        <v>103</v>
      </c>
      <c r="AG1094" s="18">
        <v>105</v>
      </c>
      <c r="AH1094" s="19">
        <v>72</v>
      </c>
      <c r="AI1094" s="20">
        <v>105</v>
      </c>
      <c r="AJ1094" s="21">
        <v>75</v>
      </c>
      <c r="AK1094" s="22">
        <v>65</v>
      </c>
      <c r="AL1094" s="23">
        <f t="shared" si="0"/>
        <v>525</v>
      </c>
      <c r="AM1094" s="75" t="s">
        <v>141</v>
      </c>
      <c r="AN1094" s="37" t="s">
        <v>184</v>
      </c>
      <c r="AO1094" s="75" t="s">
        <v>169</v>
      </c>
      <c r="AP1094" s="34" t="s">
        <v>232</v>
      </c>
      <c r="AQ1094" s="141" t="s">
        <v>582</v>
      </c>
      <c r="AR1094" s="75" t="s">
        <v>368</v>
      </c>
      <c r="AS1094" s="34">
        <v>1.8</v>
      </c>
      <c r="AT1094" s="34">
        <v>209.7</v>
      </c>
      <c r="AU1094" s="37">
        <v>95.1</v>
      </c>
      <c r="AV1094" s="76"/>
      <c r="AW1094" s="34">
        <v>1</v>
      </c>
      <c r="AX1094" s="34"/>
      <c r="AY1094" s="34"/>
      <c r="AZ1094" s="34"/>
      <c r="BA1094" s="37"/>
      <c r="BB1094" s="75"/>
      <c r="BC1094" s="34"/>
      <c r="BD1094" s="32" t="s">
        <v>288</v>
      </c>
      <c r="BE1094" s="32"/>
      <c r="BF1094" s="34" t="s">
        <v>313</v>
      </c>
      <c r="BG1094" s="34" t="s">
        <v>120</v>
      </c>
      <c r="BH1094" s="29"/>
      <c r="BI1094" s="34" t="s">
        <v>156</v>
      </c>
      <c r="BJ1094" s="37"/>
      <c r="BK1094" s="36"/>
      <c r="BL1094" s="204" t="str">
        <f t="shared" si="18"/>
        <v>insert into Pokemon values ( 1093, Wyrdeer, level, 103,  105,  72, 105,  75,  65, trainer,  0)</v>
      </c>
    </row>
    <row r="1095" spans="1:64" ht="12.75" customHeight="1">
      <c r="A1095" s="36">
        <v>900</v>
      </c>
      <c r="B1095" s="137" t="s">
        <v>1709</v>
      </c>
      <c r="C1095" s="137"/>
      <c r="D1095" s="138"/>
      <c r="E1095" s="139"/>
      <c r="F1095" s="139"/>
      <c r="G1095" s="139"/>
      <c r="H1095" s="139"/>
      <c r="I1095" s="139"/>
      <c r="J1095" s="139"/>
      <c r="K1095" s="139"/>
      <c r="L1095" s="139"/>
      <c r="M1095" s="139"/>
      <c r="N1095" s="139"/>
      <c r="O1095" s="139"/>
      <c r="P1095" s="139"/>
      <c r="Q1095" s="139"/>
      <c r="R1095" s="139"/>
      <c r="S1095" s="139"/>
      <c r="T1095" s="139"/>
      <c r="U1095" s="139"/>
      <c r="V1095" s="139"/>
      <c r="W1095" s="139"/>
      <c r="X1095" s="139"/>
      <c r="Y1095" s="139"/>
      <c r="Z1095" s="139"/>
      <c r="AA1095" s="139"/>
      <c r="AB1095" s="139"/>
      <c r="AC1095" s="139"/>
      <c r="AD1095" s="139">
        <v>73</v>
      </c>
      <c r="AE1095" s="140"/>
      <c r="AF1095" s="17">
        <v>70</v>
      </c>
      <c r="AG1095" s="18">
        <v>130</v>
      </c>
      <c r="AH1095" s="19">
        <v>95</v>
      </c>
      <c r="AI1095" s="20">
        <v>45</v>
      </c>
      <c r="AJ1095" s="21">
        <v>75</v>
      </c>
      <c r="AK1095" s="22">
        <v>85</v>
      </c>
      <c r="AL1095" s="23">
        <f t="shared" si="0"/>
        <v>500</v>
      </c>
      <c r="AM1095" s="75" t="s">
        <v>115</v>
      </c>
      <c r="AN1095" s="37" t="s">
        <v>292</v>
      </c>
      <c r="AO1095" s="75" t="s">
        <v>134</v>
      </c>
      <c r="AP1095" s="34" t="s">
        <v>206</v>
      </c>
      <c r="AQ1095" s="141" t="s">
        <v>1012</v>
      </c>
      <c r="AR1095" s="75" t="s">
        <v>368</v>
      </c>
      <c r="AS1095" s="34">
        <v>1.8</v>
      </c>
      <c r="AT1095" s="34">
        <v>196.2</v>
      </c>
      <c r="AU1095" s="37">
        <v>89</v>
      </c>
      <c r="AV1095" s="76"/>
      <c r="AW1095" s="34">
        <v>2</v>
      </c>
      <c r="AX1095" s="34"/>
      <c r="AY1095" s="34"/>
      <c r="AZ1095" s="34"/>
      <c r="BA1095" s="37"/>
      <c r="BB1095" s="75"/>
      <c r="BC1095" s="34"/>
      <c r="BD1095" s="32" t="s">
        <v>119</v>
      </c>
      <c r="BE1095" s="32"/>
      <c r="BF1095" s="34" t="s">
        <v>130</v>
      </c>
      <c r="BG1095" s="34" t="s">
        <v>120</v>
      </c>
      <c r="BH1095" s="29"/>
      <c r="BI1095" s="34" t="s">
        <v>115</v>
      </c>
      <c r="BJ1095" s="37"/>
      <c r="BK1095" s="36"/>
      <c r="BL1095" s="204" t="str">
        <f t="shared" si="18"/>
        <v>insert into Pokemon values ( 1094, Kleavor, level, 70,  130,  95, 45,  75,  85, trainer,  0)</v>
      </c>
    </row>
    <row r="1096" spans="1:64" ht="12.75" customHeight="1">
      <c r="A1096" s="36">
        <v>901</v>
      </c>
      <c r="B1096" s="137" t="s">
        <v>1710</v>
      </c>
      <c r="C1096" s="137"/>
      <c r="D1096" s="138"/>
      <c r="E1096" s="139"/>
      <c r="F1096" s="139"/>
      <c r="G1096" s="139"/>
      <c r="H1096" s="139"/>
      <c r="I1096" s="139"/>
      <c r="J1096" s="139"/>
      <c r="K1096" s="139"/>
      <c r="L1096" s="139"/>
      <c r="M1096" s="139"/>
      <c r="N1096" s="139"/>
      <c r="O1096" s="139"/>
      <c r="P1096" s="139"/>
      <c r="Q1096" s="139"/>
      <c r="R1096" s="139"/>
      <c r="S1096" s="139"/>
      <c r="T1096" s="139"/>
      <c r="U1096" s="139"/>
      <c r="V1096" s="139"/>
      <c r="W1096" s="139"/>
      <c r="X1096" s="139"/>
      <c r="Y1096" s="139"/>
      <c r="Z1096" s="139"/>
      <c r="AA1096" s="139"/>
      <c r="AB1096" s="139"/>
      <c r="AC1096" s="139"/>
      <c r="AD1096" s="139">
        <v>114</v>
      </c>
      <c r="AE1096" s="140"/>
      <c r="AF1096" s="17">
        <v>130</v>
      </c>
      <c r="AG1096" s="18">
        <v>140</v>
      </c>
      <c r="AH1096" s="19">
        <v>105</v>
      </c>
      <c r="AI1096" s="20">
        <v>45</v>
      </c>
      <c r="AJ1096" s="21">
        <v>80</v>
      </c>
      <c r="AK1096" s="22">
        <v>50</v>
      </c>
      <c r="AL1096" s="23">
        <f t="shared" si="0"/>
        <v>550</v>
      </c>
      <c r="AM1096" s="75" t="s">
        <v>187</v>
      </c>
      <c r="AN1096" s="37" t="s">
        <v>141</v>
      </c>
      <c r="AO1096" s="75" t="s">
        <v>153</v>
      </c>
      <c r="AP1096" s="34" t="s">
        <v>1263</v>
      </c>
      <c r="AQ1096" s="141" t="s">
        <v>170</v>
      </c>
      <c r="AR1096" s="75" t="s">
        <v>83</v>
      </c>
      <c r="AS1096" s="34">
        <v>2.4</v>
      </c>
      <c r="AT1096" s="34">
        <v>639.29999999999995</v>
      </c>
      <c r="AU1096" s="37">
        <v>290</v>
      </c>
      <c r="AV1096" s="76"/>
      <c r="AW1096" s="34">
        <v>3</v>
      </c>
      <c r="AX1096" s="34"/>
      <c r="AY1096" s="34"/>
      <c r="AZ1096" s="34"/>
      <c r="BA1096" s="37"/>
      <c r="BB1096" s="75"/>
      <c r="BC1096" s="34">
        <v>75</v>
      </c>
      <c r="BD1096" s="32" t="s">
        <v>119</v>
      </c>
      <c r="BE1096" s="32"/>
      <c r="BF1096" s="34" t="s">
        <v>130</v>
      </c>
      <c r="BG1096" s="34" t="s">
        <v>120</v>
      </c>
      <c r="BH1096" s="29">
        <v>20</v>
      </c>
      <c r="BI1096" s="34" t="s">
        <v>156</v>
      </c>
      <c r="BJ1096" s="37"/>
      <c r="BK1096" s="36"/>
      <c r="BL1096" s="204" t="str">
        <f t="shared" si="18"/>
        <v>insert into Pokemon values ( 1095, Ursaluna, level, 130,  140,  105, 45,  80,  50, trainer,  0)</v>
      </c>
    </row>
    <row r="1097" spans="1:64" ht="12.75" customHeight="1">
      <c r="A1097" s="36">
        <v>902</v>
      </c>
      <c r="B1097" s="137" t="s">
        <v>1711</v>
      </c>
      <c r="C1097" s="137"/>
      <c r="D1097" s="138"/>
      <c r="E1097" s="139"/>
      <c r="F1097" s="139"/>
      <c r="G1097" s="139"/>
      <c r="H1097" s="139"/>
      <c r="I1097" s="139"/>
      <c r="J1097" s="139"/>
      <c r="K1097" s="139"/>
      <c r="L1097" s="139"/>
      <c r="M1097" s="139"/>
      <c r="N1097" s="139"/>
      <c r="O1097" s="139"/>
      <c r="P1097" s="139"/>
      <c r="Q1097" s="139"/>
      <c r="R1097" s="139"/>
      <c r="S1097" s="139"/>
      <c r="T1097" s="139"/>
      <c r="U1097" s="139"/>
      <c r="V1097" s="139"/>
      <c r="W1097" s="139"/>
      <c r="X1097" s="139"/>
      <c r="Y1097" s="139"/>
      <c r="Z1097" s="139"/>
      <c r="AA1097" s="139"/>
      <c r="AB1097" s="139"/>
      <c r="AC1097" s="139"/>
      <c r="AD1097" s="139">
        <v>167</v>
      </c>
      <c r="AE1097" s="140"/>
      <c r="AF1097" s="17">
        <v>120</v>
      </c>
      <c r="AG1097" s="18">
        <v>112</v>
      </c>
      <c r="AH1097" s="19">
        <v>65</v>
      </c>
      <c r="AI1097" s="20">
        <v>80</v>
      </c>
      <c r="AJ1097" s="21">
        <v>75</v>
      </c>
      <c r="AK1097" s="22">
        <v>78</v>
      </c>
      <c r="AL1097" s="23">
        <f t="shared" si="0"/>
        <v>530</v>
      </c>
      <c r="AM1097" s="75" t="s">
        <v>103</v>
      </c>
      <c r="AN1097" s="37" t="s">
        <v>389</v>
      </c>
      <c r="AO1097" s="75" t="s">
        <v>276</v>
      </c>
      <c r="AP1097" s="34" t="s">
        <v>138</v>
      </c>
      <c r="AQ1097" s="141" t="s">
        <v>473</v>
      </c>
      <c r="AR1097" s="75" t="s">
        <v>436</v>
      </c>
      <c r="AS1097" s="34">
        <v>3</v>
      </c>
      <c r="AT1097" s="34">
        <v>242.5</v>
      </c>
      <c r="AU1097" s="37">
        <v>110</v>
      </c>
      <c r="AV1097" s="76">
        <v>2</v>
      </c>
      <c r="AW1097" s="34"/>
      <c r="AX1097" s="34"/>
      <c r="AY1097" s="34"/>
      <c r="AZ1097" s="34"/>
      <c r="BA1097" s="37"/>
      <c r="BB1097" s="75"/>
      <c r="BC1097" s="34"/>
      <c r="BD1097" s="32" t="s">
        <v>119</v>
      </c>
      <c r="BE1097" s="32"/>
      <c r="BF1097" s="34" t="s">
        <v>71</v>
      </c>
      <c r="BG1097" s="34" t="s">
        <v>209</v>
      </c>
      <c r="BH1097" s="29"/>
      <c r="BI1097" s="34" t="s">
        <v>456</v>
      </c>
      <c r="BJ1097" s="37"/>
      <c r="BK1097" s="36"/>
      <c r="BL1097" s="204" t="str">
        <f t="shared" si="18"/>
        <v>insert into Pokemon values ( 1096, Basculegion (Male), level, 120,  112,  65, 80,  75,  78, trainer,  0)</v>
      </c>
    </row>
    <row r="1098" spans="1:64" ht="12.75" customHeight="1">
      <c r="A1098" s="36">
        <v>902.1</v>
      </c>
      <c r="B1098" s="137" t="s">
        <v>1712</v>
      </c>
      <c r="C1098" s="137"/>
      <c r="D1098" s="138"/>
      <c r="E1098" s="139"/>
      <c r="F1098" s="139"/>
      <c r="G1098" s="139"/>
      <c r="H1098" s="139"/>
      <c r="I1098" s="139"/>
      <c r="J1098" s="139"/>
      <c r="K1098" s="139"/>
      <c r="L1098" s="139"/>
      <c r="M1098" s="139"/>
      <c r="N1098" s="139"/>
      <c r="O1098" s="139"/>
      <c r="P1098" s="139"/>
      <c r="Q1098" s="139"/>
      <c r="R1098" s="139"/>
      <c r="S1098" s="139"/>
      <c r="T1098" s="139"/>
      <c r="U1098" s="139"/>
      <c r="V1098" s="139"/>
      <c r="W1098" s="139"/>
      <c r="X1098" s="139"/>
      <c r="Y1098" s="139"/>
      <c r="Z1098" s="139"/>
      <c r="AA1098" s="139"/>
      <c r="AB1098" s="139"/>
      <c r="AC1098" s="139"/>
      <c r="AD1098" s="139">
        <v>167</v>
      </c>
      <c r="AE1098" s="140"/>
      <c r="AF1098" s="17">
        <v>120</v>
      </c>
      <c r="AG1098" s="18">
        <v>92</v>
      </c>
      <c r="AH1098" s="19">
        <v>65</v>
      </c>
      <c r="AI1098" s="20">
        <v>100</v>
      </c>
      <c r="AJ1098" s="21">
        <v>75</v>
      </c>
      <c r="AK1098" s="22">
        <v>78</v>
      </c>
      <c r="AL1098" s="23">
        <f t="shared" si="0"/>
        <v>530</v>
      </c>
      <c r="AM1098" s="75" t="s">
        <v>103</v>
      </c>
      <c r="AN1098" s="37" t="s">
        <v>389</v>
      </c>
      <c r="AO1098" s="75" t="s">
        <v>276</v>
      </c>
      <c r="AP1098" s="34" t="s">
        <v>138</v>
      </c>
      <c r="AQ1098" s="141" t="s">
        <v>473</v>
      </c>
      <c r="AR1098" s="75" t="s">
        <v>436</v>
      </c>
      <c r="AS1098" s="34">
        <v>3</v>
      </c>
      <c r="AT1098" s="34">
        <v>242.5</v>
      </c>
      <c r="AU1098" s="37">
        <v>110</v>
      </c>
      <c r="AV1098" s="76">
        <v>2</v>
      </c>
      <c r="AW1098" s="34"/>
      <c r="AX1098" s="34"/>
      <c r="AY1098" s="34"/>
      <c r="AZ1098" s="34"/>
      <c r="BA1098" s="37"/>
      <c r="BB1098" s="75"/>
      <c r="BC1098" s="34"/>
      <c r="BD1098" s="32" t="s">
        <v>119</v>
      </c>
      <c r="BE1098" s="32"/>
      <c r="BF1098" s="34" t="s">
        <v>71</v>
      </c>
      <c r="BG1098" s="34" t="s">
        <v>201</v>
      </c>
      <c r="BH1098" s="29"/>
      <c r="BI1098" s="34" t="s">
        <v>456</v>
      </c>
      <c r="BJ1098" s="37"/>
      <c r="BK1098" s="36"/>
      <c r="BL1098" s="204" t="str">
        <f t="shared" si="18"/>
        <v>insert into Pokemon values ( 1097, Basculegion (Female), level, 120,  92,  65, 100,  75,  78, trainer,  0)</v>
      </c>
    </row>
    <row r="1099" spans="1:64" ht="12.75" customHeight="1">
      <c r="A1099" s="36">
        <v>903</v>
      </c>
      <c r="B1099" s="137" t="s">
        <v>1713</v>
      </c>
      <c r="C1099" s="137"/>
      <c r="D1099" s="138"/>
      <c r="E1099" s="139"/>
      <c r="F1099" s="139"/>
      <c r="G1099" s="139"/>
      <c r="H1099" s="139"/>
      <c r="I1099" s="139"/>
      <c r="J1099" s="139"/>
      <c r="K1099" s="139"/>
      <c r="L1099" s="139"/>
      <c r="M1099" s="139"/>
      <c r="N1099" s="139"/>
      <c r="O1099" s="139"/>
      <c r="P1099" s="139"/>
      <c r="Q1099" s="139"/>
      <c r="R1099" s="139"/>
      <c r="S1099" s="139"/>
      <c r="T1099" s="139"/>
      <c r="U1099" s="139"/>
      <c r="V1099" s="139"/>
      <c r="W1099" s="139"/>
      <c r="X1099" s="139"/>
      <c r="Y1099" s="139"/>
      <c r="Z1099" s="139"/>
      <c r="AA1099" s="139"/>
      <c r="AB1099" s="139"/>
      <c r="AC1099" s="139"/>
      <c r="AD1099" s="139">
        <v>203</v>
      </c>
      <c r="AE1099" s="140"/>
      <c r="AF1099" s="17">
        <v>80</v>
      </c>
      <c r="AG1099" s="18">
        <v>130</v>
      </c>
      <c r="AH1099" s="19">
        <v>60</v>
      </c>
      <c r="AI1099" s="20">
        <v>40</v>
      </c>
      <c r="AJ1099" s="21">
        <v>80</v>
      </c>
      <c r="AK1099" s="22">
        <v>120</v>
      </c>
      <c r="AL1099" s="23">
        <f t="shared" si="0"/>
        <v>510</v>
      </c>
      <c r="AM1099" s="75" t="s">
        <v>280</v>
      </c>
      <c r="AN1099" s="37" t="s">
        <v>66</v>
      </c>
      <c r="AO1099" s="75" t="s">
        <v>508</v>
      </c>
      <c r="AP1099" s="34" t="s">
        <v>425</v>
      </c>
      <c r="AQ1099" s="141" t="s">
        <v>376</v>
      </c>
      <c r="AR1099" s="75" t="s">
        <v>207</v>
      </c>
      <c r="AS1099" s="34">
        <v>1.3</v>
      </c>
      <c r="AT1099" s="34">
        <v>94.8</v>
      </c>
      <c r="AU1099" s="37">
        <v>43</v>
      </c>
      <c r="AV1099" s="76"/>
      <c r="AW1099" s="34">
        <v>1</v>
      </c>
      <c r="AX1099" s="34"/>
      <c r="AY1099" s="34"/>
      <c r="AZ1099" s="34"/>
      <c r="BA1099" s="37">
        <v>1</v>
      </c>
      <c r="BB1099" s="75"/>
      <c r="BC1099" s="34">
        <v>135</v>
      </c>
      <c r="BD1099" s="32" t="s">
        <v>70</v>
      </c>
      <c r="BE1099" s="32"/>
      <c r="BF1099" s="34" t="s">
        <v>107</v>
      </c>
      <c r="BG1099" s="34" t="s">
        <v>120</v>
      </c>
      <c r="BH1099" s="29">
        <v>20</v>
      </c>
      <c r="BI1099" s="34" t="s">
        <v>156</v>
      </c>
      <c r="BJ1099" s="37"/>
      <c r="BK1099" s="36"/>
      <c r="BL1099" s="204" t="str">
        <f t="shared" si="18"/>
        <v>insert into Pokemon values ( 1098, Sneasler, level, 80,  130,  60, 40,  80,  120, trainer,  0)</v>
      </c>
    </row>
    <row r="1100" spans="1:64" ht="12.75" customHeight="1">
      <c r="A1100" s="36">
        <v>904</v>
      </c>
      <c r="B1100" s="137" t="s">
        <v>1714</v>
      </c>
      <c r="C1100" s="137"/>
      <c r="D1100" s="138"/>
      <c r="E1100" s="139"/>
      <c r="F1100" s="139"/>
      <c r="G1100" s="139"/>
      <c r="H1100" s="139"/>
      <c r="I1100" s="139"/>
      <c r="J1100" s="139"/>
      <c r="K1100" s="139"/>
      <c r="L1100" s="139"/>
      <c r="M1100" s="139"/>
      <c r="N1100" s="139"/>
      <c r="O1100" s="139"/>
      <c r="P1100" s="139"/>
      <c r="Q1100" s="139"/>
      <c r="R1100" s="139"/>
      <c r="S1100" s="139"/>
      <c r="T1100" s="139"/>
      <c r="U1100" s="139"/>
      <c r="V1100" s="139"/>
      <c r="W1100" s="139"/>
      <c r="X1100" s="139"/>
      <c r="Y1100" s="139"/>
      <c r="Z1100" s="139"/>
      <c r="AA1100" s="139"/>
      <c r="AB1100" s="139"/>
      <c r="AC1100" s="139"/>
      <c r="AD1100" s="139">
        <v>85</v>
      </c>
      <c r="AE1100" s="140"/>
      <c r="AF1100" s="17">
        <v>85</v>
      </c>
      <c r="AG1100" s="18">
        <v>115</v>
      </c>
      <c r="AH1100" s="19">
        <v>95</v>
      </c>
      <c r="AI1100" s="20">
        <v>65</v>
      </c>
      <c r="AJ1100" s="21">
        <v>65</v>
      </c>
      <c r="AK1100" s="22">
        <v>85</v>
      </c>
      <c r="AL1100" s="23">
        <f t="shared" si="0"/>
        <v>510</v>
      </c>
      <c r="AM1100" s="75" t="s">
        <v>160</v>
      </c>
      <c r="AN1100" s="37" t="s">
        <v>66</v>
      </c>
      <c r="AO1100" s="75" t="s">
        <v>199</v>
      </c>
      <c r="AP1100" s="34" t="s">
        <v>276</v>
      </c>
      <c r="AQ1100" s="141" t="s">
        <v>169</v>
      </c>
      <c r="AR1100" s="75" t="s">
        <v>488</v>
      </c>
      <c r="AS1100" s="34">
        <v>2.5</v>
      </c>
      <c r="AT1100" s="34">
        <v>133.4</v>
      </c>
      <c r="AU1100" s="37">
        <v>60.5</v>
      </c>
      <c r="AV1100" s="76"/>
      <c r="AW1100" s="34">
        <v>1</v>
      </c>
      <c r="AX1100" s="34"/>
      <c r="AY1100" s="34"/>
      <c r="AZ1100" s="34"/>
      <c r="BA1100" s="37"/>
      <c r="BB1100" s="75"/>
      <c r="BC1100" s="34">
        <v>135</v>
      </c>
      <c r="BD1100" s="32" t="s">
        <v>119</v>
      </c>
      <c r="BE1100" s="32"/>
      <c r="BF1100" s="34" t="s">
        <v>99</v>
      </c>
      <c r="BG1100" s="34" t="s">
        <v>120</v>
      </c>
      <c r="BH1100" s="29">
        <v>20</v>
      </c>
      <c r="BI1100" s="34" t="s">
        <v>456</v>
      </c>
      <c r="BJ1100" s="37"/>
      <c r="BK1100" s="36"/>
      <c r="BL1100" s="204" t="str">
        <f t="shared" si="18"/>
        <v>insert into Pokemon values ( 1099, Overqwil, level, 85,  115,  95, 65,  65,  85, trainer,  0)</v>
      </c>
    </row>
    <row r="1101" spans="1:64" ht="12.75" customHeight="1">
      <c r="A1101" s="36">
        <v>905</v>
      </c>
      <c r="B1101" s="137" t="s">
        <v>1715</v>
      </c>
      <c r="C1101" s="137" t="s">
        <v>514</v>
      </c>
      <c r="D1101" s="138"/>
      <c r="E1101" s="139"/>
      <c r="F1101" s="139"/>
      <c r="G1101" s="139"/>
      <c r="H1101" s="139"/>
      <c r="I1101" s="139"/>
      <c r="J1101" s="139"/>
      <c r="K1101" s="139"/>
      <c r="L1101" s="139"/>
      <c r="M1101" s="139"/>
      <c r="N1101" s="139"/>
      <c r="O1101" s="139"/>
      <c r="P1101" s="139"/>
      <c r="Q1101" s="139"/>
      <c r="R1101" s="139"/>
      <c r="S1101" s="139"/>
      <c r="T1101" s="139"/>
      <c r="U1101" s="139"/>
      <c r="V1101" s="139"/>
      <c r="W1101" s="139"/>
      <c r="X1101" s="139"/>
      <c r="Y1101" s="139"/>
      <c r="Z1101" s="139"/>
      <c r="AA1101" s="139"/>
      <c r="AB1101" s="139"/>
      <c r="AC1101" s="139"/>
      <c r="AD1101" s="139">
        <v>234</v>
      </c>
      <c r="AE1101" s="140"/>
      <c r="AF1101" s="17">
        <v>74</v>
      </c>
      <c r="AG1101" s="18">
        <v>115</v>
      </c>
      <c r="AH1101" s="19">
        <v>70</v>
      </c>
      <c r="AI1101" s="20">
        <v>135</v>
      </c>
      <c r="AJ1101" s="21">
        <v>80</v>
      </c>
      <c r="AK1101" s="22">
        <v>106</v>
      </c>
      <c r="AL1101" s="23">
        <f t="shared" si="0"/>
        <v>580</v>
      </c>
      <c r="AM1101" s="75" t="s">
        <v>179</v>
      </c>
      <c r="AN1101" s="37" t="s">
        <v>95</v>
      </c>
      <c r="AO1101" s="75" t="s">
        <v>444</v>
      </c>
      <c r="AP1101" s="34"/>
      <c r="AQ1101" s="141" t="s">
        <v>634</v>
      </c>
      <c r="AR1101" s="75" t="s">
        <v>111</v>
      </c>
      <c r="AS1101" s="34">
        <v>1.6</v>
      </c>
      <c r="AT1101" s="34">
        <v>105.8</v>
      </c>
      <c r="AU1101" s="37">
        <v>48</v>
      </c>
      <c r="AV1101" s="76"/>
      <c r="AW1101" s="34"/>
      <c r="AX1101" s="34"/>
      <c r="AY1101" s="34">
        <v>3</v>
      </c>
      <c r="AZ1101" s="34"/>
      <c r="BA1101" s="37"/>
      <c r="BB1101" s="75"/>
      <c r="BC1101" s="34"/>
      <c r="BD1101" s="32" t="s">
        <v>288</v>
      </c>
      <c r="BE1101" s="32"/>
      <c r="BF1101" s="34" t="s">
        <v>218</v>
      </c>
      <c r="BG1101" s="34" t="s">
        <v>201</v>
      </c>
      <c r="BH1101" s="40">
        <v>120</v>
      </c>
      <c r="BI1101" s="34" t="s">
        <v>203</v>
      </c>
      <c r="BJ1101" s="37"/>
      <c r="BK1101" s="36"/>
      <c r="BL1101" s="204" t="str">
        <f t="shared" si="18"/>
        <v>insert into Pokemon values ( 1100, Enamorus (Incarnate), level, 74,  115,  70, 135,  80,  106, trainer,  0)</v>
      </c>
    </row>
    <row r="1102" spans="1:64" ht="12.75" customHeight="1">
      <c r="A1102" s="36">
        <v>905.1</v>
      </c>
      <c r="B1102" s="137" t="s">
        <v>1716</v>
      </c>
      <c r="C1102" s="137" t="s">
        <v>514</v>
      </c>
      <c r="D1102" s="138"/>
      <c r="E1102" s="139"/>
      <c r="F1102" s="139"/>
      <c r="G1102" s="139"/>
      <c r="H1102" s="139"/>
      <c r="I1102" s="139"/>
      <c r="J1102" s="139"/>
      <c r="K1102" s="139"/>
      <c r="L1102" s="139"/>
      <c r="M1102" s="139"/>
      <c r="N1102" s="139"/>
      <c r="O1102" s="139"/>
      <c r="P1102" s="139"/>
      <c r="Q1102" s="139"/>
      <c r="R1102" s="139"/>
      <c r="S1102" s="139"/>
      <c r="T1102" s="139"/>
      <c r="U1102" s="139"/>
      <c r="V1102" s="139"/>
      <c r="W1102" s="139"/>
      <c r="X1102" s="139"/>
      <c r="Y1102" s="139"/>
      <c r="Z1102" s="139"/>
      <c r="AA1102" s="139"/>
      <c r="AB1102" s="139"/>
      <c r="AC1102" s="139"/>
      <c r="AD1102" s="139">
        <v>234</v>
      </c>
      <c r="AE1102" s="140"/>
      <c r="AF1102" s="17">
        <v>74</v>
      </c>
      <c r="AG1102" s="18">
        <v>115</v>
      </c>
      <c r="AH1102" s="19">
        <v>110</v>
      </c>
      <c r="AI1102" s="20">
        <v>135</v>
      </c>
      <c r="AJ1102" s="21">
        <v>100</v>
      </c>
      <c r="AK1102" s="22">
        <v>46</v>
      </c>
      <c r="AL1102" s="23">
        <f t="shared" si="0"/>
        <v>580</v>
      </c>
      <c r="AM1102" s="75" t="s">
        <v>179</v>
      </c>
      <c r="AN1102" s="37" t="s">
        <v>95</v>
      </c>
      <c r="AO1102" s="75" t="s">
        <v>385</v>
      </c>
      <c r="AP1102" s="34"/>
      <c r="AQ1102" s="141"/>
      <c r="AR1102" s="75" t="s">
        <v>111</v>
      </c>
      <c r="AS1102" s="34">
        <v>1.6</v>
      </c>
      <c r="AT1102" s="34">
        <v>105.8</v>
      </c>
      <c r="AU1102" s="37">
        <v>48</v>
      </c>
      <c r="AV1102" s="76"/>
      <c r="AW1102" s="34">
        <v>3</v>
      </c>
      <c r="AX1102" s="34"/>
      <c r="AY1102" s="34"/>
      <c r="AZ1102" s="34"/>
      <c r="BA1102" s="37"/>
      <c r="BB1102" s="75"/>
      <c r="BC1102" s="34"/>
      <c r="BD1102" s="32" t="s">
        <v>288</v>
      </c>
      <c r="BE1102" s="32"/>
      <c r="BF1102" s="34" t="s">
        <v>218</v>
      </c>
      <c r="BG1102" s="34" t="s">
        <v>201</v>
      </c>
      <c r="BH1102" s="40">
        <v>120</v>
      </c>
      <c r="BI1102" s="34" t="s">
        <v>203</v>
      </c>
      <c r="BJ1102" s="37"/>
      <c r="BK1102" s="36"/>
      <c r="BL1102" s="204" t="str">
        <f t="shared" si="18"/>
        <v>insert into Pokemon values ( 1101, Enamorus (Therian), level, 74,  115,  110, 135,  100,  46, trainer,  0)</v>
      </c>
    </row>
    <row r="1103" spans="1:64" ht="12.75" customHeight="1">
      <c r="A1103" s="12">
        <v>906</v>
      </c>
      <c r="B1103" s="142" t="s">
        <v>1717</v>
      </c>
      <c r="C1103" s="142" t="s">
        <v>64</v>
      </c>
      <c r="D1103" s="143"/>
      <c r="E1103" s="144"/>
      <c r="F1103" s="144"/>
      <c r="G1103" s="144"/>
      <c r="H1103" s="144"/>
      <c r="I1103" s="144"/>
      <c r="J1103" s="144"/>
      <c r="K1103" s="144"/>
      <c r="L1103" s="144"/>
      <c r="M1103" s="144"/>
      <c r="N1103" s="144"/>
      <c r="O1103" s="144"/>
      <c r="P1103" s="144"/>
      <c r="Q1103" s="144"/>
      <c r="R1103" s="144"/>
      <c r="S1103" s="144"/>
      <c r="T1103" s="144"/>
      <c r="U1103" s="144"/>
      <c r="V1103" s="144"/>
      <c r="W1103" s="144"/>
      <c r="X1103" s="144"/>
      <c r="Y1103" s="144"/>
      <c r="Z1103" s="144"/>
      <c r="AA1103" s="144"/>
      <c r="AB1103" s="144"/>
      <c r="AC1103" s="144"/>
      <c r="AD1103" s="144"/>
      <c r="AE1103" s="145">
        <v>1</v>
      </c>
      <c r="AF1103" s="97">
        <v>40</v>
      </c>
      <c r="AG1103" s="98">
        <v>61</v>
      </c>
      <c r="AH1103" s="99">
        <v>54</v>
      </c>
      <c r="AI1103" s="100">
        <v>45</v>
      </c>
      <c r="AJ1103" s="101">
        <v>45</v>
      </c>
      <c r="AK1103" s="102">
        <v>65</v>
      </c>
      <c r="AL1103" s="23">
        <f t="shared" si="0"/>
        <v>310</v>
      </c>
      <c r="AM1103" s="110" t="s">
        <v>65</v>
      </c>
      <c r="AN1103" s="109"/>
      <c r="AO1103" s="110" t="s">
        <v>67</v>
      </c>
      <c r="AP1103" s="108"/>
      <c r="AQ1103" s="146" t="s">
        <v>1271</v>
      </c>
      <c r="AR1103" s="24" t="s">
        <v>178</v>
      </c>
      <c r="AS1103" s="26">
        <v>0.4</v>
      </c>
      <c r="AT1103" s="26">
        <v>9</v>
      </c>
      <c r="AU1103" s="25">
        <v>4.0999999999999996</v>
      </c>
      <c r="AV1103" s="107"/>
      <c r="AW1103" s="108"/>
      <c r="AX1103" s="108"/>
      <c r="AY1103" s="108"/>
      <c r="AZ1103" s="108"/>
      <c r="BA1103" s="109">
        <v>1</v>
      </c>
      <c r="BB1103" s="110">
        <v>62</v>
      </c>
      <c r="BC1103" s="108">
        <v>45</v>
      </c>
      <c r="BD1103" s="32" t="s">
        <v>70</v>
      </c>
      <c r="BE1103" s="32">
        <v>50</v>
      </c>
      <c r="BF1103" s="108" t="s">
        <v>71</v>
      </c>
      <c r="BG1103" s="108" t="s">
        <v>72</v>
      </c>
      <c r="BH1103" s="147">
        <v>20</v>
      </c>
      <c r="BI1103" s="108" t="s">
        <v>156</v>
      </c>
      <c r="BJ1103" s="109" t="s">
        <v>65</v>
      </c>
      <c r="BK1103" s="148" t="s">
        <v>74</v>
      </c>
      <c r="BL1103" s="204" t="str">
        <f t="shared" si="18"/>
        <v>insert into Pokemon values ( 1102, Sprigatito, level, 40,  61,  54, 45,  45,  65, trainer,  Lv. 16)</v>
      </c>
    </row>
    <row r="1104" spans="1:64" ht="12.75" customHeight="1">
      <c r="A1104" s="12">
        <v>907</v>
      </c>
      <c r="B1104" s="149" t="s">
        <v>1718</v>
      </c>
      <c r="C1104" s="149" t="s">
        <v>64</v>
      </c>
      <c r="D1104" s="143"/>
      <c r="E1104" s="144"/>
      <c r="F1104" s="144"/>
      <c r="G1104" s="144"/>
      <c r="H1104" s="144"/>
      <c r="I1104" s="144"/>
      <c r="J1104" s="144"/>
      <c r="K1104" s="144"/>
      <c r="L1104" s="144"/>
      <c r="M1104" s="144"/>
      <c r="N1104" s="144"/>
      <c r="O1104" s="144"/>
      <c r="P1104" s="144"/>
      <c r="Q1104" s="144"/>
      <c r="R1104" s="144"/>
      <c r="S1104" s="144"/>
      <c r="T1104" s="144"/>
      <c r="U1104" s="144"/>
      <c r="V1104" s="144"/>
      <c r="W1104" s="144"/>
      <c r="X1104" s="144"/>
      <c r="Y1104" s="144"/>
      <c r="Z1104" s="144"/>
      <c r="AA1104" s="144"/>
      <c r="AB1104" s="144"/>
      <c r="AC1104" s="144"/>
      <c r="AD1104" s="144"/>
      <c r="AE1104" s="145">
        <v>2</v>
      </c>
      <c r="AF1104" s="97">
        <v>61</v>
      </c>
      <c r="AG1104" s="98">
        <v>80</v>
      </c>
      <c r="AH1104" s="99">
        <v>63</v>
      </c>
      <c r="AI1104" s="100">
        <v>60</v>
      </c>
      <c r="AJ1104" s="101">
        <v>63</v>
      </c>
      <c r="AK1104" s="102">
        <v>83</v>
      </c>
      <c r="AL1104" s="23">
        <f t="shared" si="0"/>
        <v>410</v>
      </c>
      <c r="AM1104" s="24" t="s">
        <v>65</v>
      </c>
      <c r="AN1104" s="25"/>
      <c r="AO1104" s="24" t="s">
        <v>67</v>
      </c>
      <c r="AP1104" s="26"/>
      <c r="AQ1104" s="150" t="s">
        <v>1271</v>
      </c>
      <c r="AR1104" s="24" t="s">
        <v>211</v>
      </c>
      <c r="AS1104" s="26">
        <v>0.9</v>
      </c>
      <c r="AT1104" s="26">
        <v>26.9</v>
      </c>
      <c r="AU1104" s="25">
        <v>12.2</v>
      </c>
      <c r="AV1104" s="31"/>
      <c r="AW1104" s="26"/>
      <c r="AX1104" s="26"/>
      <c r="AY1104" s="26"/>
      <c r="AZ1104" s="26"/>
      <c r="BA1104" s="25">
        <v>2</v>
      </c>
      <c r="BB1104" s="24">
        <v>144</v>
      </c>
      <c r="BC1104" s="26">
        <v>45</v>
      </c>
      <c r="BD1104" s="32" t="s">
        <v>70</v>
      </c>
      <c r="BE1104" s="32">
        <v>50</v>
      </c>
      <c r="BF1104" s="26" t="s">
        <v>71</v>
      </c>
      <c r="BG1104" s="26" t="s">
        <v>72</v>
      </c>
      <c r="BH1104" s="29">
        <v>20</v>
      </c>
      <c r="BI1104" s="26" t="s">
        <v>156</v>
      </c>
      <c r="BJ1104" s="25" t="s">
        <v>65</v>
      </c>
      <c r="BK1104" s="12" t="s">
        <v>93</v>
      </c>
      <c r="BL1104" s="204" t="str">
        <f t="shared" si="18"/>
        <v>insert into Pokemon values ( 1103, Floragato, level, 61,  80,  63, 60,  63,  83, trainer,  Lv. 36)</v>
      </c>
    </row>
    <row r="1105" spans="1:64" ht="12.75" customHeight="1">
      <c r="A1105" s="12">
        <v>908</v>
      </c>
      <c r="B1105" s="149" t="s">
        <v>1719</v>
      </c>
      <c r="C1105" s="149" t="s">
        <v>64</v>
      </c>
      <c r="D1105" s="151"/>
      <c r="E1105" s="152"/>
      <c r="F1105" s="152"/>
      <c r="G1105" s="152"/>
      <c r="H1105" s="152"/>
      <c r="I1105" s="152"/>
      <c r="J1105" s="152"/>
      <c r="K1105" s="152"/>
      <c r="L1105" s="152"/>
      <c r="M1105" s="152"/>
      <c r="N1105" s="152"/>
      <c r="O1105" s="152"/>
      <c r="P1105" s="152"/>
      <c r="Q1105" s="152"/>
      <c r="R1105" s="152"/>
      <c r="S1105" s="152"/>
      <c r="T1105" s="152"/>
      <c r="U1105" s="152"/>
      <c r="V1105" s="152"/>
      <c r="W1105" s="152"/>
      <c r="X1105" s="152"/>
      <c r="Y1105" s="152"/>
      <c r="Z1105" s="152"/>
      <c r="AA1105" s="152"/>
      <c r="AB1105" s="152"/>
      <c r="AC1105" s="152"/>
      <c r="AD1105" s="152"/>
      <c r="AE1105" s="153">
        <v>3</v>
      </c>
      <c r="AF1105" s="17">
        <v>76</v>
      </c>
      <c r="AG1105" s="18">
        <v>110</v>
      </c>
      <c r="AH1105" s="19">
        <v>70</v>
      </c>
      <c r="AI1105" s="20">
        <v>81</v>
      </c>
      <c r="AJ1105" s="21">
        <v>70</v>
      </c>
      <c r="AK1105" s="22">
        <v>123</v>
      </c>
      <c r="AL1105" s="23">
        <f t="shared" si="0"/>
        <v>530</v>
      </c>
      <c r="AM1105" s="24" t="s">
        <v>65</v>
      </c>
      <c r="AN1105" s="25" t="s">
        <v>160</v>
      </c>
      <c r="AO1105" s="24" t="s">
        <v>67</v>
      </c>
      <c r="AP1105" s="26"/>
      <c r="AQ1105" s="150" t="s">
        <v>1271</v>
      </c>
      <c r="AR1105" s="24" t="s">
        <v>148</v>
      </c>
      <c r="AS1105" s="26">
        <v>1.5</v>
      </c>
      <c r="AT1105" s="26">
        <v>68.8</v>
      </c>
      <c r="AU1105" s="25">
        <v>31.2</v>
      </c>
      <c r="AV1105" s="31"/>
      <c r="AW1105" s="26"/>
      <c r="AX1105" s="26"/>
      <c r="AY1105" s="26"/>
      <c r="AZ1105" s="26"/>
      <c r="BA1105" s="25">
        <v>3</v>
      </c>
      <c r="BB1105" s="24">
        <v>265</v>
      </c>
      <c r="BC1105" s="26">
        <v>45</v>
      </c>
      <c r="BD1105" s="32" t="s">
        <v>70</v>
      </c>
      <c r="BE1105" s="32">
        <v>50</v>
      </c>
      <c r="BF1105" s="26" t="s">
        <v>71</v>
      </c>
      <c r="BG1105" s="26" t="s">
        <v>72</v>
      </c>
      <c r="BH1105" s="29">
        <v>20</v>
      </c>
      <c r="BI1105" s="26" t="s">
        <v>156</v>
      </c>
      <c r="BJ1105" s="25" t="s">
        <v>65</v>
      </c>
      <c r="BK1105" s="12"/>
      <c r="BL1105" s="204" t="str">
        <f t="shared" si="18"/>
        <v>insert into Pokemon values ( 1104, Meowscarada, level, 76,  110,  70, 81,  70,  123, trainer,  0)</v>
      </c>
    </row>
    <row r="1106" spans="1:64" ht="12.75" customHeight="1">
      <c r="A1106" s="12">
        <v>909</v>
      </c>
      <c r="B1106" s="149" t="s">
        <v>1720</v>
      </c>
      <c r="C1106" s="149" t="s">
        <v>64</v>
      </c>
      <c r="D1106" s="143"/>
      <c r="E1106" s="144"/>
      <c r="F1106" s="144"/>
      <c r="G1106" s="144"/>
      <c r="H1106" s="144"/>
      <c r="I1106" s="144"/>
      <c r="J1106" s="144"/>
      <c r="K1106" s="144"/>
      <c r="L1106" s="144"/>
      <c r="M1106" s="144"/>
      <c r="N1106" s="144"/>
      <c r="O1106" s="144"/>
      <c r="P1106" s="144"/>
      <c r="Q1106" s="144"/>
      <c r="R1106" s="144"/>
      <c r="S1106" s="144"/>
      <c r="T1106" s="144"/>
      <c r="U1106" s="144"/>
      <c r="V1106" s="144"/>
      <c r="W1106" s="144"/>
      <c r="X1106" s="144"/>
      <c r="Y1106" s="144"/>
      <c r="Z1106" s="144"/>
      <c r="AA1106" s="144"/>
      <c r="AB1106" s="144"/>
      <c r="AC1106" s="144"/>
      <c r="AD1106" s="144"/>
      <c r="AE1106" s="145">
        <v>4</v>
      </c>
      <c r="AF1106" s="97">
        <v>67</v>
      </c>
      <c r="AG1106" s="98">
        <v>45</v>
      </c>
      <c r="AH1106" s="99">
        <v>59</v>
      </c>
      <c r="AI1106" s="100">
        <v>63</v>
      </c>
      <c r="AJ1106" s="101">
        <v>40</v>
      </c>
      <c r="AK1106" s="102">
        <v>36</v>
      </c>
      <c r="AL1106" s="23">
        <f t="shared" si="0"/>
        <v>310</v>
      </c>
      <c r="AM1106" s="24" t="s">
        <v>85</v>
      </c>
      <c r="AN1106" s="25"/>
      <c r="AO1106" s="24" t="s">
        <v>86</v>
      </c>
      <c r="AP1106" s="26"/>
      <c r="AQ1106" s="150" t="s">
        <v>221</v>
      </c>
      <c r="AR1106" s="24" t="s">
        <v>178</v>
      </c>
      <c r="AS1106" s="26">
        <v>0.4</v>
      </c>
      <c r="AT1106" s="26">
        <v>21.6</v>
      </c>
      <c r="AU1106" s="25">
        <v>9.8000000000000007</v>
      </c>
      <c r="AV1106" s="31">
        <v>1</v>
      </c>
      <c r="AW1106" s="26"/>
      <c r="AX1106" s="26"/>
      <c r="AY1106" s="26"/>
      <c r="AZ1106" s="26"/>
      <c r="BA1106" s="25"/>
      <c r="BB1106" s="24">
        <v>62</v>
      </c>
      <c r="BC1106" s="26">
        <v>45</v>
      </c>
      <c r="BD1106" s="32" t="s">
        <v>70</v>
      </c>
      <c r="BE1106" s="32">
        <v>50</v>
      </c>
      <c r="BF1106" s="26" t="s">
        <v>89</v>
      </c>
      <c r="BG1106" s="26" t="s">
        <v>72</v>
      </c>
      <c r="BH1106" s="29">
        <v>20</v>
      </c>
      <c r="BI1106" s="26" t="s">
        <v>156</v>
      </c>
      <c r="BJ1106" s="25"/>
      <c r="BK1106" s="12" t="s">
        <v>74</v>
      </c>
      <c r="BL1106" s="204" t="str">
        <f t="shared" si="18"/>
        <v>insert into Pokemon values ( 1105, Fuecoco, level, 67,  45,  59, 63,  40,  36, trainer,  Lv. 16)</v>
      </c>
    </row>
    <row r="1107" spans="1:64" ht="12.75" customHeight="1">
      <c r="A1107" s="12">
        <v>910</v>
      </c>
      <c r="B1107" s="149" t="s">
        <v>1721</v>
      </c>
      <c r="C1107" s="149" t="s">
        <v>64</v>
      </c>
      <c r="D1107" s="143"/>
      <c r="E1107" s="144"/>
      <c r="F1107" s="144"/>
      <c r="G1107" s="144"/>
      <c r="H1107" s="144"/>
      <c r="I1107" s="144"/>
      <c r="J1107" s="144"/>
      <c r="K1107" s="144"/>
      <c r="L1107" s="144"/>
      <c r="M1107" s="144"/>
      <c r="N1107" s="144"/>
      <c r="O1107" s="144"/>
      <c r="P1107" s="144"/>
      <c r="Q1107" s="144"/>
      <c r="R1107" s="144"/>
      <c r="S1107" s="144"/>
      <c r="T1107" s="144"/>
      <c r="U1107" s="144"/>
      <c r="V1107" s="144"/>
      <c r="W1107" s="144"/>
      <c r="X1107" s="144"/>
      <c r="Y1107" s="144"/>
      <c r="Z1107" s="144"/>
      <c r="AA1107" s="144"/>
      <c r="AB1107" s="144"/>
      <c r="AC1107" s="144"/>
      <c r="AD1107" s="144"/>
      <c r="AE1107" s="145">
        <v>5</v>
      </c>
      <c r="AF1107" s="97">
        <v>81</v>
      </c>
      <c r="AG1107" s="98">
        <v>55</v>
      </c>
      <c r="AH1107" s="99">
        <v>78</v>
      </c>
      <c r="AI1107" s="100">
        <v>90</v>
      </c>
      <c r="AJ1107" s="101">
        <v>58</v>
      </c>
      <c r="AK1107" s="102">
        <v>49</v>
      </c>
      <c r="AL1107" s="23">
        <f t="shared" si="0"/>
        <v>411</v>
      </c>
      <c r="AM1107" s="24" t="s">
        <v>85</v>
      </c>
      <c r="AN1107" s="25"/>
      <c r="AO1107" s="24" t="s">
        <v>86</v>
      </c>
      <c r="AP1107" s="26"/>
      <c r="AQ1107" s="150" t="s">
        <v>221</v>
      </c>
      <c r="AR1107" s="24" t="s">
        <v>76</v>
      </c>
      <c r="AS1107" s="26">
        <v>1</v>
      </c>
      <c r="AT1107" s="26">
        <v>67.7</v>
      </c>
      <c r="AU1107" s="25">
        <v>30.7</v>
      </c>
      <c r="AV1107" s="31"/>
      <c r="AW1107" s="26"/>
      <c r="AX1107" s="26"/>
      <c r="AY1107" s="26">
        <v>2</v>
      </c>
      <c r="AZ1107" s="26"/>
      <c r="BA1107" s="25"/>
      <c r="BB1107" s="24">
        <v>144</v>
      </c>
      <c r="BC1107" s="26">
        <v>45</v>
      </c>
      <c r="BD1107" s="32" t="s">
        <v>70</v>
      </c>
      <c r="BE1107" s="32">
        <v>50</v>
      </c>
      <c r="BF1107" s="26" t="s">
        <v>89</v>
      </c>
      <c r="BG1107" s="26" t="s">
        <v>72</v>
      </c>
      <c r="BH1107" s="29">
        <v>20</v>
      </c>
      <c r="BI1107" s="26" t="s">
        <v>156</v>
      </c>
      <c r="BJ1107" s="25"/>
      <c r="BK1107" s="12" t="s">
        <v>93</v>
      </c>
      <c r="BL1107" s="204" t="str">
        <f t="shared" si="18"/>
        <v>insert into Pokemon values ( 1106, Crocalor, level, 81,  55,  78, 90,  58,  49, trainer,  Lv. 36)</v>
      </c>
    </row>
    <row r="1108" spans="1:64" ht="12.75" customHeight="1">
      <c r="A1108" s="12">
        <v>911</v>
      </c>
      <c r="B1108" s="149" t="s">
        <v>1722</v>
      </c>
      <c r="C1108" s="149" t="s">
        <v>64</v>
      </c>
      <c r="D1108" s="151"/>
      <c r="E1108" s="152"/>
      <c r="F1108" s="152"/>
      <c r="G1108" s="152"/>
      <c r="H1108" s="152"/>
      <c r="I1108" s="152"/>
      <c r="J1108" s="152"/>
      <c r="K1108" s="152"/>
      <c r="L1108" s="152"/>
      <c r="M1108" s="152"/>
      <c r="N1108" s="152"/>
      <c r="O1108" s="152"/>
      <c r="P1108" s="152"/>
      <c r="Q1108" s="152"/>
      <c r="R1108" s="152"/>
      <c r="S1108" s="152"/>
      <c r="T1108" s="152"/>
      <c r="U1108" s="152"/>
      <c r="V1108" s="152"/>
      <c r="W1108" s="152"/>
      <c r="X1108" s="152"/>
      <c r="Y1108" s="152"/>
      <c r="Z1108" s="152"/>
      <c r="AA1108" s="152"/>
      <c r="AB1108" s="152"/>
      <c r="AC1108" s="152"/>
      <c r="AD1108" s="152"/>
      <c r="AE1108" s="153">
        <v>6</v>
      </c>
      <c r="AF1108" s="17">
        <v>104</v>
      </c>
      <c r="AG1108" s="18">
        <v>75</v>
      </c>
      <c r="AH1108" s="19">
        <v>100</v>
      </c>
      <c r="AI1108" s="20">
        <v>110</v>
      </c>
      <c r="AJ1108" s="21">
        <v>75</v>
      </c>
      <c r="AK1108" s="22">
        <v>66</v>
      </c>
      <c r="AL1108" s="23">
        <f t="shared" si="0"/>
        <v>530</v>
      </c>
      <c r="AM1108" s="24" t="s">
        <v>85</v>
      </c>
      <c r="AN1108" s="25" t="s">
        <v>389</v>
      </c>
      <c r="AO1108" s="24" t="s">
        <v>86</v>
      </c>
      <c r="AP1108" s="26"/>
      <c r="AQ1108" s="150" t="s">
        <v>221</v>
      </c>
      <c r="AR1108" s="24" t="s">
        <v>111</v>
      </c>
      <c r="AS1108" s="26">
        <v>1.6</v>
      </c>
      <c r="AT1108" s="26">
        <v>719.8</v>
      </c>
      <c r="AU1108" s="25">
        <v>326.5</v>
      </c>
      <c r="AV1108" s="31"/>
      <c r="AW1108" s="26"/>
      <c r="AX1108" s="26"/>
      <c r="AY1108" s="26">
        <v>3</v>
      </c>
      <c r="AZ1108" s="26"/>
      <c r="BA1108" s="25"/>
      <c r="BB1108" s="24">
        <v>265</v>
      </c>
      <c r="BC1108" s="26">
        <v>45</v>
      </c>
      <c r="BD1108" s="32" t="s">
        <v>70</v>
      </c>
      <c r="BE1108" s="32">
        <v>50</v>
      </c>
      <c r="BF1108" s="26" t="s">
        <v>89</v>
      </c>
      <c r="BG1108" s="26" t="s">
        <v>72</v>
      </c>
      <c r="BH1108" s="29">
        <v>20</v>
      </c>
      <c r="BI1108" s="26" t="s">
        <v>156</v>
      </c>
      <c r="BJ1108" s="25"/>
      <c r="BK1108" s="12"/>
      <c r="BL1108" s="204" t="str">
        <f t="shared" si="18"/>
        <v>insert into Pokemon values ( 1107, Skeledirge, level, 104,  75,  100, 110,  75,  66, trainer,  0)</v>
      </c>
    </row>
    <row r="1109" spans="1:64" ht="12.75" customHeight="1">
      <c r="A1109" s="12">
        <v>912</v>
      </c>
      <c r="B1109" s="149" t="s">
        <v>1723</v>
      </c>
      <c r="C1109" s="149" t="s">
        <v>64</v>
      </c>
      <c r="D1109" s="143"/>
      <c r="E1109" s="144"/>
      <c r="F1109" s="144"/>
      <c r="G1109" s="144"/>
      <c r="H1109" s="144"/>
      <c r="I1109" s="144"/>
      <c r="J1109" s="144"/>
      <c r="K1109" s="144"/>
      <c r="L1109" s="144"/>
      <c r="M1109" s="144"/>
      <c r="N1109" s="144"/>
      <c r="O1109" s="144"/>
      <c r="P1109" s="144"/>
      <c r="Q1109" s="144"/>
      <c r="R1109" s="144"/>
      <c r="S1109" s="144"/>
      <c r="T1109" s="144"/>
      <c r="U1109" s="144"/>
      <c r="V1109" s="144"/>
      <c r="W1109" s="144"/>
      <c r="X1109" s="144"/>
      <c r="Y1109" s="144"/>
      <c r="Z1109" s="144"/>
      <c r="AA1109" s="144"/>
      <c r="AB1109" s="144"/>
      <c r="AC1109" s="144"/>
      <c r="AD1109" s="144"/>
      <c r="AE1109" s="145">
        <v>7</v>
      </c>
      <c r="AF1109" s="97">
        <v>55</v>
      </c>
      <c r="AG1109" s="98">
        <v>65</v>
      </c>
      <c r="AH1109" s="99">
        <v>45</v>
      </c>
      <c r="AI1109" s="100">
        <v>50</v>
      </c>
      <c r="AJ1109" s="101">
        <v>45</v>
      </c>
      <c r="AK1109" s="102">
        <v>50</v>
      </c>
      <c r="AL1109" s="23">
        <f t="shared" si="0"/>
        <v>310</v>
      </c>
      <c r="AM1109" s="24" t="s">
        <v>103</v>
      </c>
      <c r="AN1109" s="25"/>
      <c r="AO1109" s="24" t="s">
        <v>104</v>
      </c>
      <c r="AP1109" s="26"/>
      <c r="AQ1109" s="150" t="s">
        <v>474</v>
      </c>
      <c r="AR1109" s="24" t="s">
        <v>106</v>
      </c>
      <c r="AS1109" s="26">
        <v>0.5</v>
      </c>
      <c r="AT1109" s="26">
        <v>13.4</v>
      </c>
      <c r="AU1109" s="25">
        <v>6.1</v>
      </c>
      <c r="AV1109" s="31"/>
      <c r="AW1109" s="26">
        <v>1</v>
      </c>
      <c r="AX1109" s="26"/>
      <c r="AY1109" s="26"/>
      <c r="AZ1109" s="26"/>
      <c r="BA1109" s="25"/>
      <c r="BB1109" s="24">
        <v>62</v>
      </c>
      <c r="BC1109" s="26">
        <v>45</v>
      </c>
      <c r="BD1109" s="32" t="s">
        <v>70</v>
      </c>
      <c r="BE1109" s="32">
        <v>50</v>
      </c>
      <c r="BF1109" s="26" t="s">
        <v>128</v>
      </c>
      <c r="BG1109" s="26" t="s">
        <v>72</v>
      </c>
      <c r="BH1109" s="29">
        <v>20</v>
      </c>
      <c r="BI1109" s="26" t="s">
        <v>95</v>
      </c>
      <c r="BJ1109" s="25" t="s">
        <v>108</v>
      </c>
      <c r="BK1109" s="12" t="s">
        <v>74</v>
      </c>
      <c r="BL1109" s="204" t="str">
        <f t="shared" si="18"/>
        <v>insert into Pokemon values ( 1108, Quaxly, level, 55,  65,  45, 50,  45,  50, trainer,  Lv. 16)</v>
      </c>
    </row>
    <row r="1110" spans="1:64" ht="12.75" customHeight="1">
      <c r="A1110" s="12">
        <v>913</v>
      </c>
      <c r="B1110" s="149" t="s">
        <v>1724</v>
      </c>
      <c r="C1110" s="149" t="s">
        <v>64</v>
      </c>
      <c r="D1110" s="143"/>
      <c r="E1110" s="144"/>
      <c r="F1110" s="144"/>
      <c r="G1110" s="144"/>
      <c r="H1110" s="144"/>
      <c r="I1110" s="144"/>
      <c r="J1110" s="144"/>
      <c r="K1110" s="144"/>
      <c r="L1110" s="144"/>
      <c r="M1110" s="144"/>
      <c r="N1110" s="144"/>
      <c r="O1110" s="144"/>
      <c r="P1110" s="144"/>
      <c r="Q1110" s="144"/>
      <c r="R1110" s="144"/>
      <c r="S1110" s="144"/>
      <c r="T1110" s="144"/>
      <c r="U1110" s="144"/>
      <c r="V1110" s="144"/>
      <c r="W1110" s="144"/>
      <c r="X1110" s="144"/>
      <c r="Y1110" s="144"/>
      <c r="Z1110" s="144"/>
      <c r="AA1110" s="144"/>
      <c r="AB1110" s="144"/>
      <c r="AC1110" s="144"/>
      <c r="AD1110" s="144"/>
      <c r="AE1110" s="145">
        <v>8</v>
      </c>
      <c r="AF1110" s="97">
        <v>70</v>
      </c>
      <c r="AG1110" s="98">
        <v>85</v>
      </c>
      <c r="AH1110" s="99">
        <v>65</v>
      </c>
      <c r="AI1110" s="100">
        <v>65</v>
      </c>
      <c r="AJ1110" s="101">
        <v>60</v>
      </c>
      <c r="AK1110" s="102">
        <v>65</v>
      </c>
      <c r="AL1110" s="23">
        <f t="shared" si="0"/>
        <v>410</v>
      </c>
      <c r="AM1110" s="24" t="s">
        <v>103</v>
      </c>
      <c r="AN1110" s="25"/>
      <c r="AO1110" s="24" t="s">
        <v>104</v>
      </c>
      <c r="AP1110" s="26"/>
      <c r="AQ1110" s="150" t="s">
        <v>474</v>
      </c>
      <c r="AR1110" s="24" t="s">
        <v>167</v>
      </c>
      <c r="AS1110" s="26">
        <v>1.2</v>
      </c>
      <c r="AT1110" s="26">
        <v>47.4</v>
      </c>
      <c r="AU1110" s="25">
        <v>21.5</v>
      </c>
      <c r="AV1110" s="31"/>
      <c r="AW1110" s="26">
        <v>2</v>
      </c>
      <c r="AX1110" s="26"/>
      <c r="AY1110" s="26"/>
      <c r="AZ1110" s="26"/>
      <c r="BA1110" s="25"/>
      <c r="BB1110" s="24">
        <v>144</v>
      </c>
      <c r="BC1110" s="26">
        <v>45</v>
      </c>
      <c r="BD1110" s="32" t="s">
        <v>70</v>
      </c>
      <c r="BE1110" s="32">
        <v>50</v>
      </c>
      <c r="BF1110" s="26" t="s">
        <v>107</v>
      </c>
      <c r="BG1110" s="26" t="s">
        <v>72</v>
      </c>
      <c r="BH1110" s="29">
        <v>20</v>
      </c>
      <c r="BI1110" s="26" t="s">
        <v>95</v>
      </c>
      <c r="BJ1110" s="25" t="s">
        <v>108</v>
      </c>
      <c r="BK1110" s="12" t="s">
        <v>93</v>
      </c>
      <c r="BL1110" s="204" t="str">
        <f t="shared" si="18"/>
        <v>insert into Pokemon values ( 1109, Quaxwell, level, 70,  85,  65, 65,  60,  65, trainer,  Lv. 36)</v>
      </c>
    </row>
    <row r="1111" spans="1:64" ht="12.75" customHeight="1">
      <c r="A1111" s="12">
        <v>914</v>
      </c>
      <c r="B1111" s="149" t="s">
        <v>1725</v>
      </c>
      <c r="C1111" s="149" t="s">
        <v>64</v>
      </c>
      <c r="D1111" s="151"/>
      <c r="E1111" s="152"/>
      <c r="F1111" s="152"/>
      <c r="G1111" s="152"/>
      <c r="H1111" s="152"/>
      <c r="I1111" s="152"/>
      <c r="J1111" s="152"/>
      <c r="K1111" s="152"/>
      <c r="L1111" s="152"/>
      <c r="M1111" s="152"/>
      <c r="N1111" s="152"/>
      <c r="O1111" s="152"/>
      <c r="P1111" s="152"/>
      <c r="Q1111" s="152"/>
      <c r="R1111" s="152"/>
      <c r="S1111" s="152"/>
      <c r="T1111" s="152"/>
      <c r="U1111" s="152"/>
      <c r="V1111" s="152"/>
      <c r="W1111" s="152"/>
      <c r="X1111" s="152"/>
      <c r="Y1111" s="152"/>
      <c r="Z1111" s="152"/>
      <c r="AA1111" s="152"/>
      <c r="AB1111" s="152"/>
      <c r="AC1111" s="152"/>
      <c r="AD1111" s="152"/>
      <c r="AE1111" s="153">
        <v>9</v>
      </c>
      <c r="AF1111" s="17">
        <v>85</v>
      </c>
      <c r="AG1111" s="18">
        <v>120</v>
      </c>
      <c r="AH1111" s="19">
        <v>80</v>
      </c>
      <c r="AI1111" s="20">
        <v>85</v>
      </c>
      <c r="AJ1111" s="21">
        <v>75</v>
      </c>
      <c r="AK1111" s="22">
        <v>85</v>
      </c>
      <c r="AL1111" s="23">
        <f t="shared" si="0"/>
        <v>530</v>
      </c>
      <c r="AM1111" s="24" t="s">
        <v>103</v>
      </c>
      <c r="AN1111" s="25" t="s">
        <v>280</v>
      </c>
      <c r="AO1111" s="24" t="s">
        <v>104</v>
      </c>
      <c r="AP1111" s="26"/>
      <c r="AQ1111" s="150" t="s">
        <v>474</v>
      </c>
      <c r="AR1111" s="24" t="s">
        <v>368</v>
      </c>
      <c r="AS1111" s="26">
        <v>1.8</v>
      </c>
      <c r="AT1111" s="26">
        <v>136.5</v>
      </c>
      <c r="AU1111" s="25">
        <v>61.9</v>
      </c>
      <c r="AV1111" s="31"/>
      <c r="AW1111" s="26">
        <v>3</v>
      </c>
      <c r="AX1111" s="26"/>
      <c r="AY1111" s="26"/>
      <c r="AZ1111" s="26"/>
      <c r="BA1111" s="25"/>
      <c r="BB1111" s="24">
        <v>265</v>
      </c>
      <c r="BC1111" s="26">
        <v>45</v>
      </c>
      <c r="BD1111" s="32" t="s">
        <v>70</v>
      </c>
      <c r="BE1111" s="32">
        <v>50</v>
      </c>
      <c r="BF1111" s="26" t="s">
        <v>107</v>
      </c>
      <c r="BG1111" s="26" t="s">
        <v>72</v>
      </c>
      <c r="BH1111" s="29">
        <v>20</v>
      </c>
      <c r="BI1111" s="26" t="s">
        <v>95</v>
      </c>
      <c r="BJ1111" s="25" t="s">
        <v>108</v>
      </c>
      <c r="BK1111" s="12"/>
      <c r="BL1111" s="204" t="str">
        <f t="shared" si="18"/>
        <v>insert into Pokemon values ( 1110, Quaquaval, level, 85,  120,  80, 85,  75,  85, trainer,  0)</v>
      </c>
    </row>
    <row r="1112" spans="1:64" ht="12.75" customHeight="1">
      <c r="A1112" s="12">
        <v>915</v>
      </c>
      <c r="B1112" s="149" t="s">
        <v>1726</v>
      </c>
      <c r="C1112" s="149"/>
      <c r="D1112" s="143"/>
      <c r="E1112" s="144"/>
      <c r="F1112" s="144"/>
      <c r="G1112" s="144"/>
      <c r="H1112" s="144"/>
      <c r="I1112" s="144"/>
      <c r="J1112" s="144"/>
      <c r="K1112" s="144"/>
      <c r="L1112" s="144"/>
      <c r="M1112" s="144"/>
      <c r="N1112" s="144"/>
      <c r="O1112" s="144"/>
      <c r="P1112" s="144"/>
      <c r="Q1112" s="144"/>
      <c r="R1112" s="144"/>
      <c r="S1112" s="144"/>
      <c r="T1112" s="144"/>
      <c r="U1112" s="144"/>
      <c r="V1112" s="144"/>
      <c r="W1112" s="144"/>
      <c r="X1112" s="144"/>
      <c r="Y1112" s="144"/>
      <c r="Z1112" s="144"/>
      <c r="AA1112" s="144"/>
      <c r="AB1112" s="144"/>
      <c r="AC1112" s="144"/>
      <c r="AD1112" s="144"/>
      <c r="AE1112" s="145">
        <v>10</v>
      </c>
      <c r="AF1112" s="97">
        <v>54</v>
      </c>
      <c r="AG1112" s="98">
        <v>45</v>
      </c>
      <c r="AH1112" s="99">
        <v>40</v>
      </c>
      <c r="AI1112" s="100">
        <v>35</v>
      </c>
      <c r="AJ1112" s="101">
        <v>45</v>
      </c>
      <c r="AK1112" s="102">
        <v>35</v>
      </c>
      <c r="AL1112" s="23">
        <f t="shared" si="0"/>
        <v>254</v>
      </c>
      <c r="AM1112" s="24" t="s">
        <v>141</v>
      </c>
      <c r="AN1112" s="25"/>
      <c r="AO1112" s="24" t="s">
        <v>1322</v>
      </c>
      <c r="AP1112" s="26" t="s">
        <v>161</v>
      </c>
      <c r="AQ1112" s="150" t="s">
        <v>82</v>
      </c>
      <c r="AR1112" s="24" t="s">
        <v>106</v>
      </c>
      <c r="AS1112" s="26">
        <v>0.5</v>
      </c>
      <c r="AT1112" s="26">
        <v>22.5</v>
      </c>
      <c r="AU1112" s="25">
        <v>10.199999999999999</v>
      </c>
      <c r="AV1112" s="31">
        <v>1</v>
      </c>
      <c r="AW1112" s="26"/>
      <c r="AX1112" s="26"/>
      <c r="AY1112" s="26"/>
      <c r="AZ1112" s="26"/>
      <c r="BA1112" s="25"/>
      <c r="BB1112" s="24">
        <v>51</v>
      </c>
      <c r="BC1112" s="26">
        <v>255</v>
      </c>
      <c r="BD1112" s="32" t="s">
        <v>119</v>
      </c>
      <c r="BE1112" s="32">
        <v>50</v>
      </c>
      <c r="BF1112" s="26" t="s">
        <v>313</v>
      </c>
      <c r="BG1112" s="26" t="s">
        <v>120</v>
      </c>
      <c r="BH1112" s="29">
        <v>15</v>
      </c>
      <c r="BI1112" s="26" t="s">
        <v>156</v>
      </c>
      <c r="BJ1112" s="25"/>
      <c r="BK1112" s="12" t="s">
        <v>145</v>
      </c>
      <c r="BL1112" s="204" t="str">
        <f t="shared" si="18"/>
        <v>insert into Pokemon values ( 1111, Lechonk, level, 54,  45,  40, 35,  45,  35, trainer,  Lv. 18)</v>
      </c>
    </row>
    <row r="1113" spans="1:64" ht="12.75" customHeight="1">
      <c r="A1113" s="12">
        <v>916</v>
      </c>
      <c r="B1113" s="149" t="s">
        <v>1727</v>
      </c>
      <c r="C1113" s="149"/>
      <c r="D1113" s="143"/>
      <c r="E1113" s="144"/>
      <c r="F1113" s="144"/>
      <c r="G1113" s="144"/>
      <c r="H1113" s="144"/>
      <c r="I1113" s="144"/>
      <c r="J1113" s="144"/>
      <c r="K1113" s="144"/>
      <c r="L1113" s="144"/>
      <c r="M1113" s="144"/>
      <c r="N1113" s="144"/>
      <c r="O1113" s="144"/>
      <c r="P1113" s="144"/>
      <c r="Q1113" s="144"/>
      <c r="R1113" s="144"/>
      <c r="S1113" s="144"/>
      <c r="T1113" s="144"/>
      <c r="U1113" s="144"/>
      <c r="V1113" s="144"/>
      <c r="W1113" s="144"/>
      <c r="X1113" s="144"/>
      <c r="Y1113" s="144"/>
      <c r="Z1113" s="144"/>
      <c r="AA1113" s="144"/>
      <c r="AB1113" s="144"/>
      <c r="AC1113" s="144"/>
      <c r="AD1113" s="144"/>
      <c r="AE1113" s="145">
        <v>11</v>
      </c>
      <c r="AF1113" s="97">
        <v>110</v>
      </c>
      <c r="AG1113" s="98">
        <v>100</v>
      </c>
      <c r="AH1113" s="99">
        <v>75</v>
      </c>
      <c r="AI1113" s="100">
        <v>59</v>
      </c>
      <c r="AJ1113" s="101">
        <v>80</v>
      </c>
      <c r="AK1113" s="102">
        <v>65</v>
      </c>
      <c r="AL1113" s="23">
        <f t="shared" si="0"/>
        <v>489</v>
      </c>
      <c r="AM1113" s="24" t="s">
        <v>141</v>
      </c>
      <c r="AN1113" s="25"/>
      <c r="AO1113" s="24" t="s">
        <v>1728</v>
      </c>
      <c r="AP1113" s="26" t="s">
        <v>161</v>
      </c>
      <c r="AQ1113" s="150" t="s">
        <v>82</v>
      </c>
      <c r="AR1113" s="24" t="s">
        <v>76</v>
      </c>
      <c r="AS1113" s="26">
        <v>1</v>
      </c>
      <c r="AT1113" s="26">
        <v>264.60000000000002</v>
      </c>
      <c r="AU1113" s="25">
        <v>120</v>
      </c>
      <c r="AV1113" s="31">
        <v>2</v>
      </c>
      <c r="AW1113" s="26"/>
      <c r="AX1113" s="26"/>
      <c r="AY1113" s="26"/>
      <c r="AZ1113" s="26"/>
      <c r="BA1113" s="25"/>
      <c r="BB1113" s="24">
        <v>171</v>
      </c>
      <c r="BC1113" s="26">
        <v>100</v>
      </c>
      <c r="BD1113" s="32" t="s">
        <v>119</v>
      </c>
      <c r="BE1113" s="32">
        <v>50</v>
      </c>
      <c r="BF1113" s="26" t="s">
        <v>313</v>
      </c>
      <c r="BG1113" s="26" t="s">
        <v>209</v>
      </c>
      <c r="BH1113" s="29">
        <v>15</v>
      </c>
      <c r="BI1113" s="26" t="s">
        <v>156</v>
      </c>
      <c r="BJ1113" s="25"/>
      <c r="BK1113" s="12"/>
      <c r="BL1113" s="204" t="str">
        <f t="shared" si="18"/>
        <v>insert into Pokemon values ( 1112, Oinkologne (Male), level, 110,  100,  75, 59,  80,  65, trainer,  0)</v>
      </c>
    </row>
    <row r="1114" spans="1:64" ht="12.75" customHeight="1">
      <c r="A1114" s="12">
        <v>916.1</v>
      </c>
      <c r="B1114" s="149" t="s">
        <v>1729</v>
      </c>
      <c r="C1114" s="149"/>
      <c r="D1114" s="143"/>
      <c r="E1114" s="144"/>
      <c r="F1114" s="144"/>
      <c r="G1114" s="144"/>
      <c r="H1114" s="144"/>
      <c r="I1114" s="144"/>
      <c r="J1114" s="144"/>
      <c r="K1114" s="144"/>
      <c r="L1114" s="144"/>
      <c r="M1114" s="144"/>
      <c r="N1114" s="144"/>
      <c r="O1114" s="144"/>
      <c r="P1114" s="144"/>
      <c r="Q1114" s="144"/>
      <c r="R1114" s="144"/>
      <c r="S1114" s="144"/>
      <c r="T1114" s="144"/>
      <c r="U1114" s="144"/>
      <c r="V1114" s="144"/>
      <c r="W1114" s="144"/>
      <c r="X1114" s="144"/>
      <c r="Y1114" s="144"/>
      <c r="Z1114" s="144"/>
      <c r="AA1114" s="144"/>
      <c r="AB1114" s="144"/>
      <c r="AC1114" s="144"/>
      <c r="AD1114" s="144"/>
      <c r="AE1114" s="145">
        <v>11</v>
      </c>
      <c r="AF1114" s="97">
        <v>115</v>
      </c>
      <c r="AG1114" s="98">
        <v>90</v>
      </c>
      <c r="AH1114" s="99">
        <v>70</v>
      </c>
      <c r="AI1114" s="100">
        <v>59</v>
      </c>
      <c r="AJ1114" s="101">
        <v>90</v>
      </c>
      <c r="AK1114" s="102">
        <v>65</v>
      </c>
      <c r="AL1114" s="23">
        <f t="shared" si="0"/>
        <v>489</v>
      </c>
      <c r="AM1114" s="24" t="s">
        <v>141</v>
      </c>
      <c r="AN1114" s="25"/>
      <c r="AO1114" s="24" t="s">
        <v>1322</v>
      </c>
      <c r="AP1114" s="26" t="s">
        <v>161</v>
      </c>
      <c r="AQ1114" s="150" t="s">
        <v>82</v>
      </c>
      <c r="AR1114" s="24" t="s">
        <v>76</v>
      </c>
      <c r="AS1114" s="26">
        <v>1</v>
      </c>
      <c r="AT1114" s="26">
        <v>264.60000000000002</v>
      </c>
      <c r="AU1114" s="25">
        <v>120</v>
      </c>
      <c r="AV1114" s="31">
        <v>2</v>
      </c>
      <c r="AW1114" s="26"/>
      <c r="AX1114" s="26"/>
      <c r="AY1114" s="26"/>
      <c r="AZ1114" s="26"/>
      <c r="BA1114" s="25"/>
      <c r="BB1114" s="24">
        <v>171</v>
      </c>
      <c r="BC1114" s="26">
        <v>100</v>
      </c>
      <c r="BD1114" s="32" t="s">
        <v>119</v>
      </c>
      <c r="BE1114" s="32">
        <v>50</v>
      </c>
      <c r="BF1114" s="26" t="s">
        <v>130</v>
      </c>
      <c r="BG1114" s="26" t="s">
        <v>201</v>
      </c>
      <c r="BH1114" s="29">
        <v>15</v>
      </c>
      <c r="BI1114" s="26"/>
      <c r="BJ1114" s="25"/>
      <c r="BK1114" s="12"/>
      <c r="BL1114" s="204" t="str">
        <f t="shared" si="18"/>
        <v>insert into Pokemon values ( 1113, Oinkologne (Female), level, 115,  90,  70, 59,  90,  65, trainer,  0)</v>
      </c>
    </row>
    <row r="1115" spans="1:64" ht="12.75" customHeight="1">
      <c r="A1115" s="12">
        <v>917</v>
      </c>
      <c r="B1115" s="149" t="s">
        <v>1730</v>
      </c>
      <c r="C1115" s="149"/>
      <c r="D1115" s="143"/>
      <c r="E1115" s="144"/>
      <c r="F1115" s="144"/>
      <c r="G1115" s="144"/>
      <c r="H1115" s="144"/>
      <c r="I1115" s="144"/>
      <c r="J1115" s="144"/>
      <c r="K1115" s="144"/>
      <c r="L1115" s="144"/>
      <c r="M1115" s="144"/>
      <c r="N1115" s="144"/>
      <c r="O1115" s="144"/>
      <c r="P1115" s="144"/>
      <c r="Q1115" s="144"/>
      <c r="R1115" s="144"/>
      <c r="S1115" s="144"/>
      <c r="T1115" s="144"/>
      <c r="U1115" s="144"/>
      <c r="V1115" s="144"/>
      <c r="W1115" s="144"/>
      <c r="X1115" s="144"/>
      <c r="Y1115" s="144"/>
      <c r="Z1115" s="144"/>
      <c r="AA1115" s="144"/>
      <c r="AB1115" s="144"/>
      <c r="AC1115" s="144"/>
      <c r="AD1115" s="144"/>
      <c r="AE1115" s="145">
        <v>12</v>
      </c>
      <c r="AF1115" s="97">
        <v>35</v>
      </c>
      <c r="AG1115" s="98">
        <v>41</v>
      </c>
      <c r="AH1115" s="99">
        <v>45</v>
      </c>
      <c r="AI1115" s="100">
        <v>29</v>
      </c>
      <c r="AJ1115" s="101">
        <v>40</v>
      </c>
      <c r="AK1115" s="102">
        <v>20</v>
      </c>
      <c r="AL1115" s="23">
        <f t="shared" si="0"/>
        <v>210</v>
      </c>
      <c r="AM1115" s="24" t="s">
        <v>115</v>
      </c>
      <c r="AN1115" s="25"/>
      <c r="AO1115" s="24" t="s">
        <v>401</v>
      </c>
      <c r="AP1115" s="26"/>
      <c r="AQ1115" s="150" t="s">
        <v>1408</v>
      </c>
      <c r="AR1115" s="24" t="s">
        <v>118</v>
      </c>
      <c r="AS1115" s="26">
        <v>0.3</v>
      </c>
      <c r="AT1115" s="26">
        <v>8.8000000000000007</v>
      </c>
      <c r="AU1115" s="25">
        <v>4</v>
      </c>
      <c r="AV1115" s="31"/>
      <c r="AW1115" s="26"/>
      <c r="AX1115" s="26">
        <v>1</v>
      </c>
      <c r="AY1115" s="26"/>
      <c r="AZ1115" s="26"/>
      <c r="BA1115" s="25"/>
      <c r="BB1115" s="24">
        <v>42</v>
      </c>
      <c r="BC1115" s="26">
        <v>255</v>
      </c>
      <c r="BD1115" s="32" t="s">
        <v>744</v>
      </c>
      <c r="BE1115" s="32">
        <v>50</v>
      </c>
      <c r="BF1115" s="26" t="s">
        <v>128</v>
      </c>
      <c r="BG1115" s="26" t="s">
        <v>120</v>
      </c>
      <c r="BH1115" s="29">
        <v>15</v>
      </c>
      <c r="BI1115" s="26" t="s">
        <v>115</v>
      </c>
      <c r="BJ1115" s="25"/>
      <c r="BK1115" s="12" t="s">
        <v>551</v>
      </c>
      <c r="BL1115" s="204" t="str">
        <f t="shared" si="18"/>
        <v>insert into Pokemon values ( 1114, Tarountula, level, 35,  41,  45, 29,  40,  20, trainer,  Lv. 15)</v>
      </c>
    </row>
    <row r="1116" spans="1:64" ht="12.75" customHeight="1">
      <c r="A1116" s="12">
        <v>918</v>
      </c>
      <c r="B1116" s="149" t="s">
        <v>1731</v>
      </c>
      <c r="C1116" s="149"/>
      <c r="D1116" s="143"/>
      <c r="E1116" s="144"/>
      <c r="F1116" s="144"/>
      <c r="G1116" s="144"/>
      <c r="H1116" s="144"/>
      <c r="I1116" s="144"/>
      <c r="J1116" s="144"/>
      <c r="K1116" s="144"/>
      <c r="L1116" s="144"/>
      <c r="M1116" s="144"/>
      <c r="N1116" s="144"/>
      <c r="O1116" s="144"/>
      <c r="P1116" s="144"/>
      <c r="Q1116" s="144"/>
      <c r="R1116" s="144"/>
      <c r="S1116" s="144"/>
      <c r="T1116" s="144"/>
      <c r="U1116" s="144"/>
      <c r="V1116" s="144"/>
      <c r="W1116" s="144"/>
      <c r="X1116" s="144"/>
      <c r="Y1116" s="144"/>
      <c r="Z1116" s="144"/>
      <c r="AA1116" s="144"/>
      <c r="AB1116" s="144"/>
      <c r="AC1116" s="144"/>
      <c r="AD1116" s="144"/>
      <c r="AE1116" s="145">
        <v>13</v>
      </c>
      <c r="AF1116" s="97">
        <v>60</v>
      </c>
      <c r="AG1116" s="98">
        <v>79</v>
      </c>
      <c r="AH1116" s="99">
        <v>92</v>
      </c>
      <c r="AI1116" s="100">
        <v>52</v>
      </c>
      <c r="AJ1116" s="101">
        <v>86</v>
      </c>
      <c r="AK1116" s="102">
        <v>35</v>
      </c>
      <c r="AL1116" s="23">
        <f t="shared" si="0"/>
        <v>404</v>
      </c>
      <c r="AM1116" s="24" t="s">
        <v>115</v>
      </c>
      <c r="AN1116" s="25"/>
      <c r="AO1116" s="24" t="s">
        <v>401</v>
      </c>
      <c r="AP1116" s="26"/>
      <c r="AQ1116" s="150" t="s">
        <v>1408</v>
      </c>
      <c r="AR1116" s="24" t="s">
        <v>76</v>
      </c>
      <c r="AS1116" s="26">
        <v>1</v>
      </c>
      <c r="AT1116" s="26">
        <v>36.4</v>
      </c>
      <c r="AU1116" s="25">
        <v>16.5</v>
      </c>
      <c r="AV1116" s="31"/>
      <c r="AW1116" s="26"/>
      <c r="AX1116" s="26">
        <v>2</v>
      </c>
      <c r="AY1116" s="26"/>
      <c r="AZ1116" s="26"/>
      <c r="BA1116" s="25"/>
      <c r="BB1116" s="24">
        <v>141</v>
      </c>
      <c r="BC1116" s="26">
        <v>120</v>
      </c>
      <c r="BD1116" s="32" t="s">
        <v>744</v>
      </c>
      <c r="BE1116" s="32">
        <v>50</v>
      </c>
      <c r="BF1116" s="26" t="s">
        <v>71</v>
      </c>
      <c r="BG1116" s="26" t="s">
        <v>120</v>
      </c>
      <c r="BH1116" s="29">
        <v>15</v>
      </c>
      <c r="BI1116" s="26" t="s">
        <v>115</v>
      </c>
      <c r="BJ1116" s="25"/>
      <c r="BK1116" s="12"/>
      <c r="BL1116" s="204" t="str">
        <f t="shared" si="18"/>
        <v>insert into Pokemon values ( 1115, Spidops, level, 60,  79,  92, 52,  86,  35, trainer,  0)</v>
      </c>
    </row>
    <row r="1117" spans="1:64" ht="12.75" customHeight="1">
      <c r="A1117" s="12">
        <v>919</v>
      </c>
      <c r="B1117" s="149" t="s">
        <v>1732</v>
      </c>
      <c r="C1117" s="149"/>
      <c r="D1117" s="143"/>
      <c r="E1117" s="144"/>
      <c r="F1117" s="144"/>
      <c r="G1117" s="144"/>
      <c r="H1117" s="144"/>
      <c r="I1117" s="144"/>
      <c r="J1117" s="144"/>
      <c r="K1117" s="144"/>
      <c r="L1117" s="144"/>
      <c r="M1117" s="144"/>
      <c r="N1117" s="144"/>
      <c r="O1117" s="144"/>
      <c r="P1117" s="144"/>
      <c r="Q1117" s="144"/>
      <c r="R1117" s="144"/>
      <c r="S1117" s="144"/>
      <c r="T1117" s="144"/>
      <c r="U1117" s="144"/>
      <c r="V1117" s="144"/>
      <c r="W1117" s="144"/>
      <c r="X1117" s="144"/>
      <c r="Y1117" s="144"/>
      <c r="Z1117" s="144"/>
      <c r="AA1117" s="144"/>
      <c r="AB1117" s="144"/>
      <c r="AC1117" s="144"/>
      <c r="AD1117" s="144"/>
      <c r="AE1117" s="145">
        <v>14</v>
      </c>
      <c r="AF1117" s="97">
        <v>33</v>
      </c>
      <c r="AG1117" s="98">
        <v>46</v>
      </c>
      <c r="AH1117" s="99">
        <v>40</v>
      </c>
      <c r="AI1117" s="100">
        <v>21</v>
      </c>
      <c r="AJ1117" s="101">
        <v>25</v>
      </c>
      <c r="AK1117" s="102">
        <v>45</v>
      </c>
      <c r="AL1117" s="23">
        <f t="shared" si="0"/>
        <v>210</v>
      </c>
      <c r="AM1117" s="24" t="s">
        <v>115</v>
      </c>
      <c r="AN1117" s="25"/>
      <c r="AO1117" s="24" t="s">
        <v>134</v>
      </c>
      <c r="AP1117" s="26"/>
      <c r="AQ1117" s="150" t="s">
        <v>127</v>
      </c>
      <c r="AR1117" s="24" t="s">
        <v>256</v>
      </c>
      <c r="AS1117" s="26">
        <v>0.2</v>
      </c>
      <c r="AT1117" s="26">
        <v>2.2000000000000002</v>
      </c>
      <c r="AU1117" s="25">
        <v>1</v>
      </c>
      <c r="AV1117" s="31"/>
      <c r="AW1117" s="26">
        <v>1</v>
      </c>
      <c r="AX1117" s="26"/>
      <c r="AY1117" s="26"/>
      <c r="AZ1117" s="26"/>
      <c r="BA1117" s="25"/>
      <c r="BB1117" s="24">
        <v>42</v>
      </c>
      <c r="BC1117" s="26">
        <v>190</v>
      </c>
      <c r="BD1117" s="32" t="s">
        <v>119</v>
      </c>
      <c r="BE1117" s="32">
        <v>20</v>
      </c>
      <c r="BF1117" s="26" t="s">
        <v>313</v>
      </c>
      <c r="BG1117" s="26" t="s">
        <v>120</v>
      </c>
      <c r="BH1117" s="29">
        <v>20</v>
      </c>
      <c r="BI1117" s="26" t="s">
        <v>115</v>
      </c>
      <c r="BJ1117" s="25"/>
      <c r="BK1117" s="12" t="s">
        <v>247</v>
      </c>
      <c r="BL1117" s="204" t="str">
        <f t="shared" si="18"/>
        <v>insert into Pokemon values ( 1116, Nymble, level, 33,  46,  40, 21,  25,  45, trainer,  Lv. 24)</v>
      </c>
    </row>
    <row r="1118" spans="1:64" ht="12.75" customHeight="1">
      <c r="A1118" s="12">
        <v>920</v>
      </c>
      <c r="B1118" s="149" t="s">
        <v>1733</v>
      </c>
      <c r="C1118" s="149"/>
      <c r="D1118" s="143"/>
      <c r="E1118" s="144"/>
      <c r="F1118" s="144"/>
      <c r="G1118" s="144"/>
      <c r="H1118" s="144"/>
      <c r="I1118" s="144"/>
      <c r="J1118" s="144"/>
      <c r="K1118" s="144"/>
      <c r="L1118" s="144"/>
      <c r="M1118" s="144"/>
      <c r="N1118" s="144"/>
      <c r="O1118" s="144"/>
      <c r="P1118" s="144"/>
      <c r="Q1118" s="144"/>
      <c r="R1118" s="144"/>
      <c r="S1118" s="144"/>
      <c r="T1118" s="144"/>
      <c r="U1118" s="144"/>
      <c r="V1118" s="144"/>
      <c r="W1118" s="144"/>
      <c r="X1118" s="144"/>
      <c r="Y1118" s="144"/>
      <c r="Z1118" s="144"/>
      <c r="AA1118" s="144"/>
      <c r="AB1118" s="144"/>
      <c r="AC1118" s="144"/>
      <c r="AD1118" s="144"/>
      <c r="AE1118" s="145">
        <v>15</v>
      </c>
      <c r="AF1118" s="97">
        <v>71</v>
      </c>
      <c r="AG1118" s="98">
        <v>102</v>
      </c>
      <c r="AH1118" s="99">
        <v>78</v>
      </c>
      <c r="AI1118" s="100">
        <v>52</v>
      </c>
      <c r="AJ1118" s="101">
        <v>55</v>
      </c>
      <c r="AK1118" s="102">
        <v>92</v>
      </c>
      <c r="AL1118" s="23">
        <f t="shared" si="0"/>
        <v>450</v>
      </c>
      <c r="AM1118" s="24" t="s">
        <v>115</v>
      </c>
      <c r="AN1118" s="25" t="s">
        <v>160</v>
      </c>
      <c r="AO1118" s="24" t="s">
        <v>134</v>
      </c>
      <c r="AP1118" s="26"/>
      <c r="AQ1118" s="150" t="s">
        <v>127</v>
      </c>
      <c r="AR1118" s="24" t="s">
        <v>76</v>
      </c>
      <c r="AS1118" s="26">
        <v>1</v>
      </c>
      <c r="AT1118" s="26">
        <v>38.6</v>
      </c>
      <c r="AU1118" s="25">
        <v>17.5</v>
      </c>
      <c r="AV1118" s="31"/>
      <c r="AW1118" s="26">
        <v>2</v>
      </c>
      <c r="AX1118" s="26"/>
      <c r="AY1118" s="26"/>
      <c r="AZ1118" s="26"/>
      <c r="BA1118" s="25"/>
      <c r="BB1118" s="24">
        <v>158</v>
      </c>
      <c r="BC1118" s="26">
        <v>30</v>
      </c>
      <c r="BD1118" s="32" t="s">
        <v>119</v>
      </c>
      <c r="BE1118" s="32">
        <v>0</v>
      </c>
      <c r="BF1118" s="26" t="s">
        <v>313</v>
      </c>
      <c r="BG1118" s="26" t="s">
        <v>120</v>
      </c>
      <c r="BH1118" s="29">
        <v>20</v>
      </c>
      <c r="BI1118" s="26" t="s">
        <v>115</v>
      </c>
      <c r="BJ1118" s="25"/>
      <c r="BK1118" s="12"/>
      <c r="BL1118" s="204" t="str">
        <f t="shared" si="18"/>
        <v>insert into Pokemon values ( 1117, Lokix, level, 71,  102,  78, 52,  55,  92, trainer,  0)</v>
      </c>
    </row>
    <row r="1119" spans="1:64" ht="12.75" customHeight="1">
      <c r="A1119" s="12">
        <v>921</v>
      </c>
      <c r="B1119" s="149" t="s">
        <v>1734</v>
      </c>
      <c r="C1119" s="149"/>
      <c r="D1119" s="143"/>
      <c r="E1119" s="144"/>
      <c r="F1119" s="144"/>
      <c r="G1119" s="144"/>
      <c r="H1119" s="144"/>
      <c r="I1119" s="144"/>
      <c r="J1119" s="144"/>
      <c r="K1119" s="144"/>
      <c r="L1119" s="144"/>
      <c r="M1119" s="144"/>
      <c r="N1119" s="144"/>
      <c r="O1119" s="144"/>
      <c r="P1119" s="144"/>
      <c r="Q1119" s="144"/>
      <c r="R1119" s="144"/>
      <c r="S1119" s="144"/>
      <c r="T1119" s="144"/>
      <c r="U1119" s="144"/>
      <c r="V1119" s="144"/>
      <c r="W1119" s="144"/>
      <c r="X1119" s="144"/>
      <c r="Y1119" s="144"/>
      <c r="Z1119" s="144"/>
      <c r="AA1119" s="144"/>
      <c r="AB1119" s="144"/>
      <c r="AC1119" s="144"/>
      <c r="AD1119" s="144"/>
      <c r="AE1119" s="145">
        <v>22</v>
      </c>
      <c r="AF1119" s="97">
        <v>45</v>
      </c>
      <c r="AG1119" s="98">
        <v>50</v>
      </c>
      <c r="AH1119" s="99">
        <v>20</v>
      </c>
      <c r="AI1119" s="100">
        <v>40</v>
      </c>
      <c r="AJ1119" s="101">
        <v>25</v>
      </c>
      <c r="AK1119" s="102">
        <v>60</v>
      </c>
      <c r="AL1119" s="23">
        <f t="shared" si="0"/>
        <v>240</v>
      </c>
      <c r="AM1119" s="24" t="s">
        <v>175</v>
      </c>
      <c r="AN1119" s="25"/>
      <c r="AO1119" s="24" t="s">
        <v>176</v>
      </c>
      <c r="AP1119" s="26" t="s">
        <v>442</v>
      </c>
      <c r="AQ1119" s="150" t="s">
        <v>427</v>
      </c>
      <c r="AR1119" s="24" t="s">
        <v>118</v>
      </c>
      <c r="AS1119" s="26">
        <v>0.3</v>
      </c>
      <c r="AT1119" s="26">
        <v>5.5</v>
      </c>
      <c r="AU1119" s="25">
        <v>2.5</v>
      </c>
      <c r="AV1119" s="31"/>
      <c r="AW1119" s="26"/>
      <c r="AX1119" s="26"/>
      <c r="AY1119" s="26"/>
      <c r="AZ1119" s="26"/>
      <c r="BA1119" s="25">
        <v>1</v>
      </c>
      <c r="BB1119" s="24">
        <v>48</v>
      </c>
      <c r="BC1119" s="26">
        <v>190</v>
      </c>
      <c r="BD1119" s="32" t="s">
        <v>119</v>
      </c>
      <c r="BE1119" s="32">
        <v>50</v>
      </c>
      <c r="BF1119" s="26" t="s">
        <v>132</v>
      </c>
      <c r="BG1119" s="26" t="s">
        <v>120</v>
      </c>
      <c r="BH1119" s="29">
        <v>15</v>
      </c>
      <c r="BI1119" s="26" t="s">
        <v>156</v>
      </c>
      <c r="BJ1119" s="25"/>
      <c r="BK1119" s="12" t="s">
        <v>145</v>
      </c>
      <c r="BL1119" s="204" t="str">
        <f t="shared" si="18"/>
        <v>insert into Pokemon values ( 1118, Pawmi, level, 45,  50,  20, 40,  25,  60, trainer,  Lv. 18)</v>
      </c>
    </row>
    <row r="1120" spans="1:64" ht="12.75" customHeight="1">
      <c r="A1120" s="12">
        <v>922</v>
      </c>
      <c r="B1120" s="149" t="s">
        <v>1735</v>
      </c>
      <c r="C1120" s="149"/>
      <c r="D1120" s="143"/>
      <c r="E1120" s="144"/>
      <c r="F1120" s="144"/>
      <c r="G1120" s="144"/>
      <c r="H1120" s="144"/>
      <c r="I1120" s="144"/>
      <c r="J1120" s="144"/>
      <c r="K1120" s="144"/>
      <c r="L1120" s="144"/>
      <c r="M1120" s="144"/>
      <c r="N1120" s="144"/>
      <c r="O1120" s="144"/>
      <c r="P1120" s="144"/>
      <c r="Q1120" s="144"/>
      <c r="R1120" s="144"/>
      <c r="S1120" s="144"/>
      <c r="T1120" s="144"/>
      <c r="U1120" s="144"/>
      <c r="V1120" s="144"/>
      <c r="W1120" s="144"/>
      <c r="X1120" s="144"/>
      <c r="Y1120" s="144"/>
      <c r="Z1120" s="144"/>
      <c r="AA1120" s="144"/>
      <c r="AB1120" s="144"/>
      <c r="AC1120" s="144"/>
      <c r="AD1120" s="144"/>
      <c r="AE1120" s="145">
        <v>23</v>
      </c>
      <c r="AF1120" s="97">
        <v>60</v>
      </c>
      <c r="AG1120" s="98">
        <v>75</v>
      </c>
      <c r="AH1120" s="99">
        <v>40</v>
      </c>
      <c r="AI1120" s="100">
        <v>50</v>
      </c>
      <c r="AJ1120" s="101">
        <v>40</v>
      </c>
      <c r="AK1120" s="102">
        <v>85</v>
      </c>
      <c r="AL1120" s="23">
        <f t="shared" si="0"/>
        <v>350</v>
      </c>
      <c r="AM1120" s="24" t="s">
        <v>175</v>
      </c>
      <c r="AN1120" s="25" t="s">
        <v>280</v>
      </c>
      <c r="AO1120" s="24" t="s">
        <v>496</v>
      </c>
      <c r="AP1120" s="26" t="s">
        <v>442</v>
      </c>
      <c r="AQ1120" s="150" t="s">
        <v>427</v>
      </c>
      <c r="AR1120" s="24" t="s">
        <v>178</v>
      </c>
      <c r="AS1120" s="26">
        <v>0.4</v>
      </c>
      <c r="AT1120" s="26">
        <v>14.3</v>
      </c>
      <c r="AU1120" s="25">
        <v>6.5</v>
      </c>
      <c r="AV1120" s="31"/>
      <c r="AW1120" s="26"/>
      <c r="AX1120" s="26"/>
      <c r="AY1120" s="26"/>
      <c r="AZ1120" s="26"/>
      <c r="BA1120" s="25">
        <v>2</v>
      </c>
      <c r="BB1120" s="24">
        <v>123</v>
      </c>
      <c r="BC1120" s="26">
        <v>80</v>
      </c>
      <c r="BD1120" s="32" t="s">
        <v>119</v>
      </c>
      <c r="BE1120" s="32">
        <v>50</v>
      </c>
      <c r="BF1120" s="26" t="s">
        <v>132</v>
      </c>
      <c r="BG1120" s="26" t="s">
        <v>120</v>
      </c>
      <c r="BH1120" s="29">
        <v>15</v>
      </c>
      <c r="BI1120" s="26" t="s">
        <v>156</v>
      </c>
      <c r="BJ1120" s="25"/>
      <c r="BK1120" s="12" t="s">
        <v>1736</v>
      </c>
      <c r="BL1120" s="204" t="str">
        <f t="shared" si="18"/>
        <v>insert into Pokemon values ( 1119, Pawmo, level, 60,  75,  40, 50,  40,  85, trainer,  Level Up Outside Pokeball (After 1000 Let's Go Steps))</v>
      </c>
    </row>
    <row r="1121" spans="1:64" ht="12.75" customHeight="1">
      <c r="A1121" s="12">
        <v>923</v>
      </c>
      <c r="B1121" s="149" t="s">
        <v>1737</v>
      </c>
      <c r="C1121" s="149"/>
      <c r="D1121" s="143"/>
      <c r="E1121" s="144"/>
      <c r="F1121" s="144"/>
      <c r="G1121" s="144"/>
      <c r="H1121" s="144"/>
      <c r="I1121" s="144"/>
      <c r="J1121" s="144"/>
      <c r="K1121" s="144"/>
      <c r="L1121" s="144"/>
      <c r="M1121" s="144"/>
      <c r="N1121" s="144"/>
      <c r="O1121" s="144"/>
      <c r="P1121" s="144"/>
      <c r="Q1121" s="144"/>
      <c r="R1121" s="144"/>
      <c r="S1121" s="144"/>
      <c r="T1121" s="144"/>
      <c r="U1121" s="144"/>
      <c r="V1121" s="144"/>
      <c r="W1121" s="144"/>
      <c r="X1121" s="144"/>
      <c r="Y1121" s="144"/>
      <c r="Z1121" s="144"/>
      <c r="AA1121" s="144"/>
      <c r="AB1121" s="144"/>
      <c r="AC1121" s="144"/>
      <c r="AD1121" s="144"/>
      <c r="AE1121" s="145">
        <v>24</v>
      </c>
      <c r="AF1121" s="97">
        <v>70</v>
      </c>
      <c r="AG1121" s="98">
        <v>115</v>
      </c>
      <c r="AH1121" s="99">
        <v>70</v>
      </c>
      <c r="AI1121" s="100">
        <v>70</v>
      </c>
      <c r="AJ1121" s="101">
        <v>60</v>
      </c>
      <c r="AK1121" s="102">
        <v>105</v>
      </c>
      <c r="AL1121" s="23">
        <f t="shared" si="0"/>
        <v>490</v>
      </c>
      <c r="AM1121" s="24" t="s">
        <v>175</v>
      </c>
      <c r="AN1121" s="25" t="s">
        <v>280</v>
      </c>
      <c r="AO1121" s="24" t="s">
        <v>496</v>
      </c>
      <c r="AP1121" s="26" t="s">
        <v>442</v>
      </c>
      <c r="AQ1121" s="150" t="s">
        <v>427</v>
      </c>
      <c r="AR1121" s="24" t="s">
        <v>211</v>
      </c>
      <c r="AS1121" s="26">
        <v>0.9</v>
      </c>
      <c r="AT1121" s="26">
        <v>90.4</v>
      </c>
      <c r="AU1121" s="25">
        <v>41</v>
      </c>
      <c r="AV1121" s="31"/>
      <c r="AW1121" s="26">
        <v>3</v>
      </c>
      <c r="AX1121" s="26"/>
      <c r="AY1121" s="26"/>
      <c r="AZ1121" s="26"/>
      <c r="BA1121" s="25"/>
      <c r="BB1121" s="24">
        <v>245</v>
      </c>
      <c r="BC1121" s="26">
        <v>45</v>
      </c>
      <c r="BD1121" s="32" t="s">
        <v>119</v>
      </c>
      <c r="BE1121" s="32">
        <v>50</v>
      </c>
      <c r="BF1121" s="26" t="s">
        <v>132</v>
      </c>
      <c r="BG1121" s="26" t="s">
        <v>120</v>
      </c>
      <c r="BH1121" s="29">
        <v>15</v>
      </c>
      <c r="BI1121" s="26" t="s">
        <v>156</v>
      </c>
      <c r="BJ1121" s="25"/>
      <c r="BK1121" s="12"/>
      <c r="BL1121" s="204" t="str">
        <f t="shared" si="18"/>
        <v>insert into Pokemon values ( 1120, Pawmot, level, 70,  115,  70, 70,  60,  105, trainer,  0)</v>
      </c>
    </row>
    <row r="1122" spans="1:64" ht="12.75" customHeight="1">
      <c r="A1122" s="12">
        <v>924</v>
      </c>
      <c r="B1122" s="149" t="s">
        <v>1738</v>
      </c>
      <c r="C1122" s="149"/>
      <c r="D1122" s="143"/>
      <c r="E1122" s="144"/>
      <c r="F1122" s="144"/>
      <c r="G1122" s="144"/>
      <c r="H1122" s="144"/>
      <c r="I1122" s="144"/>
      <c r="J1122" s="144"/>
      <c r="K1122" s="144"/>
      <c r="L1122" s="144"/>
      <c r="M1122" s="144"/>
      <c r="N1122" s="144"/>
      <c r="O1122" s="144"/>
      <c r="P1122" s="144"/>
      <c r="Q1122" s="144"/>
      <c r="R1122" s="144"/>
      <c r="S1122" s="144"/>
      <c r="T1122" s="144"/>
      <c r="U1122" s="144"/>
      <c r="V1122" s="144"/>
      <c r="W1122" s="144"/>
      <c r="X1122" s="144"/>
      <c r="Y1122" s="144"/>
      <c r="Z1122" s="144"/>
      <c r="AA1122" s="144"/>
      <c r="AB1122" s="144"/>
      <c r="AC1122" s="144"/>
      <c r="AD1122" s="144"/>
      <c r="AE1122" s="145">
        <v>71</v>
      </c>
      <c r="AF1122" s="97">
        <v>50</v>
      </c>
      <c r="AG1122" s="98">
        <v>50</v>
      </c>
      <c r="AH1122" s="99">
        <v>45</v>
      </c>
      <c r="AI1122" s="100">
        <v>40</v>
      </c>
      <c r="AJ1122" s="101">
        <v>45</v>
      </c>
      <c r="AK1122" s="102">
        <v>75</v>
      </c>
      <c r="AL1122" s="23">
        <f t="shared" si="0"/>
        <v>305</v>
      </c>
      <c r="AM1122" s="24" t="s">
        <v>141</v>
      </c>
      <c r="AN1122" s="25"/>
      <c r="AO1122" s="24" t="s">
        <v>117</v>
      </c>
      <c r="AP1122" s="26" t="s">
        <v>263</v>
      </c>
      <c r="AQ1122" s="150" t="s">
        <v>347</v>
      </c>
      <c r="AR1122" s="24" t="s">
        <v>118</v>
      </c>
      <c r="AS1122" s="26">
        <v>0.3</v>
      </c>
      <c r="AT1122" s="26">
        <v>4</v>
      </c>
      <c r="AU1122" s="25">
        <v>1.8</v>
      </c>
      <c r="AV1122" s="31"/>
      <c r="AW1122" s="26"/>
      <c r="AX1122" s="26"/>
      <c r="AY1122" s="26"/>
      <c r="AZ1122" s="26"/>
      <c r="BA1122" s="25">
        <v>1</v>
      </c>
      <c r="BB1122" s="24">
        <v>61</v>
      </c>
      <c r="BC1122" s="26">
        <v>150</v>
      </c>
      <c r="BD1122" s="32" t="s">
        <v>217</v>
      </c>
      <c r="BE1122" s="32">
        <v>50</v>
      </c>
      <c r="BF1122" s="26" t="s">
        <v>128</v>
      </c>
      <c r="BG1122" s="26" t="s">
        <v>359</v>
      </c>
      <c r="BH1122" s="40">
        <v>10</v>
      </c>
      <c r="BI1122" s="26" t="s">
        <v>156</v>
      </c>
      <c r="BJ1122" s="25" t="s">
        <v>179</v>
      </c>
      <c r="BK1122" s="12" t="s">
        <v>299</v>
      </c>
      <c r="BL1122" s="204" t="str">
        <f t="shared" si="18"/>
        <v>insert into Pokemon values ( 1121, Tandemaus, level, 50,  50,  45, 40,  45,  75, trainer,  Lv. 25)</v>
      </c>
    </row>
    <row r="1123" spans="1:64" ht="12.75" customHeight="1">
      <c r="A1123" s="12">
        <v>925</v>
      </c>
      <c r="B1123" s="149" t="s">
        <v>1739</v>
      </c>
      <c r="C1123" s="149"/>
      <c r="D1123" s="143"/>
      <c r="E1123" s="144"/>
      <c r="F1123" s="144"/>
      <c r="G1123" s="144"/>
      <c r="H1123" s="144"/>
      <c r="I1123" s="144"/>
      <c r="J1123" s="144"/>
      <c r="K1123" s="144"/>
      <c r="L1123" s="144"/>
      <c r="M1123" s="144"/>
      <c r="N1123" s="144"/>
      <c r="O1123" s="144"/>
      <c r="P1123" s="144"/>
      <c r="Q1123" s="144"/>
      <c r="R1123" s="144"/>
      <c r="S1123" s="144"/>
      <c r="T1123" s="144"/>
      <c r="U1123" s="144"/>
      <c r="V1123" s="144"/>
      <c r="W1123" s="144"/>
      <c r="X1123" s="144"/>
      <c r="Y1123" s="144"/>
      <c r="Z1123" s="144"/>
      <c r="AA1123" s="144"/>
      <c r="AB1123" s="144"/>
      <c r="AC1123" s="144"/>
      <c r="AD1123" s="144"/>
      <c r="AE1123" s="145">
        <v>72</v>
      </c>
      <c r="AF1123" s="97">
        <v>74</v>
      </c>
      <c r="AG1123" s="98">
        <v>75</v>
      </c>
      <c r="AH1123" s="99">
        <v>70</v>
      </c>
      <c r="AI1123" s="100">
        <v>65</v>
      </c>
      <c r="AJ1123" s="101">
        <v>75</v>
      </c>
      <c r="AK1123" s="102">
        <v>111</v>
      </c>
      <c r="AL1123" s="23">
        <f t="shared" si="0"/>
        <v>470</v>
      </c>
      <c r="AM1123" s="24" t="s">
        <v>141</v>
      </c>
      <c r="AN1123" s="25"/>
      <c r="AO1123" s="24" t="s">
        <v>216</v>
      </c>
      <c r="AP1123" s="26" t="s">
        <v>1277</v>
      </c>
      <c r="AQ1123" s="150" t="s">
        <v>264</v>
      </c>
      <c r="AR1123" s="24" t="s">
        <v>118</v>
      </c>
      <c r="AS1123" s="26">
        <v>0.3</v>
      </c>
      <c r="AT1123" s="26">
        <v>6.2</v>
      </c>
      <c r="AU1123" s="25">
        <v>2.8</v>
      </c>
      <c r="AV1123" s="31"/>
      <c r="AW1123" s="26"/>
      <c r="AX1123" s="26"/>
      <c r="AY1123" s="26"/>
      <c r="AZ1123" s="26"/>
      <c r="BA1123" s="25">
        <v>2</v>
      </c>
      <c r="BB1123" s="24">
        <v>165</v>
      </c>
      <c r="BC1123" s="26">
        <v>75</v>
      </c>
      <c r="BD1123" s="32" t="s">
        <v>217</v>
      </c>
      <c r="BE1123" s="32">
        <v>50</v>
      </c>
      <c r="BF1123" s="26" t="s">
        <v>128</v>
      </c>
      <c r="BG1123" s="26" t="s">
        <v>359</v>
      </c>
      <c r="BH1123" s="40">
        <v>10</v>
      </c>
      <c r="BI1123" s="26" t="s">
        <v>156</v>
      </c>
      <c r="BJ1123" s="25" t="s">
        <v>179</v>
      </c>
      <c r="BK1123" s="12"/>
      <c r="BL1123" s="204" t="str">
        <f t="shared" si="18"/>
        <v>insert into Pokemon values ( 1122, Maushold (Family of 4), level, 74,  75,  70, 65,  75,  111, trainer,  0)</v>
      </c>
    </row>
    <row r="1124" spans="1:64" ht="12.75" customHeight="1">
      <c r="A1124" s="12">
        <v>925.1</v>
      </c>
      <c r="B1124" s="149" t="s">
        <v>1740</v>
      </c>
      <c r="C1124" s="149"/>
      <c r="D1124" s="143"/>
      <c r="E1124" s="144"/>
      <c r="F1124" s="144"/>
      <c r="G1124" s="144"/>
      <c r="H1124" s="144"/>
      <c r="I1124" s="144"/>
      <c r="J1124" s="144"/>
      <c r="K1124" s="144"/>
      <c r="L1124" s="144"/>
      <c r="M1124" s="144"/>
      <c r="N1124" s="144"/>
      <c r="O1124" s="144"/>
      <c r="P1124" s="144"/>
      <c r="Q1124" s="144"/>
      <c r="R1124" s="144"/>
      <c r="S1124" s="144"/>
      <c r="T1124" s="144"/>
      <c r="U1124" s="144"/>
      <c r="V1124" s="144"/>
      <c r="W1124" s="144"/>
      <c r="X1124" s="144"/>
      <c r="Y1124" s="144"/>
      <c r="Z1124" s="144"/>
      <c r="AA1124" s="144"/>
      <c r="AB1124" s="144"/>
      <c r="AC1124" s="144"/>
      <c r="AD1124" s="144"/>
      <c r="AE1124" s="145">
        <v>72</v>
      </c>
      <c r="AF1124" s="97">
        <v>74</v>
      </c>
      <c r="AG1124" s="98">
        <v>75</v>
      </c>
      <c r="AH1124" s="99">
        <v>70</v>
      </c>
      <c r="AI1124" s="100">
        <v>65</v>
      </c>
      <c r="AJ1124" s="101">
        <v>75</v>
      </c>
      <c r="AK1124" s="102">
        <v>111</v>
      </c>
      <c r="AL1124" s="23">
        <f t="shared" si="0"/>
        <v>470</v>
      </c>
      <c r="AM1124" s="24" t="s">
        <v>141</v>
      </c>
      <c r="AN1124" s="25"/>
      <c r="AO1124" s="24" t="s">
        <v>216</v>
      </c>
      <c r="AP1124" s="26" t="s">
        <v>1277</v>
      </c>
      <c r="AQ1124" s="150" t="s">
        <v>264</v>
      </c>
      <c r="AR1124" s="24" t="s">
        <v>118</v>
      </c>
      <c r="AS1124" s="26">
        <v>0.3</v>
      </c>
      <c r="AT1124" s="26">
        <v>5.0999999999999996</v>
      </c>
      <c r="AU1124" s="25">
        <v>2.2999999999999998</v>
      </c>
      <c r="AV1124" s="31"/>
      <c r="AW1124" s="26"/>
      <c r="AX1124" s="26"/>
      <c r="AY1124" s="26"/>
      <c r="AZ1124" s="26"/>
      <c r="BA1124" s="25">
        <v>2</v>
      </c>
      <c r="BB1124" s="24">
        <v>165</v>
      </c>
      <c r="BC1124" s="26">
        <v>75</v>
      </c>
      <c r="BD1124" s="32" t="s">
        <v>217</v>
      </c>
      <c r="BE1124" s="32">
        <v>50</v>
      </c>
      <c r="BF1124" s="26" t="s">
        <v>128</v>
      </c>
      <c r="BG1124" s="26" t="s">
        <v>359</v>
      </c>
      <c r="BH1124" s="40">
        <v>10</v>
      </c>
      <c r="BI1124" s="26" t="s">
        <v>156</v>
      </c>
      <c r="BJ1124" s="25" t="s">
        <v>179</v>
      </c>
      <c r="BK1124" s="12"/>
      <c r="BL1124" s="204" t="str">
        <f t="shared" si="18"/>
        <v>insert into Pokemon values ( 1123, Maushold (Family of 3), level, 74,  75,  70, 65,  75,  111, trainer,  0)</v>
      </c>
    </row>
    <row r="1125" spans="1:64" ht="12.75" customHeight="1">
      <c r="A1125" s="12">
        <v>926</v>
      </c>
      <c r="B1125" s="149" t="s">
        <v>1741</v>
      </c>
      <c r="C1125" s="149"/>
      <c r="D1125" s="143"/>
      <c r="E1125" s="144"/>
      <c r="F1125" s="144"/>
      <c r="G1125" s="144"/>
      <c r="H1125" s="144"/>
      <c r="I1125" s="144"/>
      <c r="J1125" s="144"/>
      <c r="K1125" s="144"/>
      <c r="L1125" s="144"/>
      <c r="M1125" s="144"/>
      <c r="N1125" s="144"/>
      <c r="O1125" s="144"/>
      <c r="P1125" s="144"/>
      <c r="Q1125" s="144"/>
      <c r="R1125" s="144"/>
      <c r="S1125" s="144"/>
      <c r="T1125" s="144"/>
      <c r="U1125" s="144"/>
      <c r="V1125" s="144"/>
      <c r="W1125" s="144"/>
      <c r="X1125" s="144"/>
      <c r="Y1125" s="144"/>
      <c r="Z1125" s="144"/>
      <c r="AA1125" s="144"/>
      <c r="AB1125" s="144"/>
      <c r="AC1125" s="144"/>
      <c r="AD1125" s="144"/>
      <c r="AE1125" s="145">
        <v>76</v>
      </c>
      <c r="AF1125" s="97">
        <v>37</v>
      </c>
      <c r="AG1125" s="98">
        <v>55</v>
      </c>
      <c r="AH1125" s="99">
        <v>70</v>
      </c>
      <c r="AI1125" s="100">
        <v>30</v>
      </c>
      <c r="AJ1125" s="101">
        <v>55</v>
      </c>
      <c r="AK1125" s="102">
        <v>65</v>
      </c>
      <c r="AL1125" s="23">
        <f t="shared" si="0"/>
        <v>312</v>
      </c>
      <c r="AM1125" s="24" t="s">
        <v>179</v>
      </c>
      <c r="AN1125" s="25"/>
      <c r="AO1125" s="24" t="s">
        <v>347</v>
      </c>
      <c r="AP1125" s="26"/>
      <c r="AQ1125" s="150" t="s">
        <v>952</v>
      </c>
      <c r="AR1125" s="24" t="s">
        <v>118</v>
      </c>
      <c r="AS1125" s="26">
        <v>0.3</v>
      </c>
      <c r="AT1125" s="26">
        <v>24</v>
      </c>
      <c r="AU1125" s="25">
        <v>10.9</v>
      </c>
      <c r="AV1125" s="31"/>
      <c r="AW1125" s="26"/>
      <c r="AX1125" s="26"/>
      <c r="AY1125" s="26"/>
      <c r="AZ1125" s="26"/>
      <c r="BA1125" s="25">
        <v>1</v>
      </c>
      <c r="BB1125" s="24">
        <v>62</v>
      </c>
      <c r="BC1125" s="26">
        <v>190</v>
      </c>
      <c r="BD1125" s="32" t="s">
        <v>70</v>
      </c>
      <c r="BE1125" s="32">
        <v>50</v>
      </c>
      <c r="BF1125" s="26" t="s">
        <v>132</v>
      </c>
      <c r="BG1125" s="26" t="s">
        <v>120</v>
      </c>
      <c r="BH1125" s="29">
        <v>20</v>
      </c>
      <c r="BI1125" s="26" t="s">
        <v>156</v>
      </c>
      <c r="BJ1125" s="25" t="s">
        <v>329</v>
      </c>
      <c r="BK1125" s="12" t="s">
        <v>257</v>
      </c>
      <c r="BL1125" s="204" t="str">
        <f t="shared" si="18"/>
        <v>insert into Pokemon values ( 1124, Fidough, level, 37,  55,  70, 30,  55,  65, trainer,  Lv. 26)</v>
      </c>
    </row>
    <row r="1126" spans="1:64" ht="12.75" customHeight="1">
      <c r="A1126" s="12">
        <v>927</v>
      </c>
      <c r="B1126" s="149" t="s">
        <v>1742</v>
      </c>
      <c r="C1126" s="149"/>
      <c r="D1126" s="143"/>
      <c r="E1126" s="144"/>
      <c r="F1126" s="144"/>
      <c r="G1126" s="144"/>
      <c r="H1126" s="144"/>
      <c r="I1126" s="144"/>
      <c r="J1126" s="144"/>
      <c r="K1126" s="144"/>
      <c r="L1126" s="144"/>
      <c r="M1126" s="144"/>
      <c r="N1126" s="144"/>
      <c r="O1126" s="144"/>
      <c r="P1126" s="144"/>
      <c r="Q1126" s="144"/>
      <c r="R1126" s="144"/>
      <c r="S1126" s="144"/>
      <c r="T1126" s="144"/>
      <c r="U1126" s="144"/>
      <c r="V1126" s="144"/>
      <c r="W1126" s="144"/>
      <c r="X1126" s="144"/>
      <c r="Y1126" s="144"/>
      <c r="Z1126" s="144"/>
      <c r="AA1126" s="144"/>
      <c r="AB1126" s="144"/>
      <c r="AC1126" s="144"/>
      <c r="AD1126" s="144"/>
      <c r="AE1126" s="145">
        <v>77</v>
      </c>
      <c r="AF1126" s="97">
        <v>57</v>
      </c>
      <c r="AG1126" s="98">
        <v>80</v>
      </c>
      <c r="AH1126" s="99">
        <v>115</v>
      </c>
      <c r="AI1126" s="100">
        <v>50</v>
      </c>
      <c r="AJ1126" s="101">
        <v>80</v>
      </c>
      <c r="AK1126" s="102">
        <v>95</v>
      </c>
      <c r="AL1126" s="23">
        <f t="shared" si="0"/>
        <v>477</v>
      </c>
      <c r="AM1126" s="24" t="s">
        <v>179</v>
      </c>
      <c r="AN1126" s="25"/>
      <c r="AO1126" s="24" t="s">
        <v>1743</v>
      </c>
      <c r="AP1126" s="26"/>
      <c r="AQ1126" s="150" t="s">
        <v>1322</v>
      </c>
      <c r="AR1126" s="24" t="s">
        <v>106</v>
      </c>
      <c r="AS1126" s="26">
        <v>0.5</v>
      </c>
      <c r="AT1126" s="26">
        <v>32.799999999999997</v>
      </c>
      <c r="AU1126" s="25">
        <v>14.9</v>
      </c>
      <c r="AV1126" s="31"/>
      <c r="AW1126" s="26"/>
      <c r="AX1126" s="26"/>
      <c r="AY1126" s="26"/>
      <c r="AZ1126" s="26"/>
      <c r="BA1126" s="25">
        <v>2</v>
      </c>
      <c r="BB1126" s="24">
        <v>167</v>
      </c>
      <c r="BC1126" s="26">
        <v>90</v>
      </c>
      <c r="BD1126" s="32" t="s">
        <v>70</v>
      </c>
      <c r="BE1126" s="32">
        <v>50</v>
      </c>
      <c r="BF1126" s="26" t="s">
        <v>130</v>
      </c>
      <c r="BG1126" s="26" t="s">
        <v>120</v>
      </c>
      <c r="BH1126" s="29">
        <v>20</v>
      </c>
      <c r="BI1126" s="26" t="s">
        <v>156</v>
      </c>
      <c r="BJ1126" s="25" t="s">
        <v>329</v>
      </c>
      <c r="BK1126" s="12"/>
      <c r="BL1126" s="204" t="str">
        <f t="shared" si="18"/>
        <v>insert into Pokemon values ( 1125, Dachsbun, level, 57,  80,  115, 50,  80,  95, trainer,  0)</v>
      </c>
    </row>
    <row r="1127" spans="1:64" ht="12.75" customHeight="1">
      <c r="A1127" s="12">
        <v>928</v>
      </c>
      <c r="B1127" s="149" t="s">
        <v>1744</v>
      </c>
      <c r="C1127" s="149"/>
      <c r="D1127" s="143"/>
      <c r="E1127" s="144"/>
      <c r="F1127" s="144"/>
      <c r="G1127" s="144"/>
      <c r="H1127" s="144"/>
      <c r="I1127" s="144"/>
      <c r="J1127" s="144"/>
      <c r="K1127" s="144"/>
      <c r="L1127" s="144"/>
      <c r="M1127" s="144"/>
      <c r="N1127" s="144"/>
      <c r="O1127" s="144"/>
      <c r="P1127" s="144"/>
      <c r="Q1127" s="144"/>
      <c r="R1127" s="144"/>
      <c r="S1127" s="144"/>
      <c r="T1127" s="144"/>
      <c r="U1127" s="144"/>
      <c r="V1127" s="144"/>
      <c r="W1127" s="144"/>
      <c r="X1127" s="144"/>
      <c r="Y1127" s="144"/>
      <c r="Z1127" s="144"/>
      <c r="AA1127" s="144"/>
      <c r="AB1127" s="144"/>
      <c r="AC1127" s="144"/>
      <c r="AD1127" s="144"/>
      <c r="AE1127" s="145">
        <v>84</v>
      </c>
      <c r="AF1127" s="97">
        <v>41</v>
      </c>
      <c r="AG1127" s="98">
        <v>35</v>
      </c>
      <c r="AH1127" s="99">
        <v>45</v>
      </c>
      <c r="AI1127" s="100">
        <v>58</v>
      </c>
      <c r="AJ1127" s="101">
        <v>51</v>
      </c>
      <c r="AK1127" s="102">
        <v>30</v>
      </c>
      <c r="AL1127" s="23">
        <f t="shared" si="0"/>
        <v>260</v>
      </c>
      <c r="AM1127" s="24" t="s">
        <v>65</v>
      </c>
      <c r="AN1127" s="25" t="s">
        <v>141</v>
      </c>
      <c r="AO1127" s="24" t="s">
        <v>366</v>
      </c>
      <c r="AP1127" s="26"/>
      <c r="AQ1127" s="150" t="s">
        <v>414</v>
      </c>
      <c r="AR1127" s="24" t="s">
        <v>118</v>
      </c>
      <c r="AS1127" s="26">
        <v>0.3</v>
      </c>
      <c r="AT1127" s="26">
        <v>14.3</v>
      </c>
      <c r="AU1127" s="25">
        <v>6.5</v>
      </c>
      <c r="AV1127" s="31"/>
      <c r="AW1127" s="26"/>
      <c r="AX1127" s="26"/>
      <c r="AY1127" s="26">
        <v>1</v>
      </c>
      <c r="AZ1127" s="26"/>
      <c r="BA1127" s="25"/>
      <c r="BB1127" s="24">
        <v>52</v>
      </c>
      <c r="BC1127" s="26">
        <v>255</v>
      </c>
      <c r="BD1127" s="32" t="s">
        <v>70</v>
      </c>
      <c r="BE1127" s="32">
        <v>50</v>
      </c>
      <c r="BF1127" s="26" t="s">
        <v>71</v>
      </c>
      <c r="BG1127" s="26" t="s">
        <v>120</v>
      </c>
      <c r="BH1127" s="29">
        <v>20</v>
      </c>
      <c r="BI1127" s="26" t="s">
        <v>65</v>
      </c>
      <c r="BJ1127" s="25"/>
      <c r="BK1127" s="12" t="s">
        <v>299</v>
      </c>
      <c r="BL1127" s="204" t="str">
        <f t="shared" si="18"/>
        <v>insert into Pokemon values ( 1126, Smoliv, level, 41,  35,  45, 58,  51,  30, trainer,  Lv. 25)</v>
      </c>
    </row>
    <row r="1128" spans="1:64" ht="12.75" customHeight="1">
      <c r="A1128" s="12">
        <v>929</v>
      </c>
      <c r="B1128" s="149" t="s">
        <v>1745</v>
      </c>
      <c r="C1128" s="149"/>
      <c r="D1128" s="143"/>
      <c r="E1128" s="144"/>
      <c r="F1128" s="144"/>
      <c r="G1128" s="144"/>
      <c r="H1128" s="144"/>
      <c r="I1128" s="144"/>
      <c r="J1128" s="144"/>
      <c r="K1128" s="144"/>
      <c r="L1128" s="144"/>
      <c r="M1128" s="144"/>
      <c r="N1128" s="144"/>
      <c r="O1128" s="144"/>
      <c r="P1128" s="144"/>
      <c r="Q1128" s="144"/>
      <c r="R1128" s="144"/>
      <c r="S1128" s="144"/>
      <c r="T1128" s="144"/>
      <c r="U1128" s="144"/>
      <c r="V1128" s="144"/>
      <c r="W1128" s="144"/>
      <c r="X1128" s="144"/>
      <c r="Y1128" s="144"/>
      <c r="Z1128" s="144"/>
      <c r="AA1128" s="144"/>
      <c r="AB1128" s="144"/>
      <c r="AC1128" s="144"/>
      <c r="AD1128" s="144"/>
      <c r="AE1128" s="145">
        <v>85</v>
      </c>
      <c r="AF1128" s="97">
        <v>52</v>
      </c>
      <c r="AG1128" s="98">
        <v>53</v>
      </c>
      <c r="AH1128" s="99">
        <v>60</v>
      </c>
      <c r="AI1128" s="100">
        <v>78</v>
      </c>
      <c r="AJ1128" s="101">
        <v>78</v>
      </c>
      <c r="AK1128" s="102">
        <v>33</v>
      </c>
      <c r="AL1128" s="23">
        <f t="shared" si="0"/>
        <v>354</v>
      </c>
      <c r="AM1128" s="24" t="s">
        <v>65</v>
      </c>
      <c r="AN1128" s="25" t="s">
        <v>141</v>
      </c>
      <c r="AO1128" s="24" t="s">
        <v>366</v>
      </c>
      <c r="AP1128" s="26"/>
      <c r="AQ1128" s="150" t="s">
        <v>414</v>
      </c>
      <c r="AR1128" s="24" t="s">
        <v>88</v>
      </c>
      <c r="AS1128" s="26">
        <v>0.6</v>
      </c>
      <c r="AT1128" s="26">
        <v>26.2</v>
      </c>
      <c r="AU1128" s="25">
        <v>11.9</v>
      </c>
      <c r="AV1128" s="31"/>
      <c r="AW1128" s="26"/>
      <c r="AX1128" s="26"/>
      <c r="AY1128" s="26">
        <v>2</v>
      </c>
      <c r="AZ1128" s="26"/>
      <c r="BA1128" s="25"/>
      <c r="BB1128" s="24">
        <v>124</v>
      </c>
      <c r="BC1128" s="26">
        <v>120</v>
      </c>
      <c r="BD1128" s="32" t="s">
        <v>70</v>
      </c>
      <c r="BE1128" s="32">
        <v>50</v>
      </c>
      <c r="BF1128" s="26" t="s">
        <v>71</v>
      </c>
      <c r="BG1128" s="26" t="s">
        <v>120</v>
      </c>
      <c r="BH1128" s="29">
        <v>20</v>
      </c>
      <c r="BI1128" s="26" t="s">
        <v>65</v>
      </c>
      <c r="BJ1128" s="25"/>
      <c r="BK1128" s="12" t="s">
        <v>432</v>
      </c>
      <c r="BL1128" s="204" t="str">
        <f t="shared" si="18"/>
        <v>insert into Pokemon values ( 1127, Dolliv, level, 52,  53,  60, 78,  78,  33, trainer,  Lv. 35)</v>
      </c>
    </row>
    <row r="1129" spans="1:64" ht="12.75" customHeight="1">
      <c r="A1129" s="12">
        <v>930</v>
      </c>
      <c r="B1129" s="149" t="s">
        <v>1746</v>
      </c>
      <c r="C1129" s="149"/>
      <c r="D1129" s="143"/>
      <c r="E1129" s="144"/>
      <c r="F1129" s="144"/>
      <c r="G1129" s="144"/>
      <c r="H1129" s="144"/>
      <c r="I1129" s="144"/>
      <c r="J1129" s="144"/>
      <c r="K1129" s="144"/>
      <c r="L1129" s="144"/>
      <c r="M1129" s="144"/>
      <c r="N1129" s="144"/>
      <c r="O1129" s="144"/>
      <c r="P1129" s="144"/>
      <c r="Q1129" s="144"/>
      <c r="R1129" s="144"/>
      <c r="S1129" s="144"/>
      <c r="T1129" s="144"/>
      <c r="U1129" s="144"/>
      <c r="V1129" s="144"/>
      <c r="W1129" s="144"/>
      <c r="X1129" s="144"/>
      <c r="Y1129" s="144"/>
      <c r="Z1129" s="144"/>
      <c r="AA1129" s="144"/>
      <c r="AB1129" s="144"/>
      <c r="AC1129" s="144"/>
      <c r="AD1129" s="144"/>
      <c r="AE1129" s="145">
        <v>86</v>
      </c>
      <c r="AF1129" s="97">
        <v>78</v>
      </c>
      <c r="AG1129" s="98">
        <v>69</v>
      </c>
      <c r="AH1129" s="99">
        <v>90</v>
      </c>
      <c r="AI1129" s="100">
        <v>125</v>
      </c>
      <c r="AJ1129" s="101">
        <v>109</v>
      </c>
      <c r="AK1129" s="102">
        <v>39</v>
      </c>
      <c r="AL1129" s="23">
        <f t="shared" si="0"/>
        <v>510</v>
      </c>
      <c r="AM1129" s="24" t="s">
        <v>65</v>
      </c>
      <c r="AN1129" s="25" t="s">
        <v>141</v>
      </c>
      <c r="AO1129" s="24" t="s">
        <v>1747</v>
      </c>
      <c r="AP1129" s="26"/>
      <c r="AQ1129" s="150" t="s">
        <v>414</v>
      </c>
      <c r="AR1129" s="24" t="s">
        <v>139</v>
      </c>
      <c r="AS1129" s="26">
        <v>1.4</v>
      </c>
      <c r="AT1129" s="26">
        <v>106.3</v>
      </c>
      <c r="AU1129" s="25">
        <v>48.2</v>
      </c>
      <c r="AV1129" s="31"/>
      <c r="AW1129" s="26"/>
      <c r="AX1129" s="26"/>
      <c r="AY1129" s="26">
        <v>3</v>
      </c>
      <c r="AZ1129" s="26"/>
      <c r="BA1129" s="25"/>
      <c r="BB1129" s="24">
        <v>255</v>
      </c>
      <c r="BC1129" s="26">
        <v>45</v>
      </c>
      <c r="BD1129" s="32" t="s">
        <v>70</v>
      </c>
      <c r="BE1129" s="32">
        <v>50</v>
      </c>
      <c r="BF1129" s="26" t="s">
        <v>71</v>
      </c>
      <c r="BG1129" s="26" t="s">
        <v>120</v>
      </c>
      <c r="BH1129" s="29">
        <v>20</v>
      </c>
      <c r="BI1129" s="26" t="s">
        <v>65</v>
      </c>
      <c r="BJ1129" s="25"/>
      <c r="BK1129" s="12"/>
      <c r="BL1129" s="204" t="str">
        <f t="shared" si="18"/>
        <v>insert into Pokemon values ( 1128, Arboliva, level, 78,  69,  90, 125,  109,  39, trainer,  0)</v>
      </c>
    </row>
    <row r="1130" spans="1:64" ht="12.75" customHeight="1">
      <c r="A1130" s="12">
        <v>931</v>
      </c>
      <c r="B1130" s="149" t="s">
        <v>1748</v>
      </c>
      <c r="C1130" s="149"/>
      <c r="D1130" s="143"/>
      <c r="E1130" s="144"/>
      <c r="F1130" s="144"/>
      <c r="G1130" s="144"/>
      <c r="H1130" s="144"/>
      <c r="I1130" s="144"/>
      <c r="J1130" s="144"/>
      <c r="K1130" s="144"/>
      <c r="L1130" s="144"/>
      <c r="M1130" s="144"/>
      <c r="N1130" s="144"/>
      <c r="O1130" s="144"/>
      <c r="P1130" s="144"/>
      <c r="Q1130" s="144"/>
      <c r="R1130" s="144"/>
      <c r="S1130" s="144"/>
      <c r="T1130" s="144"/>
      <c r="U1130" s="144"/>
      <c r="V1130" s="144"/>
      <c r="W1130" s="144"/>
      <c r="X1130" s="144"/>
      <c r="Y1130" s="144"/>
      <c r="Z1130" s="144"/>
      <c r="AA1130" s="144"/>
      <c r="AB1130" s="144"/>
      <c r="AC1130" s="144"/>
      <c r="AD1130" s="144"/>
      <c r="AE1130" s="145">
        <v>113</v>
      </c>
      <c r="AF1130" s="97">
        <v>82</v>
      </c>
      <c r="AG1130" s="98">
        <v>96</v>
      </c>
      <c r="AH1130" s="99">
        <v>51</v>
      </c>
      <c r="AI1130" s="100">
        <v>45</v>
      </c>
      <c r="AJ1130" s="101">
        <v>51</v>
      </c>
      <c r="AK1130" s="102">
        <v>92</v>
      </c>
      <c r="AL1130" s="23">
        <f t="shared" si="0"/>
        <v>417</v>
      </c>
      <c r="AM1130" s="24" t="s">
        <v>141</v>
      </c>
      <c r="AN1130" s="25" t="s">
        <v>95</v>
      </c>
      <c r="AO1130" s="24" t="s">
        <v>169</v>
      </c>
      <c r="AP1130" s="26" t="s">
        <v>154</v>
      </c>
      <c r="AQ1130" s="150" t="s">
        <v>153</v>
      </c>
      <c r="AR1130" s="24" t="s">
        <v>88</v>
      </c>
      <c r="AS1130" s="26">
        <v>0.6</v>
      </c>
      <c r="AT1130" s="26">
        <v>5.3</v>
      </c>
      <c r="AU1130" s="25">
        <v>2.4</v>
      </c>
      <c r="AV1130" s="31"/>
      <c r="AW1130" s="26">
        <v>1</v>
      </c>
      <c r="AX1130" s="26"/>
      <c r="AY1130" s="26"/>
      <c r="AZ1130" s="26"/>
      <c r="BA1130" s="25"/>
      <c r="BB1130" s="24">
        <v>146</v>
      </c>
      <c r="BC1130" s="26">
        <v>190</v>
      </c>
      <c r="BD1130" s="32" t="s">
        <v>744</v>
      </c>
      <c r="BE1130" s="32">
        <v>50</v>
      </c>
      <c r="BF1130" s="26" t="s">
        <v>71</v>
      </c>
      <c r="BG1130" s="26" t="s">
        <v>120</v>
      </c>
      <c r="BH1130" s="29">
        <v>15</v>
      </c>
      <c r="BI1130" s="26" t="s">
        <v>95</v>
      </c>
      <c r="BJ1130" s="25"/>
      <c r="BK1130" s="12"/>
      <c r="BL1130" s="204" t="str">
        <f t="shared" si="18"/>
        <v>insert into Pokemon values ( 1129, Squawkabilly (Green), level, 82,  96,  51, 45,  51,  92, trainer,  0)</v>
      </c>
    </row>
    <row r="1131" spans="1:64" ht="12.75" customHeight="1">
      <c r="A1131" s="12">
        <v>931.1</v>
      </c>
      <c r="B1131" s="149" t="s">
        <v>1749</v>
      </c>
      <c r="C1131" s="149"/>
      <c r="D1131" s="143"/>
      <c r="E1131" s="144"/>
      <c r="F1131" s="144"/>
      <c r="G1131" s="144"/>
      <c r="H1131" s="144"/>
      <c r="I1131" s="144"/>
      <c r="J1131" s="144"/>
      <c r="K1131" s="144"/>
      <c r="L1131" s="144"/>
      <c r="M1131" s="144"/>
      <c r="N1131" s="144"/>
      <c r="O1131" s="144"/>
      <c r="P1131" s="144"/>
      <c r="Q1131" s="144"/>
      <c r="R1131" s="144"/>
      <c r="S1131" s="144"/>
      <c r="T1131" s="144"/>
      <c r="U1131" s="144"/>
      <c r="V1131" s="144"/>
      <c r="W1131" s="144"/>
      <c r="X1131" s="144"/>
      <c r="Y1131" s="144"/>
      <c r="Z1131" s="144"/>
      <c r="AA1131" s="144"/>
      <c r="AB1131" s="144"/>
      <c r="AC1131" s="144"/>
      <c r="AD1131" s="144"/>
      <c r="AE1131" s="145">
        <v>113</v>
      </c>
      <c r="AF1131" s="97">
        <v>82</v>
      </c>
      <c r="AG1131" s="98">
        <v>96</v>
      </c>
      <c r="AH1131" s="99">
        <v>51</v>
      </c>
      <c r="AI1131" s="100">
        <v>45</v>
      </c>
      <c r="AJ1131" s="101">
        <v>51</v>
      </c>
      <c r="AK1131" s="102">
        <v>92</v>
      </c>
      <c r="AL1131" s="23">
        <f t="shared" si="0"/>
        <v>417</v>
      </c>
      <c r="AM1131" s="24" t="s">
        <v>141</v>
      </c>
      <c r="AN1131" s="25" t="s">
        <v>95</v>
      </c>
      <c r="AO1131" s="24" t="s">
        <v>169</v>
      </c>
      <c r="AP1131" s="26" t="s">
        <v>154</v>
      </c>
      <c r="AQ1131" s="150" t="s">
        <v>153</v>
      </c>
      <c r="AR1131" s="24" t="s">
        <v>88</v>
      </c>
      <c r="AS1131" s="26">
        <v>0.6</v>
      </c>
      <c r="AT1131" s="26">
        <v>5.3</v>
      </c>
      <c r="AU1131" s="25">
        <v>2.4</v>
      </c>
      <c r="AV1131" s="31"/>
      <c r="AW1131" s="26">
        <v>1</v>
      </c>
      <c r="AX1131" s="26"/>
      <c r="AY1131" s="26"/>
      <c r="AZ1131" s="26"/>
      <c r="BA1131" s="25"/>
      <c r="BB1131" s="24">
        <v>146</v>
      </c>
      <c r="BC1131" s="26">
        <v>190</v>
      </c>
      <c r="BD1131" s="32" t="s">
        <v>744</v>
      </c>
      <c r="BE1131" s="32">
        <v>50</v>
      </c>
      <c r="BF1131" s="26" t="s">
        <v>107</v>
      </c>
      <c r="BG1131" s="26" t="s">
        <v>120</v>
      </c>
      <c r="BH1131" s="29">
        <v>15</v>
      </c>
      <c r="BI1131" s="26" t="s">
        <v>95</v>
      </c>
      <c r="BJ1131" s="25"/>
      <c r="BK1131" s="12"/>
      <c r="BL1131" s="204" t="str">
        <f t="shared" si="18"/>
        <v>insert into Pokemon values ( 1130, Squawkabilly (Blue), level, 82,  96,  51, 45,  51,  92, trainer,  0)</v>
      </c>
    </row>
    <row r="1132" spans="1:64" ht="12.75" customHeight="1">
      <c r="A1132" s="12">
        <v>931.2</v>
      </c>
      <c r="B1132" s="149" t="s">
        <v>1750</v>
      </c>
      <c r="C1132" s="149"/>
      <c r="D1132" s="143"/>
      <c r="E1132" s="144"/>
      <c r="F1132" s="144"/>
      <c r="G1132" s="144"/>
      <c r="H1132" s="144"/>
      <c r="I1132" s="144"/>
      <c r="J1132" s="144"/>
      <c r="K1132" s="144"/>
      <c r="L1132" s="144"/>
      <c r="M1132" s="144"/>
      <c r="N1132" s="144"/>
      <c r="O1132" s="144"/>
      <c r="P1132" s="144"/>
      <c r="Q1132" s="144"/>
      <c r="R1132" s="144"/>
      <c r="S1132" s="144"/>
      <c r="T1132" s="144"/>
      <c r="U1132" s="144"/>
      <c r="V1132" s="144"/>
      <c r="W1132" s="144"/>
      <c r="X1132" s="144"/>
      <c r="Y1132" s="144"/>
      <c r="Z1132" s="144"/>
      <c r="AA1132" s="144"/>
      <c r="AB1132" s="144"/>
      <c r="AC1132" s="144"/>
      <c r="AD1132" s="144"/>
      <c r="AE1132" s="145">
        <v>113</v>
      </c>
      <c r="AF1132" s="97">
        <v>82</v>
      </c>
      <c r="AG1132" s="98">
        <v>96</v>
      </c>
      <c r="AH1132" s="99">
        <v>51</v>
      </c>
      <c r="AI1132" s="100">
        <v>45</v>
      </c>
      <c r="AJ1132" s="101">
        <v>51</v>
      </c>
      <c r="AK1132" s="102">
        <v>92</v>
      </c>
      <c r="AL1132" s="23">
        <f t="shared" si="0"/>
        <v>417</v>
      </c>
      <c r="AM1132" s="24" t="s">
        <v>141</v>
      </c>
      <c r="AN1132" s="25" t="s">
        <v>95</v>
      </c>
      <c r="AO1132" s="24" t="s">
        <v>169</v>
      </c>
      <c r="AP1132" s="26" t="s">
        <v>154</v>
      </c>
      <c r="AQ1132" s="150" t="s">
        <v>206</v>
      </c>
      <c r="AR1132" s="24" t="s">
        <v>88</v>
      </c>
      <c r="AS1132" s="26">
        <v>0.6</v>
      </c>
      <c r="AT1132" s="26">
        <v>5.3</v>
      </c>
      <c r="AU1132" s="25">
        <v>2.4</v>
      </c>
      <c r="AV1132" s="31"/>
      <c r="AW1132" s="26">
        <v>1</v>
      </c>
      <c r="AX1132" s="26"/>
      <c r="AY1132" s="26"/>
      <c r="AZ1132" s="26"/>
      <c r="BA1132" s="25"/>
      <c r="BB1132" s="24">
        <v>146</v>
      </c>
      <c r="BC1132" s="26">
        <v>190</v>
      </c>
      <c r="BD1132" s="32" t="s">
        <v>744</v>
      </c>
      <c r="BE1132" s="32">
        <v>50</v>
      </c>
      <c r="BF1132" s="26" t="s">
        <v>132</v>
      </c>
      <c r="BG1132" s="26" t="s">
        <v>120</v>
      </c>
      <c r="BH1132" s="29">
        <v>15</v>
      </c>
      <c r="BI1132" s="26" t="s">
        <v>95</v>
      </c>
      <c r="BJ1132" s="25"/>
      <c r="BK1132" s="12"/>
      <c r="BL1132" s="204" t="str">
        <f t="shared" si="18"/>
        <v>insert into Pokemon values ( 1131, Squawkabilly (Yellow), level, 82,  96,  51, 45,  51,  92, trainer,  0)</v>
      </c>
    </row>
    <row r="1133" spans="1:64" ht="12.75" customHeight="1">
      <c r="A1133" s="12">
        <v>931.3</v>
      </c>
      <c r="B1133" s="149" t="s">
        <v>1751</v>
      </c>
      <c r="C1133" s="149"/>
      <c r="D1133" s="143"/>
      <c r="E1133" s="144"/>
      <c r="F1133" s="144"/>
      <c r="G1133" s="144"/>
      <c r="H1133" s="144"/>
      <c r="I1133" s="144"/>
      <c r="J1133" s="144"/>
      <c r="K1133" s="144"/>
      <c r="L1133" s="144"/>
      <c r="M1133" s="144"/>
      <c r="N1133" s="144"/>
      <c r="O1133" s="144"/>
      <c r="P1133" s="144"/>
      <c r="Q1133" s="144"/>
      <c r="R1133" s="144"/>
      <c r="S1133" s="144"/>
      <c r="T1133" s="144"/>
      <c r="U1133" s="144"/>
      <c r="V1133" s="144"/>
      <c r="W1133" s="144"/>
      <c r="X1133" s="144"/>
      <c r="Y1133" s="144"/>
      <c r="Z1133" s="144"/>
      <c r="AA1133" s="144"/>
      <c r="AB1133" s="144"/>
      <c r="AC1133" s="144"/>
      <c r="AD1133" s="144"/>
      <c r="AE1133" s="145">
        <v>113</v>
      </c>
      <c r="AF1133" s="97">
        <v>82</v>
      </c>
      <c r="AG1133" s="98">
        <v>96</v>
      </c>
      <c r="AH1133" s="99">
        <v>51</v>
      </c>
      <c r="AI1133" s="100">
        <v>45</v>
      </c>
      <c r="AJ1133" s="101">
        <v>51</v>
      </c>
      <c r="AK1133" s="102">
        <v>92</v>
      </c>
      <c r="AL1133" s="23">
        <f t="shared" si="0"/>
        <v>417</v>
      </c>
      <c r="AM1133" s="24" t="s">
        <v>141</v>
      </c>
      <c r="AN1133" s="25" t="s">
        <v>95</v>
      </c>
      <c r="AO1133" s="24" t="s">
        <v>169</v>
      </c>
      <c r="AP1133" s="26" t="s">
        <v>154</v>
      </c>
      <c r="AQ1133" s="150" t="s">
        <v>206</v>
      </c>
      <c r="AR1133" s="24" t="s">
        <v>88</v>
      </c>
      <c r="AS1133" s="26">
        <v>0.6</v>
      </c>
      <c r="AT1133" s="26">
        <v>5.3</v>
      </c>
      <c r="AU1133" s="25">
        <v>2.4</v>
      </c>
      <c r="AV1133" s="31"/>
      <c r="AW1133" s="26">
        <v>1</v>
      </c>
      <c r="AX1133" s="26"/>
      <c r="AY1133" s="26"/>
      <c r="AZ1133" s="26"/>
      <c r="BA1133" s="25"/>
      <c r="BB1133" s="24">
        <v>146</v>
      </c>
      <c r="BC1133" s="26">
        <v>190</v>
      </c>
      <c r="BD1133" s="32" t="s">
        <v>744</v>
      </c>
      <c r="BE1133" s="32">
        <v>50</v>
      </c>
      <c r="BF1133" s="26" t="s">
        <v>128</v>
      </c>
      <c r="BG1133" s="26" t="s">
        <v>120</v>
      </c>
      <c r="BH1133" s="29">
        <v>15</v>
      </c>
      <c r="BI1133" s="26" t="s">
        <v>95</v>
      </c>
      <c r="BJ1133" s="25"/>
      <c r="BK1133" s="12"/>
      <c r="BL1133" s="204" t="str">
        <f t="shared" si="18"/>
        <v>insert into Pokemon values ( 1132, Squawkabilly (White), level, 82,  96,  51, 45,  51,  92, trainer,  0)</v>
      </c>
    </row>
    <row r="1134" spans="1:64" ht="12.75" customHeight="1">
      <c r="A1134" s="12">
        <v>932</v>
      </c>
      <c r="B1134" s="149" t="s">
        <v>1752</v>
      </c>
      <c r="C1134" s="149"/>
      <c r="D1134" s="143"/>
      <c r="E1134" s="144"/>
      <c r="F1134" s="144"/>
      <c r="G1134" s="144"/>
      <c r="H1134" s="144"/>
      <c r="I1134" s="144"/>
      <c r="J1134" s="144"/>
      <c r="K1134" s="144"/>
      <c r="L1134" s="144"/>
      <c r="M1134" s="144"/>
      <c r="N1134" s="144"/>
      <c r="O1134" s="144"/>
      <c r="P1134" s="144"/>
      <c r="Q1134" s="144"/>
      <c r="R1134" s="144"/>
      <c r="S1134" s="144"/>
      <c r="T1134" s="144"/>
      <c r="U1134" s="144"/>
      <c r="V1134" s="144"/>
      <c r="W1134" s="144"/>
      <c r="X1134" s="144"/>
      <c r="Y1134" s="144"/>
      <c r="Z1134" s="144"/>
      <c r="AA1134" s="144"/>
      <c r="AB1134" s="144"/>
      <c r="AC1134" s="144"/>
      <c r="AD1134" s="144"/>
      <c r="AE1134" s="145">
        <v>129</v>
      </c>
      <c r="AF1134" s="97">
        <v>55</v>
      </c>
      <c r="AG1134" s="98">
        <v>55</v>
      </c>
      <c r="AH1134" s="99">
        <v>75</v>
      </c>
      <c r="AI1134" s="100">
        <v>35</v>
      </c>
      <c r="AJ1134" s="101">
        <v>35</v>
      </c>
      <c r="AK1134" s="102">
        <v>25</v>
      </c>
      <c r="AL1134" s="23">
        <f t="shared" si="0"/>
        <v>280</v>
      </c>
      <c r="AM1134" s="24" t="s">
        <v>292</v>
      </c>
      <c r="AN1134" s="25"/>
      <c r="AO1134" s="24" t="s">
        <v>1753</v>
      </c>
      <c r="AP1134" s="26" t="s">
        <v>328</v>
      </c>
      <c r="AQ1134" s="150" t="s">
        <v>322</v>
      </c>
      <c r="AR1134" s="24" t="s">
        <v>178</v>
      </c>
      <c r="AS1134" s="26">
        <v>0.4</v>
      </c>
      <c r="AT1134" s="26">
        <v>35.299999999999997</v>
      </c>
      <c r="AU1134" s="25">
        <v>16</v>
      </c>
      <c r="AV1134" s="31"/>
      <c r="AW1134" s="26"/>
      <c r="AX1134" s="26">
        <v>1</v>
      </c>
      <c r="AY1134" s="26"/>
      <c r="AZ1134" s="26"/>
      <c r="BA1134" s="25"/>
      <c r="BB1134" s="24">
        <v>56</v>
      </c>
      <c r="BC1134" s="26">
        <v>255</v>
      </c>
      <c r="BD1134" s="32" t="s">
        <v>70</v>
      </c>
      <c r="BE1134" s="32">
        <v>50</v>
      </c>
      <c r="BF1134" s="26" t="s">
        <v>130</v>
      </c>
      <c r="BG1134" s="26" t="s">
        <v>120</v>
      </c>
      <c r="BH1134" s="29">
        <v>20</v>
      </c>
      <c r="BI1134" s="26" t="s">
        <v>329</v>
      </c>
      <c r="BJ1134" s="25"/>
      <c r="BK1134" s="12" t="s">
        <v>247</v>
      </c>
      <c r="BL1134" s="204" t="str">
        <f t="shared" si="18"/>
        <v>insert into Pokemon values ( 1133, Nacli, level, 55,  55,  75, 35,  35,  25, trainer,  Lv. 24)</v>
      </c>
    </row>
    <row r="1135" spans="1:64" ht="12.75" customHeight="1">
      <c r="A1135" s="12">
        <v>933</v>
      </c>
      <c r="B1135" s="149" t="s">
        <v>1754</v>
      </c>
      <c r="C1135" s="149"/>
      <c r="D1135" s="143"/>
      <c r="E1135" s="144"/>
      <c r="F1135" s="144"/>
      <c r="G1135" s="144"/>
      <c r="H1135" s="144"/>
      <c r="I1135" s="144"/>
      <c r="J1135" s="144"/>
      <c r="K1135" s="144"/>
      <c r="L1135" s="144"/>
      <c r="M1135" s="144"/>
      <c r="N1135" s="144"/>
      <c r="O1135" s="144"/>
      <c r="P1135" s="144"/>
      <c r="Q1135" s="144"/>
      <c r="R1135" s="144"/>
      <c r="S1135" s="144"/>
      <c r="T1135" s="144"/>
      <c r="U1135" s="144"/>
      <c r="V1135" s="144"/>
      <c r="W1135" s="144"/>
      <c r="X1135" s="144"/>
      <c r="Y1135" s="144"/>
      <c r="Z1135" s="144"/>
      <c r="AA1135" s="144"/>
      <c r="AB1135" s="144"/>
      <c r="AC1135" s="144"/>
      <c r="AD1135" s="144"/>
      <c r="AE1135" s="145">
        <v>130</v>
      </c>
      <c r="AF1135" s="97">
        <v>60</v>
      </c>
      <c r="AG1135" s="98">
        <v>60</v>
      </c>
      <c r="AH1135" s="99">
        <v>100</v>
      </c>
      <c r="AI1135" s="100">
        <v>35</v>
      </c>
      <c r="AJ1135" s="101">
        <v>65</v>
      </c>
      <c r="AK1135" s="102">
        <v>35</v>
      </c>
      <c r="AL1135" s="23">
        <f t="shared" si="0"/>
        <v>355</v>
      </c>
      <c r="AM1135" s="24" t="s">
        <v>292</v>
      </c>
      <c r="AN1135" s="25"/>
      <c r="AO1135" s="24" t="s">
        <v>1753</v>
      </c>
      <c r="AP1135" s="26" t="s">
        <v>328</v>
      </c>
      <c r="AQ1135" s="150" t="s">
        <v>322</v>
      </c>
      <c r="AR1135" s="24" t="s">
        <v>88</v>
      </c>
      <c r="AS1135" s="26">
        <v>0.6</v>
      </c>
      <c r="AT1135" s="26">
        <v>231.5</v>
      </c>
      <c r="AU1135" s="25">
        <v>105</v>
      </c>
      <c r="AV1135" s="31"/>
      <c r="AW1135" s="26"/>
      <c r="AX1135" s="26">
        <v>2</v>
      </c>
      <c r="AY1135" s="26"/>
      <c r="AZ1135" s="26"/>
      <c r="BA1135" s="25"/>
      <c r="BB1135" s="24">
        <v>124</v>
      </c>
      <c r="BC1135" s="26">
        <v>120</v>
      </c>
      <c r="BD1135" s="32" t="s">
        <v>70</v>
      </c>
      <c r="BE1135" s="32">
        <v>50</v>
      </c>
      <c r="BF1135" s="26" t="s">
        <v>130</v>
      </c>
      <c r="BG1135" s="26" t="s">
        <v>120</v>
      </c>
      <c r="BH1135" s="29">
        <v>20</v>
      </c>
      <c r="BI1135" s="26" t="s">
        <v>329</v>
      </c>
      <c r="BJ1135" s="25"/>
      <c r="BK1135" s="12" t="s">
        <v>378</v>
      </c>
      <c r="BL1135" s="204" t="str">
        <f t="shared" si="18"/>
        <v>insert into Pokemon values ( 1134, Naclstack, level, 60,  60,  100, 35,  65,  35, trainer,  Lv. 38)</v>
      </c>
    </row>
    <row r="1136" spans="1:64" ht="12.75" customHeight="1">
      <c r="A1136" s="12">
        <v>934</v>
      </c>
      <c r="B1136" s="149" t="s">
        <v>1755</v>
      </c>
      <c r="C1136" s="149"/>
      <c r="D1136" s="143"/>
      <c r="E1136" s="144"/>
      <c r="F1136" s="144"/>
      <c r="G1136" s="144"/>
      <c r="H1136" s="144"/>
      <c r="I1136" s="144"/>
      <c r="J1136" s="144"/>
      <c r="K1136" s="144"/>
      <c r="L1136" s="144"/>
      <c r="M1136" s="144"/>
      <c r="N1136" s="144"/>
      <c r="O1136" s="144"/>
      <c r="P1136" s="144"/>
      <c r="Q1136" s="144"/>
      <c r="R1136" s="144"/>
      <c r="S1136" s="144"/>
      <c r="T1136" s="144"/>
      <c r="U1136" s="144"/>
      <c r="V1136" s="144"/>
      <c r="W1136" s="144"/>
      <c r="X1136" s="144"/>
      <c r="Y1136" s="144"/>
      <c r="Z1136" s="144"/>
      <c r="AA1136" s="144"/>
      <c r="AB1136" s="144"/>
      <c r="AC1136" s="144"/>
      <c r="AD1136" s="144"/>
      <c r="AE1136" s="145">
        <v>131</v>
      </c>
      <c r="AF1136" s="97">
        <v>100</v>
      </c>
      <c r="AG1136" s="98">
        <v>100</v>
      </c>
      <c r="AH1136" s="99">
        <v>130</v>
      </c>
      <c r="AI1136" s="100">
        <v>45</v>
      </c>
      <c r="AJ1136" s="101">
        <v>90</v>
      </c>
      <c r="AK1136" s="102">
        <v>35</v>
      </c>
      <c r="AL1136" s="23">
        <f t="shared" si="0"/>
        <v>500</v>
      </c>
      <c r="AM1136" s="24" t="s">
        <v>292</v>
      </c>
      <c r="AN1136" s="25"/>
      <c r="AO1136" s="24" t="s">
        <v>1753</v>
      </c>
      <c r="AP1136" s="26" t="s">
        <v>328</v>
      </c>
      <c r="AQ1136" s="150" t="s">
        <v>322</v>
      </c>
      <c r="AR1136" s="24" t="s">
        <v>534</v>
      </c>
      <c r="AS1136" s="26">
        <v>2.2999999999999998</v>
      </c>
      <c r="AT1136" s="26">
        <v>529.1</v>
      </c>
      <c r="AU1136" s="25">
        <v>240</v>
      </c>
      <c r="AV1136" s="31"/>
      <c r="AW1136" s="26"/>
      <c r="AX1136" s="26">
        <v>3</v>
      </c>
      <c r="AY1136" s="26"/>
      <c r="AZ1136" s="26"/>
      <c r="BA1136" s="25"/>
      <c r="BB1136" s="24">
        <v>250</v>
      </c>
      <c r="BC1136" s="26">
        <v>45</v>
      </c>
      <c r="BD1136" s="32" t="s">
        <v>70</v>
      </c>
      <c r="BE1136" s="32">
        <v>50</v>
      </c>
      <c r="BF1136" s="26" t="s">
        <v>130</v>
      </c>
      <c r="BG1136" s="26" t="s">
        <v>120</v>
      </c>
      <c r="BH1136" s="29">
        <v>20</v>
      </c>
      <c r="BI1136" s="26" t="s">
        <v>329</v>
      </c>
      <c r="BJ1136" s="25"/>
      <c r="BK1136" s="12"/>
      <c r="BL1136" s="204" t="str">
        <f t="shared" si="18"/>
        <v>insert into Pokemon values ( 1135, Garganacl, level, 100,  100,  130, 45,  90,  35, trainer,  0)</v>
      </c>
    </row>
    <row r="1137" spans="1:64" ht="12.75" customHeight="1">
      <c r="A1137" s="12">
        <v>935</v>
      </c>
      <c r="B1137" s="149" t="s">
        <v>1756</v>
      </c>
      <c r="C1137" s="149"/>
      <c r="D1137" s="143"/>
      <c r="E1137" s="144"/>
      <c r="F1137" s="144"/>
      <c r="G1137" s="144"/>
      <c r="H1137" s="144"/>
      <c r="I1137" s="144"/>
      <c r="J1137" s="144"/>
      <c r="K1137" s="144"/>
      <c r="L1137" s="144"/>
      <c r="M1137" s="144"/>
      <c r="N1137" s="144"/>
      <c r="O1137" s="144"/>
      <c r="P1137" s="144"/>
      <c r="Q1137" s="144"/>
      <c r="R1137" s="144"/>
      <c r="S1137" s="144"/>
      <c r="T1137" s="144"/>
      <c r="U1137" s="144"/>
      <c r="V1137" s="144"/>
      <c r="W1137" s="144"/>
      <c r="X1137" s="144"/>
      <c r="Y1137" s="144"/>
      <c r="Z1137" s="144"/>
      <c r="AA1137" s="144"/>
      <c r="AB1137" s="144"/>
      <c r="AC1137" s="144"/>
      <c r="AD1137" s="144"/>
      <c r="AE1137" s="145">
        <v>165</v>
      </c>
      <c r="AF1137" s="97">
        <v>40</v>
      </c>
      <c r="AG1137" s="98">
        <v>50</v>
      </c>
      <c r="AH1137" s="99">
        <v>40</v>
      </c>
      <c r="AI1137" s="100">
        <v>50</v>
      </c>
      <c r="AJ1137" s="101">
        <v>40</v>
      </c>
      <c r="AK1137" s="102">
        <v>35</v>
      </c>
      <c r="AL1137" s="23">
        <f t="shared" si="0"/>
        <v>255</v>
      </c>
      <c r="AM1137" s="24" t="s">
        <v>85</v>
      </c>
      <c r="AN1137" s="25"/>
      <c r="AO1137" s="24" t="s">
        <v>223</v>
      </c>
      <c r="AP1137" s="26"/>
      <c r="AQ1137" s="150" t="s">
        <v>338</v>
      </c>
      <c r="AR1137" s="24" t="s">
        <v>88</v>
      </c>
      <c r="AS1137" s="26">
        <v>0.6</v>
      </c>
      <c r="AT1137" s="26">
        <v>23.1</v>
      </c>
      <c r="AU1137" s="25">
        <v>10.5</v>
      </c>
      <c r="AV1137" s="31"/>
      <c r="AW1137" s="26"/>
      <c r="AX1137" s="26"/>
      <c r="AY1137" s="26">
        <v>1</v>
      </c>
      <c r="AZ1137" s="26"/>
      <c r="BA1137" s="25"/>
      <c r="BB1137" s="24">
        <v>51</v>
      </c>
      <c r="BC1137" s="26">
        <v>90</v>
      </c>
      <c r="BD1137" s="32" t="s">
        <v>288</v>
      </c>
      <c r="BE1137" s="32">
        <v>50</v>
      </c>
      <c r="BF1137" s="26" t="s">
        <v>89</v>
      </c>
      <c r="BG1137" s="26" t="s">
        <v>120</v>
      </c>
      <c r="BH1137" s="29">
        <v>35</v>
      </c>
      <c r="BI1137" s="26" t="s">
        <v>305</v>
      </c>
      <c r="BJ1137" s="25"/>
      <c r="BK1137" s="12" t="s">
        <v>1757</v>
      </c>
      <c r="BL1137" s="204" t="str">
        <f t="shared" si="18"/>
        <v>insert into Pokemon values ( 1136, Charcadet, level, 40,  50,  40, 50,  40,  35, trainer,  Auspicious Armor/Malicious Armor)</v>
      </c>
    </row>
    <row r="1138" spans="1:64" ht="12.75" customHeight="1">
      <c r="A1138" s="12">
        <v>936</v>
      </c>
      <c r="B1138" s="149" t="s">
        <v>1758</v>
      </c>
      <c r="C1138" s="149"/>
      <c r="D1138" s="143"/>
      <c r="E1138" s="144"/>
      <c r="F1138" s="144"/>
      <c r="G1138" s="144"/>
      <c r="H1138" s="144"/>
      <c r="I1138" s="144"/>
      <c r="J1138" s="144"/>
      <c r="K1138" s="144"/>
      <c r="L1138" s="144"/>
      <c r="M1138" s="144"/>
      <c r="N1138" s="144"/>
      <c r="O1138" s="144"/>
      <c r="P1138" s="144"/>
      <c r="Q1138" s="144"/>
      <c r="R1138" s="144"/>
      <c r="S1138" s="144"/>
      <c r="T1138" s="144"/>
      <c r="U1138" s="144"/>
      <c r="V1138" s="144"/>
      <c r="W1138" s="144"/>
      <c r="X1138" s="144"/>
      <c r="Y1138" s="144"/>
      <c r="Z1138" s="144"/>
      <c r="AA1138" s="144"/>
      <c r="AB1138" s="144"/>
      <c r="AC1138" s="144"/>
      <c r="AD1138" s="144"/>
      <c r="AE1138" s="145">
        <v>166</v>
      </c>
      <c r="AF1138" s="97">
        <v>85</v>
      </c>
      <c r="AG1138" s="98">
        <v>60</v>
      </c>
      <c r="AH1138" s="99">
        <v>100</v>
      </c>
      <c r="AI1138" s="100">
        <v>125</v>
      </c>
      <c r="AJ1138" s="101">
        <v>80</v>
      </c>
      <c r="AK1138" s="102">
        <v>75</v>
      </c>
      <c r="AL1138" s="23">
        <f t="shared" si="0"/>
        <v>525</v>
      </c>
      <c r="AM1138" s="24" t="s">
        <v>85</v>
      </c>
      <c r="AN1138" s="25" t="s">
        <v>184</v>
      </c>
      <c r="AO1138" s="24" t="s">
        <v>223</v>
      </c>
      <c r="AP1138" s="26"/>
      <c r="AQ1138" s="150" t="s">
        <v>397</v>
      </c>
      <c r="AR1138" s="24" t="s">
        <v>148</v>
      </c>
      <c r="AS1138" s="26">
        <v>1.5</v>
      </c>
      <c r="AT1138" s="26">
        <v>187.4</v>
      </c>
      <c r="AU1138" s="25">
        <v>85</v>
      </c>
      <c r="AV1138" s="31"/>
      <c r="AW1138" s="26"/>
      <c r="AX1138" s="26"/>
      <c r="AY1138" s="26">
        <v>2</v>
      </c>
      <c r="AZ1138" s="26"/>
      <c r="BA1138" s="25"/>
      <c r="BB1138" s="24">
        <v>263</v>
      </c>
      <c r="BC1138" s="26">
        <v>25</v>
      </c>
      <c r="BD1138" s="32" t="s">
        <v>288</v>
      </c>
      <c r="BE1138" s="32">
        <v>20</v>
      </c>
      <c r="BF1138" s="26" t="s">
        <v>89</v>
      </c>
      <c r="BG1138" s="26" t="s">
        <v>120</v>
      </c>
      <c r="BH1138" s="29">
        <v>35</v>
      </c>
      <c r="BI1138" s="26" t="s">
        <v>305</v>
      </c>
      <c r="BJ1138" s="25"/>
      <c r="BK1138" s="12"/>
      <c r="BL1138" s="204" t="str">
        <f t="shared" si="18"/>
        <v>insert into Pokemon values ( 1137, Armarouge, level, 85,  60,  100, 125,  80,  75, trainer,  0)</v>
      </c>
    </row>
    <row r="1139" spans="1:64" ht="12.75" customHeight="1">
      <c r="A1139" s="12">
        <v>937</v>
      </c>
      <c r="B1139" s="149" t="s">
        <v>1759</v>
      </c>
      <c r="C1139" s="149"/>
      <c r="D1139" s="143"/>
      <c r="E1139" s="144"/>
      <c r="F1139" s="144"/>
      <c r="G1139" s="144"/>
      <c r="H1139" s="144"/>
      <c r="I1139" s="144"/>
      <c r="J1139" s="144"/>
      <c r="K1139" s="144"/>
      <c r="L1139" s="144"/>
      <c r="M1139" s="144"/>
      <c r="N1139" s="144"/>
      <c r="O1139" s="144"/>
      <c r="P1139" s="144"/>
      <c r="Q1139" s="144"/>
      <c r="R1139" s="144"/>
      <c r="S1139" s="144"/>
      <c r="T1139" s="144"/>
      <c r="U1139" s="144"/>
      <c r="V1139" s="144"/>
      <c r="W1139" s="144"/>
      <c r="X1139" s="144"/>
      <c r="Y1139" s="144"/>
      <c r="Z1139" s="144"/>
      <c r="AA1139" s="144"/>
      <c r="AB1139" s="144"/>
      <c r="AC1139" s="144"/>
      <c r="AD1139" s="144"/>
      <c r="AE1139" s="145">
        <v>167</v>
      </c>
      <c r="AF1139" s="97">
        <v>75</v>
      </c>
      <c r="AG1139" s="98">
        <v>125</v>
      </c>
      <c r="AH1139" s="99">
        <v>80</v>
      </c>
      <c r="AI1139" s="100">
        <v>60</v>
      </c>
      <c r="AJ1139" s="101">
        <v>100</v>
      </c>
      <c r="AK1139" s="102">
        <v>85</v>
      </c>
      <c r="AL1139" s="23">
        <f t="shared" si="0"/>
        <v>525</v>
      </c>
      <c r="AM1139" s="24" t="s">
        <v>85</v>
      </c>
      <c r="AN1139" s="25" t="s">
        <v>389</v>
      </c>
      <c r="AO1139" s="24" t="s">
        <v>223</v>
      </c>
      <c r="AP1139" s="26"/>
      <c r="AQ1139" s="150" t="s">
        <v>397</v>
      </c>
      <c r="AR1139" s="24" t="s">
        <v>111</v>
      </c>
      <c r="AS1139" s="26">
        <v>1.6</v>
      </c>
      <c r="AT1139" s="26">
        <v>136.69999999999999</v>
      </c>
      <c r="AU1139" s="25">
        <v>62</v>
      </c>
      <c r="AV1139" s="31"/>
      <c r="AW1139" s="26">
        <v>2</v>
      </c>
      <c r="AX1139" s="26"/>
      <c r="AY1139" s="26"/>
      <c r="AZ1139" s="26"/>
      <c r="BA1139" s="25"/>
      <c r="BB1139" s="24">
        <v>263</v>
      </c>
      <c r="BC1139" s="26">
        <v>25</v>
      </c>
      <c r="BD1139" s="32" t="s">
        <v>288</v>
      </c>
      <c r="BE1139" s="32">
        <v>20</v>
      </c>
      <c r="BF1139" s="26" t="s">
        <v>107</v>
      </c>
      <c r="BG1139" s="26" t="s">
        <v>120</v>
      </c>
      <c r="BH1139" s="29">
        <v>35</v>
      </c>
      <c r="BI1139" s="26" t="s">
        <v>305</v>
      </c>
      <c r="BJ1139" s="25"/>
      <c r="BK1139" s="12"/>
      <c r="BL1139" s="204" t="str">
        <f t="shared" si="18"/>
        <v>insert into Pokemon values ( 1138, Ceruledge, level, 75,  125,  80, 60,  100,  85, trainer,  0)</v>
      </c>
    </row>
    <row r="1140" spans="1:64" ht="12.75" customHeight="1">
      <c r="A1140" s="12">
        <v>938</v>
      </c>
      <c r="B1140" s="149" t="s">
        <v>1760</v>
      </c>
      <c r="C1140" s="149"/>
      <c r="D1140" s="143"/>
      <c r="E1140" s="144"/>
      <c r="F1140" s="144"/>
      <c r="G1140" s="144"/>
      <c r="H1140" s="144"/>
      <c r="I1140" s="144"/>
      <c r="J1140" s="144"/>
      <c r="K1140" s="144"/>
      <c r="L1140" s="144"/>
      <c r="M1140" s="144"/>
      <c r="N1140" s="144"/>
      <c r="O1140" s="144"/>
      <c r="P1140" s="144"/>
      <c r="Q1140" s="144"/>
      <c r="R1140" s="144"/>
      <c r="S1140" s="144"/>
      <c r="T1140" s="144"/>
      <c r="U1140" s="144"/>
      <c r="V1140" s="144"/>
      <c r="W1140" s="144"/>
      <c r="X1140" s="144"/>
      <c r="Y1140" s="144"/>
      <c r="Z1140" s="144"/>
      <c r="AA1140" s="144"/>
      <c r="AB1140" s="144"/>
      <c r="AC1140" s="144"/>
      <c r="AD1140" s="144"/>
      <c r="AE1140" s="145">
        <v>170</v>
      </c>
      <c r="AF1140" s="97">
        <v>61</v>
      </c>
      <c r="AG1140" s="98">
        <v>31</v>
      </c>
      <c r="AH1140" s="99">
        <v>41</v>
      </c>
      <c r="AI1140" s="100">
        <v>59</v>
      </c>
      <c r="AJ1140" s="101">
        <v>35</v>
      </c>
      <c r="AK1140" s="102">
        <v>45</v>
      </c>
      <c r="AL1140" s="23">
        <f t="shared" si="0"/>
        <v>272</v>
      </c>
      <c r="AM1140" s="24" t="s">
        <v>175</v>
      </c>
      <c r="AN1140" s="25"/>
      <c r="AO1140" s="24" t="s">
        <v>347</v>
      </c>
      <c r="AP1140" s="26" t="s">
        <v>176</v>
      </c>
      <c r="AQ1140" s="150" t="s">
        <v>246</v>
      </c>
      <c r="AR1140" s="24" t="s">
        <v>118</v>
      </c>
      <c r="AS1140" s="26">
        <v>0.3</v>
      </c>
      <c r="AT1140" s="26">
        <v>0.9</v>
      </c>
      <c r="AU1140" s="25">
        <v>0.4</v>
      </c>
      <c r="AV1140" s="31">
        <v>1</v>
      </c>
      <c r="AW1140" s="26"/>
      <c r="AX1140" s="26"/>
      <c r="AY1140" s="26"/>
      <c r="AZ1140" s="26"/>
      <c r="BA1140" s="25"/>
      <c r="BB1140" s="24">
        <v>54</v>
      </c>
      <c r="BC1140" s="26">
        <v>190</v>
      </c>
      <c r="BD1140" s="32" t="s">
        <v>119</v>
      </c>
      <c r="BE1140" s="32">
        <v>50</v>
      </c>
      <c r="BF1140" s="26" t="s">
        <v>132</v>
      </c>
      <c r="BG1140" s="26" t="s">
        <v>120</v>
      </c>
      <c r="BH1140" s="29">
        <v>20</v>
      </c>
      <c r="BI1140" s="26" t="s">
        <v>108</v>
      </c>
      <c r="BJ1140" s="25"/>
      <c r="BK1140" s="12" t="s">
        <v>180</v>
      </c>
      <c r="BL1140" s="204" t="str">
        <f t="shared" si="18"/>
        <v>insert into Pokemon values ( 1139, Tadbulb, level, 61,  31,  41, 59,  35,  45, trainer,  Thunder Stone)</v>
      </c>
    </row>
    <row r="1141" spans="1:64" ht="12.75" customHeight="1">
      <c r="A1141" s="12">
        <v>939</v>
      </c>
      <c r="B1141" s="149" t="s">
        <v>1761</v>
      </c>
      <c r="C1141" s="149"/>
      <c r="D1141" s="143"/>
      <c r="E1141" s="144"/>
      <c r="F1141" s="144"/>
      <c r="G1141" s="144"/>
      <c r="H1141" s="144"/>
      <c r="I1141" s="144"/>
      <c r="J1141" s="144"/>
      <c r="K1141" s="144"/>
      <c r="L1141" s="144"/>
      <c r="M1141" s="144"/>
      <c r="N1141" s="144"/>
      <c r="O1141" s="144"/>
      <c r="P1141" s="144"/>
      <c r="Q1141" s="144"/>
      <c r="R1141" s="144"/>
      <c r="S1141" s="144"/>
      <c r="T1141" s="144"/>
      <c r="U1141" s="144"/>
      <c r="V1141" s="144"/>
      <c r="W1141" s="144"/>
      <c r="X1141" s="144"/>
      <c r="Y1141" s="144"/>
      <c r="Z1141" s="144"/>
      <c r="AA1141" s="144"/>
      <c r="AB1141" s="144"/>
      <c r="AC1141" s="144"/>
      <c r="AD1141" s="144"/>
      <c r="AE1141" s="145">
        <v>171</v>
      </c>
      <c r="AF1141" s="97">
        <v>109</v>
      </c>
      <c r="AG1141" s="98">
        <v>64</v>
      </c>
      <c r="AH1141" s="99">
        <v>91</v>
      </c>
      <c r="AI1141" s="100">
        <v>103</v>
      </c>
      <c r="AJ1141" s="101">
        <v>83</v>
      </c>
      <c r="AK1141" s="102">
        <v>45</v>
      </c>
      <c r="AL1141" s="23">
        <f t="shared" si="0"/>
        <v>495</v>
      </c>
      <c r="AM1141" s="24" t="s">
        <v>175</v>
      </c>
      <c r="AN1141" s="25"/>
      <c r="AO1141" s="24" t="s">
        <v>1762</v>
      </c>
      <c r="AP1141" s="26" t="s">
        <v>176</v>
      </c>
      <c r="AQ1141" s="150" t="s">
        <v>246</v>
      </c>
      <c r="AR1141" s="24" t="s">
        <v>167</v>
      </c>
      <c r="AS1141" s="26">
        <v>1.2</v>
      </c>
      <c r="AT1141" s="26">
        <v>249.1</v>
      </c>
      <c r="AU1141" s="25">
        <v>113</v>
      </c>
      <c r="AV1141" s="31">
        <v>2</v>
      </c>
      <c r="AW1141" s="26"/>
      <c r="AX1141" s="26"/>
      <c r="AY1141" s="26"/>
      <c r="AZ1141" s="26"/>
      <c r="BA1141" s="25"/>
      <c r="BB1141" s="24">
        <v>173</v>
      </c>
      <c r="BC1141" s="26">
        <v>50</v>
      </c>
      <c r="BD1141" s="32" t="s">
        <v>119</v>
      </c>
      <c r="BE1141" s="32">
        <v>50</v>
      </c>
      <c r="BF1141" s="26" t="s">
        <v>71</v>
      </c>
      <c r="BG1141" s="26" t="s">
        <v>120</v>
      </c>
      <c r="BH1141" s="29">
        <v>20</v>
      </c>
      <c r="BI1141" s="26" t="s">
        <v>108</v>
      </c>
      <c r="BJ1141" s="25"/>
      <c r="BK1141" s="12"/>
      <c r="BL1141" s="204" t="str">
        <f t="shared" si="18"/>
        <v>insert into Pokemon values ( 1140, Bellibolt, level, 109,  64,  91, 103,  83,  45, trainer,  0)</v>
      </c>
    </row>
    <row r="1142" spans="1:64" ht="12.75" customHeight="1">
      <c r="A1142" s="12">
        <v>940</v>
      </c>
      <c r="B1142" s="149" t="s">
        <v>1763</v>
      </c>
      <c r="C1142" s="149"/>
      <c r="D1142" s="143"/>
      <c r="E1142" s="144"/>
      <c r="F1142" s="144"/>
      <c r="G1142" s="144"/>
      <c r="H1142" s="144"/>
      <c r="I1142" s="144"/>
      <c r="J1142" s="144"/>
      <c r="K1142" s="144"/>
      <c r="L1142" s="144"/>
      <c r="M1142" s="144"/>
      <c r="N1142" s="144"/>
      <c r="O1142" s="144"/>
      <c r="P1142" s="144"/>
      <c r="Q1142" s="144"/>
      <c r="R1142" s="144"/>
      <c r="S1142" s="144"/>
      <c r="T1142" s="144"/>
      <c r="U1142" s="144"/>
      <c r="V1142" s="144"/>
      <c r="W1142" s="144"/>
      <c r="X1142" s="144"/>
      <c r="Y1142" s="144"/>
      <c r="Z1142" s="144"/>
      <c r="AA1142" s="144"/>
      <c r="AB1142" s="144"/>
      <c r="AC1142" s="144"/>
      <c r="AD1142" s="144"/>
      <c r="AE1142" s="145">
        <v>177</v>
      </c>
      <c r="AF1142" s="97">
        <v>40</v>
      </c>
      <c r="AG1142" s="98">
        <v>40</v>
      </c>
      <c r="AH1142" s="99">
        <v>35</v>
      </c>
      <c r="AI1142" s="100">
        <v>55</v>
      </c>
      <c r="AJ1142" s="101">
        <v>40</v>
      </c>
      <c r="AK1142" s="102">
        <v>70</v>
      </c>
      <c r="AL1142" s="23">
        <f t="shared" si="0"/>
        <v>280</v>
      </c>
      <c r="AM1142" s="24" t="s">
        <v>175</v>
      </c>
      <c r="AN1142" s="25" t="s">
        <v>95</v>
      </c>
      <c r="AO1142" s="24" t="s">
        <v>1764</v>
      </c>
      <c r="AP1142" s="26" t="s">
        <v>496</v>
      </c>
      <c r="AQ1142" s="150" t="s">
        <v>230</v>
      </c>
      <c r="AR1142" s="24" t="s">
        <v>178</v>
      </c>
      <c r="AS1142" s="26">
        <v>0.4</v>
      </c>
      <c r="AT1142" s="26">
        <v>7.9</v>
      </c>
      <c r="AU1142" s="25">
        <v>3.6</v>
      </c>
      <c r="AV1142" s="31"/>
      <c r="AW1142" s="26"/>
      <c r="AX1142" s="26"/>
      <c r="AY1142" s="26"/>
      <c r="AZ1142" s="26"/>
      <c r="BA1142" s="25">
        <v>1</v>
      </c>
      <c r="BB1142" s="24">
        <v>56</v>
      </c>
      <c r="BC1142" s="26">
        <v>180</v>
      </c>
      <c r="BD1142" s="32" t="s">
        <v>70</v>
      </c>
      <c r="BE1142" s="32">
        <v>50</v>
      </c>
      <c r="BF1142" s="26" t="s">
        <v>99</v>
      </c>
      <c r="BG1142" s="26" t="s">
        <v>120</v>
      </c>
      <c r="BH1142" s="29">
        <v>20</v>
      </c>
      <c r="BI1142" s="26" t="s">
        <v>108</v>
      </c>
      <c r="BJ1142" s="25" t="s">
        <v>95</v>
      </c>
      <c r="BK1142" s="12" t="s">
        <v>299</v>
      </c>
      <c r="BL1142" s="204" t="str">
        <f t="shared" si="18"/>
        <v>insert into Pokemon values ( 1141, Wattrel, level, 40,  40,  35, 55,  40,  70, trainer,  Lv. 25)</v>
      </c>
    </row>
    <row r="1143" spans="1:64" ht="12.75" customHeight="1">
      <c r="A1143" s="12">
        <v>941</v>
      </c>
      <c r="B1143" s="149" t="s">
        <v>1765</v>
      </c>
      <c r="C1143" s="149"/>
      <c r="D1143" s="143"/>
      <c r="E1143" s="144"/>
      <c r="F1143" s="144"/>
      <c r="G1143" s="144"/>
      <c r="H1143" s="144"/>
      <c r="I1143" s="144"/>
      <c r="J1143" s="144"/>
      <c r="K1143" s="144"/>
      <c r="L1143" s="144"/>
      <c r="M1143" s="144"/>
      <c r="N1143" s="144"/>
      <c r="O1143" s="144"/>
      <c r="P1143" s="144"/>
      <c r="Q1143" s="144"/>
      <c r="R1143" s="144"/>
      <c r="S1143" s="144"/>
      <c r="T1143" s="144"/>
      <c r="U1143" s="144"/>
      <c r="V1143" s="144"/>
      <c r="W1143" s="144"/>
      <c r="X1143" s="144"/>
      <c r="Y1143" s="144"/>
      <c r="Z1143" s="144"/>
      <c r="AA1143" s="144"/>
      <c r="AB1143" s="144"/>
      <c r="AC1143" s="144"/>
      <c r="AD1143" s="144"/>
      <c r="AE1143" s="145">
        <v>178</v>
      </c>
      <c r="AF1143" s="97">
        <v>70</v>
      </c>
      <c r="AG1143" s="98">
        <v>70</v>
      </c>
      <c r="AH1143" s="99">
        <v>60</v>
      </c>
      <c r="AI1143" s="100">
        <v>105</v>
      </c>
      <c r="AJ1143" s="101">
        <v>60</v>
      </c>
      <c r="AK1143" s="102">
        <v>125</v>
      </c>
      <c r="AL1143" s="23">
        <f t="shared" si="0"/>
        <v>490</v>
      </c>
      <c r="AM1143" s="24" t="s">
        <v>175</v>
      </c>
      <c r="AN1143" s="25" t="s">
        <v>95</v>
      </c>
      <c r="AO1143" s="24" t="s">
        <v>1764</v>
      </c>
      <c r="AP1143" s="26" t="s">
        <v>496</v>
      </c>
      <c r="AQ1143" s="150" t="s">
        <v>230</v>
      </c>
      <c r="AR1143" s="24" t="s">
        <v>139</v>
      </c>
      <c r="AS1143" s="26">
        <v>1.4</v>
      </c>
      <c r="AT1143" s="26">
        <v>85.1</v>
      </c>
      <c r="AU1143" s="25">
        <v>38.6</v>
      </c>
      <c r="AV1143" s="31"/>
      <c r="AW1143" s="26"/>
      <c r="AX1143" s="26"/>
      <c r="AY1143" s="26"/>
      <c r="AZ1143" s="26"/>
      <c r="BA1143" s="25">
        <v>2</v>
      </c>
      <c r="BB1143" s="24">
        <v>172</v>
      </c>
      <c r="BC1143" s="26">
        <v>90</v>
      </c>
      <c r="BD1143" s="32" t="s">
        <v>70</v>
      </c>
      <c r="BE1143" s="32">
        <v>50</v>
      </c>
      <c r="BF1143" s="26" t="s">
        <v>132</v>
      </c>
      <c r="BG1143" s="26" t="s">
        <v>120</v>
      </c>
      <c r="BH1143" s="29">
        <v>20</v>
      </c>
      <c r="BI1143" s="26" t="s">
        <v>108</v>
      </c>
      <c r="BJ1143" s="25" t="s">
        <v>95</v>
      </c>
      <c r="BK1143" s="12"/>
      <c r="BL1143" s="204" t="str">
        <f t="shared" si="18"/>
        <v>insert into Pokemon values ( 1142, Kilowattrel, level, 70,  70,  60, 105,  60,  125, trainer,  0)</v>
      </c>
    </row>
    <row r="1144" spans="1:64" ht="12.75" customHeight="1">
      <c r="A1144" s="12">
        <v>942</v>
      </c>
      <c r="B1144" s="149" t="s">
        <v>1766</v>
      </c>
      <c r="C1144" s="149"/>
      <c r="D1144" s="143"/>
      <c r="E1144" s="144"/>
      <c r="F1144" s="144"/>
      <c r="G1144" s="144"/>
      <c r="H1144" s="144"/>
      <c r="I1144" s="144"/>
      <c r="J1144" s="144"/>
      <c r="K1144" s="144"/>
      <c r="L1144" s="144"/>
      <c r="M1144" s="144"/>
      <c r="N1144" s="144"/>
      <c r="O1144" s="144"/>
      <c r="P1144" s="144"/>
      <c r="Q1144" s="144"/>
      <c r="R1144" s="144"/>
      <c r="S1144" s="144"/>
      <c r="T1144" s="144"/>
      <c r="U1144" s="144"/>
      <c r="V1144" s="144"/>
      <c r="W1144" s="144"/>
      <c r="X1144" s="144"/>
      <c r="Y1144" s="144"/>
      <c r="Z1144" s="144"/>
      <c r="AA1144" s="144"/>
      <c r="AB1144" s="144"/>
      <c r="AC1144" s="144"/>
      <c r="AD1144" s="144"/>
      <c r="AE1144" s="145">
        <v>196</v>
      </c>
      <c r="AF1144" s="97">
        <v>60</v>
      </c>
      <c r="AG1144" s="98">
        <v>78</v>
      </c>
      <c r="AH1144" s="99">
        <v>60</v>
      </c>
      <c r="AI1144" s="100">
        <v>40</v>
      </c>
      <c r="AJ1144" s="101">
        <v>51</v>
      </c>
      <c r="AK1144" s="102">
        <v>51</v>
      </c>
      <c r="AL1144" s="23">
        <f t="shared" si="0"/>
        <v>340</v>
      </c>
      <c r="AM1144" s="24" t="s">
        <v>160</v>
      </c>
      <c r="AN1144" s="25"/>
      <c r="AO1144" s="24" t="s">
        <v>169</v>
      </c>
      <c r="AP1144" s="26" t="s">
        <v>117</v>
      </c>
      <c r="AQ1144" s="150" t="s">
        <v>1408</v>
      </c>
      <c r="AR1144" s="24" t="s">
        <v>106</v>
      </c>
      <c r="AS1144" s="26">
        <v>0.5</v>
      </c>
      <c r="AT1144" s="26">
        <v>35.299999999999997</v>
      </c>
      <c r="AU1144" s="25">
        <v>16</v>
      </c>
      <c r="AV1144" s="31"/>
      <c r="AW1144" s="26">
        <v>1</v>
      </c>
      <c r="AX1144" s="26"/>
      <c r="AY1144" s="26"/>
      <c r="AZ1144" s="26"/>
      <c r="BA1144" s="25"/>
      <c r="BB1144" s="24">
        <v>68</v>
      </c>
      <c r="BC1144" s="26">
        <v>150</v>
      </c>
      <c r="BD1144" s="32" t="s">
        <v>70</v>
      </c>
      <c r="BE1144" s="32">
        <v>50</v>
      </c>
      <c r="BF1144" s="26" t="s">
        <v>130</v>
      </c>
      <c r="BG1144" s="26" t="s">
        <v>120</v>
      </c>
      <c r="BH1144" s="29">
        <v>20</v>
      </c>
      <c r="BI1144" s="26" t="s">
        <v>156</v>
      </c>
      <c r="BJ1144" s="25"/>
      <c r="BK1144" s="12" t="s">
        <v>325</v>
      </c>
      <c r="BL1144" s="204" t="str">
        <f t="shared" si="18"/>
        <v>insert into Pokemon values ( 1143, Maschiff, level, 60,  78,  60, 40,  51,  51, trainer,  Lv. 30)</v>
      </c>
    </row>
    <row r="1145" spans="1:64" ht="12.75" customHeight="1">
      <c r="A1145" s="12">
        <v>943</v>
      </c>
      <c r="B1145" s="149" t="s">
        <v>1767</v>
      </c>
      <c r="C1145" s="149"/>
      <c r="D1145" s="143"/>
      <c r="E1145" s="144"/>
      <c r="F1145" s="144"/>
      <c r="G1145" s="144"/>
      <c r="H1145" s="144"/>
      <c r="I1145" s="144"/>
      <c r="J1145" s="144"/>
      <c r="K1145" s="144"/>
      <c r="L1145" s="144"/>
      <c r="M1145" s="144"/>
      <c r="N1145" s="144"/>
      <c r="O1145" s="144"/>
      <c r="P1145" s="144"/>
      <c r="Q1145" s="144"/>
      <c r="R1145" s="144"/>
      <c r="S1145" s="144"/>
      <c r="T1145" s="144"/>
      <c r="U1145" s="144"/>
      <c r="V1145" s="144"/>
      <c r="W1145" s="144"/>
      <c r="X1145" s="144"/>
      <c r="Y1145" s="144"/>
      <c r="Z1145" s="144"/>
      <c r="AA1145" s="144"/>
      <c r="AB1145" s="144"/>
      <c r="AC1145" s="144"/>
      <c r="AD1145" s="144"/>
      <c r="AE1145" s="145">
        <v>197</v>
      </c>
      <c r="AF1145" s="97">
        <v>80</v>
      </c>
      <c r="AG1145" s="98">
        <v>120</v>
      </c>
      <c r="AH1145" s="99">
        <v>90</v>
      </c>
      <c r="AI1145" s="100">
        <v>60</v>
      </c>
      <c r="AJ1145" s="101">
        <v>70</v>
      </c>
      <c r="AK1145" s="102">
        <v>85</v>
      </c>
      <c r="AL1145" s="23">
        <f t="shared" si="0"/>
        <v>505</v>
      </c>
      <c r="AM1145" s="24" t="s">
        <v>160</v>
      </c>
      <c r="AN1145" s="25"/>
      <c r="AO1145" s="24" t="s">
        <v>169</v>
      </c>
      <c r="AP1145" s="26" t="s">
        <v>1768</v>
      </c>
      <c r="AQ1145" s="150" t="s">
        <v>1408</v>
      </c>
      <c r="AR1145" s="24" t="s">
        <v>92</v>
      </c>
      <c r="AS1145" s="26">
        <v>1.1000000000000001</v>
      </c>
      <c r="AT1145" s="26">
        <v>134.5</v>
      </c>
      <c r="AU1145" s="25">
        <v>61</v>
      </c>
      <c r="AV1145" s="31"/>
      <c r="AW1145" s="26">
        <v>2</v>
      </c>
      <c r="AX1145" s="26"/>
      <c r="AY1145" s="26"/>
      <c r="AZ1145" s="26"/>
      <c r="BA1145" s="25"/>
      <c r="BB1145" s="24">
        <v>177</v>
      </c>
      <c r="BC1145" s="26">
        <v>75</v>
      </c>
      <c r="BD1145" s="32" t="s">
        <v>70</v>
      </c>
      <c r="BE1145" s="32">
        <v>50</v>
      </c>
      <c r="BF1145" s="26" t="s">
        <v>313</v>
      </c>
      <c r="BG1145" s="26" t="s">
        <v>120</v>
      </c>
      <c r="BH1145" s="29">
        <v>20</v>
      </c>
      <c r="BI1145" s="26" t="s">
        <v>156</v>
      </c>
      <c r="BJ1145" s="25"/>
      <c r="BK1145" s="12"/>
      <c r="BL1145" s="204" t="str">
        <f t="shared" si="18"/>
        <v>insert into Pokemon values ( 1144, Mabosstiff, level, 80,  120,  90, 60,  70,  85, trainer,  0)</v>
      </c>
    </row>
    <row r="1146" spans="1:64" ht="12.75" customHeight="1">
      <c r="A1146" s="12">
        <v>944</v>
      </c>
      <c r="B1146" s="149" t="s">
        <v>1769</v>
      </c>
      <c r="C1146" s="149"/>
      <c r="D1146" s="143"/>
      <c r="E1146" s="144"/>
      <c r="F1146" s="144"/>
      <c r="G1146" s="144"/>
      <c r="H1146" s="144"/>
      <c r="I1146" s="144"/>
      <c r="J1146" s="144"/>
      <c r="K1146" s="144"/>
      <c r="L1146" s="144"/>
      <c r="M1146" s="144"/>
      <c r="N1146" s="144"/>
      <c r="O1146" s="144"/>
      <c r="P1146" s="144"/>
      <c r="Q1146" s="144"/>
      <c r="R1146" s="144"/>
      <c r="S1146" s="144"/>
      <c r="T1146" s="144"/>
      <c r="U1146" s="144"/>
      <c r="V1146" s="144"/>
      <c r="W1146" s="144"/>
      <c r="X1146" s="144"/>
      <c r="Y1146" s="144"/>
      <c r="Z1146" s="144"/>
      <c r="AA1146" s="144"/>
      <c r="AB1146" s="144"/>
      <c r="AC1146" s="144"/>
      <c r="AD1146" s="144"/>
      <c r="AE1146" s="145">
        <v>202</v>
      </c>
      <c r="AF1146" s="97">
        <v>40</v>
      </c>
      <c r="AG1146" s="98">
        <v>65</v>
      </c>
      <c r="AH1146" s="99">
        <v>35</v>
      </c>
      <c r="AI1146" s="100">
        <v>40</v>
      </c>
      <c r="AJ1146" s="101">
        <v>35</v>
      </c>
      <c r="AK1146" s="102">
        <v>75</v>
      </c>
      <c r="AL1146" s="23">
        <f t="shared" si="0"/>
        <v>290</v>
      </c>
      <c r="AM1146" s="24" t="s">
        <v>66</v>
      </c>
      <c r="AN1146" s="25" t="s">
        <v>141</v>
      </c>
      <c r="AO1146" s="24" t="s">
        <v>425</v>
      </c>
      <c r="AP1146" s="26" t="s">
        <v>638</v>
      </c>
      <c r="AQ1146" s="150" t="s">
        <v>603</v>
      </c>
      <c r="AR1146" s="24" t="s">
        <v>256</v>
      </c>
      <c r="AS1146" s="26">
        <v>0.2</v>
      </c>
      <c r="AT1146" s="26">
        <v>1.5</v>
      </c>
      <c r="AU1146" s="25">
        <v>0.7</v>
      </c>
      <c r="AV1146" s="31"/>
      <c r="AW1146" s="26"/>
      <c r="AX1146" s="26"/>
      <c r="AY1146" s="26"/>
      <c r="AZ1146" s="26"/>
      <c r="BA1146" s="25">
        <v>1</v>
      </c>
      <c r="BB1146" s="24">
        <v>58</v>
      </c>
      <c r="BC1146" s="26">
        <v>190</v>
      </c>
      <c r="BD1146" s="32" t="s">
        <v>70</v>
      </c>
      <c r="BE1146" s="32">
        <v>50</v>
      </c>
      <c r="BF1146" s="26" t="s">
        <v>313</v>
      </c>
      <c r="BG1146" s="26" t="s">
        <v>120</v>
      </c>
      <c r="BH1146" s="29">
        <v>20</v>
      </c>
      <c r="BI1146" s="26" t="s">
        <v>156</v>
      </c>
      <c r="BJ1146" s="25"/>
      <c r="BK1146" s="12" t="s">
        <v>432</v>
      </c>
      <c r="BL1146" s="204" t="str">
        <f t="shared" si="18"/>
        <v>insert into Pokemon values ( 1145, Shroodle, level, 40,  65,  35, 40,  35,  75, trainer,  Lv. 35)</v>
      </c>
    </row>
    <row r="1147" spans="1:64" ht="12.75" customHeight="1">
      <c r="A1147" s="12">
        <v>945</v>
      </c>
      <c r="B1147" s="149" t="s">
        <v>1770</v>
      </c>
      <c r="C1147" s="149"/>
      <c r="D1147" s="143"/>
      <c r="E1147" s="144"/>
      <c r="F1147" s="144"/>
      <c r="G1147" s="144"/>
      <c r="H1147" s="144"/>
      <c r="I1147" s="144"/>
      <c r="J1147" s="144"/>
      <c r="K1147" s="144"/>
      <c r="L1147" s="144"/>
      <c r="M1147" s="144"/>
      <c r="N1147" s="144"/>
      <c r="O1147" s="144"/>
      <c r="P1147" s="144"/>
      <c r="Q1147" s="144"/>
      <c r="R1147" s="144"/>
      <c r="S1147" s="144"/>
      <c r="T1147" s="144"/>
      <c r="U1147" s="144"/>
      <c r="V1147" s="144"/>
      <c r="W1147" s="144"/>
      <c r="X1147" s="144"/>
      <c r="Y1147" s="144"/>
      <c r="Z1147" s="144"/>
      <c r="AA1147" s="144"/>
      <c r="AB1147" s="144"/>
      <c r="AC1147" s="144"/>
      <c r="AD1147" s="144"/>
      <c r="AE1147" s="145">
        <v>203</v>
      </c>
      <c r="AF1147" s="97">
        <v>63</v>
      </c>
      <c r="AG1147" s="98">
        <v>95</v>
      </c>
      <c r="AH1147" s="99">
        <v>65</v>
      </c>
      <c r="AI1147" s="100">
        <v>80</v>
      </c>
      <c r="AJ1147" s="101">
        <v>72</v>
      </c>
      <c r="AK1147" s="102">
        <v>110</v>
      </c>
      <c r="AL1147" s="23">
        <f t="shared" si="0"/>
        <v>485</v>
      </c>
      <c r="AM1147" s="24" t="s">
        <v>66</v>
      </c>
      <c r="AN1147" s="25" t="s">
        <v>141</v>
      </c>
      <c r="AO1147" s="24" t="s">
        <v>425</v>
      </c>
      <c r="AP1147" s="26" t="s">
        <v>376</v>
      </c>
      <c r="AQ1147" s="150" t="s">
        <v>603</v>
      </c>
      <c r="AR1147" s="24" t="s">
        <v>69</v>
      </c>
      <c r="AS1147" s="26">
        <v>0.7</v>
      </c>
      <c r="AT1147" s="26">
        <v>60</v>
      </c>
      <c r="AU1147" s="25">
        <v>27.2</v>
      </c>
      <c r="AV1147" s="31"/>
      <c r="AW1147" s="26"/>
      <c r="AX1147" s="26"/>
      <c r="AY1147" s="26"/>
      <c r="AZ1147" s="26"/>
      <c r="BA1147" s="25">
        <v>2</v>
      </c>
      <c r="BB1147" s="24">
        <v>170</v>
      </c>
      <c r="BC1147" s="26">
        <v>90</v>
      </c>
      <c r="BD1147" s="32" t="s">
        <v>70</v>
      </c>
      <c r="BE1147" s="32">
        <v>50</v>
      </c>
      <c r="BF1147" s="26" t="s">
        <v>313</v>
      </c>
      <c r="BG1147" s="26" t="s">
        <v>120</v>
      </c>
      <c r="BH1147" s="29">
        <v>20</v>
      </c>
      <c r="BI1147" s="26" t="s">
        <v>156</v>
      </c>
      <c r="BJ1147" s="25"/>
      <c r="BK1147" s="12"/>
      <c r="BL1147" s="204" t="str">
        <f t="shared" si="18"/>
        <v>insert into Pokemon values ( 1146, Grafaiai, level, 63,  95,  65, 80,  72,  110, trainer,  0)</v>
      </c>
    </row>
    <row r="1148" spans="1:64" ht="12.75" customHeight="1">
      <c r="A1148" s="12">
        <v>946</v>
      </c>
      <c r="B1148" s="149" t="s">
        <v>1771</v>
      </c>
      <c r="C1148" s="149"/>
      <c r="D1148" s="143"/>
      <c r="E1148" s="144"/>
      <c r="F1148" s="144"/>
      <c r="G1148" s="144"/>
      <c r="H1148" s="144"/>
      <c r="I1148" s="144"/>
      <c r="J1148" s="144"/>
      <c r="K1148" s="144"/>
      <c r="L1148" s="144"/>
      <c r="M1148" s="144"/>
      <c r="N1148" s="144"/>
      <c r="O1148" s="144"/>
      <c r="P1148" s="144"/>
      <c r="Q1148" s="144"/>
      <c r="R1148" s="144"/>
      <c r="S1148" s="144"/>
      <c r="T1148" s="144"/>
      <c r="U1148" s="144"/>
      <c r="V1148" s="144"/>
      <c r="W1148" s="144"/>
      <c r="X1148" s="144"/>
      <c r="Y1148" s="144"/>
      <c r="Z1148" s="144"/>
      <c r="AA1148" s="144"/>
      <c r="AB1148" s="144"/>
      <c r="AC1148" s="144"/>
      <c r="AD1148" s="144"/>
      <c r="AE1148" s="145">
        <v>242</v>
      </c>
      <c r="AF1148" s="97">
        <v>40</v>
      </c>
      <c r="AG1148" s="98">
        <v>65</v>
      </c>
      <c r="AH1148" s="99">
        <v>30</v>
      </c>
      <c r="AI1148" s="100">
        <v>45</v>
      </c>
      <c r="AJ1148" s="101">
        <v>35</v>
      </c>
      <c r="AK1148" s="102">
        <v>60</v>
      </c>
      <c r="AL1148" s="23">
        <f t="shared" si="0"/>
        <v>275</v>
      </c>
      <c r="AM1148" s="24" t="s">
        <v>65</v>
      </c>
      <c r="AN1148" s="25" t="s">
        <v>389</v>
      </c>
      <c r="AO1148" s="24" t="s">
        <v>1772</v>
      </c>
      <c r="AP1148" s="26"/>
      <c r="AQ1148" s="150" t="s">
        <v>235</v>
      </c>
      <c r="AR1148" s="24" t="s">
        <v>88</v>
      </c>
      <c r="AS1148" s="26">
        <v>0.6</v>
      </c>
      <c r="AT1148" s="26">
        <v>1.3</v>
      </c>
      <c r="AU1148" s="25">
        <v>0.6</v>
      </c>
      <c r="AV1148" s="31"/>
      <c r="AW1148" s="26">
        <v>1</v>
      </c>
      <c r="AX1148" s="26"/>
      <c r="AY1148" s="26"/>
      <c r="AZ1148" s="26"/>
      <c r="BA1148" s="25"/>
      <c r="BB1148" s="24">
        <v>55</v>
      </c>
      <c r="BC1148" s="26">
        <v>190</v>
      </c>
      <c r="BD1148" s="32" t="s">
        <v>119</v>
      </c>
      <c r="BE1148" s="32">
        <v>50</v>
      </c>
      <c r="BF1148" s="26" t="s">
        <v>130</v>
      </c>
      <c r="BG1148" s="26" t="s">
        <v>120</v>
      </c>
      <c r="BH1148" s="29">
        <v>20</v>
      </c>
      <c r="BI1148" s="26" t="s">
        <v>65</v>
      </c>
      <c r="BJ1148" s="25"/>
      <c r="BK1148" s="12" t="s">
        <v>1736</v>
      </c>
      <c r="BL1148" s="204" t="str">
        <f t="shared" si="18"/>
        <v>insert into Pokemon values ( 1147, Bramblin, level, 40,  65,  30, 45,  35,  60, trainer,  Level Up Outside Pokeball (After 1000 Let's Go Steps))</v>
      </c>
    </row>
    <row r="1149" spans="1:64" ht="12.75" customHeight="1">
      <c r="A1149" s="12">
        <v>947</v>
      </c>
      <c r="B1149" s="149" t="s">
        <v>1773</v>
      </c>
      <c r="C1149" s="149"/>
      <c r="D1149" s="143"/>
      <c r="E1149" s="144"/>
      <c r="F1149" s="144"/>
      <c r="G1149" s="144"/>
      <c r="H1149" s="144"/>
      <c r="I1149" s="144"/>
      <c r="J1149" s="144"/>
      <c r="K1149" s="144"/>
      <c r="L1149" s="144"/>
      <c r="M1149" s="144"/>
      <c r="N1149" s="144"/>
      <c r="O1149" s="144"/>
      <c r="P1149" s="144"/>
      <c r="Q1149" s="144"/>
      <c r="R1149" s="144"/>
      <c r="S1149" s="144"/>
      <c r="T1149" s="144"/>
      <c r="U1149" s="144"/>
      <c r="V1149" s="144"/>
      <c r="W1149" s="144"/>
      <c r="X1149" s="144"/>
      <c r="Y1149" s="144"/>
      <c r="Z1149" s="144"/>
      <c r="AA1149" s="144"/>
      <c r="AB1149" s="144"/>
      <c r="AC1149" s="144"/>
      <c r="AD1149" s="144"/>
      <c r="AE1149" s="145">
        <v>243</v>
      </c>
      <c r="AF1149" s="97">
        <v>55</v>
      </c>
      <c r="AG1149" s="98">
        <v>115</v>
      </c>
      <c r="AH1149" s="99">
        <v>70</v>
      </c>
      <c r="AI1149" s="100">
        <v>80</v>
      </c>
      <c r="AJ1149" s="101">
        <v>70</v>
      </c>
      <c r="AK1149" s="102">
        <v>90</v>
      </c>
      <c r="AL1149" s="23">
        <f t="shared" si="0"/>
        <v>480</v>
      </c>
      <c r="AM1149" s="24" t="s">
        <v>65</v>
      </c>
      <c r="AN1149" s="25" t="s">
        <v>389</v>
      </c>
      <c r="AO1149" s="24" t="s">
        <v>1772</v>
      </c>
      <c r="AP1149" s="26"/>
      <c r="AQ1149" s="150" t="s">
        <v>235</v>
      </c>
      <c r="AR1149" s="24" t="s">
        <v>167</v>
      </c>
      <c r="AS1149" s="26">
        <v>1.2</v>
      </c>
      <c r="AT1149" s="26">
        <v>13.2</v>
      </c>
      <c r="AU1149" s="25">
        <v>6</v>
      </c>
      <c r="AV1149" s="31"/>
      <c r="AW1149" s="26">
        <v>2</v>
      </c>
      <c r="AX1149" s="26"/>
      <c r="AY1149" s="26"/>
      <c r="AZ1149" s="26"/>
      <c r="BA1149" s="25"/>
      <c r="BB1149" s="24">
        <v>168</v>
      </c>
      <c r="BC1149" s="26">
        <v>45</v>
      </c>
      <c r="BD1149" s="32" t="s">
        <v>119</v>
      </c>
      <c r="BE1149" s="32">
        <v>50</v>
      </c>
      <c r="BF1149" s="26" t="s">
        <v>130</v>
      </c>
      <c r="BG1149" s="26" t="s">
        <v>120</v>
      </c>
      <c r="BH1149" s="29">
        <v>20</v>
      </c>
      <c r="BI1149" s="26" t="s">
        <v>65</v>
      </c>
      <c r="BJ1149" s="25"/>
      <c r="BK1149" s="12"/>
      <c r="BL1149" s="204" t="str">
        <f t="shared" si="18"/>
        <v>insert into Pokemon values ( 1148, Brambleghast, level, 55,  115,  70, 80,  70,  90, trainer,  0)</v>
      </c>
    </row>
    <row r="1150" spans="1:64" ht="12.75" customHeight="1">
      <c r="A1150" s="12">
        <v>948</v>
      </c>
      <c r="B1150" s="149" t="s">
        <v>1774</v>
      </c>
      <c r="C1150" s="149"/>
      <c r="D1150" s="143"/>
      <c r="E1150" s="144"/>
      <c r="F1150" s="144"/>
      <c r="G1150" s="144"/>
      <c r="H1150" s="144"/>
      <c r="I1150" s="144"/>
      <c r="J1150" s="144"/>
      <c r="K1150" s="144"/>
      <c r="L1150" s="144"/>
      <c r="M1150" s="144"/>
      <c r="N1150" s="144"/>
      <c r="O1150" s="144"/>
      <c r="P1150" s="144"/>
      <c r="Q1150" s="144"/>
      <c r="R1150" s="144"/>
      <c r="S1150" s="144"/>
      <c r="T1150" s="144"/>
      <c r="U1150" s="144"/>
      <c r="V1150" s="144"/>
      <c r="W1150" s="144"/>
      <c r="X1150" s="144"/>
      <c r="Y1150" s="144"/>
      <c r="Z1150" s="144"/>
      <c r="AA1150" s="144"/>
      <c r="AB1150" s="144"/>
      <c r="AC1150" s="144"/>
      <c r="AD1150" s="144"/>
      <c r="AE1150" s="145">
        <v>244</v>
      </c>
      <c r="AF1150" s="97">
        <v>40</v>
      </c>
      <c r="AG1150" s="98">
        <v>40</v>
      </c>
      <c r="AH1150" s="99">
        <v>35</v>
      </c>
      <c r="AI1150" s="100">
        <v>50</v>
      </c>
      <c r="AJ1150" s="101">
        <v>100</v>
      </c>
      <c r="AK1150" s="102">
        <v>70</v>
      </c>
      <c r="AL1150" s="23">
        <f t="shared" si="0"/>
        <v>335</v>
      </c>
      <c r="AM1150" s="24" t="s">
        <v>187</v>
      </c>
      <c r="AN1150" s="25" t="s">
        <v>65</v>
      </c>
      <c r="AO1150" s="24" t="s">
        <v>1775</v>
      </c>
      <c r="AP1150" s="26"/>
      <c r="AQ1150" s="150"/>
      <c r="AR1150" s="24" t="s">
        <v>211</v>
      </c>
      <c r="AS1150" s="26">
        <v>0.9</v>
      </c>
      <c r="AT1150" s="26">
        <v>72.8</v>
      </c>
      <c r="AU1150" s="25">
        <v>33</v>
      </c>
      <c r="AV1150" s="31"/>
      <c r="AW1150" s="26"/>
      <c r="AX1150" s="26"/>
      <c r="AY1150" s="26"/>
      <c r="AZ1150" s="26">
        <v>1</v>
      </c>
      <c r="BA1150" s="25"/>
      <c r="BB1150" s="24">
        <v>67</v>
      </c>
      <c r="BC1150" s="26">
        <v>190</v>
      </c>
      <c r="BD1150" s="32" t="s">
        <v>70</v>
      </c>
      <c r="BE1150" s="32">
        <v>50</v>
      </c>
      <c r="BF1150" s="26" t="s">
        <v>132</v>
      </c>
      <c r="BG1150" s="26" t="s">
        <v>120</v>
      </c>
      <c r="BH1150" s="29">
        <v>20</v>
      </c>
      <c r="BI1150" s="26" t="s">
        <v>65</v>
      </c>
      <c r="BJ1150" s="25"/>
      <c r="BK1150" s="12" t="s">
        <v>325</v>
      </c>
      <c r="BL1150" s="204" t="str">
        <f t="shared" si="18"/>
        <v>insert into Pokemon values ( 1149, Toedscool, level, 40,  40,  35, 50,  100,  70, trainer,  Lv. 30)</v>
      </c>
    </row>
    <row r="1151" spans="1:64" ht="12.75" customHeight="1">
      <c r="A1151" s="12">
        <v>949</v>
      </c>
      <c r="B1151" s="149" t="s">
        <v>1776</v>
      </c>
      <c r="C1151" s="149"/>
      <c r="D1151" s="143"/>
      <c r="E1151" s="144"/>
      <c r="F1151" s="144"/>
      <c r="G1151" s="144"/>
      <c r="H1151" s="144"/>
      <c r="I1151" s="144"/>
      <c r="J1151" s="144"/>
      <c r="K1151" s="144"/>
      <c r="L1151" s="144"/>
      <c r="M1151" s="144"/>
      <c r="N1151" s="144"/>
      <c r="O1151" s="144"/>
      <c r="P1151" s="144"/>
      <c r="Q1151" s="144"/>
      <c r="R1151" s="144"/>
      <c r="S1151" s="144"/>
      <c r="T1151" s="144"/>
      <c r="U1151" s="144"/>
      <c r="V1151" s="144"/>
      <c r="W1151" s="144"/>
      <c r="X1151" s="144"/>
      <c r="Y1151" s="144"/>
      <c r="Z1151" s="144"/>
      <c r="AA1151" s="144"/>
      <c r="AB1151" s="144"/>
      <c r="AC1151" s="144"/>
      <c r="AD1151" s="144"/>
      <c r="AE1151" s="145">
        <v>245</v>
      </c>
      <c r="AF1151" s="97">
        <v>80</v>
      </c>
      <c r="AG1151" s="98">
        <v>70</v>
      </c>
      <c r="AH1151" s="99">
        <v>65</v>
      </c>
      <c r="AI1151" s="100">
        <v>80</v>
      </c>
      <c r="AJ1151" s="101">
        <v>120</v>
      </c>
      <c r="AK1151" s="102">
        <v>100</v>
      </c>
      <c r="AL1151" s="23">
        <f t="shared" si="0"/>
        <v>515</v>
      </c>
      <c r="AM1151" s="24" t="s">
        <v>187</v>
      </c>
      <c r="AN1151" s="25" t="s">
        <v>65</v>
      </c>
      <c r="AO1151" s="24" t="s">
        <v>1775</v>
      </c>
      <c r="AP1151" s="26"/>
      <c r="AQ1151" s="150"/>
      <c r="AR1151" s="24" t="s">
        <v>295</v>
      </c>
      <c r="AS1151" s="26">
        <v>1.9</v>
      </c>
      <c r="AT1151" s="26">
        <v>127.9</v>
      </c>
      <c r="AU1151" s="25">
        <v>58</v>
      </c>
      <c r="AV1151" s="31"/>
      <c r="AW1151" s="26"/>
      <c r="AX1151" s="26"/>
      <c r="AY1151" s="26"/>
      <c r="AZ1151" s="26">
        <v>2</v>
      </c>
      <c r="BA1151" s="25"/>
      <c r="BB1151" s="24">
        <v>180</v>
      </c>
      <c r="BC1151" s="26">
        <v>90</v>
      </c>
      <c r="BD1151" s="32" t="s">
        <v>70</v>
      </c>
      <c r="BE1151" s="32">
        <v>50</v>
      </c>
      <c r="BF1151" s="26" t="s">
        <v>99</v>
      </c>
      <c r="BG1151" s="26" t="s">
        <v>120</v>
      </c>
      <c r="BH1151" s="29">
        <v>20</v>
      </c>
      <c r="BI1151" s="26" t="s">
        <v>65</v>
      </c>
      <c r="BJ1151" s="25"/>
      <c r="BK1151" s="12"/>
      <c r="BL1151" s="204" t="str">
        <f t="shared" si="18"/>
        <v>insert into Pokemon values ( 1150, Toedscruel, level, 80,  70,  65, 80,  120,  100, trainer,  0)</v>
      </c>
    </row>
    <row r="1152" spans="1:64" ht="12.75" customHeight="1">
      <c r="A1152" s="12">
        <v>950</v>
      </c>
      <c r="B1152" s="149" t="s">
        <v>1777</v>
      </c>
      <c r="C1152" s="149"/>
      <c r="D1152" s="143"/>
      <c r="E1152" s="144"/>
      <c r="F1152" s="144"/>
      <c r="G1152" s="144"/>
      <c r="H1152" s="144"/>
      <c r="I1152" s="144"/>
      <c r="J1152" s="144"/>
      <c r="K1152" s="144"/>
      <c r="L1152" s="144"/>
      <c r="M1152" s="144"/>
      <c r="N1152" s="144"/>
      <c r="O1152" s="144"/>
      <c r="P1152" s="144"/>
      <c r="Q1152" s="144"/>
      <c r="R1152" s="144"/>
      <c r="S1152" s="144"/>
      <c r="T1152" s="144"/>
      <c r="U1152" s="144"/>
      <c r="V1152" s="144"/>
      <c r="W1152" s="144"/>
      <c r="X1152" s="144"/>
      <c r="Y1152" s="144"/>
      <c r="Z1152" s="144"/>
      <c r="AA1152" s="144"/>
      <c r="AB1152" s="144"/>
      <c r="AC1152" s="144"/>
      <c r="AD1152" s="144"/>
      <c r="AE1152" s="145">
        <v>249</v>
      </c>
      <c r="AF1152" s="97">
        <v>70</v>
      </c>
      <c r="AG1152" s="98">
        <v>100</v>
      </c>
      <c r="AH1152" s="99">
        <v>115</v>
      </c>
      <c r="AI1152" s="100">
        <v>35</v>
      </c>
      <c r="AJ1152" s="101">
        <v>55</v>
      </c>
      <c r="AK1152" s="102">
        <v>75</v>
      </c>
      <c r="AL1152" s="23">
        <f t="shared" si="0"/>
        <v>450</v>
      </c>
      <c r="AM1152" s="24" t="s">
        <v>292</v>
      </c>
      <c r="AN1152" s="25"/>
      <c r="AO1152" s="24" t="s">
        <v>1778</v>
      </c>
      <c r="AP1152" s="26" t="s">
        <v>354</v>
      </c>
      <c r="AQ1152" s="150" t="s">
        <v>348</v>
      </c>
      <c r="AR1152" s="24" t="s">
        <v>207</v>
      </c>
      <c r="AS1152" s="26">
        <v>1.3</v>
      </c>
      <c r="AT1152" s="26">
        <v>174.2</v>
      </c>
      <c r="AU1152" s="25">
        <v>79</v>
      </c>
      <c r="AV1152" s="31"/>
      <c r="AW1152" s="26"/>
      <c r="AX1152" s="26">
        <v>2</v>
      </c>
      <c r="AY1152" s="26"/>
      <c r="AZ1152" s="26"/>
      <c r="BA1152" s="25"/>
      <c r="BB1152" s="24">
        <v>158</v>
      </c>
      <c r="BC1152" s="26">
        <v>120</v>
      </c>
      <c r="BD1152" s="32" t="s">
        <v>119</v>
      </c>
      <c r="BE1152" s="32">
        <v>50</v>
      </c>
      <c r="BF1152" s="26" t="s">
        <v>89</v>
      </c>
      <c r="BG1152" s="26" t="s">
        <v>120</v>
      </c>
      <c r="BH1152" s="29">
        <v>35</v>
      </c>
      <c r="BI1152" s="26" t="s">
        <v>324</v>
      </c>
      <c r="BJ1152" s="25"/>
      <c r="BK1152" s="12"/>
      <c r="BL1152" s="204" t="str">
        <f t="shared" si="18"/>
        <v>insert into Pokemon values ( 1151, Klawf, level, 70,  100,  115, 35,  55,  75, trainer,  0)</v>
      </c>
    </row>
    <row r="1153" spans="1:64" ht="12.75" customHeight="1">
      <c r="A1153" s="12">
        <v>951</v>
      </c>
      <c r="B1153" s="149" t="s">
        <v>1779</v>
      </c>
      <c r="C1153" s="149"/>
      <c r="D1153" s="143"/>
      <c r="E1153" s="144"/>
      <c r="F1153" s="144"/>
      <c r="G1153" s="144"/>
      <c r="H1153" s="144"/>
      <c r="I1153" s="144"/>
      <c r="J1153" s="144"/>
      <c r="K1153" s="144"/>
      <c r="L1153" s="144"/>
      <c r="M1153" s="144"/>
      <c r="N1153" s="144"/>
      <c r="O1153" s="144"/>
      <c r="P1153" s="144"/>
      <c r="Q1153" s="144"/>
      <c r="R1153" s="144"/>
      <c r="S1153" s="144"/>
      <c r="T1153" s="144"/>
      <c r="U1153" s="144"/>
      <c r="V1153" s="144"/>
      <c r="W1153" s="144"/>
      <c r="X1153" s="144"/>
      <c r="Y1153" s="144"/>
      <c r="Z1153" s="144"/>
      <c r="AA1153" s="144"/>
      <c r="AB1153" s="144"/>
      <c r="AC1153" s="144"/>
      <c r="AD1153" s="144"/>
      <c r="AE1153" s="145">
        <v>250</v>
      </c>
      <c r="AF1153" s="97">
        <v>50</v>
      </c>
      <c r="AG1153" s="98">
        <v>62</v>
      </c>
      <c r="AH1153" s="99">
        <v>40</v>
      </c>
      <c r="AI1153" s="100">
        <v>62</v>
      </c>
      <c r="AJ1153" s="101">
        <v>40</v>
      </c>
      <c r="AK1153" s="102">
        <v>50</v>
      </c>
      <c r="AL1153" s="23">
        <f t="shared" si="0"/>
        <v>304</v>
      </c>
      <c r="AM1153" s="24" t="s">
        <v>65</v>
      </c>
      <c r="AN1153" s="25"/>
      <c r="AO1153" s="24" t="s">
        <v>68</v>
      </c>
      <c r="AP1153" s="26" t="s">
        <v>401</v>
      </c>
      <c r="AQ1153" s="150" t="s">
        <v>952</v>
      </c>
      <c r="AR1153" s="24" t="s">
        <v>118</v>
      </c>
      <c r="AS1153" s="26">
        <v>0.3</v>
      </c>
      <c r="AT1153" s="26">
        <v>6.6</v>
      </c>
      <c r="AU1153" s="25">
        <v>3</v>
      </c>
      <c r="AV1153" s="31"/>
      <c r="AW1153" s="26">
        <v>1</v>
      </c>
      <c r="AX1153" s="26"/>
      <c r="AY1153" s="26"/>
      <c r="AZ1153" s="26"/>
      <c r="BA1153" s="25"/>
      <c r="BB1153" s="24">
        <v>61</v>
      </c>
      <c r="BC1153" s="26">
        <v>190</v>
      </c>
      <c r="BD1153" s="32" t="s">
        <v>119</v>
      </c>
      <c r="BE1153" s="32">
        <v>50</v>
      </c>
      <c r="BF1153" s="26" t="s">
        <v>71</v>
      </c>
      <c r="BG1153" s="26" t="s">
        <v>120</v>
      </c>
      <c r="BH1153" s="29">
        <v>20</v>
      </c>
      <c r="BI1153" s="26" t="s">
        <v>65</v>
      </c>
      <c r="BJ1153" s="25"/>
      <c r="BK1153" s="12" t="s">
        <v>224</v>
      </c>
      <c r="BL1153" s="204" t="str">
        <f t="shared" si="18"/>
        <v>insert into Pokemon values ( 1152, Capsakid, level, 50,  62,  40, 62,  40,  50, trainer,  Fire Stone)</v>
      </c>
    </row>
    <row r="1154" spans="1:64" ht="12.75" customHeight="1">
      <c r="A1154" s="12">
        <v>952</v>
      </c>
      <c r="B1154" s="149" t="s">
        <v>1780</v>
      </c>
      <c r="C1154" s="149"/>
      <c r="D1154" s="143"/>
      <c r="E1154" s="144"/>
      <c r="F1154" s="144"/>
      <c r="G1154" s="144"/>
      <c r="H1154" s="144"/>
      <c r="I1154" s="144"/>
      <c r="J1154" s="144"/>
      <c r="K1154" s="144"/>
      <c r="L1154" s="144"/>
      <c r="M1154" s="144"/>
      <c r="N1154" s="144"/>
      <c r="O1154" s="144"/>
      <c r="P1154" s="144"/>
      <c r="Q1154" s="144"/>
      <c r="R1154" s="144"/>
      <c r="S1154" s="144"/>
      <c r="T1154" s="144"/>
      <c r="U1154" s="144"/>
      <c r="V1154" s="144"/>
      <c r="W1154" s="144"/>
      <c r="X1154" s="144"/>
      <c r="Y1154" s="144"/>
      <c r="Z1154" s="144"/>
      <c r="AA1154" s="144"/>
      <c r="AB1154" s="144"/>
      <c r="AC1154" s="144"/>
      <c r="AD1154" s="144"/>
      <c r="AE1154" s="145">
        <v>251</v>
      </c>
      <c r="AF1154" s="97">
        <v>65</v>
      </c>
      <c r="AG1154" s="98">
        <v>108</v>
      </c>
      <c r="AH1154" s="99">
        <v>65</v>
      </c>
      <c r="AI1154" s="100">
        <v>108</v>
      </c>
      <c r="AJ1154" s="101">
        <v>65</v>
      </c>
      <c r="AK1154" s="102">
        <v>75</v>
      </c>
      <c r="AL1154" s="23">
        <f t="shared" si="0"/>
        <v>486</v>
      </c>
      <c r="AM1154" s="24" t="s">
        <v>65</v>
      </c>
      <c r="AN1154" s="25" t="s">
        <v>85</v>
      </c>
      <c r="AO1154" s="24" t="s">
        <v>68</v>
      </c>
      <c r="AP1154" s="26" t="s">
        <v>401</v>
      </c>
      <c r="AQ1154" s="150" t="s">
        <v>654</v>
      </c>
      <c r="AR1154" s="24" t="s">
        <v>211</v>
      </c>
      <c r="AS1154" s="26">
        <v>0.9</v>
      </c>
      <c r="AT1154" s="26">
        <v>33.1</v>
      </c>
      <c r="AU1154" s="25">
        <v>15</v>
      </c>
      <c r="AV1154" s="31"/>
      <c r="AW1154" s="26">
        <v>2</v>
      </c>
      <c r="AX1154" s="26"/>
      <c r="AY1154" s="26"/>
      <c r="AZ1154" s="26"/>
      <c r="BA1154" s="25"/>
      <c r="BB1154" s="24">
        <v>170</v>
      </c>
      <c r="BC1154" s="26">
        <v>75</v>
      </c>
      <c r="BD1154" s="32" t="s">
        <v>119</v>
      </c>
      <c r="BE1154" s="32">
        <v>50</v>
      </c>
      <c r="BF1154" s="26" t="s">
        <v>71</v>
      </c>
      <c r="BG1154" s="26" t="s">
        <v>120</v>
      </c>
      <c r="BH1154" s="29">
        <v>20</v>
      </c>
      <c r="BI1154" s="26" t="s">
        <v>65</v>
      </c>
      <c r="BJ1154" s="25"/>
      <c r="BK1154" s="12"/>
      <c r="BL1154" s="204" t="str">
        <f t="shared" si="18"/>
        <v>insert into Pokemon values ( 1153, Scovillain, level, 65,  108,  65, 108,  65,  75, trainer,  0)</v>
      </c>
    </row>
    <row r="1155" spans="1:64" ht="12.75" customHeight="1">
      <c r="A1155" s="12">
        <v>953</v>
      </c>
      <c r="B1155" s="149" t="s">
        <v>1781</v>
      </c>
      <c r="C1155" s="149"/>
      <c r="D1155" s="143"/>
      <c r="E1155" s="144"/>
      <c r="F1155" s="144"/>
      <c r="G1155" s="144"/>
      <c r="H1155" s="144"/>
      <c r="I1155" s="144"/>
      <c r="J1155" s="144"/>
      <c r="K1155" s="144"/>
      <c r="L1155" s="144"/>
      <c r="M1155" s="144"/>
      <c r="N1155" s="144"/>
      <c r="O1155" s="144"/>
      <c r="P1155" s="144"/>
      <c r="Q1155" s="144"/>
      <c r="R1155" s="144"/>
      <c r="S1155" s="144"/>
      <c r="T1155" s="144"/>
      <c r="U1155" s="144"/>
      <c r="V1155" s="144"/>
      <c r="W1155" s="144"/>
      <c r="X1155" s="144"/>
      <c r="Y1155" s="144"/>
      <c r="Z1155" s="144"/>
      <c r="AA1155" s="144"/>
      <c r="AB1155" s="144"/>
      <c r="AC1155" s="144"/>
      <c r="AD1155" s="144"/>
      <c r="AE1155" s="145">
        <v>254</v>
      </c>
      <c r="AF1155" s="97">
        <v>41</v>
      </c>
      <c r="AG1155" s="98">
        <v>50</v>
      </c>
      <c r="AH1155" s="99">
        <v>60</v>
      </c>
      <c r="AI1155" s="100">
        <v>31</v>
      </c>
      <c r="AJ1155" s="101">
        <v>58</v>
      </c>
      <c r="AK1155" s="102">
        <v>30</v>
      </c>
      <c r="AL1155" s="23">
        <f t="shared" si="0"/>
        <v>270</v>
      </c>
      <c r="AM1155" s="24" t="s">
        <v>115</v>
      </c>
      <c r="AN1155" s="25"/>
      <c r="AO1155" s="24" t="s">
        <v>126</v>
      </c>
      <c r="AP1155" s="26"/>
      <c r="AQ1155" s="150" t="s">
        <v>123</v>
      </c>
      <c r="AR1155" s="24" t="s">
        <v>256</v>
      </c>
      <c r="AS1155" s="26">
        <v>0.2</v>
      </c>
      <c r="AT1155" s="26">
        <v>2.2000000000000002</v>
      </c>
      <c r="AU1155" s="25">
        <v>1</v>
      </c>
      <c r="AV1155" s="31"/>
      <c r="AW1155" s="26"/>
      <c r="AX1155" s="26">
        <v>1</v>
      </c>
      <c r="AY1155" s="26"/>
      <c r="AZ1155" s="26"/>
      <c r="BA1155" s="25"/>
      <c r="BB1155" s="24">
        <v>54</v>
      </c>
      <c r="BC1155" s="26">
        <v>190</v>
      </c>
      <c r="BD1155" s="32" t="s">
        <v>217</v>
      </c>
      <c r="BE1155" s="32">
        <v>50</v>
      </c>
      <c r="BF1155" s="26" t="s">
        <v>130</v>
      </c>
      <c r="BG1155" s="26" t="s">
        <v>120</v>
      </c>
      <c r="BH1155" s="29">
        <v>20</v>
      </c>
      <c r="BI1155" s="26" t="s">
        <v>115</v>
      </c>
      <c r="BJ1155" s="25"/>
      <c r="BK1155" s="12" t="s">
        <v>1736</v>
      </c>
      <c r="BL1155" s="204" t="str">
        <f t="shared" ref="BL1155:BL1215" si="19">"insert into Pokemon values ( "&amp;ROW()-1&amp;", "&amp;B1155&amp;", level, "&amp;AF1155&amp;",  "&amp;AG1155&amp;",  "&amp;AH1155&amp;", "&amp;AI1155&amp;",  "&amp;AJ1155&amp;",  "&amp;AK1155&amp;", trainer,  "&amp;IF(BK1155="","0",BK1155)&amp;")"</f>
        <v>insert into Pokemon values ( 1154, Rellor, level, 41,  50,  60, 31,  58,  30, trainer,  Level Up Outside Pokeball (After 1000 Let's Go Steps))</v>
      </c>
    </row>
    <row r="1156" spans="1:64" ht="12.75" customHeight="1">
      <c r="A1156" s="12">
        <v>954</v>
      </c>
      <c r="B1156" s="149" t="s">
        <v>1782</v>
      </c>
      <c r="C1156" s="149"/>
      <c r="D1156" s="143"/>
      <c r="E1156" s="144"/>
      <c r="F1156" s="144"/>
      <c r="G1156" s="144"/>
      <c r="H1156" s="144"/>
      <c r="I1156" s="144"/>
      <c r="J1156" s="144"/>
      <c r="K1156" s="144"/>
      <c r="L1156" s="144"/>
      <c r="M1156" s="144"/>
      <c r="N1156" s="144"/>
      <c r="O1156" s="144"/>
      <c r="P1156" s="144"/>
      <c r="Q1156" s="144"/>
      <c r="R1156" s="144"/>
      <c r="S1156" s="144"/>
      <c r="T1156" s="144"/>
      <c r="U1156" s="144"/>
      <c r="V1156" s="144"/>
      <c r="W1156" s="144"/>
      <c r="X1156" s="144"/>
      <c r="Y1156" s="144"/>
      <c r="Z1156" s="144"/>
      <c r="AA1156" s="144"/>
      <c r="AB1156" s="144"/>
      <c r="AC1156" s="144"/>
      <c r="AD1156" s="144"/>
      <c r="AE1156" s="145">
        <v>255</v>
      </c>
      <c r="AF1156" s="97">
        <v>75</v>
      </c>
      <c r="AG1156" s="98">
        <v>50</v>
      </c>
      <c r="AH1156" s="99">
        <v>85</v>
      </c>
      <c r="AI1156" s="100">
        <v>115</v>
      </c>
      <c r="AJ1156" s="101">
        <v>100</v>
      </c>
      <c r="AK1156" s="102">
        <v>45</v>
      </c>
      <c r="AL1156" s="23">
        <f t="shared" si="0"/>
        <v>470</v>
      </c>
      <c r="AM1156" s="24" t="s">
        <v>115</v>
      </c>
      <c r="AN1156" s="25" t="s">
        <v>184</v>
      </c>
      <c r="AO1156" s="24" t="s">
        <v>304</v>
      </c>
      <c r="AP1156" s="26"/>
      <c r="AQ1156" s="150" t="s">
        <v>611</v>
      </c>
      <c r="AR1156" s="24" t="s">
        <v>118</v>
      </c>
      <c r="AS1156" s="26">
        <v>0.3</v>
      </c>
      <c r="AT1156" s="26">
        <v>7.7</v>
      </c>
      <c r="AU1156" s="25">
        <v>3.5</v>
      </c>
      <c r="AV1156" s="31"/>
      <c r="AW1156" s="26"/>
      <c r="AX1156" s="26"/>
      <c r="AY1156" s="26">
        <v>2</v>
      </c>
      <c r="AZ1156" s="26"/>
      <c r="BA1156" s="25"/>
      <c r="BB1156" s="24">
        <v>165</v>
      </c>
      <c r="BC1156" s="26">
        <v>45</v>
      </c>
      <c r="BD1156" s="32" t="s">
        <v>217</v>
      </c>
      <c r="BE1156" s="32">
        <v>50</v>
      </c>
      <c r="BF1156" s="26" t="s">
        <v>71</v>
      </c>
      <c r="BG1156" s="26" t="s">
        <v>120</v>
      </c>
      <c r="BH1156" s="29">
        <v>20</v>
      </c>
      <c r="BI1156" s="26" t="s">
        <v>115</v>
      </c>
      <c r="BJ1156" s="25"/>
      <c r="BK1156" s="12"/>
      <c r="BL1156" s="204" t="str">
        <f t="shared" si="19"/>
        <v>insert into Pokemon values ( 1155, Rabsca, level, 75,  50,  85, 115,  100,  45, trainer,  0)</v>
      </c>
    </row>
    <row r="1157" spans="1:64" ht="12.75" customHeight="1">
      <c r="A1157" s="12">
        <v>955</v>
      </c>
      <c r="B1157" s="149" t="s">
        <v>1783</v>
      </c>
      <c r="C1157" s="149"/>
      <c r="D1157" s="143"/>
      <c r="E1157" s="144"/>
      <c r="F1157" s="144"/>
      <c r="G1157" s="144"/>
      <c r="H1157" s="144"/>
      <c r="I1157" s="144"/>
      <c r="J1157" s="144"/>
      <c r="K1157" s="144"/>
      <c r="L1157" s="144"/>
      <c r="M1157" s="144"/>
      <c r="N1157" s="144"/>
      <c r="O1157" s="144"/>
      <c r="P1157" s="144"/>
      <c r="Q1157" s="144"/>
      <c r="R1157" s="144"/>
      <c r="S1157" s="144"/>
      <c r="T1157" s="144"/>
      <c r="U1157" s="144"/>
      <c r="V1157" s="144"/>
      <c r="W1157" s="144"/>
      <c r="X1157" s="144"/>
      <c r="Y1157" s="144"/>
      <c r="Z1157" s="144"/>
      <c r="AA1157" s="144"/>
      <c r="AB1157" s="144"/>
      <c r="AC1157" s="144"/>
      <c r="AD1157" s="144"/>
      <c r="AE1157" s="145">
        <v>263</v>
      </c>
      <c r="AF1157" s="97">
        <v>30</v>
      </c>
      <c r="AG1157" s="98">
        <v>35</v>
      </c>
      <c r="AH1157" s="99">
        <v>30</v>
      </c>
      <c r="AI1157" s="100">
        <v>55</v>
      </c>
      <c r="AJ1157" s="101">
        <v>30</v>
      </c>
      <c r="AK1157" s="102">
        <v>75</v>
      </c>
      <c r="AL1157" s="23">
        <f t="shared" si="0"/>
        <v>255</v>
      </c>
      <c r="AM1157" s="24" t="s">
        <v>184</v>
      </c>
      <c r="AN1157" s="25"/>
      <c r="AO1157" s="24" t="s">
        <v>342</v>
      </c>
      <c r="AP1157" s="26" t="s">
        <v>232</v>
      </c>
      <c r="AQ1157" s="150" t="s">
        <v>596</v>
      </c>
      <c r="AR1157" s="24" t="s">
        <v>256</v>
      </c>
      <c r="AS1157" s="26">
        <v>0.2</v>
      </c>
      <c r="AT1157" s="26">
        <v>3.3</v>
      </c>
      <c r="AU1157" s="25">
        <v>1.5</v>
      </c>
      <c r="AV1157" s="31"/>
      <c r="AW1157" s="26"/>
      <c r="AX1157" s="26"/>
      <c r="AY1157" s="26"/>
      <c r="AZ1157" s="26"/>
      <c r="BA1157" s="25">
        <v>1</v>
      </c>
      <c r="BB1157" s="24">
        <v>51</v>
      </c>
      <c r="BC1157" s="26">
        <v>120</v>
      </c>
      <c r="BD1157" s="32" t="s">
        <v>70</v>
      </c>
      <c r="BE1157" s="32">
        <v>50</v>
      </c>
      <c r="BF1157" s="26" t="s">
        <v>132</v>
      </c>
      <c r="BG1157" s="26" t="s">
        <v>120</v>
      </c>
      <c r="BH1157" s="29">
        <v>20</v>
      </c>
      <c r="BI1157" s="26" t="s">
        <v>95</v>
      </c>
      <c r="BJ1157" s="25"/>
      <c r="BK1157" s="12" t="s">
        <v>432</v>
      </c>
      <c r="BL1157" s="204" t="str">
        <f t="shared" si="19"/>
        <v>insert into Pokemon values ( 1156, Flittle, level, 30,  35,  30, 55,  30,  75, trainer,  Lv. 35)</v>
      </c>
    </row>
    <row r="1158" spans="1:64" ht="12.75" customHeight="1">
      <c r="A1158" s="12">
        <v>956</v>
      </c>
      <c r="B1158" s="149" t="s">
        <v>1784</v>
      </c>
      <c r="C1158" s="149"/>
      <c r="D1158" s="143"/>
      <c r="E1158" s="144"/>
      <c r="F1158" s="144"/>
      <c r="G1158" s="144"/>
      <c r="H1158" s="144"/>
      <c r="I1158" s="144"/>
      <c r="J1158" s="144"/>
      <c r="K1158" s="144"/>
      <c r="L1158" s="144"/>
      <c r="M1158" s="144"/>
      <c r="N1158" s="144"/>
      <c r="O1158" s="144"/>
      <c r="P1158" s="144"/>
      <c r="Q1158" s="144"/>
      <c r="R1158" s="144"/>
      <c r="S1158" s="144"/>
      <c r="T1158" s="144"/>
      <c r="U1158" s="144"/>
      <c r="V1158" s="144"/>
      <c r="W1158" s="144"/>
      <c r="X1158" s="144"/>
      <c r="Y1158" s="144"/>
      <c r="Z1158" s="144"/>
      <c r="AA1158" s="144"/>
      <c r="AB1158" s="144"/>
      <c r="AC1158" s="144"/>
      <c r="AD1158" s="144"/>
      <c r="AE1158" s="145">
        <v>264</v>
      </c>
      <c r="AF1158" s="97">
        <v>95</v>
      </c>
      <c r="AG1158" s="98">
        <v>60</v>
      </c>
      <c r="AH1158" s="99">
        <v>60</v>
      </c>
      <c r="AI1158" s="100">
        <v>101</v>
      </c>
      <c r="AJ1158" s="101">
        <v>60</v>
      </c>
      <c r="AK1158" s="102">
        <v>105</v>
      </c>
      <c r="AL1158" s="23">
        <f t="shared" si="0"/>
        <v>481</v>
      </c>
      <c r="AM1158" s="24" t="s">
        <v>184</v>
      </c>
      <c r="AN1158" s="25"/>
      <c r="AO1158" s="24" t="s">
        <v>1785</v>
      </c>
      <c r="AP1158" s="26" t="s">
        <v>232</v>
      </c>
      <c r="AQ1158" s="150" t="s">
        <v>596</v>
      </c>
      <c r="AR1158" s="24" t="s">
        <v>295</v>
      </c>
      <c r="AS1158" s="26">
        <v>1.9</v>
      </c>
      <c r="AT1158" s="26">
        <v>198.4</v>
      </c>
      <c r="AU1158" s="25">
        <v>90</v>
      </c>
      <c r="AV1158" s="31"/>
      <c r="AW1158" s="26"/>
      <c r="AX1158" s="26"/>
      <c r="AY1158" s="26"/>
      <c r="AZ1158" s="26"/>
      <c r="BA1158" s="25">
        <v>2</v>
      </c>
      <c r="BB1158" s="24">
        <v>168</v>
      </c>
      <c r="BC1158" s="26">
        <v>60</v>
      </c>
      <c r="BD1158" s="32" t="s">
        <v>70</v>
      </c>
      <c r="BE1158" s="32">
        <v>50</v>
      </c>
      <c r="BF1158" s="26" t="s">
        <v>132</v>
      </c>
      <c r="BG1158" s="26" t="s">
        <v>120</v>
      </c>
      <c r="BH1158" s="29">
        <v>20</v>
      </c>
      <c r="BI1158" s="26" t="s">
        <v>95</v>
      </c>
      <c r="BJ1158" s="25"/>
      <c r="BK1158" s="12"/>
      <c r="BL1158" s="204" t="str">
        <f t="shared" si="19"/>
        <v>insert into Pokemon values ( 1157, Espathra, level, 95,  60,  60, 101,  60,  105, trainer,  0)</v>
      </c>
    </row>
    <row r="1159" spans="1:64" ht="12.75" customHeight="1">
      <c r="A1159" s="12">
        <v>957</v>
      </c>
      <c r="B1159" s="149" t="s">
        <v>1786</v>
      </c>
      <c r="C1159" s="149"/>
      <c r="D1159" s="143"/>
      <c r="E1159" s="144"/>
      <c r="F1159" s="144"/>
      <c r="G1159" s="144"/>
      <c r="H1159" s="144"/>
      <c r="I1159" s="144"/>
      <c r="J1159" s="144"/>
      <c r="K1159" s="144"/>
      <c r="L1159" s="144"/>
      <c r="M1159" s="144"/>
      <c r="N1159" s="144"/>
      <c r="O1159" s="144"/>
      <c r="P1159" s="144"/>
      <c r="Q1159" s="144"/>
      <c r="R1159" s="144"/>
      <c r="S1159" s="144"/>
      <c r="T1159" s="144"/>
      <c r="U1159" s="144"/>
      <c r="V1159" s="144"/>
      <c r="W1159" s="144"/>
      <c r="X1159" s="144"/>
      <c r="Y1159" s="144"/>
      <c r="Z1159" s="144"/>
      <c r="AA1159" s="144"/>
      <c r="AB1159" s="144"/>
      <c r="AC1159" s="144"/>
      <c r="AD1159" s="144"/>
      <c r="AE1159" s="145">
        <v>279</v>
      </c>
      <c r="AF1159" s="97">
        <v>50</v>
      </c>
      <c r="AG1159" s="98">
        <v>45</v>
      </c>
      <c r="AH1159" s="99">
        <v>45</v>
      </c>
      <c r="AI1159" s="100">
        <v>35</v>
      </c>
      <c r="AJ1159" s="101">
        <v>64</v>
      </c>
      <c r="AK1159" s="102">
        <v>58</v>
      </c>
      <c r="AL1159" s="23">
        <f t="shared" si="0"/>
        <v>297</v>
      </c>
      <c r="AM1159" s="24" t="s">
        <v>179</v>
      </c>
      <c r="AN1159" s="25" t="s">
        <v>192</v>
      </c>
      <c r="AO1159" s="24" t="s">
        <v>473</v>
      </c>
      <c r="AP1159" s="26" t="s">
        <v>347</v>
      </c>
      <c r="AQ1159" s="150" t="s">
        <v>638</v>
      </c>
      <c r="AR1159" s="24" t="s">
        <v>178</v>
      </c>
      <c r="AS1159" s="26">
        <v>0.4</v>
      </c>
      <c r="AT1159" s="26">
        <v>19.600000000000001</v>
      </c>
      <c r="AU1159" s="25">
        <v>8.9</v>
      </c>
      <c r="AV1159" s="31"/>
      <c r="AW1159" s="26"/>
      <c r="AX1159" s="26"/>
      <c r="AY1159" s="26"/>
      <c r="AZ1159" s="26">
        <v>1</v>
      </c>
      <c r="BA1159" s="25"/>
      <c r="BB1159" s="24">
        <v>59</v>
      </c>
      <c r="BC1159" s="26">
        <v>190</v>
      </c>
      <c r="BD1159" s="32" t="s">
        <v>70</v>
      </c>
      <c r="BE1159" s="32">
        <v>50</v>
      </c>
      <c r="BF1159" s="26" t="s">
        <v>218</v>
      </c>
      <c r="BG1159" s="26" t="s">
        <v>201</v>
      </c>
      <c r="BH1159" s="29">
        <v>20</v>
      </c>
      <c r="BI1159" s="26" t="s">
        <v>179</v>
      </c>
      <c r="BJ1159" s="25"/>
      <c r="BK1159" s="12" t="s">
        <v>247</v>
      </c>
      <c r="BL1159" s="204" t="str">
        <f t="shared" si="19"/>
        <v>insert into Pokemon values ( 1158, Tinkatink, level, 50,  45,  45, 35,  64,  58, trainer,  Lv. 24)</v>
      </c>
    </row>
    <row r="1160" spans="1:64" ht="12.75" customHeight="1">
      <c r="A1160" s="12">
        <v>958</v>
      </c>
      <c r="B1160" s="149" t="s">
        <v>1787</v>
      </c>
      <c r="C1160" s="149"/>
      <c r="D1160" s="143"/>
      <c r="E1160" s="144"/>
      <c r="F1160" s="144"/>
      <c r="G1160" s="144"/>
      <c r="H1160" s="144"/>
      <c r="I1160" s="144"/>
      <c r="J1160" s="144"/>
      <c r="K1160" s="144"/>
      <c r="L1160" s="144"/>
      <c r="M1160" s="144"/>
      <c r="N1160" s="144"/>
      <c r="O1160" s="144"/>
      <c r="P1160" s="144"/>
      <c r="Q1160" s="144"/>
      <c r="R1160" s="144"/>
      <c r="S1160" s="144"/>
      <c r="T1160" s="144"/>
      <c r="U1160" s="144"/>
      <c r="V1160" s="144"/>
      <c r="W1160" s="144"/>
      <c r="X1160" s="144"/>
      <c r="Y1160" s="144"/>
      <c r="Z1160" s="144"/>
      <c r="AA1160" s="144"/>
      <c r="AB1160" s="144"/>
      <c r="AC1160" s="144"/>
      <c r="AD1160" s="144"/>
      <c r="AE1160" s="145">
        <v>280</v>
      </c>
      <c r="AF1160" s="97">
        <v>65</v>
      </c>
      <c r="AG1160" s="98">
        <v>55</v>
      </c>
      <c r="AH1160" s="99">
        <v>55</v>
      </c>
      <c r="AI1160" s="100">
        <v>45</v>
      </c>
      <c r="AJ1160" s="101">
        <v>82</v>
      </c>
      <c r="AK1160" s="102">
        <v>78</v>
      </c>
      <c r="AL1160" s="23">
        <f t="shared" si="0"/>
        <v>380</v>
      </c>
      <c r="AM1160" s="24" t="s">
        <v>179</v>
      </c>
      <c r="AN1160" s="25" t="s">
        <v>192</v>
      </c>
      <c r="AO1160" s="24" t="s">
        <v>473</v>
      </c>
      <c r="AP1160" s="26" t="s">
        <v>347</v>
      </c>
      <c r="AQ1160" s="150" t="s">
        <v>638</v>
      </c>
      <c r="AR1160" s="24" t="s">
        <v>69</v>
      </c>
      <c r="AS1160" s="26">
        <v>0.7</v>
      </c>
      <c r="AT1160" s="26">
        <v>130.30000000000001</v>
      </c>
      <c r="AU1160" s="25">
        <v>59.1</v>
      </c>
      <c r="AV1160" s="31"/>
      <c r="AW1160" s="26"/>
      <c r="AX1160" s="26"/>
      <c r="AY1160" s="26"/>
      <c r="AZ1160" s="26">
        <v>2</v>
      </c>
      <c r="BA1160" s="25"/>
      <c r="BB1160" s="24">
        <v>133</v>
      </c>
      <c r="BC1160" s="26">
        <v>90</v>
      </c>
      <c r="BD1160" s="32" t="s">
        <v>70</v>
      </c>
      <c r="BE1160" s="32">
        <v>50</v>
      </c>
      <c r="BF1160" s="26" t="s">
        <v>218</v>
      </c>
      <c r="BG1160" s="26" t="s">
        <v>201</v>
      </c>
      <c r="BH1160" s="29">
        <v>20</v>
      </c>
      <c r="BI1160" s="26" t="s">
        <v>179</v>
      </c>
      <c r="BJ1160" s="25"/>
      <c r="BK1160" s="12" t="s">
        <v>378</v>
      </c>
      <c r="BL1160" s="204" t="str">
        <f t="shared" si="19"/>
        <v>insert into Pokemon values ( 1159, Tinkatuff, level, 65,  55,  55, 45,  82,  78, trainer,  Lv. 38)</v>
      </c>
    </row>
    <row r="1161" spans="1:64" ht="12.75" customHeight="1">
      <c r="A1161" s="12">
        <v>959</v>
      </c>
      <c r="B1161" s="149" t="s">
        <v>1788</v>
      </c>
      <c r="C1161" s="149"/>
      <c r="D1161" s="143"/>
      <c r="E1161" s="144"/>
      <c r="F1161" s="144"/>
      <c r="G1161" s="144"/>
      <c r="H1161" s="144"/>
      <c r="I1161" s="144"/>
      <c r="J1161" s="144"/>
      <c r="K1161" s="144"/>
      <c r="L1161" s="144"/>
      <c r="M1161" s="144"/>
      <c r="N1161" s="144"/>
      <c r="O1161" s="144"/>
      <c r="P1161" s="144"/>
      <c r="Q1161" s="144"/>
      <c r="R1161" s="144"/>
      <c r="S1161" s="144"/>
      <c r="T1161" s="144"/>
      <c r="U1161" s="144"/>
      <c r="V1161" s="144"/>
      <c r="W1161" s="144"/>
      <c r="X1161" s="144"/>
      <c r="Y1161" s="144"/>
      <c r="Z1161" s="144"/>
      <c r="AA1161" s="144"/>
      <c r="AB1161" s="144"/>
      <c r="AC1161" s="144"/>
      <c r="AD1161" s="144"/>
      <c r="AE1161" s="145">
        <v>281</v>
      </c>
      <c r="AF1161" s="97">
        <v>85</v>
      </c>
      <c r="AG1161" s="98">
        <v>75</v>
      </c>
      <c r="AH1161" s="99">
        <v>77</v>
      </c>
      <c r="AI1161" s="100">
        <v>70</v>
      </c>
      <c r="AJ1161" s="101">
        <v>105</v>
      </c>
      <c r="AK1161" s="102">
        <v>94</v>
      </c>
      <c r="AL1161" s="23">
        <f t="shared" si="0"/>
        <v>506</v>
      </c>
      <c r="AM1161" s="24" t="s">
        <v>179</v>
      </c>
      <c r="AN1161" s="25" t="s">
        <v>192</v>
      </c>
      <c r="AO1161" s="24" t="s">
        <v>473</v>
      </c>
      <c r="AP1161" s="26" t="s">
        <v>347</v>
      </c>
      <c r="AQ1161" s="150" t="s">
        <v>638</v>
      </c>
      <c r="AR1161" s="24" t="s">
        <v>69</v>
      </c>
      <c r="AS1161" s="26">
        <v>0.7</v>
      </c>
      <c r="AT1161" s="26">
        <v>248.7</v>
      </c>
      <c r="AU1161" s="25">
        <v>112.8</v>
      </c>
      <c r="AV1161" s="31"/>
      <c r="AW1161" s="26"/>
      <c r="AX1161" s="26"/>
      <c r="AY1161" s="26"/>
      <c r="AZ1161" s="26">
        <v>3</v>
      </c>
      <c r="BA1161" s="25"/>
      <c r="BB1161" s="24">
        <v>253</v>
      </c>
      <c r="BC1161" s="26">
        <v>45</v>
      </c>
      <c r="BD1161" s="32" t="s">
        <v>70</v>
      </c>
      <c r="BE1161" s="32">
        <v>50</v>
      </c>
      <c r="BF1161" s="26" t="s">
        <v>218</v>
      </c>
      <c r="BG1161" s="26" t="s">
        <v>201</v>
      </c>
      <c r="BH1161" s="29">
        <v>20</v>
      </c>
      <c r="BI1161" s="26" t="s">
        <v>179</v>
      </c>
      <c r="BJ1161" s="25"/>
      <c r="BK1161" s="12"/>
      <c r="BL1161" s="204" t="str">
        <f t="shared" si="19"/>
        <v>insert into Pokemon values ( 1160, Tinkaton, level, 85,  75,  77, 70,  105,  94, trainer,  0)</v>
      </c>
    </row>
    <row r="1162" spans="1:64" ht="12.75" customHeight="1">
      <c r="A1162" s="12">
        <v>960</v>
      </c>
      <c r="B1162" s="149" t="s">
        <v>1789</v>
      </c>
      <c r="C1162" s="149"/>
      <c r="D1162" s="143"/>
      <c r="E1162" s="144"/>
      <c r="F1162" s="144"/>
      <c r="G1162" s="144"/>
      <c r="H1162" s="144"/>
      <c r="I1162" s="144"/>
      <c r="J1162" s="144"/>
      <c r="K1162" s="144"/>
      <c r="L1162" s="144"/>
      <c r="M1162" s="144"/>
      <c r="N1162" s="144"/>
      <c r="O1162" s="144"/>
      <c r="P1162" s="144"/>
      <c r="Q1162" s="144"/>
      <c r="R1162" s="144"/>
      <c r="S1162" s="144"/>
      <c r="T1162" s="144"/>
      <c r="U1162" s="144"/>
      <c r="V1162" s="144"/>
      <c r="W1162" s="144"/>
      <c r="X1162" s="144"/>
      <c r="Y1162" s="144"/>
      <c r="Z1162" s="144"/>
      <c r="AA1162" s="144"/>
      <c r="AB1162" s="144"/>
      <c r="AC1162" s="144"/>
      <c r="AD1162" s="144"/>
      <c r="AE1162" s="145">
        <v>288</v>
      </c>
      <c r="AF1162" s="97">
        <v>10</v>
      </c>
      <c r="AG1162" s="98">
        <v>55</v>
      </c>
      <c r="AH1162" s="99">
        <v>25</v>
      </c>
      <c r="AI1162" s="100">
        <v>35</v>
      </c>
      <c r="AJ1162" s="101">
        <v>25</v>
      </c>
      <c r="AK1162" s="102">
        <v>95</v>
      </c>
      <c r="AL1162" s="23">
        <f t="shared" si="0"/>
        <v>245</v>
      </c>
      <c r="AM1162" s="24" t="s">
        <v>103</v>
      </c>
      <c r="AN1162" s="25"/>
      <c r="AO1162" s="24" t="s">
        <v>1351</v>
      </c>
      <c r="AP1162" s="26" t="s">
        <v>267</v>
      </c>
      <c r="AQ1162" s="150" t="s">
        <v>188</v>
      </c>
      <c r="AR1162" s="24" t="s">
        <v>167</v>
      </c>
      <c r="AS1162" s="26">
        <v>1.2</v>
      </c>
      <c r="AT1162" s="26">
        <v>4</v>
      </c>
      <c r="AU1162" s="25">
        <v>1.8</v>
      </c>
      <c r="AV1162" s="31"/>
      <c r="AW1162" s="26"/>
      <c r="AX1162" s="26"/>
      <c r="AY1162" s="26"/>
      <c r="AZ1162" s="26"/>
      <c r="BA1162" s="25">
        <v>1</v>
      </c>
      <c r="BB1162" s="24">
        <v>49</v>
      </c>
      <c r="BC1162" s="26">
        <v>255</v>
      </c>
      <c r="BD1162" s="32" t="s">
        <v>119</v>
      </c>
      <c r="BE1162" s="32">
        <v>50</v>
      </c>
      <c r="BF1162" s="26" t="s">
        <v>128</v>
      </c>
      <c r="BG1162" s="26" t="s">
        <v>120</v>
      </c>
      <c r="BH1162" s="29">
        <v>20</v>
      </c>
      <c r="BI1162" s="26" t="s">
        <v>324</v>
      </c>
      <c r="BJ1162" s="25"/>
      <c r="BK1162" s="12" t="s">
        <v>257</v>
      </c>
      <c r="BL1162" s="204" t="str">
        <f t="shared" si="19"/>
        <v>insert into Pokemon values ( 1161, Wiglett, level, 10,  55,  25, 35,  25,  95, trainer,  Lv. 26)</v>
      </c>
    </row>
    <row r="1163" spans="1:64" ht="12.75" customHeight="1">
      <c r="A1163" s="12">
        <v>961</v>
      </c>
      <c r="B1163" s="149" t="s">
        <v>1790</v>
      </c>
      <c r="C1163" s="149"/>
      <c r="D1163" s="143"/>
      <c r="E1163" s="144"/>
      <c r="F1163" s="144"/>
      <c r="G1163" s="144"/>
      <c r="H1163" s="144"/>
      <c r="I1163" s="144"/>
      <c r="J1163" s="144"/>
      <c r="K1163" s="144"/>
      <c r="L1163" s="144"/>
      <c r="M1163" s="144"/>
      <c r="N1163" s="144"/>
      <c r="O1163" s="144"/>
      <c r="P1163" s="144"/>
      <c r="Q1163" s="144"/>
      <c r="R1163" s="144"/>
      <c r="S1163" s="144"/>
      <c r="T1163" s="144"/>
      <c r="U1163" s="144"/>
      <c r="V1163" s="144"/>
      <c r="W1163" s="144"/>
      <c r="X1163" s="144"/>
      <c r="Y1163" s="144"/>
      <c r="Z1163" s="144"/>
      <c r="AA1163" s="144"/>
      <c r="AB1163" s="144"/>
      <c r="AC1163" s="144"/>
      <c r="AD1163" s="144"/>
      <c r="AE1163" s="145">
        <v>289</v>
      </c>
      <c r="AF1163" s="97">
        <v>35</v>
      </c>
      <c r="AG1163" s="98">
        <v>100</v>
      </c>
      <c r="AH1163" s="99">
        <v>50</v>
      </c>
      <c r="AI1163" s="100">
        <v>50</v>
      </c>
      <c r="AJ1163" s="101">
        <v>70</v>
      </c>
      <c r="AK1163" s="102">
        <v>120</v>
      </c>
      <c r="AL1163" s="23">
        <f t="shared" si="0"/>
        <v>425</v>
      </c>
      <c r="AM1163" s="24" t="s">
        <v>103</v>
      </c>
      <c r="AN1163" s="25"/>
      <c r="AO1163" s="24" t="s">
        <v>1351</v>
      </c>
      <c r="AP1163" s="26" t="s">
        <v>267</v>
      </c>
      <c r="AQ1163" s="150" t="s">
        <v>188</v>
      </c>
      <c r="AR1163" s="24" t="s">
        <v>167</v>
      </c>
      <c r="AS1163" s="26">
        <v>1.2</v>
      </c>
      <c r="AT1163" s="26">
        <v>11.9</v>
      </c>
      <c r="AU1163" s="25">
        <v>5.4</v>
      </c>
      <c r="AV1163" s="31"/>
      <c r="AW1163" s="26"/>
      <c r="AX1163" s="26"/>
      <c r="AY1163" s="26"/>
      <c r="AZ1163" s="26"/>
      <c r="BA1163" s="25">
        <v>2</v>
      </c>
      <c r="BB1163" s="24">
        <v>149</v>
      </c>
      <c r="BC1163" s="26">
        <v>50</v>
      </c>
      <c r="BD1163" s="32" t="s">
        <v>119</v>
      </c>
      <c r="BE1163" s="32">
        <v>50</v>
      </c>
      <c r="BF1163" s="26" t="s">
        <v>89</v>
      </c>
      <c r="BG1163" s="26" t="s">
        <v>120</v>
      </c>
      <c r="BH1163" s="29">
        <v>20</v>
      </c>
      <c r="BI1163" s="26" t="s">
        <v>324</v>
      </c>
      <c r="BJ1163" s="25"/>
      <c r="BK1163" s="12"/>
      <c r="BL1163" s="204" t="str">
        <f t="shared" si="19"/>
        <v>insert into Pokemon values ( 1162, Wugtrio, level, 35,  100,  50, 50,  70,  120, trainer,  0)</v>
      </c>
    </row>
    <row r="1164" spans="1:64" ht="12.75" customHeight="1">
      <c r="A1164" s="12">
        <v>962</v>
      </c>
      <c r="B1164" s="149" t="s">
        <v>1791</v>
      </c>
      <c r="C1164" s="149"/>
      <c r="D1164" s="143"/>
      <c r="E1164" s="144"/>
      <c r="F1164" s="144"/>
      <c r="G1164" s="144"/>
      <c r="H1164" s="144"/>
      <c r="I1164" s="144"/>
      <c r="J1164" s="144"/>
      <c r="K1164" s="144"/>
      <c r="L1164" s="144"/>
      <c r="M1164" s="144"/>
      <c r="N1164" s="144"/>
      <c r="O1164" s="144"/>
      <c r="P1164" s="144"/>
      <c r="Q1164" s="144"/>
      <c r="R1164" s="144"/>
      <c r="S1164" s="144"/>
      <c r="T1164" s="144"/>
      <c r="U1164" s="144"/>
      <c r="V1164" s="144"/>
      <c r="W1164" s="144"/>
      <c r="X1164" s="144"/>
      <c r="Y1164" s="144"/>
      <c r="Z1164" s="144"/>
      <c r="AA1164" s="144"/>
      <c r="AB1164" s="144"/>
      <c r="AC1164" s="144"/>
      <c r="AD1164" s="144"/>
      <c r="AE1164" s="145">
        <v>290</v>
      </c>
      <c r="AF1164" s="97">
        <v>70</v>
      </c>
      <c r="AG1164" s="98">
        <v>103</v>
      </c>
      <c r="AH1164" s="99">
        <v>85</v>
      </c>
      <c r="AI1164" s="100">
        <v>60</v>
      </c>
      <c r="AJ1164" s="101">
        <v>85</v>
      </c>
      <c r="AK1164" s="102">
        <v>82</v>
      </c>
      <c r="AL1164" s="23">
        <f t="shared" si="0"/>
        <v>485</v>
      </c>
      <c r="AM1164" s="24" t="s">
        <v>95</v>
      </c>
      <c r="AN1164" s="25" t="s">
        <v>160</v>
      </c>
      <c r="AO1164" s="24" t="s">
        <v>144</v>
      </c>
      <c r="AP1164" s="26" t="s">
        <v>142</v>
      </c>
      <c r="AQ1164" s="150" t="s">
        <v>1792</v>
      </c>
      <c r="AR1164" s="24" t="s">
        <v>148</v>
      </c>
      <c r="AS1164" s="26">
        <v>1.5</v>
      </c>
      <c r="AT1164" s="26">
        <v>94.6</v>
      </c>
      <c r="AU1164" s="25">
        <v>42.9</v>
      </c>
      <c r="AV1164" s="31"/>
      <c r="AW1164" s="26">
        <v>2</v>
      </c>
      <c r="AX1164" s="26"/>
      <c r="AY1164" s="26"/>
      <c r="AZ1164" s="26"/>
      <c r="BA1164" s="25"/>
      <c r="BB1164" s="24">
        <v>243</v>
      </c>
      <c r="BC1164" s="26">
        <v>25</v>
      </c>
      <c r="BD1164" s="32" t="s">
        <v>288</v>
      </c>
      <c r="BE1164" s="32">
        <v>50</v>
      </c>
      <c r="BF1164" s="26" t="s">
        <v>128</v>
      </c>
      <c r="BG1164" s="26" t="s">
        <v>120</v>
      </c>
      <c r="BH1164" s="29">
        <v>35</v>
      </c>
      <c r="BI1164" s="26" t="s">
        <v>95</v>
      </c>
      <c r="BJ1164" s="25"/>
      <c r="BK1164" s="12"/>
      <c r="BL1164" s="204" t="str">
        <f t="shared" si="19"/>
        <v>insert into Pokemon values ( 1163, Bombirdier, level, 70,  103,  85, 60,  85,  82, trainer,  0)</v>
      </c>
    </row>
    <row r="1165" spans="1:64" ht="12.75" customHeight="1">
      <c r="A1165" s="12">
        <v>963</v>
      </c>
      <c r="B1165" s="149" t="s">
        <v>1793</v>
      </c>
      <c r="C1165" s="149"/>
      <c r="D1165" s="143"/>
      <c r="E1165" s="144"/>
      <c r="F1165" s="144"/>
      <c r="G1165" s="144"/>
      <c r="H1165" s="144"/>
      <c r="I1165" s="144"/>
      <c r="J1165" s="144"/>
      <c r="K1165" s="144"/>
      <c r="L1165" s="144"/>
      <c r="M1165" s="144"/>
      <c r="N1165" s="144"/>
      <c r="O1165" s="144"/>
      <c r="P1165" s="144"/>
      <c r="Q1165" s="144"/>
      <c r="R1165" s="144"/>
      <c r="S1165" s="144"/>
      <c r="T1165" s="144"/>
      <c r="U1165" s="144"/>
      <c r="V1165" s="144"/>
      <c r="W1165" s="144"/>
      <c r="X1165" s="144"/>
      <c r="Y1165" s="144"/>
      <c r="Z1165" s="144"/>
      <c r="AA1165" s="144"/>
      <c r="AB1165" s="144"/>
      <c r="AC1165" s="144"/>
      <c r="AD1165" s="144"/>
      <c r="AE1165" s="145">
        <v>291</v>
      </c>
      <c r="AF1165" s="97">
        <v>70</v>
      </c>
      <c r="AG1165" s="98">
        <v>45</v>
      </c>
      <c r="AH1165" s="99">
        <v>40</v>
      </c>
      <c r="AI1165" s="100">
        <v>45</v>
      </c>
      <c r="AJ1165" s="101">
        <v>40</v>
      </c>
      <c r="AK1165" s="102">
        <v>75</v>
      </c>
      <c r="AL1165" s="23">
        <f t="shared" si="0"/>
        <v>315</v>
      </c>
      <c r="AM1165" s="24" t="s">
        <v>103</v>
      </c>
      <c r="AN1165" s="25"/>
      <c r="AO1165" s="24" t="s">
        <v>455</v>
      </c>
      <c r="AP1165" s="26"/>
      <c r="AQ1165" s="150"/>
      <c r="AR1165" s="24" t="s">
        <v>207</v>
      </c>
      <c r="AS1165" s="26">
        <v>1.3</v>
      </c>
      <c r="AT1165" s="26">
        <v>132.69999999999999</v>
      </c>
      <c r="AU1165" s="25">
        <v>60.2</v>
      </c>
      <c r="AV1165" s="31"/>
      <c r="AW1165" s="26"/>
      <c r="AX1165" s="26"/>
      <c r="AY1165" s="26"/>
      <c r="AZ1165" s="26"/>
      <c r="BA1165" s="25">
        <v>1</v>
      </c>
      <c r="BB1165" s="24">
        <v>63</v>
      </c>
      <c r="BC1165" s="26">
        <v>200</v>
      </c>
      <c r="BD1165" s="32" t="s">
        <v>288</v>
      </c>
      <c r="BE1165" s="32">
        <v>50</v>
      </c>
      <c r="BF1165" s="26" t="s">
        <v>107</v>
      </c>
      <c r="BG1165" s="26" t="s">
        <v>120</v>
      </c>
      <c r="BH1165" s="29">
        <v>40</v>
      </c>
      <c r="BI1165" s="26" t="s">
        <v>156</v>
      </c>
      <c r="BJ1165" s="25" t="s">
        <v>456</v>
      </c>
      <c r="BK1165" s="12" t="s">
        <v>1794</v>
      </c>
      <c r="BL1165" s="204" t="str">
        <f t="shared" si="19"/>
        <v>insert into Pokemon values ( 1164, Finizen, level, 70,  45,  40, 45,  40,  75, trainer,  Lv. 38 (Union Circle))</v>
      </c>
    </row>
    <row r="1166" spans="1:64" ht="12.75" customHeight="1">
      <c r="A1166" s="12">
        <v>964</v>
      </c>
      <c r="B1166" s="149" t="s">
        <v>1795</v>
      </c>
      <c r="C1166" s="149"/>
      <c r="D1166" s="143"/>
      <c r="E1166" s="144"/>
      <c r="F1166" s="144"/>
      <c r="G1166" s="144"/>
      <c r="H1166" s="144"/>
      <c r="I1166" s="144"/>
      <c r="J1166" s="144"/>
      <c r="K1166" s="144"/>
      <c r="L1166" s="144"/>
      <c r="M1166" s="144"/>
      <c r="N1166" s="144"/>
      <c r="O1166" s="144"/>
      <c r="P1166" s="144"/>
      <c r="Q1166" s="144"/>
      <c r="R1166" s="144"/>
      <c r="S1166" s="144"/>
      <c r="T1166" s="144"/>
      <c r="U1166" s="144"/>
      <c r="V1166" s="144"/>
      <c r="W1166" s="144"/>
      <c r="X1166" s="144"/>
      <c r="Y1166" s="144"/>
      <c r="Z1166" s="144"/>
      <c r="AA1166" s="144"/>
      <c r="AB1166" s="144"/>
      <c r="AC1166" s="144"/>
      <c r="AD1166" s="144"/>
      <c r="AE1166" s="145">
        <v>292</v>
      </c>
      <c r="AF1166" s="97">
        <v>100</v>
      </c>
      <c r="AG1166" s="98">
        <v>70</v>
      </c>
      <c r="AH1166" s="99">
        <v>72</v>
      </c>
      <c r="AI1166" s="100">
        <v>53</v>
      </c>
      <c r="AJ1166" s="101">
        <v>62</v>
      </c>
      <c r="AK1166" s="102">
        <v>100</v>
      </c>
      <c r="AL1166" s="23">
        <f t="shared" si="0"/>
        <v>457</v>
      </c>
      <c r="AM1166" s="24" t="s">
        <v>103</v>
      </c>
      <c r="AN1166" s="25"/>
      <c r="AO1166" s="24" t="s">
        <v>1796</v>
      </c>
      <c r="AP1166" s="26"/>
      <c r="AQ1166" s="150"/>
      <c r="AR1166" s="24" t="s">
        <v>207</v>
      </c>
      <c r="AS1166" s="26">
        <v>1.3</v>
      </c>
      <c r="AT1166" s="26">
        <v>132.69999999999999</v>
      </c>
      <c r="AU1166" s="25">
        <v>60.2</v>
      </c>
      <c r="AV1166" s="31">
        <v>2</v>
      </c>
      <c r="AW1166" s="26"/>
      <c r="AX1166" s="26"/>
      <c r="AY1166" s="26"/>
      <c r="AZ1166" s="26"/>
      <c r="BA1166" s="25"/>
      <c r="BB1166" s="24">
        <v>160</v>
      </c>
      <c r="BC1166" s="26">
        <v>45</v>
      </c>
      <c r="BD1166" s="32" t="s">
        <v>288</v>
      </c>
      <c r="BE1166" s="32">
        <v>50</v>
      </c>
      <c r="BF1166" s="26" t="s">
        <v>107</v>
      </c>
      <c r="BG1166" s="26" t="s">
        <v>120</v>
      </c>
      <c r="BH1166" s="29">
        <v>40</v>
      </c>
      <c r="BI1166" s="26" t="s">
        <v>156</v>
      </c>
      <c r="BJ1166" s="25" t="s">
        <v>456</v>
      </c>
      <c r="BK1166" s="12"/>
      <c r="BL1166" s="204" t="str">
        <f t="shared" si="19"/>
        <v>insert into Pokemon values ( 1165, Palafin (Zero), level, 100,  70,  72, 53,  62,  100, trainer,  0)</v>
      </c>
    </row>
    <row r="1167" spans="1:64" ht="12.75" customHeight="1">
      <c r="A1167" s="12">
        <v>964.1</v>
      </c>
      <c r="B1167" s="149" t="s">
        <v>1797</v>
      </c>
      <c r="C1167" s="149"/>
      <c r="D1167" s="143"/>
      <c r="E1167" s="144"/>
      <c r="F1167" s="144"/>
      <c r="G1167" s="144"/>
      <c r="H1167" s="144"/>
      <c r="I1167" s="144"/>
      <c r="J1167" s="144"/>
      <c r="K1167" s="144"/>
      <c r="L1167" s="144"/>
      <c r="M1167" s="144"/>
      <c r="N1167" s="144"/>
      <c r="O1167" s="144"/>
      <c r="P1167" s="144"/>
      <c r="Q1167" s="144"/>
      <c r="R1167" s="144"/>
      <c r="S1167" s="144"/>
      <c r="T1167" s="144"/>
      <c r="U1167" s="144"/>
      <c r="V1167" s="144"/>
      <c r="W1167" s="144"/>
      <c r="X1167" s="144"/>
      <c r="Y1167" s="144"/>
      <c r="Z1167" s="144"/>
      <c r="AA1167" s="144"/>
      <c r="AB1167" s="144"/>
      <c r="AC1167" s="144"/>
      <c r="AD1167" s="144"/>
      <c r="AE1167" s="145">
        <v>292</v>
      </c>
      <c r="AF1167" s="97">
        <v>100</v>
      </c>
      <c r="AG1167" s="98">
        <v>160</v>
      </c>
      <c r="AH1167" s="99">
        <v>97</v>
      </c>
      <c r="AI1167" s="100">
        <v>106</v>
      </c>
      <c r="AJ1167" s="101">
        <v>87</v>
      </c>
      <c r="AK1167" s="102">
        <v>100</v>
      </c>
      <c r="AL1167" s="23">
        <f t="shared" si="0"/>
        <v>650</v>
      </c>
      <c r="AM1167" s="24" t="s">
        <v>103</v>
      </c>
      <c r="AN1167" s="25"/>
      <c r="AO1167" s="24" t="s">
        <v>1796</v>
      </c>
      <c r="AP1167" s="26"/>
      <c r="AQ1167" s="150"/>
      <c r="AR1167" s="24" t="s">
        <v>368</v>
      </c>
      <c r="AS1167" s="26">
        <v>1.8</v>
      </c>
      <c r="AT1167" s="26">
        <v>214.7</v>
      </c>
      <c r="AU1167" s="25">
        <v>97.4</v>
      </c>
      <c r="AV1167" s="31">
        <v>2</v>
      </c>
      <c r="AW1167" s="26"/>
      <c r="AX1167" s="26"/>
      <c r="AY1167" s="26"/>
      <c r="AZ1167" s="26"/>
      <c r="BA1167" s="25"/>
      <c r="BB1167" s="24">
        <v>160</v>
      </c>
      <c r="BC1167" s="26">
        <v>45</v>
      </c>
      <c r="BD1167" s="32" t="s">
        <v>288</v>
      </c>
      <c r="BE1167" s="32">
        <v>50</v>
      </c>
      <c r="BF1167" s="26" t="s">
        <v>107</v>
      </c>
      <c r="BG1167" s="26" t="s">
        <v>120</v>
      </c>
      <c r="BH1167" s="29">
        <v>40</v>
      </c>
      <c r="BI1167" s="26" t="s">
        <v>156</v>
      </c>
      <c r="BJ1167" s="25" t="s">
        <v>456</v>
      </c>
      <c r="BK1167" s="12"/>
      <c r="BL1167" s="204" t="str">
        <f t="shared" si="19"/>
        <v>insert into Pokemon values ( 1166, Palafin (Hero), level, 100,  160,  97, 106,  87,  100, trainer,  0)</v>
      </c>
    </row>
    <row r="1168" spans="1:64" ht="12.75" customHeight="1">
      <c r="A1168" s="12">
        <v>965</v>
      </c>
      <c r="B1168" s="149" t="s">
        <v>1798</v>
      </c>
      <c r="C1168" s="149"/>
      <c r="D1168" s="143"/>
      <c r="E1168" s="144"/>
      <c r="F1168" s="144"/>
      <c r="G1168" s="144"/>
      <c r="H1168" s="144"/>
      <c r="I1168" s="144"/>
      <c r="J1168" s="144"/>
      <c r="K1168" s="144"/>
      <c r="L1168" s="144"/>
      <c r="M1168" s="144"/>
      <c r="N1168" s="144"/>
      <c r="O1168" s="144"/>
      <c r="P1168" s="144"/>
      <c r="Q1168" s="144"/>
      <c r="R1168" s="144"/>
      <c r="S1168" s="144"/>
      <c r="T1168" s="144"/>
      <c r="U1168" s="144"/>
      <c r="V1168" s="144"/>
      <c r="W1168" s="144"/>
      <c r="X1168" s="144"/>
      <c r="Y1168" s="144"/>
      <c r="Z1168" s="144"/>
      <c r="AA1168" s="144"/>
      <c r="AB1168" s="144"/>
      <c r="AC1168" s="144"/>
      <c r="AD1168" s="144"/>
      <c r="AE1168" s="145">
        <v>293</v>
      </c>
      <c r="AF1168" s="97">
        <v>45</v>
      </c>
      <c r="AG1168" s="98">
        <v>70</v>
      </c>
      <c r="AH1168" s="99">
        <v>63</v>
      </c>
      <c r="AI1168" s="100">
        <v>30</v>
      </c>
      <c r="AJ1168" s="101">
        <v>45</v>
      </c>
      <c r="AK1168" s="102">
        <v>47</v>
      </c>
      <c r="AL1168" s="23">
        <f t="shared" si="0"/>
        <v>300</v>
      </c>
      <c r="AM1168" s="24" t="s">
        <v>192</v>
      </c>
      <c r="AN1168" s="25" t="s">
        <v>66</v>
      </c>
      <c r="AO1168" s="24" t="s">
        <v>385</v>
      </c>
      <c r="AP1168" s="26"/>
      <c r="AQ1168" s="150" t="s">
        <v>1035</v>
      </c>
      <c r="AR1168" s="24" t="s">
        <v>76</v>
      </c>
      <c r="AS1168" s="26">
        <v>1</v>
      </c>
      <c r="AT1168" s="26">
        <v>77.2</v>
      </c>
      <c r="AU1168" s="25">
        <v>35</v>
      </c>
      <c r="AV1168" s="31"/>
      <c r="AW1168" s="26">
        <v>1</v>
      </c>
      <c r="AX1168" s="26"/>
      <c r="AY1168" s="26"/>
      <c r="AZ1168" s="26"/>
      <c r="BA1168" s="25"/>
      <c r="BB1168" s="24">
        <v>60</v>
      </c>
      <c r="BC1168" s="26">
        <v>190</v>
      </c>
      <c r="BD1168" s="32" t="s">
        <v>119</v>
      </c>
      <c r="BE1168" s="32">
        <v>50</v>
      </c>
      <c r="BF1168" s="26" t="s">
        <v>313</v>
      </c>
      <c r="BG1168" s="26" t="s">
        <v>120</v>
      </c>
      <c r="BH1168" s="29">
        <v>20</v>
      </c>
      <c r="BI1168" s="26" t="s">
        <v>329</v>
      </c>
      <c r="BJ1168" s="25"/>
      <c r="BK1168" s="12" t="s">
        <v>339</v>
      </c>
      <c r="BL1168" s="204" t="str">
        <f t="shared" si="19"/>
        <v>insert into Pokemon values ( 1167, Varoom, level, 45,  70,  63, 30,  45,  47, trainer,  Lv. 40)</v>
      </c>
    </row>
    <row r="1169" spans="1:64" ht="12.75" customHeight="1">
      <c r="A1169" s="12">
        <v>966</v>
      </c>
      <c r="B1169" s="149" t="s">
        <v>1799</v>
      </c>
      <c r="C1169" s="149"/>
      <c r="D1169" s="143"/>
      <c r="E1169" s="144"/>
      <c r="F1169" s="144"/>
      <c r="G1169" s="144"/>
      <c r="H1169" s="144"/>
      <c r="I1169" s="144"/>
      <c r="J1169" s="144"/>
      <c r="K1169" s="144"/>
      <c r="L1169" s="144"/>
      <c r="M1169" s="144"/>
      <c r="N1169" s="144"/>
      <c r="O1169" s="144"/>
      <c r="P1169" s="144"/>
      <c r="Q1169" s="144"/>
      <c r="R1169" s="144"/>
      <c r="S1169" s="144"/>
      <c r="T1169" s="144"/>
      <c r="U1169" s="144"/>
      <c r="V1169" s="144"/>
      <c r="W1169" s="144"/>
      <c r="X1169" s="144"/>
      <c r="Y1169" s="144"/>
      <c r="Z1169" s="144"/>
      <c r="AA1169" s="144"/>
      <c r="AB1169" s="144"/>
      <c r="AC1169" s="144"/>
      <c r="AD1169" s="144"/>
      <c r="AE1169" s="145">
        <v>294</v>
      </c>
      <c r="AF1169" s="97">
        <v>80</v>
      </c>
      <c r="AG1169" s="98">
        <v>119</v>
      </c>
      <c r="AH1169" s="99">
        <v>90</v>
      </c>
      <c r="AI1169" s="100">
        <v>54</v>
      </c>
      <c r="AJ1169" s="101">
        <v>67</v>
      </c>
      <c r="AK1169" s="102">
        <v>90</v>
      </c>
      <c r="AL1169" s="23">
        <f t="shared" si="0"/>
        <v>500</v>
      </c>
      <c r="AM1169" s="24" t="s">
        <v>192</v>
      </c>
      <c r="AN1169" s="25" t="s">
        <v>66</v>
      </c>
      <c r="AO1169" s="24" t="s">
        <v>385</v>
      </c>
      <c r="AP1169" s="26"/>
      <c r="AQ1169" s="150" t="s">
        <v>462</v>
      </c>
      <c r="AR1169" s="24" t="s">
        <v>368</v>
      </c>
      <c r="AS1169" s="26">
        <v>1.8</v>
      </c>
      <c r="AT1169" s="26">
        <v>264.60000000000002</v>
      </c>
      <c r="AU1169" s="25">
        <v>120</v>
      </c>
      <c r="AV1169" s="31"/>
      <c r="AW1169" s="26">
        <v>2</v>
      </c>
      <c r="AX1169" s="26"/>
      <c r="AY1169" s="26"/>
      <c r="AZ1169" s="26"/>
      <c r="BA1169" s="25"/>
      <c r="BB1169" s="24">
        <v>175</v>
      </c>
      <c r="BC1169" s="26">
        <v>75</v>
      </c>
      <c r="BD1169" s="32" t="s">
        <v>119</v>
      </c>
      <c r="BE1169" s="32">
        <v>50</v>
      </c>
      <c r="BF1169" s="26" t="s">
        <v>313</v>
      </c>
      <c r="BG1169" s="26" t="s">
        <v>120</v>
      </c>
      <c r="BH1169" s="29">
        <v>20</v>
      </c>
      <c r="BI1169" s="26" t="s">
        <v>329</v>
      </c>
      <c r="BJ1169" s="25"/>
      <c r="BK1169" s="12"/>
      <c r="BL1169" s="204" t="str">
        <f t="shared" si="19"/>
        <v>insert into Pokemon values ( 1168, Revavroom, level, 80,  119,  90, 54,  67,  90, trainer,  0)</v>
      </c>
    </row>
    <row r="1170" spans="1:64" ht="12.75" customHeight="1">
      <c r="A1170" s="12">
        <v>967</v>
      </c>
      <c r="B1170" s="149" t="s">
        <v>1800</v>
      </c>
      <c r="C1170" s="149"/>
      <c r="D1170" s="143"/>
      <c r="E1170" s="144"/>
      <c r="F1170" s="144"/>
      <c r="G1170" s="144"/>
      <c r="H1170" s="144"/>
      <c r="I1170" s="144"/>
      <c r="J1170" s="144"/>
      <c r="K1170" s="144"/>
      <c r="L1170" s="144"/>
      <c r="M1170" s="144"/>
      <c r="N1170" s="144"/>
      <c r="O1170" s="144"/>
      <c r="P1170" s="144"/>
      <c r="Q1170" s="144"/>
      <c r="R1170" s="144"/>
      <c r="S1170" s="144"/>
      <c r="T1170" s="144"/>
      <c r="U1170" s="144"/>
      <c r="V1170" s="144"/>
      <c r="W1170" s="144"/>
      <c r="X1170" s="144"/>
      <c r="Y1170" s="144"/>
      <c r="Z1170" s="144"/>
      <c r="AA1170" s="144"/>
      <c r="AB1170" s="144"/>
      <c r="AC1170" s="144"/>
      <c r="AD1170" s="144"/>
      <c r="AE1170" s="145">
        <v>295</v>
      </c>
      <c r="AF1170" s="97">
        <v>70</v>
      </c>
      <c r="AG1170" s="98">
        <v>95</v>
      </c>
      <c r="AH1170" s="99">
        <v>65</v>
      </c>
      <c r="AI1170" s="100">
        <v>85</v>
      </c>
      <c r="AJ1170" s="101">
        <v>65</v>
      </c>
      <c r="AK1170" s="102">
        <v>121</v>
      </c>
      <c r="AL1170" s="23">
        <f t="shared" si="0"/>
        <v>501</v>
      </c>
      <c r="AM1170" s="24" t="s">
        <v>90</v>
      </c>
      <c r="AN1170" s="25" t="s">
        <v>141</v>
      </c>
      <c r="AO1170" s="24" t="s">
        <v>123</v>
      </c>
      <c r="AP1170" s="26"/>
      <c r="AQ1170" s="150" t="s">
        <v>348</v>
      </c>
      <c r="AR1170" s="24" t="s">
        <v>111</v>
      </c>
      <c r="AS1170" s="26">
        <v>1.6</v>
      </c>
      <c r="AT1170" s="26">
        <v>138.9</v>
      </c>
      <c r="AU1170" s="25">
        <v>63</v>
      </c>
      <c r="AV1170" s="31"/>
      <c r="AW1170" s="26"/>
      <c r="AX1170" s="26"/>
      <c r="AY1170" s="26"/>
      <c r="AZ1170" s="26"/>
      <c r="BA1170" s="25">
        <v>2</v>
      </c>
      <c r="BB1170" s="24">
        <v>175</v>
      </c>
      <c r="BC1170" s="26">
        <v>190</v>
      </c>
      <c r="BD1170" s="32" t="s">
        <v>70</v>
      </c>
      <c r="BE1170" s="32">
        <v>50</v>
      </c>
      <c r="BF1170" s="26" t="s">
        <v>71</v>
      </c>
      <c r="BG1170" s="26" t="s">
        <v>120</v>
      </c>
      <c r="BH1170" s="29">
        <v>30</v>
      </c>
      <c r="BI1170" s="26" t="s">
        <v>156</v>
      </c>
      <c r="BJ1170" s="25"/>
      <c r="BK1170" s="12"/>
      <c r="BL1170" s="204" t="str">
        <f t="shared" si="19"/>
        <v>insert into Pokemon values ( 1169, Cyclizar, level, 70,  95,  65, 85,  65,  121, trainer,  0)</v>
      </c>
    </row>
    <row r="1171" spans="1:64" ht="12.75" customHeight="1">
      <c r="A1171" s="12">
        <v>968</v>
      </c>
      <c r="B1171" s="149" t="s">
        <v>1801</v>
      </c>
      <c r="C1171" s="149"/>
      <c r="D1171" s="143"/>
      <c r="E1171" s="144"/>
      <c r="F1171" s="144"/>
      <c r="G1171" s="144"/>
      <c r="H1171" s="144"/>
      <c r="I1171" s="144"/>
      <c r="J1171" s="144"/>
      <c r="K1171" s="144"/>
      <c r="L1171" s="144"/>
      <c r="M1171" s="144"/>
      <c r="N1171" s="144"/>
      <c r="O1171" s="144"/>
      <c r="P1171" s="144"/>
      <c r="Q1171" s="144"/>
      <c r="R1171" s="144"/>
      <c r="S1171" s="144"/>
      <c r="T1171" s="144"/>
      <c r="U1171" s="144"/>
      <c r="V1171" s="144"/>
      <c r="W1171" s="144"/>
      <c r="X1171" s="144"/>
      <c r="Y1171" s="144"/>
      <c r="Z1171" s="144"/>
      <c r="AA1171" s="144"/>
      <c r="AB1171" s="144"/>
      <c r="AC1171" s="144"/>
      <c r="AD1171" s="144"/>
      <c r="AE1171" s="145">
        <v>296</v>
      </c>
      <c r="AF1171" s="97">
        <v>70</v>
      </c>
      <c r="AG1171" s="98">
        <v>85</v>
      </c>
      <c r="AH1171" s="99">
        <v>145</v>
      </c>
      <c r="AI1171" s="100">
        <v>60</v>
      </c>
      <c r="AJ1171" s="101">
        <v>55</v>
      </c>
      <c r="AK1171" s="102">
        <v>65</v>
      </c>
      <c r="AL1171" s="23">
        <f t="shared" si="0"/>
        <v>480</v>
      </c>
      <c r="AM1171" s="24" t="s">
        <v>192</v>
      </c>
      <c r="AN1171" s="25"/>
      <c r="AO1171" s="24" t="s">
        <v>1802</v>
      </c>
      <c r="AP1171" s="26"/>
      <c r="AQ1171" s="150" t="s">
        <v>188</v>
      </c>
      <c r="AR1171" s="24" t="s">
        <v>488</v>
      </c>
      <c r="AS1171" s="26">
        <v>2.5</v>
      </c>
      <c r="AT1171" s="26">
        <v>683.4</v>
      </c>
      <c r="AU1171" s="25">
        <v>310</v>
      </c>
      <c r="AV1171" s="31"/>
      <c r="AW1171" s="26"/>
      <c r="AX1171" s="26">
        <v>2</v>
      </c>
      <c r="AY1171" s="26"/>
      <c r="AZ1171" s="26"/>
      <c r="BA1171" s="25"/>
      <c r="BB1171" s="24">
        <v>240</v>
      </c>
      <c r="BC1171" s="26">
        <v>25</v>
      </c>
      <c r="BD1171" s="32" t="s">
        <v>288</v>
      </c>
      <c r="BE1171" s="32">
        <v>50</v>
      </c>
      <c r="BF1171" s="26" t="s">
        <v>218</v>
      </c>
      <c r="BG1171" s="26" t="s">
        <v>120</v>
      </c>
      <c r="BH1171" s="29">
        <v>35</v>
      </c>
      <c r="BI1171" s="26" t="s">
        <v>156</v>
      </c>
      <c r="BJ1171" s="25"/>
      <c r="BK1171" s="12"/>
      <c r="BL1171" s="204" t="str">
        <f t="shared" si="19"/>
        <v>insert into Pokemon values ( 1170, Orthworm, level, 70,  85,  145, 60,  55,  65, trainer,  0)</v>
      </c>
    </row>
    <row r="1172" spans="1:64" ht="12.75" customHeight="1">
      <c r="A1172" s="12">
        <v>969</v>
      </c>
      <c r="B1172" s="149" t="s">
        <v>1803</v>
      </c>
      <c r="C1172" s="149"/>
      <c r="D1172" s="143"/>
      <c r="E1172" s="144"/>
      <c r="F1172" s="144"/>
      <c r="G1172" s="144"/>
      <c r="H1172" s="144"/>
      <c r="I1172" s="144"/>
      <c r="J1172" s="144"/>
      <c r="K1172" s="144"/>
      <c r="L1172" s="144"/>
      <c r="M1172" s="144"/>
      <c r="N1172" s="144"/>
      <c r="O1172" s="144"/>
      <c r="P1172" s="144"/>
      <c r="Q1172" s="144"/>
      <c r="R1172" s="144"/>
      <c r="S1172" s="144"/>
      <c r="T1172" s="144"/>
      <c r="U1172" s="144"/>
      <c r="V1172" s="144"/>
      <c r="W1172" s="144"/>
      <c r="X1172" s="144"/>
      <c r="Y1172" s="144"/>
      <c r="Z1172" s="144"/>
      <c r="AA1172" s="144"/>
      <c r="AB1172" s="144"/>
      <c r="AC1172" s="144"/>
      <c r="AD1172" s="144"/>
      <c r="AE1172" s="145">
        <v>308</v>
      </c>
      <c r="AF1172" s="97">
        <v>48</v>
      </c>
      <c r="AG1172" s="98">
        <v>35</v>
      </c>
      <c r="AH1172" s="99">
        <v>42</v>
      </c>
      <c r="AI1172" s="100">
        <v>105</v>
      </c>
      <c r="AJ1172" s="101">
        <v>60</v>
      </c>
      <c r="AK1172" s="102">
        <v>60</v>
      </c>
      <c r="AL1172" s="23">
        <f t="shared" si="0"/>
        <v>350</v>
      </c>
      <c r="AM1172" s="24" t="s">
        <v>292</v>
      </c>
      <c r="AN1172" s="25" t="s">
        <v>66</v>
      </c>
      <c r="AO1172" s="24" t="s">
        <v>1804</v>
      </c>
      <c r="AP1172" s="26"/>
      <c r="AQ1172" s="150" t="s">
        <v>1805</v>
      </c>
      <c r="AR1172" s="24" t="s">
        <v>69</v>
      </c>
      <c r="AS1172" s="26">
        <v>0.7</v>
      </c>
      <c r="AT1172" s="26">
        <v>17.600000000000001</v>
      </c>
      <c r="AU1172" s="25">
        <v>8</v>
      </c>
      <c r="AV1172" s="31"/>
      <c r="AW1172" s="26"/>
      <c r="AX1172" s="26"/>
      <c r="AY1172" s="26">
        <v>1</v>
      </c>
      <c r="AZ1172" s="26"/>
      <c r="BA1172" s="25"/>
      <c r="BB1172" s="24">
        <v>70</v>
      </c>
      <c r="BC1172" s="26">
        <v>70</v>
      </c>
      <c r="BD1172" s="32" t="s">
        <v>70</v>
      </c>
      <c r="BE1172" s="32">
        <v>50</v>
      </c>
      <c r="BF1172" s="26" t="s">
        <v>107</v>
      </c>
      <c r="BG1172" s="26" t="s">
        <v>120</v>
      </c>
      <c r="BH1172" s="29">
        <v>30</v>
      </c>
      <c r="BI1172" s="26" t="s">
        <v>329</v>
      </c>
      <c r="BJ1172" s="25"/>
      <c r="BK1172" s="12" t="s">
        <v>432</v>
      </c>
      <c r="BL1172" s="204" t="str">
        <f t="shared" si="19"/>
        <v>insert into Pokemon values ( 1171, Glimmet, level, 48,  35,  42, 105,  60,  60, trainer,  Lv. 35)</v>
      </c>
    </row>
    <row r="1173" spans="1:64" ht="12.75" customHeight="1">
      <c r="A1173" s="12">
        <v>970</v>
      </c>
      <c r="B1173" s="149" t="s">
        <v>1806</v>
      </c>
      <c r="C1173" s="149"/>
      <c r="D1173" s="143"/>
      <c r="E1173" s="144"/>
      <c r="F1173" s="144"/>
      <c r="G1173" s="144"/>
      <c r="H1173" s="144"/>
      <c r="I1173" s="144"/>
      <c r="J1173" s="144"/>
      <c r="K1173" s="144"/>
      <c r="L1173" s="144"/>
      <c r="M1173" s="144"/>
      <c r="N1173" s="144"/>
      <c r="O1173" s="144"/>
      <c r="P1173" s="144"/>
      <c r="Q1173" s="144"/>
      <c r="R1173" s="144"/>
      <c r="S1173" s="144"/>
      <c r="T1173" s="144"/>
      <c r="U1173" s="144"/>
      <c r="V1173" s="144"/>
      <c r="W1173" s="144"/>
      <c r="X1173" s="144"/>
      <c r="Y1173" s="144"/>
      <c r="Z1173" s="144"/>
      <c r="AA1173" s="144"/>
      <c r="AB1173" s="144"/>
      <c r="AC1173" s="144"/>
      <c r="AD1173" s="144"/>
      <c r="AE1173" s="145">
        <v>309</v>
      </c>
      <c r="AF1173" s="97">
        <v>83</v>
      </c>
      <c r="AG1173" s="98">
        <v>55</v>
      </c>
      <c r="AH1173" s="99">
        <v>90</v>
      </c>
      <c r="AI1173" s="100">
        <v>130</v>
      </c>
      <c r="AJ1173" s="101">
        <v>81</v>
      </c>
      <c r="AK1173" s="102">
        <v>86</v>
      </c>
      <c r="AL1173" s="23">
        <f t="shared" si="0"/>
        <v>525</v>
      </c>
      <c r="AM1173" s="24" t="s">
        <v>292</v>
      </c>
      <c r="AN1173" s="25" t="s">
        <v>66</v>
      </c>
      <c r="AO1173" s="24" t="s">
        <v>1804</v>
      </c>
      <c r="AP1173" s="26"/>
      <c r="AQ1173" s="150" t="s">
        <v>1805</v>
      </c>
      <c r="AR1173" s="24" t="s">
        <v>148</v>
      </c>
      <c r="AS1173" s="26">
        <v>1.5</v>
      </c>
      <c r="AT1173" s="26">
        <v>99.2</v>
      </c>
      <c r="AU1173" s="25">
        <v>45</v>
      </c>
      <c r="AV1173" s="31"/>
      <c r="AW1173" s="26"/>
      <c r="AX1173" s="26"/>
      <c r="AY1173" s="26">
        <v>2</v>
      </c>
      <c r="AZ1173" s="26"/>
      <c r="BA1173" s="25"/>
      <c r="BB1173" s="24">
        <v>184</v>
      </c>
      <c r="BC1173" s="26">
        <v>25</v>
      </c>
      <c r="BD1173" s="32" t="s">
        <v>70</v>
      </c>
      <c r="BE1173" s="32">
        <v>50</v>
      </c>
      <c r="BF1173" s="26" t="s">
        <v>107</v>
      </c>
      <c r="BG1173" s="26" t="s">
        <v>120</v>
      </c>
      <c r="BH1173" s="29">
        <v>30</v>
      </c>
      <c r="BI1173" s="26" t="s">
        <v>329</v>
      </c>
      <c r="BJ1173" s="25"/>
      <c r="BK1173" s="12"/>
      <c r="BL1173" s="204" t="str">
        <f t="shared" si="19"/>
        <v>insert into Pokemon values ( 1172, Glimmora, level, 83,  55,  90, 130,  81,  86, trainer,  0)</v>
      </c>
    </row>
    <row r="1174" spans="1:64" ht="12.75" customHeight="1">
      <c r="A1174" s="12">
        <v>971</v>
      </c>
      <c r="B1174" s="149" t="s">
        <v>1807</v>
      </c>
      <c r="C1174" s="149"/>
      <c r="D1174" s="143"/>
      <c r="E1174" s="144"/>
      <c r="F1174" s="144"/>
      <c r="G1174" s="144"/>
      <c r="H1174" s="144"/>
      <c r="I1174" s="144"/>
      <c r="J1174" s="144"/>
      <c r="K1174" s="144"/>
      <c r="L1174" s="144"/>
      <c r="M1174" s="144"/>
      <c r="N1174" s="144"/>
      <c r="O1174" s="144"/>
      <c r="P1174" s="144"/>
      <c r="Q1174" s="144"/>
      <c r="R1174" s="144"/>
      <c r="S1174" s="144"/>
      <c r="T1174" s="144"/>
      <c r="U1174" s="144"/>
      <c r="V1174" s="144"/>
      <c r="W1174" s="144"/>
      <c r="X1174" s="144"/>
      <c r="Y1174" s="144"/>
      <c r="Z1174" s="144"/>
      <c r="AA1174" s="144"/>
      <c r="AB1174" s="144"/>
      <c r="AC1174" s="144"/>
      <c r="AD1174" s="144"/>
      <c r="AE1174" s="145">
        <v>311</v>
      </c>
      <c r="AF1174" s="97">
        <v>50</v>
      </c>
      <c r="AG1174" s="98">
        <v>61</v>
      </c>
      <c r="AH1174" s="99">
        <v>60</v>
      </c>
      <c r="AI1174" s="100">
        <v>30</v>
      </c>
      <c r="AJ1174" s="101">
        <v>55</v>
      </c>
      <c r="AK1174" s="102">
        <v>34</v>
      </c>
      <c r="AL1174" s="23">
        <f t="shared" si="0"/>
        <v>290</v>
      </c>
      <c r="AM1174" s="24" t="s">
        <v>389</v>
      </c>
      <c r="AN1174" s="25"/>
      <c r="AO1174" s="24" t="s">
        <v>263</v>
      </c>
      <c r="AP1174" s="26"/>
      <c r="AQ1174" s="150" t="s">
        <v>1808</v>
      </c>
      <c r="AR1174" s="24" t="s">
        <v>88</v>
      </c>
      <c r="AS1174" s="26">
        <v>0.6</v>
      </c>
      <c r="AT1174" s="26">
        <v>77.2</v>
      </c>
      <c r="AU1174" s="25">
        <v>35</v>
      </c>
      <c r="AV1174" s="31"/>
      <c r="AW1174" s="26">
        <v>1</v>
      </c>
      <c r="AX1174" s="26"/>
      <c r="AY1174" s="26"/>
      <c r="AZ1174" s="26"/>
      <c r="BA1174" s="25"/>
      <c r="BB1174" s="24">
        <v>58</v>
      </c>
      <c r="BC1174" s="26">
        <v>120</v>
      </c>
      <c r="BD1174" s="32" t="s">
        <v>70</v>
      </c>
      <c r="BE1174" s="32">
        <v>50</v>
      </c>
      <c r="BF1174" s="26" t="s">
        <v>128</v>
      </c>
      <c r="BG1174" s="26" t="s">
        <v>120</v>
      </c>
      <c r="BH1174" s="29">
        <v>20</v>
      </c>
      <c r="BI1174" s="26" t="s">
        <v>156</v>
      </c>
      <c r="BJ1174" s="25"/>
      <c r="BK1174" s="12" t="s">
        <v>1809</v>
      </c>
      <c r="BL1174" s="204" t="str">
        <f t="shared" si="19"/>
        <v>insert into Pokemon values ( 1173, Greavard, level, 50,  61,  60, 30,  55,  34, trainer,  Lv. 30 (Night))</v>
      </c>
    </row>
    <row r="1175" spans="1:64" ht="12.75" customHeight="1">
      <c r="A1175" s="12">
        <v>972</v>
      </c>
      <c r="B1175" s="149" t="s">
        <v>1810</v>
      </c>
      <c r="C1175" s="149"/>
      <c r="D1175" s="143"/>
      <c r="E1175" s="144"/>
      <c r="F1175" s="144"/>
      <c r="G1175" s="144"/>
      <c r="H1175" s="144"/>
      <c r="I1175" s="144"/>
      <c r="J1175" s="144"/>
      <c r="K1175" s="144"/>
      <c r="L1175" s="144"/>
      <c r="M1175" s="144"/>
      <c r="N1175" s="144"/>
      <c r="O1175" s="144"/>
      <c r="P1175" s="144"/>
      <c r="Q1175" s="144"/>
      <c r="R1175" s="144"/>
      <c r="S1175" s="144"/>
      <c r="T1175" s="144"/>
      <c r="U1175" s="144"/>
      <c r="V1175" s="144"/>
      <c r="W1175" s="144"/>
      <c r="X1175" s="144"/>
      <c r="Y1175" s="144"/>
      <c r="Z1175" s="144"/>
      <c r="AA1175" s="144"/>
      <c r="AB1175" s="144"/>
      <c r="AC1175" s="144"/>
      <c r="AD1175" s="144"/>
      <c r="AE1175" s="145">
        <v>312</v>
      </c>
      <c r="AF1175" s="97">
        <v>72</v>
      </c>
      <c r="AG1175" s="98">
        <v>101</v>
      </c>
      <c r="AH1175" s="99">
        <v>100</v>
      </c>
      <c r="AI1175" s="100">
        <v>50</v>
      </c>
      <c r="AJ1175" s="101">
        <v>97</v>
      </c>
      <c r="AK1175" s="102">
        <v>68</v>
      </c>
      <c r="AL1175" s="23">
        <f t="shared" si="0"/>
        <v>488</v>
      </c>
      <c r="AM1175" s="24" t="s">
        <v>389</v>
      </c>
      <c r="AN1175" s="25"/>
      <c r="AO1175" s="24" t="s">
        <v>189</v>
      </c>
      <c r="AP1175" s="26"/>
      <c r="AQ1175" s="150" t="s">
        <v>1808</v>
      </c>
      <c r="AR1175" s="24" t="s">
        <v>79</v>
      </c>
      <c r="AS1175" s="26">
        <v>2</v>
      </c>
      <c r="AT1175" s="26">
        <v>33.1</v>
      </c>
      <c r="AU1175" s="25">
        <v>15</v>
      </c>
      <c r="AV1175" s="31"/>
      <c r="AW1175" s="26">
        <v>2</v>
      </c>
      <c r="AX1175" s="26"/>
      <c r="AY1175" s="26"/>
      <c r="AZ1175" s="26"/>
      <c r="BA1175" s="25"/>
      <c r="BB1175" s="24">
        <v>171</v>
      </c>
      <c r="BC1175" s="26">
        <v>60</v>
      </c>
      <c r="BD1175" s="32" t="s">
        <v>70</v>
      </c>
      <c r="BE1175" s="32">
        <v>50</v>
      </c>
      <c r="BF1175" s="26" t="s">
        <v>128</v>
      </c>
      <c r="BG1175" s="26" t="s">
        <v>120</v>
      </c>
      <c r="BH1175" s="29">
        <v>20</v>
      </c>
      <c r="BI1175" s="26" t="s">
        <v>156</v>
      </c>
      <c r="BJ1175" s="25"/>
      <c r="BK1175" s="12"/>
      <c r="BL1175" s="204" t="str">
        <f t="shared" si="19"/>
        <v>insert into Pokemon values ( 1174, Houndstone, level, 72,  101,  100, 50,  97,  68, trainer,  0)</v>
      </c>
    </row>
    <row r="1176" spans="1:64" ht="12.75" customHeight="1">
      <c r="A1176" s="12">
        <v>973</v>
      </c>
      <c r="B1176" s="149" t="s">
        <v>1811</v>
      </c>
      <c r="C1176" s="149"/>
      <c r="D1176" s="143"/>
      <c r="E1176" s="144"/>
      <c r="F1176" s="144"/>
      <c r="G1176" s="144"/>
      <c r="H1176" s="144"/>
      <c r="I1176" s="144"/>
      <c r="J1176" s="144"/>
      <c r="K1176" s="144"/>
      <c r="L1176" s="144"/>
      <c r="M1176" s="144"/>
      <c r="N1176" s="144"/>
      <c r="O1176" s="144"/>
      <c r="P1176" s="144"/>
      <c r="Q1176" s="144"/>
      <c r="R1176" s="144"/>
      <c r="S1176" s="144"/>
      <c r="T1176" s="144"/>
      <c r="U1176" s="144"/>
      <c r="V1176" s="144"/>
      <c r="W1176" s="144"/>
      <c r="X1176" s="144"/>
      <c r="Y1176" s="144"/>
      <c r="Z1176" s="144"/>
      <c r="AA1176" s="144"/>
      <c r="AB1176" s="144"/>
      <c r="AC1176" s="144"/>
      <c r="AD1176" s="144"/>
      <c r="AE1176" s="145">
        <v>346</v>
      </c>
      <c r="AF1176" s="97">
        <v>82</v>
      </c>
      <c r="AG1176" s="98">
        <v>115</v>
      </c>
      <c r="AH1176" s="99">
        <v>74</v>
      </c>
      <c r="AI1176" s="100">
        <v>75</v>
      </c>
      <c r="AJ1176" s="101">
        <v>64</v>
      </c>
      <c r="AK1176" s="102">
        <v>90</v>
      </c>
      <c r="AL1176" s="23">
        <f t="shared" si="0"/>
        <v>500</v>
      </c>
      <c r="AM1176" s="24" t="s">
        <v>95</v>
      </c>
      <c r="AN1176" s="25" t="s">
        <v>280</v>
      </c>
      <c r="AO1176" s="24" t="s">
        <v>363</v>
      </c>
      <c r="AP1176" s="26" t="s">
        <v>143</v>
      </c>
      <c r="AQ1176" s="150" t="s">
        <v>1812</v>
      </c>
      <c r="AR1176" s="24" t="s">
        <v>111</v>
      </c>
      <c r="AS1176" s="26">
        <v>1.6</v>
      </c>
      <c r="AT1176" s="26">
        <v>81.599999999999994</v>
      </c>
      <c r="AU1176" s="25">
        <v>37</v>
      </c>
      <c r="AV1176" s="31"/>
      <c r="AW1176" s="26">
        <v>2</v>
      </c>
      <c r="AX1176" s="26"/>
      <c r="AY1176" s="26"/>
      <c r="AZ1176" s="26"/>
      <c r="BA1176" s="25"/>
      <c r="BB1176" s="24">
        <v>175</v>
      </c>
      <c r="BC1176" s="26">
        <v>100</v>
      </c>
      <c r="BD1176" s="32" t="s">
        <v>70</v>
      </c>
      <c r="BE1176" s="32">
        <v>50</v>
      </c>
      <c r="BF1176" s="26" t="s">
        <v>218</v>
      </c>
      <c r="BG1176" s="26" t="s">
        <v>120</v>
      </c>
      <c r="BH1176" s="29">
        <v>20</v>
      </c>
      <c r="BI1176" s="26" t="s">
        <v>95</v>
      </c>
      <c r="BJ1176" s="25"/>
      <c r="BK1176" s="12"/>
      <c r="BL1176" s="204" t="str">
        <f t="shared" si="19"/>
        <v>insert into Pokemon values ( 1175, Flamigo, level, 82,  115,  74, 75,  64,  90, trainer,  0)</v>
      </c>
    </row>
    <row r="1177" spans="1:64" ht="12.75" customHeight="1">
      <c r="A1177" s="12">
        <v>974</v>
      </c>
      <c r="B1177" s="149" t="s">
        <v>1813</v>
      </c>
      <c r="C1177" s="149"/>
      <c r="D1177" s="143"/>
      <c r="E1177" s="144"/>
      <c r="F1177" s="144"/>
      <c r="G1177" s="144"/>
      <c r="H1177" s="144"/>
      <c r="I1177" s="144"/>
      <c r="J1177" s="144"/>
      <c r="K1177" s="144"/>
      <c r="L1177" s="144"/>
      <c r="M1177" s="144"/>
      <c r="N1177" s="144"/>
      <c r="O1177" s="144"/>
      <c r="P1177" s="144"/>
      <c r="Q1177" s="144"/>
      <c r="R1177" s="144"/>
      <c r="S1177" s="144"/>
      <c r="T1177" s="144"/>
      <c r="U1177" s="144"/>
      <c r="V1177" s="144"/>
      <c r="W1177" s="144"/>
      <c r="X1177" s="144"/>
      <c r="Y1177" s="144"/>
      <c r="Z1177" s="144"/>
      <c r="AA1177" s="144"/>
      <c r="AB1177" s="144"/>
      <c r="AC1177" s="144"/>
      <c r="AD1177" s="144"/>
      <c r="AE1177" s="145">
        <v>361</v>
      </c>
      <c r="AF1177" s="97">
        <v>108</v>
      </c>
      <c r="AG1177" s="98">
        <v>68</v>
      </c>
      <c r="AH1177" s="99">
        <v>45</v>
      </c>
      <c r="AI1177" s="100">
        <v>30</v>
      </c>
      <c r="AJ1177" s="101">
        <v>40</v>
      </c>
      <c r="AK1177" s="102">
        <v>43</v>
      </c>
      <c r="AL1177" s="23">
        <f t="shared" si="0"/>
        <v>334</v>
      </c>
      <c r="AM1177" s="24" t="s">
        <v>191</v>
      </c>
      <c r="AN1177" s="25"/>
      <c r="AO1177" s="24" t="s">
        <v>82</v>
      </c>
      <c r="AP1177" s="26" t="s">
        <v>193</v>
      </c>
      <c r="AQ1177" s="150" t="s">
        <v>206</v>
      </c>
      <c r="AR1177" s="24" t="s">
        <v>167</v>
      </c>
      <c r="AS1177" s="26">
        <v>1.2</v>
      </c>
      <c r="AT1177" s="26">
        <v>99.2</v>
      </c>
      <c r="AU1177" s="25">
        <v>45</v>
      </c>
      <c r="AV1177" s="31">
        <v>1</v>
      </c>
      <c r="AW1177" s="26"/>
      <c r="AX1177" s="26"/>
      <c r="AY1177" s="26"/>
      <c r="AZ1177" s="26"/>
      <c r="BA1177" s="25"/>
      <c r="BB1177" s="24">
        <v>67</v>
      </c>
      <c r="BC1177" s="26">
        <v>150</v>
      </c>
      <c r="BD1177" s="32" t="s">
        <v>70</v>
      </c>
      <c r="BE1177" s="32">
        <v>50</v>
      </c>
      <c r="BF1177" s="26" t="s">
        <v>128</v>
      </c>
      <c r="BG1177" s="26" t="s">
        <v>120</v>
      </c>
      <c r="BH1177" s="29">
        <v>25</v>
      </c>
      <c r="BI1177" s="26" t="s">
        <v>156</v>
      </c>
      <c r="BJ1177" s="25"/>
      <c r="BK1177" s="12" t="s">
        <v>195</v>
      </c>
      <c r="BL1177" s="204" t="str">
        <f t="shared" si="19"/>
        <v>insert into Pokemon values ( 1176, Cetoddle, level, 108,  68,  45, 30,  40,  43, trainer,  Ice Stone)</v>
      </c>
    </row>
    <row r="1178" spans="1:64" ht="12.75" customHeight="1">
      <c r="A1178" s="12">
        <v>975</v>
      </c>
      <c r="B1178" s="149" t="s">
        <v>1814</v>
      </c>
      <c r="C1178" s="149"/>
      <c r="D1178" s="143"/>
      <c r="E1178" s="144"/>
      <c r="F1178" s="144"/>
      <c r="G1178" s="144"/>
      <c r="H1178" s="144"/>
      <c r="I1178" s="144"/>
      <c r="J1178" s="144"/>
      <c r="K1178" s="144"/>
      <c r="L1178" s="144"/>
      <c r="M1178" s="144"/>
      <c r="N1178" s="144"/>
      <c r="O1178" s="144"/>
      <c r="P1178" s="144"/>
      <c r="Q1178" s="144"/>
      <c r="R1178" s="144"/>
      <c r="S1178" s="144"/>
      <c r="T1178" s="144"/>
      <c r="U1178" s="144"/>
      <c r="V1178" s="144"/>
      <c r="W1178" s="144"/>
      <c r="X1178" s="144"/>
      <c r="Y1178" s="144"/>
      <c r="Z1178" s="144"/>
      <c r="AA1178" s="144"/>
      <c r="AB1178" s="144"/>
      <c r="AC1178" s="144"/>
      <c r="AD1178" s="144"/>
      <c r="AE1178" s="145">
        <v>362</v>
      </c>
      <c r="AF1178" s="97">
        <v>170</v>
      </c>
      <c r="AG1178" s="98">
        <v>113</v>
      </c>
      <c r="AH1178" s="99">
        <v>65</v>
      </c>
      <c r="AI1178" s="100">
        <v>45</v>
      </c>
      <c r="AJ1178" s="101">
        <v>55</v>
      </c>
      <c r="AK1178" s="102">
        <v>73</v>
      </c>
      <c r="AL1178" s="23">
        <f t="shared" si="0"/>
        <v>521</v>
      </c>
      <c r="AM1178" s="24" t="s">
        <v>191</v>
      </c>
      <c r="AN1178" s="25"/>
      <c r="AO1178" s="24" t="s">
        <v>82</v>
      </c>
      <c r="AP1178" s="26" t="s">
        <v>194</v>
      </c>
      <c r="AQ1178" s="150" t="s">
        <v>206</v>
      </c>
      <c r="AR1178" s="24" t="s">
        <v>881</v>
      </c>
      <c r="AS1178" s="26">
        <v>4.5</v>
      </c>
      <c r="AT1178" s="26">
        <v>1543.2</v>
      </c>
      <c r="AU1178" s="25">
        <v>700</v>
      </c>
      <c r="AV1178" s="31">
        <v>2</v>
      </c>
      <c r="AW1178" s="26"/>
      <c r="AX1178" s="26"/>
      <c r="AY1178" s="26"/>
      <c r="AZ1178" s="26"/>
      <c r="BA1178" s="25"/>
      <c r="BB1178" s="24">
        <v>182</v>
      </c>
      <c r="BC1178" s="26">
        <v>50</v>
      </c>
      <c r="BD1178" s="32" t="s">
        <v>70</v>
      </c>
      <c r="BE1178" s="32">
        <v>50</v>
      </c>
      <c r="BF1178" s="26" t="s">
        <v>128</v>
      </c>
      <c r="BG1178" s="26" t="s">
        <v>120</v>
      </c>
      <c r="BH1178" s="29">
        <v>25</v>
      </c>
      <c r="BI1178" s="26" t="s">
        <v>156</v>
      </c>
      <c r="BJ1178" s="25"/>
      <c r="BK1178" s="12"/>
      <c r="BL1178" s="204" t="str">
        <f t="shared" si="19"/>
        <v>insert into Pokemon values ( 1177, Cetitan, level, 170,  113,  65, 45,  55,  73, trainer,  0)</v>
      </c>
    </row>
    <row r="1179" spans="1:64" ht="12.75" customHeight="1">
      <c r="A1179" s="12">
        <v>976</v>
      </c>
      <c r="B1179" s="149" t="s">
        <v>1815</v>
      </c>
      <c r="C1179" s="149"/>
      <c r="D1179" s="143"/>
      <c r="E1179" s="144"/>
      <c r="F1179" s="144"/>
      <c r="G1179" s="144"/>
      <c r="H1179" s="144"/>
      <c r="I1179" s="144"/>
      <c r="J1179" s="144"/>
      <c r="K1179" s="144"/>
      <c r="L1179" s="144"/>
      <c r="M1179" s="144"/>
      <c r="N1179" s="144"/>
      <c r="O1179" s="144"/>
      <c r="P1179" s="144"/>
      <c r="Q1179" s="144"/>
      <c r="R1179" s="144"/>
      <c r="S1179" s="144"/>
      <c r="T1179" s="144"/>
      <c r="U1179" s="144"/>
      <c r="V1179" s="144"/>
      <c r="W1179" s="144"/>
      <c r="X1179" s="144"/>
      <c r="Y1179" s="144"/>
      <c r="Z1179" s="144"/>
      <c r="AA1179" s="144"/>
      <c r="AB1179" s="144"/>
      <c r="AC1179" s="144"/>
      <c r="AD1179" s="144"/>
      <c r="AE1179" s="145">
        <v>373</v>
      </c>
      <c r="AF1179" s="97">
        <v>90</v>
      </c>
      <c r="AG1179" s="98">
        <v>102</v>
      </c>
      <c r="AH1179" s="99">
        <v>73</v>
      </c>
      <c r="AI1179" s="100">
        <v>78</v>
      </c>
      <c r="AJ1179" s="101">
        <v>65</v>
      </c>
      <c r="AK1179" s="102">
        <v>70</v>
      </c>
      <c r="AL1179" s="23">
        <f t="shared" si="0"/>
        <v>478</v>
      </c>
      <c r="AM1179" s="24" t="s">
        <v>103</v>
      </c>
      <c r="AN1179" s="25" t="s">
        <v>184</v>
      </c>
      <c r="AO1179" s="24" t="s">
        <v>473</v>
      </c>
      <c r="AP1179" s="26"/>
      <c r="AQ1179" s="150" t="s">
        <v>1012</v>
      </c>
      <c r="AR1179" s="24" t="s">
        <v>488</v>
      </c>
      <c r="AS1179" s="26">
        <v>2.5</v>
      </c>
      <c r="AT1179" s="26">
        <v>198.4</v>
      </c>
      <c r="AU1179" s="25">
        <v>90</v>
      </c>
      <c r="AV1179" s="31"/>
      <c r="AW1179" s="26">
        <v>2</v>
      </c>
      <c r="AX1179" s="26"/>
      <c r="AY1179" s="26"/>
      <c r="AZ1179" s="26"/>
      <c r="BA1179" s="25"/>
      <c r="BB1179" s="24">
        <v>167</v>
      </c>
      <c r="BC1179" s="26">
        <v>100</v>
      </c>
      <c r="BD1179" s="32" t="s">
        <v>217</v>
      </c>
      <c r="BE1179" s="32">
        <v>50</v>
      </c>
      <c r="BF1179" s="26" t="s">
        <v>313</v>
      </c>
      <c r="BG1179" s="26" t="s">
        <v>120</v>
      </c>
      <c r="BH1179" s="29">
        <v>20</v>
      </c>
      <c r="BI1179" s="26" t="s">
        <v>456</v>
      </c>
      <c r="BJ1179" s="25"/>
      <c r="BK1179" s="12"/>
      <c r="BL1179" s="204" t="str">
        <f t="shared" si="19"/>
        <v>insert into Pokemon values ( 1178, Veluza, level, 90,  102,  73, 78,  65,  70, trainer,  0)</v>
      </c>
    </row>
    <row r="1180" spans="1:64" ht="12.75" customHeight="1">
      <c r="A1180" s="12">
        <v>977</v>
      </c>
      <c r="B1180" s="149" t="s">
        <v>1816</v>
      </c>
      <c r="C1180" s="149"/>
      <c r="D1180" s="143"/>
      <c r="E1180" s="144"/>
      <c r="F1180" s="144"/>
      <c r="G1180" s="144"/>
      <c r="H1180" s="144"/>
      <c r="I1180" s="144"/>
      <c r="J1180" s="144"/>
      <c r="K1180" s="144"/>
      <c r="L1180" s="144"/>
      <c r="M1180" s="144"/>
      <c r="N1180" s="144"/>
      <c r="O1180" s="144"/>
      <c r="P1180" s="144"/>
      <c r="Q1180" s="144"/>
      <c r="R1180" s="144"/>
      <c r="S1180" s="144"/>
      <c r="T1180" s="144"/>
      <c r="U1180" s="144"/>
      <c r="V1180" s="144"/>
      <c r="W1180" s="144"/>
      <c r="X1180" s="144"/>
      <c r="Y1180" s="144"/>
      <c r="Z1180" s="144"/>
      <c r="AA1180" s="144"/>
      <c r="AB1180" s="144"/>
      <c r="AC1180" s="144"/>
      <c r="AD1180" s="144"/>
      <c r="AE1180" s="145">
        <v>374</v>
      </c>
      <c r="AF1180" s="97">
        <v>150</v>
      </c>
      <c r="AG1180" s="98">
        <v>100</v>
      </c>
      <c r="AH1180" s="99">
        <v>115</v>
      </c>
      <c r="AI1180" s="100">
        <v>65</v>
      </c>
      <c r="AJ1180" s="101">
        <v>65</v>
      </c>
      <c r="AK1180" s="102">
        <v>35</v>
      </c>
      <c r="AL1180" s="23">
        <f t="shared" si="0"/>
        <v>530</v>
      </c>
      <c r="AM1180" s="24" t="s">
        <v>103</v>
      </c>
      <c r="AN1180" s="25"/>
      <c r="AO1180" s="24" t="s">
        <v>221</v>
      </c>
      <c r="AP1180" s="26" t="s">
        <v>346</v>
      </c>
      <c r="AQ1180" s="150" t="s">
        <v>455</v>
      </c>
      <c r="AR1180" s="24" t="s">
        <v>1817</v>
      </c>
      <c r="AS1180" s="26">
        <v>12</v>
      </c>
      <c r="AT1180" s="26">
        <v>485</v>
      </c>
      <c r="AU1180" s="25">
        <v>220</v>
      </c>
      <c r="AV1180" s="31">
        <v>3</v>
      </c>
      <c r="AW1180" s="26"/>
      <c r="AX1180" s="26"/>
      <c r="AY1180" s="26"/>
      <c r="AZ1180" s="26"/>
      <c r="BA1180" s="25"/>
      <c r="BB1180" s="24">
        <v>265</v>
      </c>
      <c r="BC1180" s="26">
        <v>25</v>
      </c>
      <c r="BD1180" s="32" t="s">
        <v>288</v>
      </c>
      <c r="BE1180" s="32">
        <v>50</v>
      </c>
      <c r="BF1180" s="26" t="s">
        <v>107</v>
      </c>
      <c r="BG1180" s="26" t="s">
        <v>120</v>
      </c>
      <c r="BH1180" s="29">
        <v>40</v>
      </c>
      <c r="BI1180" s="26" t="s">
        <v>456</v>
      </c>
      <c r="BJ1180" s="25"/>
      <c r="BK1180" s="12"/>
      <c r="BL1180" s="204" t="str">
        <f t="shared" si="19"/>
        <v>insert into Pokemon values ( 1179, Dondozo, level, 150,  100,  115, 65,  65,  35, trainer,  0)</v>
      </c>
    </row>
    <row r="1181" spans="1:64" ht="12.75" customHeight="1">
      <c r="A1181" s="12">
        <v>978</v>
      </c>
      <c r="B1181" s="149" t="s">
        <v>1818</v>
      </c>
      <c r="C1181" s="149"/>
      <c r="D1181" s="143"/>
      <c r="E1181" s="144"/>
      <c r="F1181" s="144"/>
      <c r="G1181" s="144"/>
      <c r="H1181" s="144"/>
      <c r="I1181" s="144"/>
      <c r="J1181" s="144"/>
      <c r="K1181" s="144"/>
      <c r="L1181" s="144"/>
      <c r="M1181" s="144"/>
      <c r="N1181" s="144"/>
      <c r="O1181" s="144"/>
      <c r="P1181" s="144"/>
      <c r="Q1181" s="144"/>
      <c r="R1181" s="144"/>
      <c r="S1181" s="144"/>
      <c r="T1181" s="144"/>
      <c r="U1181" s="144"/>
      <c r="V1181" s="144"/>
      <c r="W1181" s="144"/>
      <c r="X1181" s="144"/>
      <c r="Y1181" s="144"/>
      <c r="Z1181" s="144"/>
      <c r="AA1181" s="144"/>
      <c r="AB1181" s="144"/>
      <c r="AC1181" s="144"/>
      <c r="AD1181" s="144"/>
      <c r="AE1181" s="145">
        <v>375</v>
      </c>
      <c r="AF1181" s="97">
        <v>68</v>
      </c>
      <c r="AG1181" s="98">
        <v>50</v>
      </c>
      <c r="AH1181" s="99">
        <v>60</v>
      </c>
      <c r="AI1181" s="100">
        <v>120</v>
      </c>
      <c r="AJ1181" s="101">
        <v>95</v>
      </c>
      <c r="AK1181" s="102">
        <v>82</v>
      </c>
      <c r="AL1181" s="23">
        <f t="shared" si="0"/>
        <v>475</v>
      </c>
      <c r="AM1181" s="24" t="s">
        <v>90</v>
      </c>
      <c r="AN1181" s="25" t="s">
        <v>103</v>
      </c>
      <c r="AO1181" s="24" t="s">
        <v>1819</v>
      </c>
      <c r="AP1181" s="26"/>
      <c r="AQ1181" s="150" t="s">
        <v>825</v>
      </c>
      <c r="AR1181" s="24" t="s">
        <v>118</v>
      </c>
      <c r="AS1181" s="26">
        <v>0.3</v>
      </c>
      <c r="AT1181" s="26">
        <v>17.600000000000001</v>
      </c>
      <c r="AU1181" s="25">
        <v>8</v>
      </c>
      <c r="AV1181" s="31"/>
      <c r="AW1181" s="26"/>
      <c r="AX1181" s="26"/>
      <c r="AY1181" s="26">
        <v>2</v>
      </c>
      <c r="AZ1181" s="26"/>
      <c r="BA1181" s="25"/>
      <c r="BB1181" s="24">
        <v>166</v>
      </c>
      <c r="BC1181" s="26">
        <v>100</v>
      </c>
      <c r="BD1181" s="32" t="s">
        <v>70</v>
      </c>
      <c r="BE1181" s="32">
        <v>50</v>
      </c>
      <c r="BF1181" s="26" t="s">
        <v>218</v>
      </c>
      <c r="BG1181" s="26" t="s">
        <v>120</v>
      </c>
      <c r="BH1181" s="29">
        <v>35</v>
      </c>
      <c r="BI1181" s="26" t="s">
        <v>456</v>
      </c>
      <c r="BJ1181" s="25"/>
      <c r="BK1181" s="12"/>
      <c r="BL1181" s="204" t="str">
        <f t="shared" si="19"/>
        <v>insert into Pokemon values ( 1180, Tatsugiri (Curly), level, 68,  50,  60, 120,  95,  82, trainer,  0)</v>
      </c>
    </row>
    <row r="1182" spans="1:64" ht="12.75" customHeight="1">
      <c r="A1182" s="12">
        <v>978.1</v>
      </c>
      <c r="B1182" s="149" t="s">
        <v>1820</v>
      </c>
      <c r="C1182" s="149"/>
      <c r="D1182" s="143"/>
      <c r="E1182" s="144"/>
      <c r="F1182" s="144"/>
      <c r="G1182" s="144"/>
      <c r="H1182" s="144"/>
      <c r="I1182" s="144"/>
      <c r="J1182" s="144"/>
      <c r="K1182" s="144"/>
      <c r="L1182" s="144"/>
      <c r="M1182" s="144"/>
      <c r="N1182" s="144"/>
      <c r="O1182" s="144"/>
      <c r="P1182" s="144"/>
      <c r="Q1182" s="144"/>
      <c r="R1182" s="144"/>
      <c r="S1182" s="144"/>
      <c r="T1182" s="144"/>
      <c r="U1182" s="144"/>
      <c r="V1182" s="144"/>
      <c r="W1182" s="144"/>
      <c r="X1182" s="144"/>
      <c r="Y1182" s="144"/>
      <c r="Z1182" s="144"/>
      <c r="AA1182" s="144"/>
      <c r="AB1182" s="144"/>
      <c r="AC1182" s="144"/>
      <c r="AD1182" s="144"/>
      <c r="AE1182" s="145">
        <v>375</v>
      </c>
      <c r="AF1182" s="97">
        <v>68</v>
      </c>
      <c r="AG1182" s="98">
        <v>50</v>
      </c>
      <c r="AH1182" s="99">
        <v>60</v>
      </c>
      <c r="AI1182" s="100">
        <v>120</v>
      </c>
      <c r="AJ1182" s="101">
        <v>95</v>
      </c>
      <c r="AK1182" s="102">
        <v>82</v>
      </c>
      <c r="AL1182" s="23">
        <f t="shared" si="0"/>
        <v>475</v>
      </c>
      <c r="AM1182" s="24" t="s">
        <v>90</v>
      </c>
      <c r="AN1182" s="25" t="s">
        <v>103</v>
      </c>
      <c r="AO1182" s="24" t="s">
        <v>1819</v>
      </c>
      <c r="AP1182" s="26"/>
      <c r="AQ1182" s="150" t="s">
        <v>825</v>
      </c>
      <c r="AR1182" s="24" t="s">
        <v>118</v>
      </c>
      <c r="AS1182" s="26">
        <v>0.3</v>
      </c>
      <c r="AT1182" s="26">
        <v>17.600000000000001</v>
      </c>
      <c r="AU1182" s="25">
        <v>8</v>
      </c>
      <c r="AV1182" s="31"/>
      <c r="AW1182" s="26"/>
      <c r="AX1182" s="26"/>
      <c r="AY1182" s="26">
        <v>2</v>
      </c>
      <c r="AZ1182" s="26"/>
      <c r="BA1182" s="25"/>
      <c r="BB1182" s="24">
        <v>166</v>
      </c>
      <c r="BC1182" s="26">
        <v>100</v>
      </c>
      <c r="BD1182" s="32" t="s">
        <v>70</v>
      </c>
      <c r="BE1182" s="32">
        <v>50</v>
      </c>
      <c r="BF1182" s="26" t="s">
        <v>89</v>
      </c>
      <c r="BG1182" s="26" t="s">
        <v>120</v>
      </c>
      <c r="BH1182" s="29">
        <v>35</v>
      </c>
      <c r="BI1182" s="26" t="s">
        <v>456</v>
      </c>
      <c r="BJ1182" s="25"/>
      <c r="BK1182" s="12"/>
      <c r="BL1182" s="204" t="str">
        <f t="shared" si="19"/>
        <v>insert into Pokemon values ( 1181, Tatsugiri (Droopy), level, 68,  50,  60, 120,  95,  82, trainer,  0)</v>
      </c>
    </row>
    <row r="1183" spans="1:64" ht="12.75" customHeight="1">
      <c r="A1183" s="12">
        <v>978.2</v>
      </c>
      <c r="B1183" s="149" t="s">
        <v>1821</v>
      </c>
      <c r="C1183" s="149"/>
      <c r="D1183" s="143"/>
      <c r="E1183" s="144"/>
      <c r="F1183" s="144"/>
      <c r="G1183" s="144"/>
      <c r="H1183" s="144"/>
      <c r="I1183" s="144"/>
      <c r="J1183" s="144"/>
      <c r="K1183" s="144"/>
      <c r="L1183" s="144"/>
      <c r="M1183" s="144"/>
      <c r="N1183" s="144"/>
      <c r="O1183" s="144"/>
      <c r="P1183" s="144"/>
      <c r="Q1183" s="144"/>
      <c r="R1183" s="144"/>
      <c r="S1183" s="144"/>
      <c r="T1183" s="144"/>
      <c r="U1183" s="144"/>
      <c r="V1183" s="144"/>
      <c r="W1183" s="144"/>
      <c r="X1183" s="144"/>
      <c r="Y1183" s="144"/>
      <c r="Z1183" s="144"/>
      <c r="AA1183" s="144"/>
      <c r="AB1183" s="144"/>
      <c r="AC1183" s="144"/>
      <c r="AD1183" s="144"/>
      <c r="AE1183" s="145">
        <v>375</v>
      </c>
      <c r="AF1183" s="97">
        <v>68</v>
      </c>
      <c r="AG1183" s="98">
        <v>50</v>
      </c>
      <c r="AH1183" s="99">
        <v>60</v>
      </c>
      <c r="AI1183" s="100">
        <v>120</v>
      </c>
      <c r="AJ1183" s="101">
        <v>95</v>
      </c>
      <c r="AK1183" s="102">
        <v>82</v>
      </c>
      <c r="AL1183" s="23">
        <f t="shared" si="0"/>
        <v>475</v>
      </c>
      <c r="AM1183" s="24" t="s">
        <v>90</v>
      </c>
      <c r="AN1183" s="25" t="s">
        <v>103</v>
      </c>
      <c r="AO1183" s="24" t="s">
        <v>1819</v>
      </c>
      <c r="AP1183" s="26"/>
      <c r="AQ1183" s="150" t="s">
        <v>825</v>
      </c>
      <c r="AR1183" s="24" t="s">
        <v>118</v>
      </c>
      <c r="AS1183" s="26">
        <v>0.3</v>
      </c>
      <c r="AT1183" s="26">
        <v>17.600000000000001</v>
      </c>
      <c r="AU1183" s="25">
        <v>8</v>
      </c>
      <c r="AV1183" s="31"/>
      <c r="AW1183" s="26"/>
      <c r="AX1183" s="26"/>
      <c r="AY1183" s="26">
        <v>2</v>
      </c>
      <c r="AZ1183" s="26"/>
      <c r="BA1183" s="25"/>
      <c r="BB1183" s="24">
        <v>166</v>
      </c>
      <c r="BC1183" s="26">
        <v>100</v>
      </c>
      <c r="BD1183" s="32" t="s">
        <v>70</v>
      </c>
      <c r="BE1183" s="32">
        <v>50</v>
      </c>
      <c r="BF1183" s="26" t="s">
        <v>132</v>
      </c>
      <c r="BG1183" s="26" t="s">
        <v>120</v>
      </c>
      <c r="BH1183" s="29">
        <v>35</v>
      </c>
      <c r="BI1183" s="26" t="s">
        <v>456</v>
      </c>
      <c r="BJ1183" s="25"/>
      <c r="BK1183" s="12"/>
      <c r="BL1183" s="204" t="str">
        <f t="shared" si="19"/>
        <v>insert into Pokemon values ( 1182, Tatsugiri (Stretchy), level, 68,  50,  60, 120,  95,  82, trainer,  0)</v>
      </c>
    </row>
    <row r="1184" spans="1:64" ht="12.75" customHeight="1">
      <c r="A1184" s="12">
        <v>979</v>
      </c>
      <c r="B1184" s="149" t="s">
        <v>1822</v>
      </c>
      <c r="C1184" s="149"/>
      <c r="D1184" s="143"/>
      <c r="E1184" s="144"/>
      <c r="F1184" s="144"/>
      <c r="G1184" s="144"/>
      <c r="H1184" s="144"/>
      <c r="I1184" s="144"/>
      <c r="J1184" s="144"/>
      <c r="K1184" s="144"/>
      <c r="L1184" s="144"/>
      <c r="M1184" s="144"/>
      <c r="N1184" s="144"/>
      <c r="O1184" s="144"/>
      <c r="P1184" s="144"/>
      <c r="Q1184" s="144"/>
      <c r="R1184" s="144"/>
      <c r="S1184" s="144"/>
      <c r="T1184" s="144"/>
      <c r="U1184" s="144"/>
      <c r="V1184" s="144"/>
      <c r="W1184" s="144"/>
      <c r="X1184" s="144"/>
      <c r="Y1184" s="144"/>
      <c r="Z1184" s="144"/>
      <c r="AA1184" s="144"/>
      <c r="AB1184" s="144"/>
      <c r="AC1184" s="144"/>
      <c r="AD1184" s="144"/>
      <c r="AE1184" s="145">
        <v>160</v>
      </c>
      <c r="AF1184" s="97">
        <v>110</v>
      </c>
      <c r="AG1184" s="98">
        <v>115</v>
      </c>
      <c r="AH1184" s="99">
        <v>80</v>
      </c>
      <c r="AI1184" s="100">
        <v>50</v>
      </c>
      <c r="AJ1184" s="101">
        <v>90</v>
      </c>
      <c r="AK1184" s="102">
        <v>90</v>
      </c>
      <c r="AL1184" s="23">
        <f t="shared" si="0"/>
        <v>535</v>
      </c>
      <c r="AM1184" s="24" t="s">
        <v>280</v>
      </c>
      <c r="AN1184" s="25" t="s">
        <v>389</v>
      </c>
      <c r="AO1184" s="24" t="s">
        <v>281</v>
      </c>
      <c r="AP1184" s="26" t="s">
        <v>234</v>
      </c>
      <c r="AQ1184" s="150" t="s">
        <v>283</v>
      </c>
      <c r="AR1184" s="24" t="s">
        <v>167</v>
      </c>
      <c r="AS1184" s="26">
        <v>1.2</v>
      </c>
      <c r="AT1184" s="26">
        <v>123.5</v>
      </c>
      <c r="AU1184" s="25">
        <v>56</v>
      </c>
      <c r="AV1184" s="31"/>
      <c r="AW1184" s="26">
        <v>3</v>
      </c>
      <c r="AX1184" s="26"/>
      <c r="AY1184" s="26"/>
      <c r="AZ1184" s="26"/>
      <c r="BA1184" s="25"/>
      <c r="BB1184" s="24">
        <v>268</v>
      </c>
      <c r="BC1184" s="26">
        <v>45</v>
      </c>
      <c r="BD1184" s="32" t="s">
        <v>119</v>
      </c>
      <c r="BE1184" s="32">
        <v>50</v>
      </c>
      <c r="BF1184" s="26" t="s">
        <v>313</v>
      </c>
      <c r="BG1184" s="26" t="s">
        <v>120</v>
      </c>
      <c r="BH1184" s="29">
        <v>20</v>
      </c>
      <c r="BI1184" s="26" t="s">
        <v>156</v>
      </c>
      <c r="BJ1184" s="25"/>
      <c r="BK1184" s="12"/>
      <c r="BL1184" s="204" t="str">
        <f t="shared" si="19"/>
        <v>insert into Pokemon values ( 1183, Annihilape, level, 110,  115,  80, 50,  90,  90, trainer,  0)</v>
      </c>
    </row>
    <row r="1185" spans="1:64" ht="12.75" customHeight="1">
      <c r="A1185" s="12">
        <v>980</v>
      </c>
      <c r="B1185" s="149" t="s">
        <v>1823</v>
      </c>
      <c r="C1185" s="149"/>
      <c r="D1185" s="143"/>
      <c r="E1185" s="144"/>
      <c r="F1185" s="144"/>
      <c r="G1185" s="144"/>
      <c r="H1185" s="144"/>
      <c r="I1185" s="144"/>
      <c r="J1185" s="144"/>
      <c r="K1185" s="144"/>
      <c r="L1185" s="144"/>
      <c r="M1185" s="144"/>
      <c r="N1185" s="144"/>
      <c r="O1185" s="144"/>
      <c r="P1185" s="144"/>
      <c r="Q1185" s="144"/>
      <c r="R1185" s="144"/>
      <c r="S1185" s="144"/>
      <c r="T1185" s="144"/>
      <c r="U1185" s="144"/>
      <c r="V1185" s="144"/>
      <c r="W1185" s="144"/>
      <c r="X1185" s="144"/>
      <c r="Y1185" s="144"/>
      <c r="Z1185" s="144"/>
      <c r="AA1185" s="144"/>
      <c r="AB1185" s="144"/>
      <c r="AC1185" s="144"/>
      <c r="AD1185" s="144"/>
      <c r="AE1185" s="145">
        <v>54</v>
      </c>
      <c r="AF1185" s="97">
        <v>130</v>
      </c>
      <c r="AG1185" s="98">
        <v>75</v>
      </c>
      <c r="AH1185" s="99">
        <v>60</v>
      </c>
      <c r="AI1185" s="100">
        <v>45</v>
      </c>
      <c r="AJ1185" s="101">
        <v>100</v>
      </c>
      <c r="AK1185" s="102">
        <v>20</v>
      </c>
      <c r="AL1185" s="23">
        <f t="shared" si="0"/>
        <v>430</v>
      </c>
      <c r="AM1185" s="24" t="s">
        <v>66</v>
      </c>
      <c r="AN1185" s="25" t="s">
        <v>187</v>
      </c>
      <c r="AO1185" s="24" t="s">
        <v>199</v>
      </c>
      <c r="AP1185" s="26" t="s">
        <v>298</v>
      </c>
      <c r="AQ1185" s="150" t="s">
        <v>221</v>
      </c>
      <c r="AR1185" s="24" t="s">
        <v>368</v>
      </c>
      <c r="AS1185" s="26">
        <v>1.8</v>
      </c>
      <c r="AT1185" s="26">
        <v>491.6</v>
      </c>
      <c r="AU1185" s="25">
        <v>223</v>
      </c>
      <c r="AV1185" s="31">
        <v>2</v>
      </c>
      <c r="AW1185" s="26"/>
      <c r="AX1185" s="26"/>
      <c r="AY1185" s="26"/>
      <c r="AZ1185" s="26"/>
      <c r="BA1185" s="25"/>
      <c r="BB1185" s="24">
        <v>151</v>
      </c>
      <c r="BC1185" s="26">
        <v>90</v>
      </c>
      <c r="BD1185" s="32" t="s">
        <v>119</v>
      </c>
      <c r="BE1185" s="32">
        <v>50</v>
      </c>
      <c r="BF1185" s="26" t="s">
        <v>130</v>
      </c>
      <c r="BG1185" s="26" t="s">
        <v>120</v>
      </c>
      <c r="BH1185" s="29">
        <v>20</v>
      </c>
      <c r="BI1185" s="26" t="s">
        <v>108</v>
      </c>
      <c r="BJ1185" s="25" t="s">
        <v>156</v>
      </c>
      <c r="BK1185" s="12"/>
      <c r="BL1185" s="204" t="str">
        <f t="shared" si="19"/>
        <v>insert into Pokemon values ( 1184, Clodsire, level, 130,  75,  60, 45,  100,  20, trainer,  0)</v>
      </c>
    </row>
    <row r="1186" spans="1:64" ht="12.75" customHeight="1">
      <c r="A1186" s="12">
        <v>981</v>
      </c>
      <c r="B1186" s="149" t="s">
        <v>1824</v>
      </c>
      <c r="C1186" s="149"/>
      <c r="D1186" s="143"/>
      <c r="E1186" s="144"/>
      <c r="F1186" s="144"/>
      <c r="G1186" s="144"/>
      <c r="H1186" s="144"/>
      <c r="I1186" s="144"/>
      <c r="J1186" s="144"/>
      <c r="K1186" s="144"/>
      <c r="L1186" s="144"/>
      <c r="M1186" s="144"/>
      <c r="N1186" s="144"/>
      <c r="O1186" s="144"/>
      <c r="P1186" s="144"/>
      <c r="Q1186" s="144"/>
      <c r="R1186" s="144"/>
      <c r="S1186" s="144"/>
      <c r="T1186" s="144"/>
      <c r="U1186" s="144"/>
      <c r="V1186" s="144"/>
      <c r="W1186" s="144"/>
      <c r="X1186" s="144"/>
      <c r="Y1186" s="144"/>
      <c r="Z1186" s="144"/>
      <c r="AA1186" s="144"/>
      <c r="AB1186" s="144"/>
      <c r="AC1186" s="144"/>
      <c r="AD1186" s="144"/>
      <c r="AE1186" s="145">
        <v>193</v>
      </c>
      <c r="AF1186" s="97">
        <v>120</v>
      </c>
      <c r="AG1186" s="98">
        <v>90</v>
      </c>
      <c r="AH1186" s="99">
        <v>70</v>
      </c>
      <c r="AI1186" s="100">
        <v>110</v>
      </c>
      <c r="AJ1186" s="101">
        <v>70</v>
      </c>
      <c r="AK1186" s="102">
        <v>60</v>
      </c>
      <c r="AL1186" s="23">
        <f t="shared" si="0"/>
        <v>520</v>
      </c>
      <c r="AM1186" s="24" t="s">
        <v>141</v>
      </c>
      <c r="AN1186" s="25" t="s">
        <v>184</v>
      </c>
      <c r="AO1186" s="24" t="s">
        <v>480</v>
      </c>
      <c r="AP1186" s="26" t="s">
        <v>1825</v>
      </c>
      <c r="AQ1186" s="150" t="s">
        <v>582</v>
      </c>
      <c r="AR1186" s="24" t="s">
        <v>1049</v>
      </c>
      <c r="AS1186" s="26">
        <v>3.2</v>
      </c>
      <c r="AT1186" s="26">
        <v>352.7</v>
      </c>
      <c r="AU1186" s="25">
        <v>160</v>
      </c>
      <c r="AV1186" s="31">
        <v>3</v>
      </c>
      <c r="AW1186" s="26"/>
      <c r="AX1186" s="26"/>
      <c r="AY1186" s="26"/>
      <c r="AZ1186" s="26"/>
      <c r="BA1186" s="25"/>
      <c r="BB1186" s="24">
        <v>260</v>
      </c>
      <c r="BC1186" s="26">
        <v>45</v>
      </c>
      <c r="BD1186" s="32" t="s">
        <v>119</v>
      </c>
      <c r="BE1186" s="32">
        <v>50</v>
      </c>
      <c r="BF1186" s="26" t="s">
        <v>130</v>
      </c>
      <c r="BG1186" s="26" t="s">
        <v>120</v>
      </c>
      <c r="BH1186" s="29">
        <v>20</v>
      </c>
      <c r="BI1186" s="26" t="s">
        <v>156</v>
      </c>
      <c r="BJ1186" s="25"/>
      <c r="BK1186" s="12"/>
      <c r="BL1186" s="204" t="str">
        <f t="shared" si="19"/>
        <v>insert into Pokemon values ( 1185, Farigiraf, level, 120,  90,  70, 110,  70,  60, trainer,  0)</v>
      </c>
    </row>
    <row r="1187" spans="1:64" ht="12.75" customHeight="1">
      <c r="A1187" s="12">
        <v>982</v>
      </c>
      <c r="B1187" s="149" t="s">
        <v>1826</v>
      </c>
      <c r="C1187" s="149"/>
      <c r="D1187" s="143"/>
      <c r="E1187" s="144"/>
      <c r="F1187" s="144"/>
      <c r="G1187" s="144"/>
      <c r="H1187" s="144"/>
      <c r="I1187" s="144"/>
      <c r="J1187" s="144"/>
      <c r="K1187" s="144"/>
      <c r="L1187" s="144"/>
      <c r="M1187" s="144"/>
      <c r="N1187" s="144"/>
      <c r="O1187" s="144"/>
      <c r="P1187" s="144"/>
      <c r="Q1187" s="144"/>
      <c r="R1187" s="144"/>
      <c r="S1187" s="144"/>
      <c r="T1187" s="144"/>
      <c r="U1187" s="144"/>
      <c r="V1187" s="144"/>
      <c r="W1187" s="144"/>
      <c r="X1187" s="144"/>
      <c r="Y1187" s="144"/>
      <c r="Z1187" s="144"/>
      <c r="AA1187" s="144"/>
      <c r="AB1187" s="144"/>
      <c r="AC1187" s="144"/>
      <c r="AD1187" s="144"/>
      <c r="AE1187" s="145">
        <v>189</v>
      </c>
      <c r="AF1187" s="97">
        <v>125</v>
      </c>
      <c r="AG1187" s="98">
        <v>100</v>
      </c>
      <c r="AH1187" s="99">
        <v>80</v>
      </c>
      <c r="AI1187" s="100">
        <v>85</v>
      </c>
      <c r="AJ1187" s="101">
        <v>75</v>
      </c>
      <c r="AK1187" s="102">
        <v>55</v>
      </c>
      <c r="AL1187" s="23">
        <f t="shared" si="0"/>
        <v>520</v>
      </c>
      <c r="AM1187" s="24" t="s">
        <v>141</v>
      </c>
      <c r="AN1187" s="25"/>
      <c r="AO1187" s="24" t="s">
        <v>443</v>
      </c>
      <c r="AP1187" s="26" t="s">
        <v>117</v>
      </c>
      <c r="AQ1187" s="150" t="s">
        <v>267</v>
      </c>
      <c r="AR1187" s="24" t="s">
        <v>1257</v>
      </c>
      <c r="AS1187" s="26">
        <v>3.6</v>
      </c>
      <c r="AT1187" s="26">
        <v>86.4</v>
      </c>
      <c r="AU1187" s="25">
        <v>39.200000000000003</v>
      </c>
      <c r="AV1187" s="31">
        <v>2</v>
      </c>
      <c r="AW1187" s="26"/>
      <c r="AX1187" s="26"/>
      <c r="AY1187" s="26"/>
      <c r="AZ1187" s="26"/>
      <c r="BA1187" s="25"/>
      <c r="BB1187" s="24">
        <v>182</v>
      </c>
      <c r="BC1187" s="26">
        <v>45</v>
      </c>
      <c r="BD1187" s="32" t="s">
        <v>119</v>
      </c>
      <c r="BE1187" s="32">
        <v>50</v>
      </c>
      <c r="BF1187" s="26" t="s">
        <v>132</v>
      </c>
      <c r="BG1187" s="26" t="s">
        <v>120</v>
      </c>
      <c r="BH1187" s="29">
        <v>20</v>
      </c>
      <c r="BI1187" s="26" t="s">
        <v>156</v>
      </c>
      <c r="BJ1187" s="25"/>
      <c r="BK1187" s="12"/>
      <c r="BL1187" s="204" t="str">
        <f t="shared" si="19"/>
        <v>insert into Pokemon values ( 1186, Dudunsparce (Two-Segment), level, 125,  100,  80, 85,  75,  55, trainer,  0)</v>
      </c>
    </row>
    <row r="1188" spans="1:64" ht="12.75" customHeight="1">
      <c r="A1188" s="12">
        <v>982.1</v>
      </c>
      <c r="B1188" s="149" t="s">
        <v>1827</v>
      </c>
      <c r="C1188" s="149"/>
      <c r="D1188" s="143"/>
      <c r="E1188" s="144"/>
      <c r="F1188" s="144"/>
      <c r="G1188" s="144"/>
      <c r="H1188" s="144"/>
      <c r="I1188" s="144"/>
      <c r="J1188" s="144"/>
      <c r="K1188" s="144"/>
      <c r="L1188" s="144"/>
      <c r="M1188" s="144"/>
      <c r="N1188" s="144"/>
      <c r="O1188" s="144"/>
      <c r="P1188" s="144"/>
      <c r="Q1188" s="144"/>
      <c r="R1188" s="144"/>
      <c r="S1188" s="144"/>
      <c r="T1188" s="144"/>
      <c r="U1188" s="144"/>
      <c r="V1188" s="144"/>
      <c r="W1188" s="144"/>
      <c r="X1188" s="144"/>
      <c r="Y1188" s="144"/>
      <c r="Z1188" s="144"/>
      <c r="AA1188" s="144"/>
      <c r="AB1188" s="144"/>
      <c r="AC1188" s="144"/>
      <c r="AD1188" s="144"/>
      <c r="AE1188" s="145">
        <v>189</v>
      </c>
      <c r="AF1188" s="97">
        <v>125</v>
      </c>
      <c r="AG1188" s="98">
        <v>100</v>
      </c>
      <c r="AH1188" s="99">
        <v>80</v>
      </c>
      <c r="AI1188" s="100">
        <v>85</v>
      </c>
      <c r="AJ1188" s="101">
        <v>75</v>
      </c>
      <c r="AK1188" s="102">
        <v>55</v>
      </c>
      <c r="AL1188" s="23">
        <f t="shared" si="0"/>
        <v>520</v>
      </c>
      <c r="AM1188" s="24" t="s">
        <v>141</v>
      </c>
      <c r="AN1188" s="25"/>
      <c r="AO1188" s="24" t="s">
        <v>443</v>
      </c>
      <c r="AP1188" s="26" t="s">
        <v>117</v>
      </c>
      <c r="AQ1188" s="150" t="s">
        <v>267</v>
      </c>
      <c r="AR1188" s="24" t="s">
        <v>881</v>
      </c>
      <c r="AS1188" s="26">
        <v>4.5</v>
      </c>
      <c r="AT1188" s="26">
        <v>104.5</v>
      </c>
      <c r="AU1188" s="25">
        <v>47.4</v>
      </c>
      <c r="AV1188" s="31">
        <v>2</v>
      </c>
      <c r="AW1188" s="26"/>
      <c r="AX1188" s="26"/>
      <c r="AY1188" s="26"/>
      <c r="AZ1188" s="26"/>
      <c r="BA1188" s="25"/>
      <c r="BB1188" s="24">
        <v>182</v>
      </c>
      <c r="BC1188" s="26">
        <v>45</v>
      </c>
      <c r="BD1188" s="32" t="s">
        <v>119</v>
      </c>
      <c r="BE1188" s="32">
        <v>50</v>
      </c>
      <c r="BF1188" s="26" t="s">
        <v>132</v>
      </c>
      <c r="BG1188" s="26" t="s">
        <v>120</v>
      </c>
      <c r="BH1188" s="29">
        <v>20</v>
      </c>
      <c r="BI1188" s="26" t="s">
        <v>156</v>
      </c>
      <c r="BJ1188" s="25"/>
      <c r="BK1188" s="12"/>
      <c r="BL1188" s="204" t="str">
        <f t="shared" si="19"/>
        <v>insert into Pokemon values ( 1187, Dudunsparce (Three Segment), level, 125,  100,  80, 85,  75,  55, trainer,  0)</v>
      </c>
    </row>
    <row r="1189" spans="1:64" ht="12.75" customHeight="1">
      <c r="A1189" s="12">
        <v>983</v>
      </c>
      <c r="B1189" s="149" t="s">
        <v>1828</v>
      </c>
      <c r="C1189" s="149"/>
      <c r="D1189" s="143"/>
      <c r="E1189" s="144"/>
      <c r="F1189" s="144"/>
      <c r="G1189" s="144"/>
      <c r="H1189" s="144"/>
      <c r="I1189" s="144"/>
      <c r="J1189" s="144"/>
      <c r="K1189" s="144"/>
      <c r="L1189" s="144"/>
      <c r="M1189" s="144"/>
      <c r="N1189" s="144"/>
      <c r="O1189" s="144"/>
      <c r="P1189" s="144"/>
      <c r="Q1189" s="144"/>
      <c r="R1189" s="144"/>
      <c r="S1189" s="144"/>
      <c r="T1189" s="144"/>
      <c r="U1189" s="144"/>
      <c r="V1189" s="144"/>
      <c r="W1189" s="144"/>
      <c r="X1189" s="144"/>
      <c r="Y1189" s="144"/>
      <c r="Z1189" s="144"/>
      <c r="AA1189" s="144"/>
      <c r="AB1189" s="144"/>
      <c r="AC1189" s="144"/>
      <c r="AD1189" s="144"/>
      <c r="AE1189" s="145">
        <v>369</v>
      </c>
      <c r="AF1189" s="97">
        <v>100</v>
      </c>
      <c r="AG1189" s="98">
        <v>135</v>
      </c>
      <c r="AH1189" s="99">
        <v>120</v>
      </c>
      <c r="AI1189" s="100">
        <v>60</v>
      </c>
      <c r="AJ1189" s="101">
        <v>85</v>
      </c>
      <c r="AK1189" s="102">
        <v>50</v>
      </c>
      <c r="AL1189" s="23">
        <f t="shared" si="0"/>
        <v>550</v>
      </c>
      <c r="AM1189" s="24" t="s">
        <v>160</v>
      </c>
      <c r="AN1189" s="25" t="s">
        <v>192</v>
      </c>
      <c r="AO1189" s="24" t="s">
        <v>283</v>
      </c>
      <c r="AP1189" s="26" t="s">
        <v>1829</v>
      </c>
      <c r="AQ1189" s="150" t="s">
        <v>508</v>
      </c>
      <c r="AR1189" s="24" t="s">
        <v>79</v>
      </c>
      <c r="AS1189" s="26">
        <v>2</v>
      </c>
      <c r="AT1189" s="26">
        <v>264.60000000000002</v>
      </c>
      <c r="AU1189" s="25">
        <v>120</v>
      </c>
      <c r="AV1189" s="31"/>
      <c r="AW1189" s="26">
        <v>3</v>
      </c>
      <c r="AX1189" s="26"/>
      <c r="AY1189" s="26"/>
      <c r="AZ1189" s="26"/>
      <c r="BA1189" s="25"/>
      <c r="BB1189" s="24">
        <v>275</v>
      </c>
      <c r="BC1189" s="26">
        <v>25</v>
      </c>
      <c r="BD1189" s="32" t="s">
        <v>119</v>
      </c>
      <c r="BE1189" s="32">
        <v>50</v>
      </c>
      <c r="BF1189" s="26" t="s">
        <v>99</v>
      </c>
      <c r="BG1189" s="26" t="s">
        <v>120</v>
      </c>
      <c r="BH1189" s="29">
        <v>20</v>
      </c>
      <c r="BI1189" s="26" t="s">
        <v>305</v>
      </c>
      <c r="BJ1189" s="25"/>
      <c r="BK1189" s="12"/>
      <c r="BL1189" s="204" t="str">
        <f t="shared" si="19"/>
        <v>insert into Pokemon values ( 1188, Kingambit, level, 100,  135,  120, 60,  85,  50, trainer,  0)</v>
      </c>
    </row>
    <row r="1190" spans="1:64" ht="12.75" customHeight="1">
      <c r="A1190" s="12">
        <v>984</v>
      </c>
      <c r="B1190" s="149" t="s">
        <v>1830</v>
      </c>
      <c r="C1190" s="149" t="s">
        <v>1831</v>
      </c>
      <c r="D1190" s="143"/>
      <c r="E1190" s="144"/>
      <c r="F1190" s="144"/>
      <c r="G1190" s="144"/>
      <c r="H1190" s="144"/>
      <c r="I1190" s="144"/>
      <c r="J1190" s="144"/>
      <c r="K1190" s="144"/>
      <c r="L1190" s="144"/>
      <c r="M1190" s="144"/>
      <c r="N1190" s="144"/>
      <c r="O1190" s="144"/>
      <c r="P1190" s="144"/>
      <c r="Q1190" s="144"/>
      <c r="R1190" s="144"/>
      <c r="S1190" s="144"/>
      <c r="T1190" s="144"/>
      <c r="U1190" s="144"/>
      <c r="V1190" s="144"/>
      <c r="W1190" s="144"/>
      <c r="X1190" s="144"/>
      <c r="Y1190" s="144"/>
      <c r="Z1190" s="144"/>
      <c r="AA1190" s="144"/>
      <c r="AB1190" s="144"/>
      <c r="AC1190" s="144"/>
      <c r="AD1190" s="144"/>
      <c r="AE1190" s="145">
        <v>376</v>
      </c>
      <c r="AF1190" s="97">
        <v>115</v>
      </c>
      <c r="AG1190" s="98">
        <v>131</v>
      </c>
      <c r="AH1190" s="99">
        <v>131</v>
      </c>
      <c r="AI1190" s="100">
        <v>53</v>
      </c>
      <c r="AJ1190" s="101">
        <v>53</v>
      </c>
      <c r="AK1190" s="102">
        <v>87</v>
      </c>
      <c r="AL1190" s="23">
        <f t="shared" si="0"/>
        <v>570</v>
      </c>
      <c r="AM1190" s="24" t="s">
        <v>187</v>
      </c>
      <c r="AN1190" s="25" t="s">
        <v>280</v>
      </c>
      <c r="AO1190" s="24" t="s">
        <v>1832</v>
      </c>
      <c r="AP1190" s="26"/>
      <c r="AQ1190" s="150"/>
      <c r="AR1190" s="24" t="s">
        <v>151</v>
      </c>
      <c r="AS1190" s="26">
        <v>2.2000000000000002</v>
      </c>
      <c r="AT1190" s="26">
        <v>705.5</v>
      </c>
      <c r="AU1190" s="25">
        <v>320</v>
      </c>
      <c r="AV1190" s="31"/>
      <c r="AW1190" s="26">
        <v>3</v>
      </c>
      <c r="AX1190" s="26"/>
      <c r="AY1190" s="26"/>
      <c r="AZ1190" s="26"/>
      <c r="BA1190" s="25"/>
      <c r="BB1190" s="24">
        <v>285</v>
      </c>
      <c r="BC1190" s="26">
        <v>30</v>
      </c>
      <c r="BD1190" s="32" t="s">
        <v>288</v>
      </c>
      <c r="BE1190" s="32">
        <v>0</v>
      </c>
      <c r="BF1190" s="26" t="s">
        <v>155</v>
      </c>
      <c r="BG1190" s="26" t="s">
        <v>359</v>
      </c>
      <c r="BH1190" s="29">
        <v>50</v>
      </c>
      <c r="BI1190" s="26" t="s">
        <v>203</v>
      </c>
      <c r="BJ1190" s="25"/>
      <c r="BK1190" s="12"/>
      <c r="BL1190" s="204" t="str">
        <f t="shared" si="19"/>
        <v>insert into Pokemon values ( 1189, Great Tusk, level, 115,  131,  131, 53,  53,  87, trainer,  0)</v>
      </c>
    </row>
    <row r="1191" spans="1:64" ht="12.75" customHeight="1">
      <c r="A1191" s="12">
        <v>985</v>
      </c>
      <c r="B1191" s="149" t="s">
        <v>1833</v>
      </c>
      <c r="C1191" s="149" t="s">
        <v>1831</v>
      </c>
      <c r="D1191" s="143"/>
      <c r="E1191" s="144"/>
      <c r="F1191" s="144"/>
      <c r="G1191" s="144"/>
      <c r="H1191" s="144"/>
      <c r="I1191" s="144"/>
      <c r="J1191" s="144"/>
      <c r="K1191" s="144"/>
      <c r="L1191" s="144"/>
      <c r="M1191" s="144"/>
      <c r="N1191" s="144"/>
      <c r="O1191" s="144"/>
      <c r="P1191" s="144"/>
      <c r="Q1191" s="144"/>
      <c r="R1191" s="144"/>
      <c r="S1191" s="144"/>
      <c r="T1191" s="144"/>
      <c r="U1191" s="144"/>
      <c r="V1191" s="144"/>
      <c r="W1191" s="144"/>
      <c r="X1191" s="144"/>
      <c r="Y1191" s="144"/>
      <c r="Z1191" s="144"/>
      <c r="AA1191" s="144"/>
      <c r="AB1191" s="144"/>
      <c r="AC1191" s="144"/>
      <c r="AD1191" s="144"/>
      <c r="AE1191" s="145">
        <v>377</v>
      </c>
      <c r="AF1191" s="97">
        <v>115</v>
      </c>
      <c r="AG1191" s="98">
        <v>65</v>
      </c>
      <c r="AH1191" s="99">
        <v>99</v>
      </c>
      <c r="AI1191" s="100">
        <v>65</v>
      </c>
      <c r="AJ1191" s="101">
        <v>115</v>
      </c>
      <c r="AK1191" s="102">
        <v>111</v>
      </c>
      <c r="AL1191" s="23">
        <f t="shared" si="0"/>
        <v>570</v>
      </c>
      <c r="AM1191" s="24" t="s">
        <v>179</v>
      </c>
      <c r="AN1191" s="25" t="s">
        <v>184</v>
      </c>
      <c r="AO1191" s="24" t="s">
        <v>1832</v>
      </c>
      <c r="AP1191" s="26"/>
      <c r="AQ1191" s="150"/>
      <c r="AR1191" s="24" t="s">
        <v>167</v>
      </c>
      <c r="AS1191" s="26">
        <v>1.2</v>
      </c>
      <c r="AT1191" s="26">
        <v>17.600000000000001</v>
      </c>
      <c r="AU1191" s="25">
        <v>8</v>
      </c>
      <c r="AV1191" s="31">
        <v>3</v>
      </c>
      <c r="AW1191" s="26"/>
      <c r="AX1191" s="26"/>
      <c r="AY1191" s="26"/>
      <c r="AZ1191" s="26"/>
      <c r="BA1191" s="25"/>
      <c r="BB1191" s="24">
        <v>285</v>
      </c>
      <c r="BC1191" s="26">
        <v>50</v>
      </c>
      <c r="BD1191" s="32" t="s">
        <v>288</v>
      </c>
      <c r="BE1191" s="32">
        <v>0</v>
      </c>
      <c r="BF1191" s="26" t="s">
        <v>218</v>
      </c>
      <c r="BG1191" s="26" t="s">
        <v>359</v>
      </c>
      <c r="BH1191" s="29">
        <v>50</v>
      </c>
      <c r="BI1191" s="26" t="s">
        <v>203</v>
      </c>
      <c r="BJ1191" s="25"/>
      <c r="BK1191" s="12"/>
      <c r="BL1191" s="204" t="str">
        <f t="shared" si="19"/>
        <v>insert into Pokemon values ( 1190, Scream Tail, level, 115,  65,  99, 65,  115,  111, trainer,  0)</v>
      </c>
    </row>
    <row r="1192" spans="1:64" ht="12.75" customHeight="1">
      <c r="A1192" s="12">
        <v>986</v>
      </c>
      <c r="B1192" s="149" t="s">
        <v>1834</v>
      </c>
      <c r="C1192" s="149" t="s">
        <v>1831</v>
      </c>
      <c r="D1192" s="143"/>
      <c r="E1192" s="144"/>
      <c r="F1192" s="144"/>
      <c r="G1192" s="144"/>
      <c r="H1192" s="144"/>
      <c r="I1192" s="144"/>
      <c r="J1192" s="144"/>
      <c r="K1192" s="144"/>
      <c r="L1192" s="144"/>
      <c r="M1192" s="144"/>
      <c r="N1192" s="144"/>
      <c r="O1192" s="144"/>
      <c r="P1192" s="144"/>
      <c r="Q1192" s="144"/>
      <c r="R1192" s="144"/>
      <c r="S1192" s="144"/>
      <c r="T1192" s="144"/>
      <c r="U1192" s="144"/>
      <c r="V1192" s="144"/>
      <c r="W1192" s="144"/>
      <c r="X1192" s="144"/>
      <c r="Y1192" s="144"/>
      <c r="Z1192" s="144"/>
      <c r="AA1192" s="144"/>
      <c r="AB1192" s="144"/>
      <c r="AC1192" s="144"/>
      <c r="AD1192" s="144"/>
      <c r="AE1192" s="145">
        <v>378</v>
      </c>
      <c r="AF1192" s="97">
        <v>111</v>
      </c>
      <c r="AG1192" s="98">
        <v>127</v>
      </c>
      <c r="AH1192" s="99">
        <v>99</v>
      </c>
      <c r="AI1192" s="100">
        <v>79</v>
      </c>
      <c r="AJ1192" s="101">
        <v>99</v>
      </c>
      <c r="AK1192" s="102">
        <v>55</v>
      </c>
      <c r="AL1192" s="23">
        <f t="shared" si="0"/>
        <v>570</v>
      </c>
      <c r="AM1192" s="24" t="s">
        <v>65</v>
      </c>
      <c r="AN1192" s="25" t="s">
        <v>160</v>
      </c>
      <c r="AO1192" s="24" t="s">
        <v>1832</v>
      </c>
      <c r="AP1192" s="26"/>
      <c r="AQ1192" s="150"/>
      <c r="AR1192" s="24" t="s">
        <v>167</v>
      </c>
      <c r="AS1192" s="26">
        <v>1.2</v>
      </c>
      <c r="AT1192" s="26">
        <v>46.3</v>
      </c>
      <c r="AU1192" s="25">
        <v>21</v>
      </c>
      <c r="AV1192" s="31"/>
      <c r="AW1192" s="26">
        <v>3</v>
      </c>
      <c r="AX1192" s="26"/>
      <c r="AY1192" s="26"/>
      <c r="AZ1192" s="26"/>
      <c r="BA1192" s="25"/>
      <c r="BB1192" s="24">
        <v>285</v>
      </c>
      <c r="BC1192" s="26">
        <v>50</v>
      </c>
      <c r="BD1192" s="32" t="s">
        <v>288</v>
      </c>
      <c r="BE1192" s="32">
        <v>0</v>
      </c>
      <c r="BF1192" s="26" t="s">
        <v>313</v>
      </c>
      <c r="BG1192" s="26" t="s">
        <v>359</v>
      </c>
      <c r="BH1192" s="29">
        <v>50</v>
      </c>
      <c r="BI1192" s="26" t="s">
        <v>203</v>
      </c>
      <c r="BJ1192" s="25"/>
      <c r="BK1192" s="12"/>
      <c r="BL1192" s="204" t="str">
        <f t="shared" si="19"/>
        <v>insert into Pokemon values ( 1191, Brute Bonnet, level, 111,  127,  99, 79,  99,  55, trainer,  0)</v>
      </c>
    </row>
    <row r="1193" spans="1:64" ht="12.75" customHeight="1">
      <c r="A1193" s="12">
        <v>987</v>
      </c>
      <c r="B1193" s="149" t="s">
        <v>1835</v>
      </c>
      <c r="C1193" s="149" t="s">
        <v>1831</v>
      </c>
      <c r="D1193" s="143"/>
      <c r="E1193" s="144"/>
      <c r="F1193" s="144"/>
      <c r="G1193" s="144"/>
      <c r="H1193" s="144"/>
      <c r="I1193" s="144"/>
      <c r="J1193" s="144"/>
      <c r="K1193" s="144"/>
      <c r="L1193" s="144"/>
      <c r="M1193" s="144"/>
      <c r="N1193" s="144"/>
      <c r="O1193" s="144"/>
      <c r="P1193" s="144"/>
      <c r="Q1193" s="144"/>
      <c r="R1193" s="144"/>
      <c r="S1193" s="144"/>
      <c r="T1193" s="144"/>
      <c r="U1193" s="144"/>
      <c r="V1193" s="144"/>
      <c r="W1193" s="144"/>
      <c r="X1193" s="144"/>
      <c r="Y1193" s="144"/>
      <c r="Z1193" s="144"/>
      <c r="AA1193" s="144"/>
      <c r="AB1193" s="144"/>
      <c r="AC1193" s="144"/>
      <c r="AD1193" s="144"/>
      <c r="AE1193" s="145">
        <v>379</v>
      </c>
      <c r="AF1193" s="97">
        <v>55</v>
      </c>
      <c r="AG1193" s="98">
        <v>55</v>
      </c>
      <c r="AH1193" s="99">
        <v>55</v>
      </c>
      <c r="AI1193" s="100">
        <v>135</v>
      </c>
      <c r="AJ1193" s="101">
        <v>135</v>
      </c>
      <c r="AK1193" s="102">
        <v>135</v>
      </c>
      <c r="AL1193" s="23">
        <f t="shared" si="0"/>
        <v>570</v>
      </c>
      <c r="AM1193" s="24" t="s">
        <v>389</v>
      </c>
      <c r="AN1193" s="25" t="s">
        <v>179</v>
      </c>
      <c r="AO1193" s="24" t="s">
        <v>1832</v>
      </c>
      <c r="AP1193" s="26"/>
      <c r="AQ1193" s="150"/>
      <c r="AR1193" s="24" t="s">
        <v>139</v>
      </c>
      <c r="AS1193" s="26">
        <v>1.4</v>
      </c>
      <c r="AT1193" s="26">
        <v>8.8000000000000007</v>
      </c>
      <c r="AU1193" s="25">
        <v>4</v>
      </c>
      <c r="AV1193" s="31"/>
      <c r="AW1193" s="26"/>
      <c r="AX1193" s="26"/>
      <c r="AY1193" s="26">
        <v>1</v>
      </c>
      <c r="AZ1193" s="26">
        <v>1</v>
      </c>
      <c r="BA1193" s="25">
        <v>1</v>
      </c>
      <c r="BB1193" s="24">
        <v>285</v>
      </c>
      <c r="BC1193" s="26">
        <v>30</v>
      </c>
      <c r="BD1193" s="32" t="s">
        <v>288</v>
      </c>
      <c r="BE1193" s="32">
        <v>0</v>
      </c>
      <c r="BF1193" s="26" t="s">
        <v>313</v>
      </c>
      <c r="BG1193" s="26" t="s">
        <v>359</v>
      </c>
      <c r="BH1193" s="29">
        <v>50</v>
      </c>
      <c r="BI1193" s="26" t="s">
        <v>203</v>
      </c>
      <c r="BJ1193" s="25"/>
      <c r="BK1193" s="12"/>
      <c r="BL1193" s="204" t="str">
        <f t="shared" si="19"/>
        <v>insert into Pokemon values ( 1192, Flutter Mane, level, 55,  55,  55, 135,  135,  135, trainer,  0)</v>
      </c>
    </row>
    <row r="1194" spans="1:64" ht="12.75" customHeight="1">
      <c r="A1194" s="12">
        <v>988</v>
      </c>
      <c r="B1194" s="149" t="s">
        <v>1836</v>
      </c>
      <c r="C1194" s="149" t="s">
        <v>1831</v>
      </c>
      <c r="D1194" s="143"/>
      <c r="E1194" s="144"/>
      <c r="F1194" s="144"/>
      <c r="G1194" s="144"/>
      <c r="H1194" s="144"/>
      <c r="I1194" s="144"/>
      <c r="J1194" s="144"/>
      <c r="K1194" s="144"/>
      <c r="L1194" s="144"/>
      <c r="M1194" s="144"/>
      <c r="N1194" s="144"/>
      <c r="O1194" s="144"/>
      <c r="P1194" s="144"/>
      <c r="Q1194" s="144"/>
      <c r="R1194" s="144"/>
      <c r="S1194" s="144"/>
      <c r="T1194" s="144"/>
      <c r="U1194" s="144"/>
      <c r="V1194" s="144"/>
      <c r="W1194" s="144"/>
      <c r="X1194" s="144"/>
      <c r="Y1194" s="144"/>
      <c r="Z1194" s="144"/>
      <c r="AA1194" s="144"/>
      <c r="AB1194" s="144"/>
      <c r="AC1194" s="144"/>
      <c r="AD1194" s="144"/>
      <c r="AE1194" s="145">
        <v>380</v>
      </c>
      <c r="AF1194" s="97">
        <v>85</v>
      </c>
      <c r="AG1194" s="98">
        <v>135</v>
      </c>
      <c r="AH1194" s="99">
        <v>79</v>
      </c>
      <c r="AI1194" s="100">
        <v>85</v>
      </c>
      <c r="AJ1194" s="101">
        <v>105</v>
      </c>
      <c r="AK1194" s="102">
        <v>81</v>
      </c>
      <c r="AL1194" s="23">
        <f t="shared" si="0"/>
        <v>570</v>
      </c>
      <c r="AM1194" s="24" t="s">
        <v>115</v>
      </c>
      <c r="AN1194" s="25" t="s">
        <v>280</v>
      </c>
      <c r="AO1194" s="24" t="s">
        <v>1832</v>
      </c>
      <c r="AP1194" s="26"/>
      <c r="AQ1194" s="150"/>
      <c r="AR1194" s="24" t="s">
        <v>1049</v>
      </c>
      <c r="AS1194" s="26">
        <v>3.2</v>
      </c>
      <c r="AT1194" s="26">
        <v>202.8</v>
      </c>
      <c r="AU1194" s="25">
        <v>92</v>
      </c>
      <c r="AV1194" s="31"/>
      <c r="AW1194" s="26">
        <v>3</v>
      </c>
      <c r="AX1194" s="26"/>
      <c r="AY1194" s="26"/>
      <c r="AZ1194" s="26"/>
      <c r="BA1194" s="25"/>
      <c r="BB1194" s="24">
        <v>285</v>
      </c>
      <c r="BC1194" s="26">
        <v>30</v>
      </c>
      <c r="BD1194" s="32" t="s">
        <v>288</v>
      </c>
      <c r="BE1194" s="32">
        <v>0</v>
      </c>
      <c r="BF1194" s="26" t="s">
        <v>89</v>
      </c>
      <c r="BG1194" s="26" t="s">
        <v>359</v>
      </c>
      <c r="BH1194" s="29">
        <v>50</v>
      </c>
      <c r="BI1194" s="26" t="s">
        <v>203</v>
      </c>
      <c r="BJ1194" s="25"/>
      <c r="BK1194" s="12"/>
      <c r="BL1194" s="204" t="str">
        <f t="shared" si="19"/>
        <v>insert into Pokemon values ( 1193, Slither Wing, level, 85,  135,  79, 85,  105,  81, trainer,  0)</v>
      </c>
    </row>
    <row r="1195" spans="1:64" ht="12.75" customHeight="1">
      <c r="A1195" s="12">
        <v>989</v>
      </c>
      <c r="B1195" s="149" t="s">
        <v>1837</v>
      </c>
      <c r="C1195" s="149" t="s">
        <v>1831</v>
      </c>
      <c r="D1195" s="143"/>
      <c r="E1195" s="144"/>
      <c r="F1195" s="144"/>
      <c r="G1195" s="144"/>
      <c r="H1195" s="144"/>
      <c r="I1195" s="144"/>
      <c r="J1195" s="144"/>
      <c r="K1195" s="144"/>
      <c r="L1195" s="144"/>
      <c r="M1195" s="144"/>
      <c r="N1195" s="144"/>
      <c r="O1195" s="144"/>
      <c r="P1195" s="144"/>
      <c r="Q1195" s="144"/>
      <c r="R1195" s="144"/>
      <c r="S1195" s="144"/>
      <c r="T1195" s="144"/>
      <c r="U1195" s="144"/>
      <c r="V1195" s="144"/>
      <c r="W1195" s="144"/>
      <c r="X1195" s="144"/>
      <c r="Y1195" s="144"/>
      <c r="Z1195" s="144"/>
      <c r="AA1195" s="144"/>
      <c r="AB1195" s="144"/>
      <c r="AC1195" s="144"/>
      <c r="AD1195" s="144"/>
      <c r="AE1195" s="145">
        <v>381</v>
      </c>
      <c r="AF1195" s="97">
        <v>85</v>
      </c>
      <c r="AG1195" s="98">
        <v>81</v>
      </c>
      <c r="AH1195" s="99">
        <v>97</v>
      </c>
      <c r="AI1195" s="100">
        <v>121</v>
      </c>
      <c r="AJ1195" s="101">
        <v>85</v>
      </c>
      <c r="AK1195" s="102">
        <v>101</v>
      </c>
      <c r="AL1195" s="23">
        <f t="shared" si="0"/>
        <v>570</v>
      </c>
      <c r="AM1195" s="24" t="s">
        <v>175</v>
      </c>
      <c r="AN1195" s="25" t="s">
        <v>187</v>
      </c>
      <c r="AO1195" s="24" t="s">
        <v>1832</v>
      </c>
      <c r="AP1195" s="26"/>
      <c r="AQ1195" s="150"/>
      <c r="AR1195" s="24" t="s">
        <v>534</v>
      </c>
      <c r="AS1195" s="26">
        <v>2.2999999999999998</v>
      </c>
      <c r="AT1195" s="26">
        <v>132.30000000000001</v>
      </c>
      <c r="AU1195" s="25">
        <v>60</v>
      </c>
      <c r="AV1195" s="31"/>
      <c r="AW1195" s="26"/>
      <c r="AX1195" s="26"/>
      <c r="AY1195" s="26">
        <v>3</v>
      </c>
      <c r="AZ1195" s="26"/>
      <c r="BA1195" s="25"/>
      <c r="BB1195" s="24">
        <v>285</v>
      </c>
      <c r="BC1195" s="26">
        <v>30</v>
      </c>
      <c r="BD1195" s="32" t="s">
        <v>288</v>
      </c>
      <c r="BE1195" s="32">
        <v>0</v>
      </c>
      <c r="BF1195" s="26" t="s">
        <v>313</v>
      </c>
      <c r="BG1195" s="26" t="s">
        <v>359</v>
      </c>
      <c r="BH1195" s="29">
        <v>50</v>
      </c>
      <c r="BI1195" s="26" t="s">
        <v>203</v>
      </c>
      <c r="BJ1195" s="25"/>
      <c r="BK1195" s="12"/>
      <c r="BL1195" s="204" t="str">
        <f t="shared" si="19"/>
        <v>insert into Pokemon values ( 1194, Sandy Shocks, level, 85,  81,  97, 121,  85,  101, trainer,  0)</v>
      </c>
    </row>
    <row r="1196" spans="1:64" ht="12.75" customHeight="1">
      <c r="A1196" s="12">
        <v>990</v>
      </c>
      <c r="B1196" s="149" t="s">
        <v>1838</v>
      </c>
      <c r="C1196" s="149" t="s">
        <v>1831</v>
      </c>
      <c r="D1196" s="143"/>
      <c r="E1196" s="144"/>
      <c r="F1196" s="144"/>
      <c r="G1196" s="144"/>
      <c r="H1196" s="144"/>
      <c r="I1196" s="144"/>
      <c r="J1196" s="144"/>
      <c r="K1196" s="144"/>
      <c r="L1196" s="144"/>
      <c r="M1196" s="144"/>
      <c r="N1196" s="144"/>
      <c r="O1196" s="144"/>
      <c r="P1196" s="144"/>
      <c r="Q1196" s="144"/>
      <c r="R1196" s="144"/>
      <c r="S1196" s="144"/>
      <c r="T1196" s="144"/>
      <c r="U1196" s="144"/>
      <c r="V1196" s="144"/>
      <c r="W1196" s="144"/>
      <c r="X1196" s="144"/>
      <c r="Y1196" s="144"/>
      <c r="Z1196" s="144"/>
      <c r="AA1196" s="144"/>
      <c r="AB1196" s="144"/>
      <c r="AC1196" s="144"/>
      <c r="AD1196" s="144"/>
      <c r="AE1196" s="145">
        <v>382</v>
      </c>
      <c r="AF1196" s="97">
        <v>90</v>
      </c>
      <c r="AG1196" s="98">
        <v>112</v>
      </c>
      <c r="AH1196" s="99">
        <v>120</v>
      </c>
      <c r="AI1196" s="100">
        <v>72</v>
      </c>
      <c r="AJ1196" s="101">
        <v>70</v>
      </c>
      <c r="AK1196" s="102">
        <v>106</v>
      </c>
      <c r="AL1196" s="23">
        <f t="shared" si="0"/>
        <v>570</v>
      </c>
      <c r="AM1196" s="24" t="s">
        <v>187</v>
      </c>
      <c r="AN1196" s="25" t="s">
        <v>192</v>
      </c>
      <c r="AO1196" s="24" t="s">
        <v>1839</v>
      </c>
      <c r="AP1196" s="26"/>
      <c r="AQ1196" s="150"/>
      <c r="AR1196" s="24" t="s">
        <v>211</v>
      </c>
      <c r="AS1196" s="26">
        <v>0.9</v>
      </c>
      <c r="AT1196" s="26">
        <v>529.1</v>
      </c>
      <c r="AU1196" s="25">
        <v>240</v>
      </c>
      <c r="AV1196" s="31"/>
      <c r="AW1196" s="26"/>
      <c r="AX1196" s="26">
        <v>3</v>
      </c>
      <c r="AY1196" s="26"/>
      <c r="AZ1196" s="26"/>
      <c r="BA1196" s="25"/>
      <c r="BB1196" s="24">
        <v>285</v>
      </c>
      <c r="BC1196" s="26">
        <v>30</v>
      </c>
      <c r="BD1196" s="32" t="s">
        <v>288</v>
      </c>
      <c r="BE1196" s="32">
        <v>0</v>
      </c>
      <c r="BF1196" s="26" t="s">
        <v>313</v>
      </c>
      <c r="BG1196" s="26" t="s">
        <v>359</v>
      </c>
      <c r="BH1196" s="29">
        <v>50</v>
      </c>
      <c r="BI1196" s="26" t="s">
        <v>203</v>
      </c>
      <c r="BJ1196" s="25"/>
      <c r="BK1196" s="12"/>
      <c r="BL1196" s="204" t="str">
        <f t="shared" si="19"/>
        <v>insert into Pokemon values ( 1195, Iron Treads, level, 90,  112,  120, 72,  70,  106, trainer,  0)</v>
      </c>
    </row>
    <row r="1197" spans="1:64" ht="12.75" customHeight="1">
      <c r="A1197" s="12">
        <v>991</v>
      </c>
      <c r="B1197" s="149" t="s">
        <v>1840</v>
      </c>
      <c r="C1197" s="149" t="s">
        <v>1831</v>
      </c>
      <c r="D1197" s="143"/>
      <c r="E1197" s="144"/>
      <c r="F1197" s="144"/>
      <c r="G1197" s="144"/>
      <c r="H1197" s="144"/>
      <c r="I1197" s="144"/>
      <c r="J1197" s="144"/>
      <c r="K1197" s="144"/>
      <c r="L1197" s="144"/>
      <c r="M1197" s="144"/>
      <c r="N1197" s="144"/>
      <c r="O1197" s="144"/>
      <c r="P1197" s="144"/>
      <c r="Q1197" s="144"/>
      <c r="R1197" s="144"/>
      <c r="S1197" s="144"/>
      <c r="T1197" s="144"/>
      <c r="U1197" s="144"/>
      <c r="V1197" s="144"/>
      <c r="W1197" s="144"/>
      <c r="X1197" s="144"/>
      <c r="Y1197" s="144"/>
      <c r="Z1197" s="144"/>
      <c r="AA1197" s="144"/>
      <c r="AB1197" s="144"/>
      <c r="AC1197" s="144"/>
      <c r="AD1197" s="144"/>
      <c r="AE1197" s="145">
        <v>383</v>
      </c>
      <c r="AF1197" s="97">
        <v>56</v>
      </c>
      <c r="AG1197" s="98">
        <v>80</v>
      </c>
      <c r="AH1197" s="99">
        <v>114</v>
      </c>
      <c r="AI1197" s="100">
        <v>124</v>
      </c>
      <c r="AJ1197" s="101">
        <v>60</v>
      </c>
      <c r="AK1197" s="102">
        <v>136</v>
      </c>
      <c r="AL1197" s="23">
        <f t="shared" si="0"/>
        <v>570</v>
      </c>
      <c r="AM1197" s="24" t="s">
        <v>191</v>
      </c>
      <c r="AN1197" s="25" t="s">
        <v>103</v>
      </c>
      <c r="AO1197" s="24" t="s">
        <v>1839</v>
      </c>
      <c r="AP1197" s="26"/>
      <c r="AQ1197" s="150"/>
      <c r="AR1197" s="24" t="s">
        <v>88</v>
      </c>
      <c r="AS1197" s="26">
        <v>0.6</v>
      </c>
      <c r="AT1197" s="26">
        <v>24.3</v>
      </c>
      <c r="AU1197" s="25">
        <v>11</v>
      </c>
      <c r="AV1197" s="31"/>
      <c r="AW1197" s="26"/>
      <c r="AX1197" s="26"/>
      <c r="AY1197" s="26"/>
      <c r="AZ1197" s="26"/>
      <c r="BA1197" s="25">
        <v>3</v>
      </c>
      <c r="BB1197" s="24">
        <v>285</v>
      </c>
      <c r="BC1197" s="26">
        <v>50</v>
      </c>
      <c r="BD1197" s="32" t="s">
        <v>288</v>
      </c>
      <c r="BE1197" s="32">
        <v>0</v>
      </c>
      <c r="BF1197" s="26" t="s">
        <v>89</v>
      </c>
      <c r="BG1197" s="26" t="s">
        <v>359</v>
      </c>
      <c r="BH1197" s="29">
        <v>50</v>
      </c>
      <c r="BI1197" s="26" t="s">
        <v>203</v>
      </c>
      <c r="BJ1197" s="25"/>
      <c r="BK1197" s="12"/>
      <c r="BL1197" s="204" t="str">
        <f t="shared" si="19"/>
        <v>insert into Pokemon values ( 1196, Iron Bundle, level, 56,  80,  114, 124,  60,  136, trainer,  0)</v>
      </c>
    </row>
    <row r="1198" spans="1:64" ht="12.75" customHeight="1">
      <c r="A1198" s="12">
        <v>992</v>
      </c>
      <c r="B1198" s="149" t="s">
        <v>1841</v>
      </c>
      <c r="C1198" s="149" t="s">
        <v>1831</v>
      </c>
      <c r="D1198" s="143"/>
      <c r="E1198" s="144"/>
      <c r="F1198" s="144"/>
      <c r="G1198" s="144"/>
      <c r="H1198" s="144"/>
      <c r="I1198" s="144"/>
      <c r="J1198" s="144"/>
      <c r="K1198" s="144"/>
      <c r="L1198" s="144"/>
      <c r="M1198" s="144"/>
      <c r="N1198" s="144"/>
      <c r="O1198" s="144"/>
      <c r="P1198" s="144"/>
      <c r="Q1198" s="144"/>
      <c r="R1198" s="144"/>
      <c r="S1198" s="144"/>
      <c r="T1198" s="144"/>
      <c r="U1198" s="144"/>
      <c r="V1198" s="144"/>
      <c r="W1198" s="144"/>
      <c r="X1198" s="144"/>
      <c r="Y1198" s="144"/>
      <c r="Z1198" s="144"/>
      <c r="AA1198" s="144"/>
      <c r="AB1198" s="144"/>
      <c r="AC1198" s="144"/>
      <c r="AD1198" s="144"/>
      <c r="AE1198" s="145">
        <v>384</v>
      </c>
      <c r="AF1198" s="97">
        <v>154</v>
      </c>
      <c r="AG1198" s="98">
        <v>140</v>
      </c>
      <c r="AH1198" s="99">
        <v>108</v>
      </c>
      <c r="AI1198" s="100">
        <v>50</v>
      </c>
      <c r="AJ1198" s="101">
        <v>68</v>
      </c>
      <c r="AK1198" s="102">
        <v>50</v>
      </c>
      <c r="AL1198" s="23">
        <f t="shared" si="0"/>
        <v>570</v>
      </c>
      <c r="AM1198" s="24" t="s">
        <v>280</v>
      </c>
      <c r="AN1198" s="25" t="s">
        <v>175</v>
      </c>
      <c r="AO1198" s="24" t="s">
        <v>1839</v>
      </c>
      <c r="AP1198" s="26"/>
      <c r="AQ1198" s="150"/>
      <c r="AR1198" s="24" t="s">
        <v>368</v>
      </c>
      <c r="AS1198" s="26">
        <v>1.8</v>
      </c>
      <c r="AT1198" s="26">
        <v>839.3</v>
      </c>
      <c r="AU1198" s="25">
        <v>380.7</v>
      </c>
      <c r="AV1198" s="31"/>
      <c r="AW1198" s="26">
        <v>3</v>
      </c>
      <c r="AX1198" s="26"/>
      <c r="AY1198" s="26"/>
      <c r="AZ1198" s="26"/>
      <c r="BA1198" s="25"/>
      <c r="BB1198" s="24">
        <v>285</v>
      </c>
      <c r="BC1198" s="26">
        <v>50</v>
      </c>
      <c r="BD1198" s="32" t="s">
        <v>288</v>
      </c>
      <c r="BE1198" s="32">
        <v>0</v>
      </c>
      <c r="BF1198" s="26" t="s">
        <v>313</v>
      </c>
      <c r="BG1198" s="26" t="s">
        <v>359</v>
      </c>
      <c r="BH1198" s="29">
        <v>50</v>
      </c>
      <c r="BI1198" s="26" t="s">
        <v>203</v>
      </c>
      <c r="BJ1198" s="25"/>
      <c r="BK1198" s="12"/>
      <c r="BL1198" s="204" t="str">
        <f t="shared" si="19"/>
        <v>insert into Pokemon values ( 1197, Iron Hands, level, 154,  140,  108, 50,  68,  50, trainer,  0)</v>
      </c>
    </row>
    <row r="1199" spans="1:64" ht="12.75" customHeight="1">
      <c r="A1199" s="12">
        <v>993</v>
      </c>
      <c r="B1199" s="149" t="s">
        <v>1842</v>
      </c>
      <c r="C1199" s="149" t="s">
        <v>1831</v>
      </c>
      <c r="D1199" s="143"/>
      <c r="E1199" s="144"/>
      <c r="F1199" s="144"/>
      <c r="G1199" s="144"/>
      <c r="H1199" s="144"/>
      <c r="I1199" s="144"/>
      <c r="J1199" s="144"/>
      <c r="K1199" s="144"/>
      <c r="L1199" s="144"/>
      <c r="M1199" s="144"/>
      <c r="N1199" s="144"/>
      <c r="O1199" s="144"/>
      <c r="P1199" s="144"/>
      <c r="Q1199" s="144"/>
      <c r="R1199" s="144"/>
      <c r="S1199" s="144"/>
      <c r="T1199" s="144"/>
      <c r="U1199" s="144"/>
      <c r="V1199" s="144"/>
      <c r="W1199" s="144"/>
      <c r="X1199" s="144"/>
      <c r="Y1199" s="144"/>
      <c r="Z1199" s="144"/>
      <c r="AA1199" s="144"/>
      <c r="AB1199" s="144"/>
      <c r="AC1199" s="144"/>
      <c r="AD1199" s="144"/>
      <c r="AE1199" s="145">
        <v>385</v>
      </c>
      <c r="AF1199" s="97">
        <v>94</v>
      </c>
      <c r="AG1199" s="98">
        <v>80</v>
      </c>
      <c r="AH1199" s="99">
        <v>86</v>
      </c>
      <c r="AI1199" s="100">
        <v>122</v>
      </c>
      <c r="AJ1199" s="101">
        <v>80</v>
      </c>
      <c r="AK1199" s="102">
        <v>108</v>
      </c>
      <c r="AL1199" s="23">
        <f t="shared" si="0"/>
        <v>570</v>
      </c>
      <c r="AM1199" s="24" t="s">
        <v>160</v>
      </c>
      <c r="AN1199" s="25" t="s">
        <v>95</v>
      </c>
      <c r="AO1199" s="24" t="s">
        <v>1839</v>
      </c>
      <c r="AP1199" s="26"/>
      <c r="AQ1199" s="150"/>
      <c r="AR1199" s="24" t="s">
        <v>207</v>
      </c>
      <c r="AS1199" s="26">
        <v>1.3</v>
      </c>
      <c r="AT1199" s="26">
        <v>244.7</v>
      </c>
      <c r="AU1199" s="25">
        <v>111</v>
      </c>
      <c r="AV1199" s="31"/>
      <c r="AW1199" s="26"/>
      <c r="AX1199" s="26"/>
      <c r="AY1199" s="26">
        <v>3</v>
      </c>
      <c r="AZ1199" s="26"/>
      <c r="BA1199" s="25"/>
      <c r="BB1199" s="24">
        <v>285</v>
      </c>
      <c r="BC1199" s="26">
        <v>30</v>
      </c>
      <c r="BD1199" s="32" t="s">
        <v>288</v>
      </c>
      <c r="BE1199" s="32">
        <v>0</v>
      </c>
      <c r="BF1199" s="26" t="s">
        <v>107</v>
      </c>
      <c r="BG1199" s="26" t="s">
        <v>359</v>
      </c>
      <c r="BH1199" s="29">
        <v>50</v>
      </c>
      <c r="BI1199" s="26" t="s">
        <v>203</v>
      </c>
      <c r="BJ1199" s="25"/>
      <c r="BK1199" s="12"/>
      <c r="BL1199" s="204" t="str">
        <f t="shared" si="19"/>
        <v>insert into Pokemon values ( 1198, Iron Jugulis, level, 94,  80,  86, 122,  80,  108, trainer,  0)</v>
      </c>
    </row>
    <row r="1200" spans="1:64" ht="12.75" customHeight="1">
      <c r="A1200" s="12">
        <v>994</v>
      </c>
      <c r="B1200" s="149" t="s">
        <v>1843</v>
      </c>
      <c r="C1200" s="149" t="s">
        <v>1831</v>
      </c>
      <c r="D1200" s="143"/>
      <c r="E1200" s="144"/>
      <c r="F1200" s="144"/>
      <c r="G1200" s="144"/>
      <c r="H1200" s="144"/>
      <c r="I1200" s="144"/>
      <c r="J1200" s="144"/>
      <c r="K1200" s="144"/>
      <c r="L1200" s="144"/>
      <c r="M1200" s="144"/>
      <c r="N1200" s="144"/>
      <c r="O1200" s="144"/>
      <c r="P1200" s="144"/>
      <c r="Q1200" s="144"/>
      <c r="R1200" s="144"/>
      <c r="S1200" s="144"/>
      <c r="T1200" s="144"/>
      <c r="U1200" s="144"/>
      <c r="V1200" s="144"/>
      <c r="W1200" s="144"/>
      <c r="X1200" s="144"/>
      <c r="Y1200" s="144"/>
      <c r="Z1200" s="144"/>
      <c r="AA1200" s="144"/>
      <c r="AB1200" s="144"/>
      <c r="AC1200" s="144"/>
      <c r="AD1200" s="144"/>
      <c r="AE1200" s="145">
        <v>386</v>
      </c>
      <c r="AF1200" s="97">
        <v>80</v>
      </c>
      <c r="AG1200" s="98">
        <v>70</v>
      </c>
      <c r="AH1200" s="99">
        <v>60</v>
      </c>
      <c r="AI1200" s="100">
        <v>140</v>
      </c>
      <c r="AJ1200" s="101">
        <v>110</v>
      </c>
      <c r="AK1200" s="102">
        <v>110</v>
      </c>
      <c r="AL1200" s="23">
        <f t="shared" si="0"/>
        <v>570</v>
      </c>
      <c r="AM1200" s="24" t="s">
        <v>85</v>
      </c>
      <c r="AN1200" s="25" t="s">
        <v>66</v>
      </c>
      <c r="AO1200" s="24" t="s">
        <v>1839</v>
      </c>
      <c r="AP1200" s="26"/>
      <c r="AQ1200" s="150"/>
      <c r="AR1200" s="24" t="s">
        <v>167</v>
      </c>
      <c r="AS1200" s="26">
        <v>1.2</v>
      </c>
      <c r="AT1200" s="26">
        <v>79.400000000000006</v>
      </c>
      <c r="AU1200" s="25">
        <v>36</v>
      </c>
      <c r="AV1200" s="31"/>
      <c r="AW1200" s="26"/>
      <c r="AX1200" s="26"/>
      <c r="AY1200" s="26">
        <v>3</v>
      </c>
      <c r="AZ1200" s="26"/>
      <c r="BA1200" s="25"/>
      <c r="BB1200" s="24">
        <v>285</v>
      </c>
      <c r="BC1200" s="26">
        <v>30</v>
      </c>
      <c r="BD1200" s="32" t="s">
        <v>288</v>
      </c>
      <c r="BE1200" s="32">
        <v>0</v>
      </c>
      <c r="BF1200" s="26" t="s">
        <v>132</v>
      </c>
      <c r="BG1200" s="26" t="s">
        <v>359</v>
      </c>
      <c r="BH1200" s="29">
        <v>50</v>
      </c>
      <c r="BI1200" s="26" t="s">
        <v>203</v>
      </c>
      <c r="BJ1200" s="25"/>
      <c r="BK1200" s="12"/>
      <c r="BL1200" s="204" t="str">
        <f t="shared" si="19"/>
        <v>insert into Pokemon values ( 1199, Iron Moth, level, 80,  70,  60, 140,  110,  110, trainer,  0)</v>
      </c>
    </row>
    <row r="1201" spans="1:64" ht="12.75" customHeight="1">
      <c r="A1201" s="12">
        <v>995</v>
      </c>
      <c r="B1201" s="149" t="s">
        <v>1844</v>
      </c>
      <c r="C1201" s="149" t="s">
        <v>1831</v>
      </c>
      <c r="D1201" s="143"/>
      <c r="E1201" s="144"/>
      <c r="F1201" s="144"/>
      <c r="G1201" s="144"/>
      <c r="H1201" s="144"/>
      <c r="I1201" s="144"/>
      <c r="J1201" s="144"/>
      <c r="K1201" s="144"/>
      <c r="L1201" s="144"/>
      <c r="M1201" s="144"/>
      <c r="N1201" s="144"/>
      <c r="O1201" s="144"/>
      <c r="P1201" s="144"/>
      <c r="Q1201" s="144"/>
      <c r="R1201" s="144"/>
      <c r="S1201" s="144"/>
      <c r="T1201" s="144"/>
      <c r="U1201" s="144"/>
      <c r="V1201" s="144"/>
      <c r="W1201" s="144"/>
      <c r="X1201" s="144"/>
      <c r="Y1201" s="144"/>
      <c r="Z1201" s="144"/>
      <c r="AA1201" s="144"/>
      <c r="AB1201" s="144"/>
      <c r="AC1201" s="144"/>
      <c r="AD1201" s="144"/>
      <c r="AE1201" s="145">
        <v>387</v>
      </c>
      <c r="AF1201" s="97">
        <v>100</v>
      </c>
      <c r="AG1201" s="98">
        <v>134</v>
      </c>
      <c r="AH1201" s="99">
        <v>110</v>
      </c>
      <c r="AI1201" s="100">
        <v>70</v>
      </c>
      <c r="AJ1201" s="101">
        <v>84</v>
      </c>
      <c r="AK1201" s="102">
        <v>72</v>
      </c>
      <c r="AL1201" s="23">
        <f t="shared" si="0"/>
        <v>570</v>
      </c>
      <c r="AM1201" s="24" t="s">
        <v>292</v>
      </c>
      <c r="AN1201" s="25" t="s">
        <v>175</v>
      </c>
      <c r="AO1201" s="24" t="s">
        <v>1839</v>
      </c>
      <c r="AP1201" s="26"/>
      <c r="AQ1201" s="150"/>
      <c r="AR1201" s="24" t="s">
        <v>111</v>
      </c>
      <c r="AS1201" s="26">
        <v>1.6</v>
      </c>
      <c r="AT1201" s="26">
        <v>668</v>
      </c>
      <c r="AU1201" s="25">
        <v>303</v>
      </c>
      <c r="AV1201" s="31"/>
      <c r="AW1201" s="26">
        <v>3</v>
      </c>
      <c r="AX1201" s="26"/>
      <c r="AY1201" s="26"/>
      <c r="AZ1201" s="26"/>
      <c r="BA1201" s="25"/>
      <c r="BB1201" s="24">
        <v>285</v>
      </c>
      <c r="BC1201" s="26">
        <v>30</v>
      </c>
      <c r="BD1201" s="32" t="s">
        <v>288</v>
      </c>
      <c r="BE1201" s="32">
        <v>0</v>
      </c>
      <c r="BF1201" s="26" t="s">
        <v>71</v>
      </c>
      <c r="BG1201" s="26" t="s">
        <v>359</v>
      </c>
      <c r="BH1201" s="29">
        <v>50</v>
      </c>
      <c r="BI1201" s="26" t="s">
        <v>203</v>
      </c>
      <c r="BJ1201" s="25"/>
      <c r="BK1201" s="12"/>
      <c r="BL1201" s="204" t="str">
        <f t="shared" si="19"/>
        <v>insert into Pokemon values ( 1200, Iron Thorns, level, 100,  134,  110, 70,  84,  72, trainer,  0)</v>
      </c>
    </row>
    <row r="1202" spans="1:64" ht="12.75" customHeight="1">
      <c r="A1202" s="12">
        <v>996</v>
      </c>
      <c r="B1202" s="149" t="s">
        <v>1845</v>
      </c>
      <c r="C1202" s="149" t="s">
        <v>523</v>
      </c>
      <c r="D1202" s="143"/>
      <c r="E1202" s="144"/>
      <c r="F1202" s="144"/>
      <c r="G1202" s="144"/>
      <c r="H1202" s="144"/>
      <c r="I1202" s="144"/>
      <c r="J1202" s="144"/>
      <c r="K1202" s="144"/>
      <c r="L1202" s="144"/>
      <c r="M1202" s="144"/>
      <c r="N1202" s="144"/>
      <c r="O1202" s="144"/>
      <c r="P1202" s="144"/>
      <c r="Q1202" s="144"/>
      <c r="R1202" s="144"/>
      <c r="S1202" s="144"/>
      <c r="T1202" s="144"/>
      <c r="U1202" s="144"/>
      <c r="V1202" s="144"/>
      <c r="W1202" s="144"/>
      <c r="X1202" s="144"/>
      <c r="Y1202" s="144"/>
      <c r="Z1202" s="144"/>
      <c r="AA1202" s="144"/>
      <c r="AB1202" s="144"/>
      <c r="AC1202" s="144"/>
      <c r="AD1202" s="144"/>
      <c r="AE1202" s="145">
        <v>388</v>
      </c>
      <c r="AF1202" s="97">
        <v>65</v>
      </c>
      <c r="AG1202" s="98">
        <v>75</v>
      </c>
      <c r="AH1202" s="99">
        <v>45</v>
      </c>
      <c r="AI1202" s="100">
        <v>35</v>
      </c>
      <c r="AJ1202" s="101">
        <v>45</v>
      </c>
      <c r="AK1202" s="102">
        <v>55</v>
      </c>
      <c r="AL1202" s="23">
        <f t="shared" si="0"/>
        <v>320</v>
      </c>
      <c r="AM1202" s="24" t="s">
        <v>90</v>
      </c>
      <c r="AN1202" s="25" t="s">
        <v>191</v>
      </c>
      <c r="AO1202" s="24" t="s">
        <v>1846</v>
      </c>
      <c r="AP1202" s="26"/>
      <c r="AQ1202" s="150" t="s">
        <v>371</v>
      </c>
      <c r="AR1202" s="24" t="s">
        <v>106</v>
      </c>
      <c r="AS1202" s="26">
        <v>0.5</v>
      </c>
      <c r="AT1202" s="26">
        <v>37.5</v>
      </c>
      <c r="AU1202" s="25">
        <v>17</v>
      </c>
      <c r="AV1202" s="31"/>
      <c r="AW1202" s="26">
        <v>1</v>
      </c>
      <c r="AX1202" s="26"/>
      <c r="AY1202" s="26"/>
      <c r="AZ1202" s="26"/>
      <c r="BA1202" s="25"/>
      <c r="BB1202" s="24">
        <v>64</v>
      </c>
      <c r="BC1202" s="26">
        <v>45</v>
      </c>
      <c r="BD1202" s="32" t="s">
        <v>288</v>
      </c>
      <c r="BE1202" s="32">
        <v>50</v>
      </c>
      <c r="BF1202" s="26" t="s">
        <v>313</v>
      </c>
      <c r="BG1202" s="26" t="s">
        <v>120</v>
      </c>
      <c r="BH1202" s="29">
        <v>40</v>
      </c>
      <c r="BI1202" s="26" t="s">
        <v>90</v>
      </c>
      <c r="BJ1202" s="25" t="s">
        <v>329</v>
      </c>
      <c r="BK1202" s="12"/>
      <c r="BL1202" s="204" t="str">
        <f t="shared" si="19"/>
        <v>insert into Pokemon values ( 1201, Frigibax, level, 65,  75,  45, 35,  45,  55, trainer,  0)</v>
      </c>
    </row>
    <row r="1203" spans="1:64" ht="12.75" customHeight="1">
      <c r="A1203" s="12">
        <v>997</v>
      </c>
      <c r="B1203" s="149" t="s">
        <v>1847</v>
      </c>
      <c r="C1203" s="149" t="s">
        <v>523</v>
      </c>
      <c r="D1203" s="143"/>
      <c r="E1203" s="144"/>
      <c r="F1203" s="144"/>
      <c r="G1203" s="144"/>
      <c r="H1203" s="144"/>
      <c r="I1203" s="144"/>
      <c r="J1203" s="144"/>
      <c r="K1203" s="144"/>
      <c r="L1203" s="144"/>
      <c r="M1203" s="144"/>
      <c r="N1203" s="144"/>
      <c r="O1203" s="144"/>
      <c r="P1203" s="144"/>
      <c r="Q1203" s="144"/>
      <c r="R1203" s="144"/>
      <c r="S1203" s="144"/>
      <c r="T1203" s="144"/>
      <c r="U1203" s="144"/>
      <c r="V1203" s="144"/>
      <c r="W1203" s="144"/>
      <c r="X1203" s="144"/>
      <c r="Y1203" s="144"/>
      <c r="Z1203" s="144"/>
      <c r="AA1203" s="144"/>
      <c r="AB1203" s="144"/>
      <c r="AC1203" s="144"/>
      <c r="AD1203" s="144"/>
      <c r="AE1203" s="145">
        <v>389</v>
      </c>
      <c r="AF1203" s="97">
        <v>90</v>
      </c>
      <c r="AG1203" s="98">
        <v>95</v>
      </c>
      <c r="AH1203" s="99">
        <v>66</v>
      </c>
      <c r="AI1203" s="100">
        <v>45</v>
      </c>
      <c r="AJ1203" s="101">
        <v>65</v>
      </c>
      <c r="AK1203" s="102">
        <v>62</v>
      </c>
      <c r="AL1203" s="23">
        <f t="shared" si="0"/>
        <v>423</v>
      </c>
      <c r="AM1203" s="24" t="s">
        <v>90</v>
      </c>
      <c r="AN1203" s="25" t="s">
        <v>191</v>
      </c>
      <c r="AO1203" s="24" t="s">
        <v>1846</v>
      </c>
      <c r="AP1203" s="26"/>
      <c r="AQ1203" s="150" t="s">
        <v>371</v>
      </c>
      <c r="AR1203" s="24" t="s">
        <v>182</v>
      </c>
      <c r="AS1203" s="26">
        <v>0.8</v>
      </c>
      <c r="AT1203" s="26">
        <v>66.099999999999994</v>
      </c>
      <c r="AU1203" s="25">
        <v>30</v>
      </c>
      <c r="AV1203" s="31"/>
      <c r="AW1203" s="26">
        <v>2</v>
      </c>
      <c r="AX1203" s="26"/>
      <c r="AY1203" s="26"/>
      <c r="AZ1203" s="26"/>
      <c r="BA1203" s="25"/>
      <c r="BB1203" s="24">
        <v>148</v>
      </c>
      <c r="BC1203" s="26">
        <v>25</v>
      </c>
      <c r="BD1203" s="32" t="s">
        <v>288</v>
      </c>
      <c r="BE1203" s="32">
        <v>50</v>
      </c>
      <c r="BF1203" s="26" t="s">
        <v>313</v>
      </c>
      <c r="BG1203" s="26" t="s">
        <v>120</v>
      </c>
      <c r="BH1203" s="29">
        <v>40</v>
      </c>
      <c r="BI1203" s="26" t="s">
        <v>90</v>
      </c>
      <c r="BJ1203" s="25" t="s">
        <v>329</v>
      </c>
      <c r="BK1203" s="12"/>
      <c r="BL1203" s="204" t="str">
        <f t="shared" si="19"/>
        <v>insert into Pokemon values ( 1202, Arctibax, level, 90,  95,  66, 45,  65,  62, trainer,  0)</v>
      </c>
    </row>
    <row r="1204" spans="1:64" ht="12.75" customHeight="1">
      <c r="A1204" s="12">
        <v>998</v>
      </c>
      <c r="B1204" s="149" t="s">
        <v>1848</v>
      </c>
      <c r="C1204" s="149" t="s">
        <v>523</v>
      </c>
      <c r="D1204" s="143"/>
      <c r="E1204" s="144"/>
      <c r="F1204" s="144"/>
      <c r="G1204" s="144"/>
      <c r="H1204" s="144"/>
      <c r="I1204" s="144"/>
      <c r="J1204" s="144"/>
      <c r="K1204" s="144"/>
      <c r="L1204" s="144"/>
      <c r="M1204" s="144"/>
      <c r="N1204" s="144"/>
      <c r="O1204" s="144"/>
      <c r="P1204" s="144"/>
      <c r="Q1204" s="144"/>
      <c r="R1204" s="144"/>
      <c r="S1204" s="144"/>
      <c r="T1204" s="144"/>
      <c r="U1204" s="144"/>
      <c r="V1204" s="144"/>
      <c r="W1204" s="144"/>
      <c r="X1204" s="144"/>
      <c r="Y1204" s="144"/>
      <c r="Z1204" s="144"/>
      <c r="AA1204" s="144"/>
      <c r="AB1204" s="144"/>
      <c r="AC1204" s="144"/>
      <c r="AD1204" s="144"/>
      <c r="AE1204" s="145">
        <v>390</v>
      </c>
      <c r="AF1204" s="97">
        <v>115</v>
      </c>
      <c r="AG1204" s="98">
        <v>145</v>
      </c>
      <c r="AH1204" s="99">
        <v>92</v>
      </c>
      <c r="AI1204" s="100">
        <v>75</v>
      </c>
      <c r="AJ1204" s="101">
        <v>86</v>
      </c>
      <c r="AK1204" s="102">
        <v>87</v>
      </c>
      <c r="AL1204" s="23">
        <f t="shared" si="0"/>
        <v>600</v>
      </c>
      <c r="AM1204" s="24" t="s">
        <v>90</v>
      </c>
      <c r="AN1204" s="25" t="s">
        <v>191</v>
      </c>
      <c r="AO1204" s="24" t="s">
        <v>1846</v>
      </c>
      <c r="AP1204" s="26"/>
      <c r="AQ1204" s="150" t="s">
        <v>371</v>
      </c>
      <c r="AR1204" s="24" t="s">
        <v>510</v>
      </c>
      <c r="AS1204" s="26">
        <v>2.1</v>
      </c>
      <c r="AT1204" s="26">
        <v>463</v>
      </c>
      <c r="AU1204" s="25">
        <v>210</v>
      </c>
      <c r="AV1204" s="31"/>
      <c r="AW1204" s="26">
        <v>3</v>
      </c>
      <c r="AX1204" s="26"/>
      <c r="AY1204" s="26"/>
      <c r="AZ1204" s="26"/>
      <c r="BA1204" s="25"/>
      <c r="BB1204" s="24">
        <v>300</v>
      </c>
      <c r="BC1204" s="26">
        <v>10</v>
      </c>
      <c r="BD1204" s="32" t="s">
        <v>288</v>
      </c>
      <c r="BE1204" s="32">
        <v>50</v>
      </c>
      <c r="BF1204" s="26" t="s">
        <v>313</v>
      </c>
      <c r="BG1204" s="26" t="s">
        <v>120</v>
      </c>
      <c r="BH1204" s="29">
        <v>40</v>
      </c>
      <c r="BI1204" s="26" t="s">
        <v>90</v>
      </c>
      <c r="BJ1204" s="25" t="s">
        <v>329</v>
      </c>
      <c r="BK1204" s="12"/>
      <c r="BL1204" s="204" t="str">
        <f t="shared" si="19"/>
        <v>insert into Pokemon values ( 1203, Baxcalibur, level, 115,  145,  92, 75,  86,  87, trainer,  0)</v>
      </c>
    </row>
    <row r="1205" spans="1:64" ht="12.75" customHeight="1">
      <c r="A1205" s="12">
        <v>999</v>
      </c>
      <c r="B1205" s="149" t="s">
        <v>1849</v>
      </c>
      <c r="C1205" s="149"/>
      <c r="D1205" s="143"/>
      <c r="E1205" s="144"/>
      <c r="F1205" s="144"/>
      <c r="G1205" s="144"/>
      <c r="H1205" s="144"/>
      <c r="I1205" s="144"/>
      <c r="J1205" s="144"/>
      <c r="K1205" s="144"/>
      <c r="L1205" s="144"/>
      <c r="M1205" s="144"/>
      <c r="N1205" s="144"/>
      <c r="O1205" s="144"/>
      <c r="P1205" s="144"/>
      <c r="Q1205" s="144"/>
      <c r="R1205" s="144"/>
      <c r="S1205" s="144"/>
      <c r="T1205" s="144"/>
      <c r="U1205" s="144"/>
      <c r="V1205" s="144"/>
      <c r="W1205" s="144"/>
      <c r="X1205" s="144"/>
      <c r="Y1205" s="144"/>
      <c r="Z1205" s="144"/>
      <c r="AA1205" s="144"/>
      <c r="AB1205" s="144"/>
      <c r="AC1205" s="144"/>
      <c r="AD1205" s="144"/>
      <c r="AE1205" s="145">
        <v>391</v>
      </c>
      <c r="AF1205" s="97">
        <v>45</v>
      </c>
      <c r="AG1205" s="98">
        <v>30</v>
      </c>
      <c r="AH1205" s="99">
        <v>70</v>
      </c>
      <c r="AI1205" s="100">
        <v>75</v>
      </c>
      <c r="AJ1205" s="101">
        <v>70</v>
      </c>
      <c r="AK1205" s="102">
        <v>10</v>
      </c>
      <c r="AL1205" s="23">
        <f t="shared" si="0"/>
        <v>300</v>
      </c>
      <c r="AM1205" s="24" t="s">
        <v>389</v>
      </c>
      <c r="AN1205" s="25"/>
      <c r="AO1205" s="24" t="s">
        <v>267</v>
      </c>
      <c r="AP1205" s="26"/>
      <c r="AQ1205" s="150"/>
      <c r="AR1205" s="24" t="s">
        <v>118</v>
      </c>
      <c r="AS1205" s="26">
        <v>0.3</v>
      </c>
      <c r="AT1205" s="26">
        <v>11</v>
      </c>
      <c r="AU1205" s="25">
        <v>5</v>
      </c>
      <c r="AV1205" s="31"/>
      <c r="AW1205" s="26"/>
      <c r="AX1205" s="26"/>
      <c r="AY1205" s="26">
        <v>1</v>
      </c>
      <c r="AZ1205" s="26"/>
      <c r="BA1205" s="25"/>
      <c r="BB1205" s="24">
        <v>60</v>
      </c>
      <c r="BC1205" s="26">
        <v>45</v>
      </c>
      <c r="BD1205" s="32" t="s">
        <v>288</v>
      </c>
      <c r="BE1205" s="32">
        <v>50</v>
      </c>
      <c r="BF1205" s="26" t="s">
        <v>130</v>
      </c>
      <c r="BG1205" s="26" t="s">
        <v>359</v>
      </c>
      <c r="BH1205" s="29">
        <v>50</v>
      </c>
      <c r="BI1205" s="26" t="s">
        <v>203</v>
      </c>
      <c r="BJ1205" s="25"/>
      <c r="BK1205" s="12" t="s">
        <v>1850</v>
      </c>
      <c r="BL1205" s="204" t="str">
        <f t="shared" si="19"/>
        <v>insert into Pokemon values ( 1204, Gimmighoul (Chest), level, 45,  30,  70, 75,  70,  10, trainer,  Level Up (999 Gimmighoul Coins in Bag))</v>
      </c>
    </row>
    <row r="1206" spans="1:64" ht="12.75" customHeight="1">
      <c r="A1206" s="12">
        <v>999.1</v>
      </c>
      <c r="B1206" s="149" t="s">
        <v>1851</v>
      </c>
      <c r="C1206" s="149"/>
      <c r="D1206" s="143"/>
      <c r="E1206" s="144"/>
      <c r="F1206" s="144"/>
      <c r="G1206" s="144"/>
      <c r="H1206" s="144"/>
      <c r="I1206" s="144"/>
      <c r="J1206" s="144"/>
      <c r="K1206" s="144"/>
      <c r="L1206" s="144"/>
      <c r="M1206" s="144"/>
      <c r="N1206" s="144"/>
      <c r="O1206" s="144"/>
      <c r="P1206" s="144"/>
      <c r="Q1206" s="144"/>
      <c r="R1206" s="144"/>
      <c r="S1206" s="144"/>
      <c r="T1206" s="144"/>
      <c r="U1206" s="144"/>
      <c r="V1206" s="144"/>
      <c r="W1206" s="144"/>
      <c r="X1206" s="144"/>
      <c r="Y1206" s="144"/>
      <c r="Z1206" s="144"/>
      <c r="AA1206" s="144"/>
      <c r="AB1206" s="144"/>
      <c r="AC1206" s="144"/>
      <c r="AD1206" s="144"/>
      <c r="AE1206" s="145">
        <v>391</v>
      </c>
      <c r="AF1206" s="97">
        <v>45</v>
      </c>
      <c r="AG1206" s="98">
        <v>30</v>
      </c>
      <c r="AH1206" s="99">
        <v>25</v>
      </c>
      <c r="AI1206" s="100">
        <v>75</v>
      </c>
      <c r="AJ1206" s="101">
        <v>45</v>
      </c>
      <c r="AK1206" s="102">
        <v>80</v>
      </c>
      <c r="AL1206" s="23">
        <f t="shared" si="0"/>
        <v>300</v>
      </c>
      <c r="AM1206" s="24" t="s">
        <v>389</v>
      </c>
      <c r="AN1206" s="25"/>
      <c r="AO1206" s="24" t="s">
        <v>117</v>
      </c>
      <c r="AP1206" s="26"/>
      <c r="AQ1206" s="150"/>
      <c r="AR1206" s="24" t="s">
        <v>1183</v>
      </c>
      <c r="AS1206" s="26">
        <v>0.1</v>
      </c>
      <c r="AT1206" s="26">
        <v>0.2</v>
      </c>
      <c r="AU1206" s="25">
        <v>0.1</v>
      </c>
      <c r="AV1206" s="31"/>
      <c r="AW1206" s="26"/>
      <c r="AX1206" s="26"/>
      <c r="AY1206" s="26"/>
      <c r="AZ1206" s="26"/>
      <c r="BA1206" s="25"/>
      <c r="BB1206" s="24">
        <v>60</v>
      </c>
      <c r="BC1206" s="26">
        <v>45</v>
      </c>
      <c r="BD1206" s="32" t="s">
        <v>288</v>
      </c>
      <c r="BE1206" s="32">
        <v>50</v>
      </c>
      <c r="BF1206" s="26" t="s">
        <v>107</v>
      </c>
      <c r="BG1206" s="26" t="s">
        <v>359</v>
      </c>
      <c r="BH1206" s="29">
        <v>50</v>
      </c>
      <c r="BI1206" s="26" t="s">
        <v>203</v>
      </c>
      <c r="BJ1206" s="25"/>
      <c r="BK1206" s="12"/>
      <c r="BL1206" s="204" t="str">
        <f t="shared" si="19"/>
        <v>insert into Pokemon values ( 1205, Gimmighoul (Roaming), level, 45,  30,  25, 75,  45,  80, trainer,  0)</v>
      </c>
    </row>
    <row r="1207" spans="1:64" ht="12.75" customHeight="1">
      <c r="A1207" s="12">
        <v>1000</v>
      </c>
      <c r="B1207" s="149" t="s">
        <v>1852</v>
      </c>
      <c r="C1207" s="149"/>
      <c r="D1207" s="143"/>
      <c r="E1207" s="144"/>
      <c r="F1207" s="144"/>
      <c r="G1207" s="144"/>
      <c r="H1207" s="144"/>
      <c r="I1207" s="144"/>
      <c r="J1207" s="144"/>
      <c r="K1207" s="144"/>
      <c r="L1207" s="144"/>
      <c r="M1207" s="144"/>
      <c r="N1207" s="144"/>
      <c r="O1207" s="144"/>
      <c r="P1207" s="144"/>
      <c r="Q1207" s="144"/>
      <c r="R1207" s="144"/>
      <c r="S1207" s="144"/>
      <c r="T1207" s="144"/>
      <c r="U1207" s="144"/>
      <c r="V1207" s="144"/>
      <c r="W1207" s="144"/>
      <c r="X1207" s="144"/>
      <c r="Y1207" s="144"/>
      <c r="Z1207" s="144"/>
      <c r="AA1207" s="144"/>
      <c r="AB1207" s="144"/>
      <c r="AC1207" s="144"/>
      <c r="AD1207" s="144"/>
      <c r="AE1207" s="145">
        <v>392</v>
      </c>
      <c r="AF1207" s="97">
        <v>87</v>
      </c>
      <c r="AG1207" s="98">
        <v>60</v>
      </c>
      <c r="AH1207" s="99">
        <v>95</v>
      </c>
      <c r="AI1207" s="100">
        <v>133</v>
      </c>
      <c r="AJ1207" s="101">
        <v>91</v>
      </c>
      <c r="AK1207" s="102">
        <v>84</v>
      </c>
      <c r="AL1207" s="23">
        <f t="shared" si="0"/>
        <v>550</v>
      </c>
      <c r="AM1207" s="24" t="s">
        <v>192</v>
      </c>
      <c r="AN1207" s="25" t="s">
        <v>389</v>
      </c>
      <c r="AO1207" s="24" t="s">
        <v>1853</v>
      </c>
      <c r="AP1207" s="26"/>
      <c r="AQ1207" s="150"/>
      <c r="AR1207" s="24" t="s">
        <v>167</v>
      </c>
      <c r="AS1207" s="26">
        <v>1.2</v>
      </c>
      <c r="AT1207" s="26">
        <v>66.099999999999994</v>
      </c>
      <c r="AU1207" s="25">
        <v>30</v>
      </c>
      <c r="AV1207" s="31"/>
      <c r="AW1207" s="26"/>
      <c r="AX1207" s="26"/>
      <c r="AY1207" s="26">
        <v>2</v>
      </c>
      <c r="AZ1207" s="26"/>
      <c r="BA1207" s="25"/>
      <c r="BB1207" s="24">
        <v>275</v>
      </c>
      <c r="BC1207" s="26">
        <v>45</v>
      </c>
      <c r="BD1207" s="32" t="s">
        <v>288</v>
      </c>
      <c r="BE1207" s="32">
        <v>50</v>
      </c>
      <c r="BF1207" s="26" t="s">
        <v>132</v>
      </c>
      <c r="BG1207" s="26" t="s">
        <v>359</v>
      </c>
      <c r="BH1207" s="29">
        <v>50</v>
      </c>
      <c r="BI1207" s="26" t="s">
        <v>203</v>
      </c>
      <c r="BJ1207" s="25"/>
      <c r="BK1207" s="12"/>
      <c r="BL1207" s="204" t="str">
        <f t="shared" si="19"/>
        <v>insert into Pokemon values ( 1206, Gholdengo, level, 87,  60,  95, 133,  91,  84, trainer,  0)</v>
      </c>
    </row>
    <row r="1208" spans="1:64" ht="12.75" customHeight="1">
      <c r="A1208" s="12">
        <v>1001</v>
      </c>
      <c r="B1208" s="149" t="s">
        <v>1854</v>
      </c>
      <c r="C1208" s="149" t="s">
        <v>514</v>
      </c>
      <c r="D1208" s="143"/>
      <c r="E1208" s="144"/>
      <c r="F1208" s="144"/>
      <c r="G1208" s="144"/>
      <c r="H1208" s="144"/>
      <c r="I1208" s="144"/>
      <c r="J1208" s="144"/>
      <c r="K1208" s="144"/>
      <c r="L1208" s="144"/>
      <c r="M1208" s="144"/>
      <c r="N1208" s="144"/>
      <c r="O1208" s="144"/>
      <c r="P1208" s="144"/>
      <c r="Q1208" s="144"/>
      <c r="R1208" s="144"/>
      <c r="S1208" s="144"/>
      <c r="T1208" s="144"/>
      <c r="U1208" s="144"/>
      <c r="V1208" s="144"/>
      <c r="W1208" s="144"/>
      <c r="X1208" s="144"/>
      <c r="Y1208" s="144"/>
      <c r="Z1208" s="144"/>
      <c r="AA1208" s="144"/>
      <c r="AB1208" s="144"/>
      <c r="AC1208" s="144"/>
      <c r="AD1208" s="144"/>
      <c r="AE1208" s="145">
        <v>393</v>
      </c>
      <c r="AF1208" s="97">
        <v>85</v>
      </c>
      <c r="AG1208" s="98">
        <v>85</v>
      </c>
      <c r="AH1208" s="99">
        <v>100</v>
      </c>
      <c r="AI1208" s="100">
        <v>95</v>
      </c>
      <c r="AJ1208" s="101">
        <v>135</v>
      </c>
      <c r="AK1208" s="102">
        <v>70</v>
      </c>
      <c r="AL1208" s="23">
        <f t="shared" si="0"/>
        <v>570</v>
      </c>
      <c r="AM1208" s="24" t="s">
        <v>160</v>
      </c>
      <c r="AN1208" s="25" t="s">
        <v>65</v>
      </c>
      <c r="AO1208" s="24" t="s">
        <v>1855</v>
      </c>
      <c r="AP1208" s="26"/>
      <c r="AQ1208" s="150"/>
      <c r="AR1208" s="24" t="s">
        <v>148</v>
      </c>
      <c r="AS1208" s="26">
        <v>1.5</v>
      </c>
      <c r="AT1208" s="26">
        <v>163.6</v>
      </c>
      <c r="AU1208" s="25">
        <v>74.2</v>
      </c>
      <c r="AV1208" s="31"/>
      <c r="AW1208" s="26"/>
      <c r="AX1208" s="26"/>
      <c r="AY1208" s="26"/>
      <c r="AZ1208" s="26">
        <v>3</v>
      </c>
      <c r="BA1208" s="25"/>
      <c r="BB1208" s="24">
        <v>285</v>
      </c>
      <c r="BC1208" s="26">
        <v>6</v>
      </c>
      <c r="BD1208" s="32" t="s">
        <v>288</v>
      </c>
      <c r="BE1208" s="32">
        <v>50</v>
      </c>
      <c r="BF1208" s="26" t="s">
        <v>130</v>
      </c>
      <c r="BG1208" s="26" t="s">
        <v>359</v>
      </c>
      <c r="BH1208" s="29">
        <v>50</v>
      </c>
      <c r="BI1208" s="26" t="s">
        <v>203</v>
      </c>
      <c r="BJ1208" s="25"/>
      <c r="BK1208" s="12"/>
      <c r="BL1208" s="204" t="str">
        <f t="shared" si="19"/>
        <v>insert into Pokemon values ( 1207, Wo-Chien, level, 85,  85,  100, 95,  135,  70, trainer,  0)</v>
      </c>
    </row>
    <row r="1209" spans="1:64" ht="12.75" customHeight="1">
      <c r="A1209" s="12">
        <v>1002</v>
      </c>
      <c r="B1209" s="149" t="s">
        <v>1856</v>
      </c>
      <c r="C1209" s="149" t="s">
        <v>514</v>
      </c>
      <c r="D1209" s="143"/>
      <c r="E1209" s="144"/>
      <c r="F1209" s="144"/>
      <c r="G1209" s="144"/>
      <c r="H1209" s="144"/>
      <c r="I1209" s="144"/>
      <c r="J1209" s="144"/>
      <c r="K1209" s="144"/>
      <c r="L1209" s="144"/>
      <c r="M1209" s="144"/>
      <c r="N1209" s="144"/>
      <c r="O1209" s="144"/>
      <c r="P1209" s="144"/>
      <c r="Q1209" s="144"/>
      <c r="R1209" s="144"/>
      <c r="S1209" s="144"/>
      <c r="T1209" s="144"/>
      <c r="U1209" s="144"/>
      <c r="V1209" s="144"/>
      <c r="W1209" s="144"/>
      <c r="X1209" s="144"/>
      <c r="Y1209" s="144"/>
      <c r="Z1209" s="144"/>
      <c r="AA1209" s="144"/>
      <c r="AB1209" s="144"/>
      <c r="AC1209" s="144"/>
      <c r="AD1209" s="144"/>
      <c r="AE1209" s="145">
        <v>394</v>
      </c>
      <c r="AF1209" s="97">
        <v>80</v>
      </c>
      <c r="AG1209" s="98">
        <v>120</v>
      </c>
      <c r="AH1209" s="99">
        <v>80</v>
      </c>
      <c r="AI1209" s="100">
        <v>90</v>
      </c>
      <c r="AJ1209" s="101">
        <v>65</v>
      </c>
      <c r="AK1209" s="102">
        <v>135</v>
      </c>
      <c r="AL1209" s="23">
        <f t="shared" si="0"/>
        <v>570</v>
      </c>
      <c r="AM1209" s="24" t="s">
        <v>160</v>
      </c>
      <c r="AN1209" s="25" t="s">
        <v>191</v>
      </c>
      <c r="AO1209" s="24" t="s">
        <v>1857</v>
      </c>
      <c r="AP1209" s="26"/>
      <c r="AQ1209" s="150"/>
      <c r="AR1209" s="24" t="s">
        <v>295</v>
      </c>
      <c r="AS1209" s="26">
        <v>1.9</v>
      </c>
      <c r="AT1209" s="26">
        <v>335.5</v>
      </c>
      <c r="AU1209" s="25">
        <v>152.19999999999999</v>
      </c>
      <c r="AV1209" s="31"/>
      <c r="AW1209" s="26"/>
      <c r="AX1209" s="26"/>
      <c r="AY1209" s="26"/>
      <c r="AZ1209" s="26"/>
      <c r="BA1209" s="25">
        <v>3</v>
      </c>
      <c r="BB1209" s="24">
        <v>285</v>
      </c>
      <c r="BC1209" s="26">
        <v>6</v>
      </c>
      <c r="BD1209" s="32" t="s">
        <v>288</v>
      </c>
      <c r="BE1209" s="32">
        <v>50</v>
      </c>
      <c r="BF1209" s="26" t="s">
        <v>128</v>
      </c>
      <c r="BG1209" s="26" t="s">
        <v>359</v>
      </c>
      <c r="BH1209" s="29">
        <v>50</v>
      </c>
      <c r="BI1209" s="26" t="s">
        <v>203</v>
      </c>
      <c r="BJ1209" s="25"/>
      <c r="BK1209" s="12"/>
      <c r="BL1209" s="204" t="str">
        <f t="shared" si="19"/>
        <v>insert into Pokemon values ( 1208, Chien-Pao, level, 80,  120,  80, 90,  65,  135, trainer,  0)</v>
      </c>
    </row>
    <row r="1210" spans="1:64" ht="12.75" customHeight="1">
      <c r="A1210" s="12">
        <v>1003</v>
      </c>
      <c r="B1210" s="149" t="s">
        <v>1858</v>
      </c>
      <c r="C1210" s="149" t="s">
        <v>514</v>
      </c>
      <c r="D1210" s="143"/>
      <c r="E1210" s="144"/>
      <c r="F1210" s="144"/>
      <c r="G1210" s="144"/>
      <c r="H1210" s="144"/>
      <c r="I1210" s="144"/>
      <c r="J1210" s="144"/>
      <c r="K1210" s="144"/>
      <c r="L1210" s="144"/>
      <c r="M1210" s="144"/>
      <c r="N1210" s="144"/>
      <c r="O1210" s="144"/>
      <c r="P1210" s="144"/>
      <c r="Q1210" s="144"/>
      <c r="R1210" s="144"/>
      <c r="S1210" s="144"/>
      <c r="T1210" s="144"/>
      <c r="U1210" s="144"/>
      <c r="V1210" s="144"/>
      <c r="W1210" s="144"/>
      <c r="X1210" s="144"/>
      <c r="Y1210" s="144"/>
      <c r="Z1210" s="144"/>
      <c r="AA1210" s="144"/>
      <c r="AB1210" s="144"/>
      <c r="AC1210" s="144"/>
      <c r="AD1210" s="144"/>
      <c r="AE1210" s="145">
        <v>395</v>
      </c>
      <c r="AF1210" s="97">
        <v>155</v>
      </c>
      <c r="AG1210" s="98">
        <v>110</v>
      </c>
      <c r="AH1210" s="99">
        <v>125</v>
      </c>
      <c r="AI1210" s="100">
        <v>55</v>
      </c>
      <c r="AJ1210" s="101">
        <v>80</v>
      </c>
      <c r="AK1210" s="102">
        <v>45</v>
      </c>
      <c r="AL1210" s="23">
        <f t="shared" si="0"/>
        <v>570</v>
      </c>
      <c r="AM1210" s="24" t="s">
        <v>160</v>
      </c>
      <c r="AN1210" s="25" t="s">
        <v>187</v>
      </c>
      <c r="AO1210" s="24" t="s">
        <v>1859</v>
      </c>
      <c r="AP1210" s="26"/>
      <c r="AQ1210" s="150"/>
      <c r="AR1210" s="24" t="s">
        <v>815</v>
      </c>
      <c r="AS1210" s="26">
        <v>2.7</v>
      </c>
      <c r="AT1210" s="26">
        <v>1542.6</v>
      </c>
      <c r="AU1210" s="25">
        <v>699.7</v>
      </c>
      <c r="AV1210" s="31"/>
      <c r="AW1210" s="26"/>
      <c r="AX1210" s="26">
        <v>3</v>
      </c>
      <c r="AY1210" s="26"/>
      <c r="AZ1210" s="26"/>
      <c r="BA1210" s="25"/>
      <c r="BB1210" s="24">
        <v>285</v>
      </c>
      <c r="BC1210" s="26">
        <v>6</v>
      </c>
      <c r="BD1210" s="32" t="s">
        <v>288</v>
      </c>
      <c r="BE1210" s="32">
        <v>50</v>
      </c>
      <c r="BF1210" s="26" t="s">
        <v>130</v>
      </c>
      <c r="BG1210" s="26" t="s">
        <v>359</v>
      </c>
      <c r="BH1210" s="29">
        <v>50</v>
      </c>
      <c r="BI1210" s="26" t="s">
        <v>203</v>
      </c>
      <c r="BJ1210" s="25"/>
      <c r="BK1210" s="12"/>
      <c r="BL1210" s="204" t="str">
        <f t="shared" si="19"/>
        <v>insert into Pokemon values ( 1209, Ting-Lu, level, 155,  110,  125, 55,  80,  45, trainer,  0)</v>
      </c>
    </row>
    <row r="1211" spans="1:64" ht="12.75" customHeight="1">
      <c r="A1211" s="12">
        <v>1004</v>
      </c>
      <c r="B1211" s="149" t="s">
        <v>1860</v>
      </c>
      <c r="C1211" s="149" t="s">
        <v>514</v>
      </c>
      <c r="D1211" s="143"/>
      <c r="E1211" s="144"/>
      <c r="F1211" s="144"/>
      <c r="G1211" s="144"/>
      <c r="H1211" s="144"/>
      <c r="I1211" s="144"/>
      <c r="J1211" s="144"/>
      <c r="K1211" s="144"/>
      <c r="L1211" s="144"/>
      <c r="M1211" s="144"/>
      <c r="N1211" s="144"/>
      <c r="O1211" s="144"/>
      <c r="P1211" s="144"/>
      <c r="Q1211" s="144"/>
      <c r="R1211" s="144"/>
      <c r="S1211" s="144"/>
      <c r="T1211" s="144"/>
      <c r="U1211" s="144"/>
      <c r="V1211" s="144"/>
      <c r="W1211" s="144"/>
      <c r="X1211" s="144"/>
      <c r="Y1211" s="144"/>
      <c r="Z1211" s="144"/>
      <c r="AA1211" s="144"/>
      <c r="AB1211" s="144"/>
      <c r="AC1211" s="144"/>
      <c r="AD1211" s="144"/>
      <c r="AE1211" s="145">
        <v>396</v>
      </c>
      <c r="AF1211" s="97">
        <v>55</v>
      </c>
      <c r="AG1211" s="98">
        <v>80</v>
      </c>
      <c r="AH1211" s="99">
        <v>80</v>
      </c>
      <c r="AI1211" s="100">
        <v>135</v>
      </c>
      <c r="AJ1211" s="101">
        <v>120</v>
      </c>
      <c r="AK1211" s="102">
        <v>100</v>
      </c>
      <c r="AL1211" s="23">
        <f t="shared" si="0"/>
        <v>570</v>
      </c>
      <c r="AM1211" s="24" t="s">
        <v>160</v>
      </c>
      <c r="AN1211" s="25" t="s">
        <v>85</v>
      </c>
      <c r="AO1211" s="24" t="s">
        <v>1861</v>
      </c>
      <c r="AP1211" s="26"/>
      <c r="AQ1211" s="150"/>
      <c r="AR1211" s="24" t="s">
        <v>178</v>
      </c>
      <c r="AS1211" s="26">
        <v>0.4</v>
      </c>
      <c r="AT1211" s="26">
        <v>10.8</v>
      </c>
      <c r="AU1211" s="25">
        <v>4.9000000000000004</v>
      </c>
      <c r="AV1211" s="31"/>
      <c r="AW1211" s="26"/>
      <c r="AX1211" s="26"/>
      <c r="AY1211" s="26">
        <v>3</v>
      </c>
      <c r="AZ1211" s="26"/>
      <c r="BA1211" s="25"/>
      <c r="BB1211" s="24">
        <v>285</v>
      </c>
      <c r="BC1211" s="26">
        <v>6</v>
      </c>
      <c r="BD1211" s="32" t="s">
        <v>288</v>
      </c>
      <c r="BE1211" s="32">
        <v>50</v>
      </c>
      <c r="BF1211" s="26" t="s">
        <v>89</v>
      </c>
      <c r="BG1211" s="26" t="s">
        <v>359</v>
      </c>
      <c r="BH1211" s="29">
        <v>50</v>
      </c>
      <c r="BI1211" s="26" t="s">
        <v>203</v>
      </c>
      <c r="BJ1211" s="25"/>
      <c r="BK1211" s="12"/>
      <c r="BL1211" s="204" t="str">
        <f t="shared" si="19"/>
        <v>insert into Pokemon values ( 1210, Chi-Yu, level, 55,  80,  80, 135,  120,  100, trainer,  0)</v>
      </c>
    </row>
    <row r="1212" spans="1:64" ht="12.75" customHeight="1">
      <c r="A1212" s="12">
        <v>1005</v>
      </c>
      <c r="B1212" s="149" t="s">
        <v>1862</v>
      </c>
      <c r="C1212" s="149" t="s">
        <v>1831</v>
      </c>
      <c r="D1212" s="143"/>
      <c r="E1212" s="144"/>
      <c r="F1212" s="144"/>
      <c r="G1212" s="144"/>
      <c r="H1212" s="144"/>
      <c r="I1212" s="144"/>
      <c r="J1212" s="144"/>
      <c r="K1212" s="144"/>
      <c r="L1212" s="144"/>
      <c r="M1212" s="144"/>
      <c r="N1212" s="144"/>
      <c r="O1212" s="144"/>
      <c r="P1212" s="144"/>
      <c r="Q1212" s="144"/>
      <c r="R1212" s="144"/>
      <c r="S1212" s="144"/>
      <c r="T1212" s="144"/>
      <c r="U1212" s="144"/>
      <c r="V1212" s="144"/>
      <c r="W1212" s="144"/>
      <c r="X1212" s="144"/>
      <c r="Y1212" s="144"/>
      <c r="Z1212" s="144"/>
      <c r="AA1212" s="144"/>
      <c r="AB1212" s="144"/>
      <c r="AC1212" s="144"/>
      <c r="AD1212" s="144"/>
      <c r="AE1212" s="145">
        <v>397</v>
      </c>
      <c r="AF1212" s="97">
        <v>105</v>
      </c>
      <c r="AG1212" s="98">
        <v>139</v>
      </c>
      <c r="AH1212" s="99">
        <v>71</v>
      </c>
      <c r="AI1212" s="100">
        <v>55</v>
      </c>
      <c r="AJ1212" s="101">
        <v>101</v>
      </c>
      <c r="AK1212" s="102">
        <v>119</v>
      </c>
      <c r="AL1212" s="23">
        <f t="shared" si="0"/>
        <v>590</v>
      </c>
      <c r="AM1212" s="24" t="s">
        <v>90</v>
      </c>
      <c r="AN1212" s="25" t="s">
        <v>160</v>
      </c>
      <c r="AO1212" s="24" t="s">
        <v>1832</v>
      </c>
      <c r="AP1212" s="26"/>
      <c r="AQ1212" s="150"/>
      <c r="AR1212" s="24" t="s">
        <v>79</v>
      </c>
      <c r="AS1212" s="26">
        <v>2</v>
      </c>
      <c r="AT1212" s="26">
        <v>837.8</v>
      </c>
      <c r="AU1212" s="25">
        <v>380</v>
      </c>
      <c r="AV1212" s="31"/>
      <c r="AW1212" s="26">
        <v>3</v>
      </c>
      <c r="AX1212" s="26"/>
      <c r="AY1212" s="26"/>
      <c r="AZ1212" s="26"/>
      <c r="BA1212" s="25"/>
      <c r="BB1212" s="24">
        <v>295</v>
      </c>
      <c r="BC1212" s="26">
        <v>10</v>
      </c>
      <c r="BD1212" s="32" t="s">
        <v>288</v>
      </c>
      <c r="BE1212" s="32">
        <v>0</v>
      </c>
      <c r="BF1212" s="26" t="s">
        <v>71</v>
      </c>
      <c r="BG1212" s="26" t="s">
        <v>359</v>
      </c>
      <c r="BH1212" s="29">
        <v>50</v>
      </c>
      <c r="BI1212" s="26" t="s">
        <v>203</v>
      </c>
      <c r="BJ1212" s="25"/>
      <c r="BK1212" s="12"/>
      <c r="BL1212" s="204" t="str">
        <f t="shared" si="19"/>
        <v>insert into Pokemon values ( 1211, Roaring Moon, level, 105,  139,  71, 55,  101,  119, trainer,  0)</v>
      </c>
    </row>
    <row r="1213" spans="1:64" ht="12.75" customHeight="1">
      <c r="A1213" s="12">
        <v>1006</v>
      </c>
      <c r="B1213" s="149" t="s">
        <v>1863</v>
      </c>
      <c r="C1213" s="149" t="s">
        <v>1831</v>
      </c>
      <c r="D1213" s="143"/>
      <c r="E1213" s="144"/>
      <c r="F1213" s="144"/>
      <c r="G1213" s="144"/>
      <c r="H1213" s="144"/>
      <c r="I1213" s="144"/>
      <c r="J1213" s="144"/>
      <c r="K1213" s="144"/>
      <c r="L1213" s="144"/>
      <c r="M1213" s="144"/>
      <c r="N1213" s="144"/>
      <c r="O1213" s="144"/>
      <c r="P1213" s="144"/>
      <c r="Q1213" s="144"/>
      <c r="R1213" s="144"/>
      <c r="S1213" s="144"/>
      <c r="T1213" s="144"/>
      <c r="U1213" s="144"/>
      <c r="V1213" s="144"/>
      <c r="W1213" s="144"/>
      <c r="X1213" s="144"/>
      <c r="Y1213" s="144"/>
      <c r="Z1213" s="144"/>
      <c r="AA1213" s="144"/>
      <c r="AB1213" s="144"/>
      <c r="AC1213" s="144"/>
      <c r="AD1213" s="144"/>
      <c r="AE1213" s="145">
        <v>398</v>
      </c>
      <c r="AF1213" s="97">
        <v>74</v>
      </c>
      <c r="AG1213" s="98">
        <v>130</v>
      </c>
      <c r="AH1213" s="99">
        <v>90</v>
      </c>
      <c r="AI1213" s="100">
        <v>120</v>
      </c>
      <c r="AJ1213" s="101">
        <v>60</v>
      </c>
      <c r="AK1213" s="102">
        <v>116</v>
      </c>
      <c r="AL1213" s="23">
        <f t="shared" si="0"/>
        <v>590</v>
      </c>
      <c r="AM1213" s="24" t="s">
        <v>179</v>
      </c>
      <c r="AN1213" s="25" t="s">
        <v>280</v>
      </c>
      <c r="AO1213" s="24" t="s">
        <v>1839</v>
      </c>
      <c r="AP1213" s="26"/>
      <c r="AQ1213" s="150"/>
      <c r="AR1213" s="24" t="s">
        <v>139</v>
      </c>
      <c r="AS1213" s="26">
        <v>1.4</v>
      </c>
      <c r="AT1213" s="26">
        <v>77.2</v>
      </c>
      <c r="AU1213" s="25">
        <v>35</v>
      </c>
      <c r="AV1213" s="31"/>
      <c r="AW1213" s="26">
        <v>3</v>
      </c>
      <c r="AX1213" s="26"/>
      <c r="AY1213" s="26"/>
      <c r="AZ1213" s="26"/>
      <c r="BA1213" s="25"/>
      <c r="BB1213" s="24">
        <v>295</v>
      </c>
      <c r="BC1213" s="26">
        <v>10</v>
      </c>
      <c r="BD1213" s="32" t="s">
        <v>288</v>
      </c>
      <c r="BE1213" s="32">
        <v>0</v>
      </c>
      <c r="BF1213" s="26" t="s">
        <v>128</v>
      </c>
      <c r="BG1213" s="26" t="s">
        <v>359</v>
      </c>
      <c r="BH1213" s="29">
        <v>50</v>
      </c>
      <c r="BI1213" s="26" t="s">
        <v>203</v>
      </c>
      <c r="BJ1213" s="25"/>
      <c r="BK1213" s="12"/>
      <c r="BL1213" s="204" t="str">
        <f t="shared" si="19"/>
        <v>insert into Pokemon values ( 1212, Iron Valiant, level, 74,  130,  90, 120,  60,  116, trainer,  0)</v>
      </c>
    </row>
    <row r="1214" spans="1:64" ht="12.75" customHeight="1">
      <c r="A1214" s="12">
        <v>1007</v>
      </c>
      <c r="B1214" s="149" t="s">
        <v>1864</v>
      </c>
      <c r="C1214" s="149" t="s">
        <v>531</v>
      </c>
      <c r="D1214" s="143"/>
      <c r="E1214" s="144"/>
      <c r="F1214" s="144"/>
      <c r="G1214" s="144"/>
      <c r="H1214" s="144"/>
      <c r="I1214" s="144"/>
      <c r="J1214" s="144"/>
      <c r="K1214" s="144"/>
      <c r="L1214" s="144"/>
      <c r="M1214" s="144"/>
      <c r="N1214" s="144"/>
      <c r="O1214" s="144"/>
      <c r="P1214" s="144"/>
      <c r="Q1214" s="144"/>
      <c r="R1214" s="144"/>
      <c r="S1214" s="144"/>
      <c r="T1214" s="144"/>
      <c r="U1214" s="144"/>
      <c r="V1214" s="144"/>
      <c r="W1214" s="144"/>
      <c r="X1214" s="144"/>
      <c r="Y1214" s="144"/>
      <c r="Z1214" s="144"/>
      <c r="AA1214" s="144"/>
      <c r="AB1214" s="144"/>
      <c r="AC1214" s="144"/>
      <c r="AD1214" s="144"/>
      <c r="AE1214" s="145">
        <v>399</v>
      </c>
      <c r="AF1214" s="97">
        <v>100</v>
      </c>
      <c r="AG1214" s="98">
        <v>135</v>
      </c>
      <c r="AH1214" s="99">
        <v>115</v>
      </c>
      <c r="AI1214" s="100">
        <v>85</v>
      </c>
      <c r="AJ1214" s="101">
        <v>100</v>
      </c>
      <c r="AK1214" s="102">
        <v>135</v>
      </c>
      <c r="AL1214" s="23">
        <f t="shared" si="0"/>
        <v>670</v>
      </c>
      <c r="AM1214" s="24" t="s">
        <v>280</v>
      </c>
      <c r="AN1214" s="25" t="s">
        <v>90</v>
      </c>
      <c r="AO1214" s="24" t="s">
        <v>1865</v>
      </c>
      <c r="AP1214" s="26"/>
      <c r="AQ1214" s="150"/>
      <c r="AR1214" s="24" t="s">
        <v>488</v>
      </c>
      <c r="AS1214" s="26">
        <v>2.5</v>
      </c>
      <c r="AT1214" s="26">
        <v>668</v>
      </c>
      <c r="AU1214" s="25">
        <v>303</v>
      </c>
      <c r="AV1214" s="31"/>
      <c r="AW1214" s="26">
        <v>3</v>
      </c>
      <c r="AX1214" s="26"/>
      <c r="AY1214" s="26"/>
      <c r="AZ1214" s="26"/>
      <c r="BA1214" s="25"/>
      <c r="BB1214" s="24">
        <v>335</v>
      </c>
      <c r="BC1214" s="26">
        <v>3</v>
      </c>
      <c r="BD1214" s="32" t="s">
        <v>288</v>
      </c>
      <c r="BE1214" s="32">
        <v>0</v>
      </c>
      <c r="BF1214" s="26" t="s">
        <v>89</v>
      </c>
      <c r="BG1214" s="26" t="s">
        <v>359</v>
      </c>
      <c r="BH1214" s="29">
        <v>50</v>
      </c>
      <c r="BI1214" s="26" t="s">
        <v>203</v>
      </c>
      <c r="BJ1214" s="25"/>
      <c r="BK1214" s="12"/>
      <c r="BL1214" s="204" t="str">
        <f t="shared" si="19"/>
        <v>insert into Pokemon values ( 1213, Koraidon, level, 100,  135,  115, 85,  100,  135, trainer,  0)</v>
      </c>
    </row>
    <row r="1215" spans="1:64" ht="12.75" customHeight="1">
      <c r="A1215" s="154">
        <v>1008</v>
      </c>
      <c r="B1215" s="155" t="s">
        <v>1866</v>
      </c>
      <c r="C1215" s="155" t="s">
        <v>531</v>
      </c>
      <c r="D1215" s="156"/>
      <c r="E1215" s="157"/>
      <c r="F1215" s="157"/>
      <c r="G1215" s="157"/>
      <c r="H1215" s="157"/>
      <c r="I1215" s="157"/>
      <c r="J1215" s="157"/>
      <c r="K1215" s="157"/>
      <c r="L1215" s="157"/>
      <c r="M1215" s="157"/>
      <c r="N1215" s="157"/>
      <c r="O1215" s="157"/>
      <c r="P1215" s="157"/>
      <c r="Q1215" s="157"/>
      <c r="R1215" s="157"/>
      <c r="S1215" s="157"/>
      <c r="T1215" s="157"/>
      <c r="U1215" s="157"/>
      <c r="V1215" s="157"/>
      <c r="W1215" s="157"/>
      <c r="X1215" s="157"/>
      <c r="Y1215" s="157"/>
      <c r="Z1215" s="157"/>
      <c r="AA1215" s="157"/>
      <c r="AB1215" s="157"/>
      <c r="AC1215" s="157"/>
      <c r="AD1215" s="157"/>
      <c r="AE1215" s="158">
        <v>400</v>
      </c>
      <c r="AF1215" s="159">
        <v>100</v>
      </c>
      <c r="AG1215" s="160">
        <v>85</v>
      </c>
      <c r="AH1215" s="161">
        <v>100</v>
      </c>
      <c r="AI1215" s="162">
        <v>135</v>
      </c>
      <c r="AJ1215" s="163">
        <v>115</v>
      </c>
      <c r="AK1215" s="164">
        <v>135</v>
      </c>
      <c r="AL1215" s="165">
        <f t="shared" si="0"/>
        <v>670</v>
      </c>
      <c r="AM1215" s="166" t="s">
        <v>175</v>
      </c>
      <c r="AN1215" s="167" t="s">
        <v>90</v>
      </c>
      <c r="AO1215" s="166" t="s">
        <v>1867</v>
      </c>
      <c r="AP1215" s="168"/>
      <c r="AQ1215" s="169"/>
      <c r="AR1215" s="166" t="s">
        <v>173</v>
      </c>
      <c r="AS1215" s="168">
        <v>3.5</v>
      </c>
      <c r="AT1215" s="168">
        <v>529.1</v>
      </c>
      <c r="AU1215" s="167">
        <v>240</v>
      </c>
      <c r="AV1215" s="170"/>
      <c r="AW1215" s="168"/>
      <c r="AX1215" s="168"/>
      <c r="AY1215" s="168">
        <v>3</v>
      </c>
      <c r="AZ1215" s="168"/>
      <c r="BA1215" s="167"/>
      <c r="BB1215" s="166">
        <v>335</v>
      </c>
      <c r="BC1215" s="168">
        <v>3</v>
      </c>
      <c r="BD1215" s="171" t="s">
        <v>288</v>
      </c>
      <c r="BE1215" s="171">
        <v>0</v>
      </c>
      <c r="BF1215" s="168" t="s">
        <v>107</v>
      </c>
      <c r="BG1215" s="168" t="s">
        <v>359</v>
      </c>
      <c r="BH1215" s="172">
        <v>50</v>
      </c>
      <c r="BI1215" s="168" t="s">
        <v>203</v>
      </c>
      <c r="BJ1215" s="167"/>
      <c r="BK1215" s="154"/>
      <c r="BL1215" s="204" t="str">
        <f t="shared" si="19"/>
        <v>insert into Pokemon values ( 1214, Miraidon, level, 100,  85,  100, 135,  115,  135, trainer,  0)</v>
      </c>
    </row>
  </sheetData>
  <autoFilter ref="A1:BK1215" xr:uid="{00000000-0009-0000-0000-000000000000}"/>
  <conditionalFormatting sqref="BG1:BH1215">
    <cfRule type="containsText" dxfId="106" priority="1" operator="containsText" text="None">
      <formula>NOT(ISERROR(SEARCH(("None"),(BG1))))</formula>
    </cfRule>
  </conditionalFormatting>
  <conditionalFormatting sqref="BG1:BH1215">
    <cfRule type="containsText" dxfId="105" priority="2" operator="containsText" text="F (100%)">
      <formula>NOT(ISERROR(SEARCH(("F (100%)"),(BG1))))</formula>
    </cfRule>
  </conditionalFormatting>
  <conditionalFormatting sqref="BG1:BH1215">
    <cfRule type="containsText" dxfId="104" priority="3" operator="containsText" text="M (100%)">
      <formula>NOT(ISERROR(SEARCH(("M (100%)"),(BG1))))</formula>
    </cfRule>
  </conditionalFormatting>
  <conditionalFormatting sqref="BG1:BH1215">
    <cfRule type="containsText" dxfId="103" priority="4" operator="containsText" text="F (75%)">
      <formula>NOT(ISERROR(SEARCH(("F (75%)"),(BG1))))</formula>
    </cfRule>
  </conditionalFormatting>
  <conditionalFormatting sqref="BG1:BH1215">
    <cfRule type="containsText" dxfId="102" priority="5" operator="containsText" text="M (75%)">
      <formula>NOT(ISERROR(SEARCH(("M (75%)"),(BG1))))</formula>
    </cfRule>
  </conditionalFormatting>
  <conditionalFormatting sqref="BG1:BH1215">
    <cfRule type="containsText" dxfId="101" priority="6" operator="containsText" text="F (87.5%)">
      <formula>NOT(ISERROR(SEARCH(("F (87.5%)"),(BG1))))</formula>
    </cfRule>
  </conditionalFormatting>
  <conditionalFormatting sqref="BG1:BH1215">
    <cfRule type="containsText" dxfId="100" priority="7" operator="containsText" text="M (87.5%)">
      <formula>NOT(ISERROR(SEARCH(("M (87.5%)"),(BG1))))</formula>
    </cfRule>
  </conditionalFormatting>
  <conditionalFormatting sqref="BF1:BF1215">
    <cfRule type="cellIs" dxfId="99" priority="8" operator="equal">
      <formula>"Blue"</formula>
    </cfRule>
  </conditionalFormatting>
  <conditionalFormatting sqref="BF1:BF1215">
    <cfRule type="cellIs" dxfId="98" priority="9" operator="equal">
      <formula>"Green"</formula>
    </cfRule>
  </conditionalFormatting>
  <conditionalFormatting sqref="BF1:BF1215">
    <cfRule type="cellIs" dxfId="97" priority="10" operator="equal">
      <formula>"Gray"</formula>
    </cfRule>
  </conditionalFormatting>
  <conditionalFormatting sqref="BF1:BF1215">
    <cfRule type="cellIs" dxfId="96" priority="11" operator="equal">
      <formula>"Brown"</formula>
    </cfRule>
  </conditionalFormatting>
  <conditionalFormatting sqref="BF1:BF1215">
    <cfRule type="cellIs" dxfId="95" priority="12" operator="equal">
      <formula>"Purple"</formula>
    </cfRule>
  </conditionalFormatting>
  <conditionalFormatting sqref="BF1:BF1215">
    <cfRule type="cellIs" dxfId="94" priority="13" operator="equal">
      <formula>"Black"</formula>
    </cfRule>
  </conditionalFormatting>
  <conditionalFormatting sqref="BF1:BF1215">
    <cfRule type="cellIs" dxfId="93" priority="14" operator="equal">
      <formula>"Pink"</formula>
    </cfRule>
  </conditionalFormatting>
  <conditionalFormatting sqref="BF1:BF1215">
    <cfRule type="cellIs" dxfId="92" priority="15" operator="equal">
      <formula>"Yellow"</formula>
    </cfRule>
  </conditionalFormatting>
  <conditionalFormatting sqref="BF1:BF1215">
    <cfRule type="cellIs" dxfId="91" priority="16" operator="equal">
      <formula>"Red"</formula>
    </cfRule>
  </conditionalFormatting>
  <conditionalFormatting sqref="BI1:BJ1215">
    <cfRule type="cellIs" dxfId="90" priority="17" operator="equal">
      <formula>"Flying"</formula>
    </cfRule>
  </conditionalFormatting>
  <conditionalFormatting sqref="BI1:BJ1215">
    <cfRule type="cellIs" dxfId="89" priority="18" operator="equal">
      <formula>"Field"</formula>
    </cfRule>
  </conditionalFormatting>
  <conditionalFormatting sqref="BI1:BJ1215">
    <cfRule type="cellIs" dxfId="88" priority="19" operator="equal">
      <formula>"Monster"</formula>
    </cfRule>
  </conditionalFormatting>
  <conditionalFormatting sqref="BI1:BJ1215">
    <cfRule type="cellIs" dxfId="87" priority="20" operator="equal">
      <formula>"Grass"</formula>
    </cfRule>
  </conditionalFormatting>
  <conditionalFormatting sqref="BI1:BJ1215">
    <cfRule type="cellIs" dxfId="86" priority="21" operator="equal">
      <formula>"Dragon"</formula>
    </cfRule>
  </conditionalFormatting>
  <conditionalFormatting sqref="BI1:BJ1215">
    <cfRule type="cellIs" dxfId="85" priority="22" operator="equal">
      <formula>"Water 1"</formula>
    </cfRule>
  </conditionalFormatting>
  <conditionalFormatting sqref="BI1:BJ1215">
    <cfRule type="cellIs" dxfId="84" priority="23" operator="equal">
      <formula>"Bug"</formula>
    </cfRule>
  </conditionalFormatting>
  <conditionalFormatting sqref="BI1:BJ1215">
    <cfRule type="cellIs" dxfId="83" priority="24" operator="equal">
      <formula>"Fairy"</formula>
    </cfRule>
  </conditionalFormatting>
  <conditionalFormatting sqref="BI1:BJ1215">
    <cfRule type="cellIs" dxfId="82" priority="25" operator="equal">
      <formula>"Human-Like"</formula>
    </cfRule>
  </conditionalFormatting>
  <conditionalFormatting sqref="BI1:BJ1215">
    <cfRule type="cellIs" dxfId="81" priority="26" operator="equal">
      <formula>"Water 3"</formula>
    </cfRule>
  </conditionalFormatting>
  <conditionalFormatting sqref="BI1:BJ1215">
    <cfRule type="cellIs" dxfId="80" priority="27" operator="equal">
      <formula>"Mineral"</formula>
    </cfRule>
  </conditionalFormatting>
  <conditionalFormatting sqref="BI1:BJ1215">
    <cfRule type="cellIs" dxfId="79" priority="28" operator="equal">
      <formula>"Amorphous"</formula>
    </cfRule>
  </conditionalFormatting>
  <conditionalFormatting sqref="BI1:BJ1215">
    <cfRule type="cellIs" dxfId="78" priority="29" operator="equal">
      <formula>"Water 2"</formula>
    </cfRule>
  </conditionalFormatting>
  <conditionalFormatting sqref="BI1:BJ1215">
    <cfRule type="cellIs" dxfId="77" priority="30" operator="equal">
      <formula>"Ditto"</formula>
    </cfRule>
  </conditionalFormatting>
  <conditionalFormatting sqref="BI1:BJ1215">
    <cfRule type="cellIs" dxfId="76" priority="31" operator="equal">
      <formula>"Undiscovered"</formula>
    </cfRule>
  </conditionalFormatting>
  <conditionalFormatting sqref="AM1:AN1215">
    <cfRule type="cellIs" dxfId="75" priority="32" operator="equal">
      <formula>"Normal"</formula>
    </cfRule>
  </conditionalFormatting>
  <conditionalFormatting sqref="AM1:AN1215">
    <cfRule type="cellIs" dxfId="74" priority="33" operator="equal">
      <formula>"Fire"</formula>
    </cfRule>
  </conditionalFormatting>
  <conditionalFormatting sqref="AM1:AN1215">
    <cfRule type="cellIs" dxfId="73" priority="34" operator="equal">
      <formula>"Fighting"</formula>
    </cfRule>
  </conditionalFormatting>
  <conditionalFormatting sqref="AM1:AN1215">
    <cfRule type="cellIs" dxfId="72" priority="35" operator="equal">
      <formula>"Water"</formula>
    </cfRule>
  </conditionalFormatting>
  <conditionalFormatting sqref="AM1:AN1215">
    <cfRule type="cellIs" dxfId="71" priority="36" operator="equal">
      <formula>"Flying"</formula>
    </cfRule>
  </conditionalFormatting>
  <conditionalFormatting sqref="AM1:AN1215">
    <cfRule type="cellIs" dxfId="70" priority="37" operator="equal">
      <formula>"Grass"</formula>
    </cfRule>
  </conditionalFormatting>
  <conditionalFormatting sqref="AM1:AN1215">
    <cfRule type="cellIs" dxfId="69" priority="38" operator="equal">
      <formula>"Poison"</formula>
    </cfRule>
  </conditionalFormatting>
  <conditionalFormatting sqref="AM1:AN1215">
    <cfRule type="cellIs" dxfId="68" priority="39" operator="equal">
      <formula>"Electric"</formula>
    </cfRule>
  </conditionalFormatting>
  <conditionalFormatting sqref="AM1:AN1215">
    <cfRule type="cellIs" dxfId="67" priority="40" operator="equal">
      <formula>"Ground"</formula>
    </cfRule>
  </conditionalFormatting>
  <conditionalFormatting sqref="AM1:AN1215">
    <cfRule type="cellIs" dxfId="66" priority="41" operator="equal">
      <formula>"Psychic"</formula>
    </cfRule>
  </conditionalFormatting>
  <conditionalFormatting sqref="AM1:AN1215">
    <cfRule type="cellIs" dxfId="65" priority="42" operator="equal">
      <formula>"Rock"</formula>
    </cfRule>
  </conditionalFormatting>
  <conditionalFormatting sqref="AM1:AN1215">
    <cfRule type="cellIs" dxfId="64" priority="43" operator="equal">
      <formula>"Ice"</formula>
    </cfRule>
  </conditionalFormatting>
  <conditionalFormatting sqref="AM1:AN1215">
    <cfRule type="cellIs" dxfId="63" priority="44" operator="equal">
      <formula>"Bug"</formula>
    </cfRule>
  </conditionalFormatting>
  <conditionalFormatting sqref="AM1:AN1215">
    <cfRule type="cellIs" dxfId="62" priority="45" operator="equal">
      <formula>"Dragon"</formula>
    </cfRule>
  </conditionalFormatting>
  <conditionalFormatting sqref="AM1:AN1215">
    <cfRule type="cellIs" dxfId="61" priority="46" operator="equal">
      <formula>"Ghost"</formula>
    </cfRule>
  </conditionalFormatting>
  <conditionalFormatting sqref="AM1:AN1215">
    <cfRule type="cellIs" dxfId="60" priority="47" operator="equal">
      <formula>"Dark"</formula>
    </cfRule>
  </conditionalFormatting>
  <conditionalFormatting sqref="AM1:AN1215">
    <cfRule type="cellIs" dxfId="59" priority="48" operator="equal">
      <formula>"Steel"</formula>
    </cfRule>
  </conditionalFormatting>
  <conditionalFormatting sqref="AM1:AN1215">
    <cfRule type="cellIs" dxfId="58" priority="49" operator="equal">
      <formula>"Fairy"</formula>
    </cfRule>
  </conditionalFormatting>
  <conditionalFormatting sqref="AM1:AN1215">
    <cfRule type="cellIs" dxfId="57" priority="50" operator="equal">
      <formula>"???"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outlinePr summaryBelow="0" summaryRight="0"/>
  </sheetPr>
  <dimension ref="A1:P6"/>
  <sheetViews>
    <sheetView workbookViewId="0"/>
  </sheetViews>
  <sheetFormatPr baseColWidth="10" defaultColWidth="12.5703125" defaultRowHeight="15" customHeight="1"/>
  <cols>
    <col min="1" max="1" width="15.42578125" customWidth="1"/>
  </cols>
  <sheetData>
    <row r="1" spans="1:16">
      <c r="C1" s="173" t="s">
        <v>0</v>
      </c>
      <c r="D1" s="173" t="s">
        <v>1</v>
      </c>
      <c r="E1" s="173" t="s">
        <v>31</v>
      </c>
      <c r="F1" s="173" t="s">
        <v>32</v>
      </c>
      <c r="G1" s="173" t="s">
        <v>33</v>
      </c>
      <c r="H1" s="173" t="s">
        <v>34</v>
      </c>
      <c r="I1" s="173" t="s">
        <v>35</v>
      </c>
      <c r="J1" s="173" t="s">
        <v>36</v>
      </c>
      <c r="K1" s="173" t="s">
        <v>37</v>
      </c>
      <c r="L1" s="173" t="s">
        <v>38</v>
      </c>
      <c r="M1" s="173" t="s">
        <v>39</v>
      </c>
      <c r="N1" s="173" t="s">
        <v>40</v>
      </c>
      <c r="O1" s="173" t="s">
        <v>41</v>
      </c>
      <c r="P1" s="173" t="s">
        <v>42</v>
      </c>
    </row>
    <row r="2" spans="1:16">
      <c r="A2" s="174" t="s">
        <v>1868</v>
      </c>
      <c r="B2" s="175" t="e">
        <f ca="1">_xludf.IFS(A3 = "Type", "typeLookup", A3 = "Name", "nameLookup", A3 = "Number", "numbLookup")</f>
        <v>#NAME?</v>
      </c>
    </row>
    <row r="3" spans="1:16">
      <c r="A3" s="174" t="s">
        <v>1869</v>
      </c>
    </row>
    <row r="5" spans="1:16">
      <c r="A5" s="174" t="s">
        <v>1870</v>
      </c>
    </row>
    <row r="6" spans="1:16">
      <c r="A6" s="176" t="s">
        <v>1871</v>
      </c>
    </row>
  </sheetData>
  <dataValidations count="1">
    <dataValidation type="list" allowBlank="1" showErrorMessage="1" sqref="A3" xr:uid="{00000000-0002-0000-0100-000000000000}">
      <formula1>"Number,Name,Type"</formula1>
    </dataValidation>
  </dataValidations>
  <pageMargins left="0.7" right="0.7" top="0.78740157499999996" bottom="0.78740157499999996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100-000001000000}">
          <x14:formula1>
            <xm:f>'Sorted table for dropdown purpo'!$F$1:$F1564</xm:f>
          </x14:formula1>
          <xm:sqref>A6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I1214"/>
  <sheetViews>
    <sheetView workbookViewId="0"/>
  </sheetViews>
  <sheetFormatPr baseColWidth="10" defaultColWidth="12.5703125" defaultRowHeight="15" customHeight="1"/>
  <cols>
    <col min="6" max="6" width="15.85546875" customWidth="1"/>
  </cols>
  <sheetData>
    <row r="1" spans="1:9">
      <c r="A1" s="13" t="s">
        <v>994</v>
      </c>
      <c r="C1" s="177" t="s">
        <v>115</v>
      </c>
      <c r="E1" s="174" t="s">
        <v>1872</v>
      </c>
      <c r="F1" s="175" t="e">
        <f ca="1">IF(LEN(G1) = 1, INDIRECT("Pokedex!"&amp;G1&amp;"2:"&amp;G1, TRUE), G1)</f>
        <v>#NAME?</v>
      </c>
      <c r="G1" s="178" t="e">
        <f ca="1">_xludf.SWITCH('Prototype DynamicLookup'!A3, E1, "Type Number Below", E2, "B", E3, "C")</f>
        <v>#NAME?</v>
      </c>
      <c r="H1" s="175" t="str">
        <f ca="1">IFERROR(__xludf.DUMMYFUNCTION("TRANSPOSE(SPLIT('Prototype DynamicLookup'!A6, "", "", false, true))"),"Bulbasaur")</f>
        <v>Bulbasaur</v>
      </c>
      <c r="I1" s="175">
        <f ca="1">MATCH($H1,Pokedex!$B:$B, 0)</f>
        <v>2</v>
      </c>
    </row>
    <row r="2" spans="1:9">
      <c r="A2" s="13" t="s">
        <v>995</v>
      </c>
      <c r="C2" s="177" t="s">
        <v>160</v>
      </c>
      <c r="E2" s="174" t="s">
        <v>1869</v>
      </c>
      <c r="F2" s="175" t="s">
        <v>75</v>
      </c>
      <c r="H2" s="175" t="str">
        <f ca="1">IFERROR(__xludf.DUMMYFUNCTION("""COMPUTED_VALUE"""),"Venusaur (Mega)")</f>
        <v>Venusaur (Mega)</v>
      </c>
      <c r="I2" s="175">
        <f ca="1">MATCH($H2,Pokedex!$B:$B, 0)</f>
        <v>5</v>
      </c>
    </row>
    <row r="3" spans="1:9">
      <c r="A3" s="13" t="s">
        <v>303</v>
      </c>
      <c r="C3" s="177" t="s">
        <v>90</v>
      </c>
      <c r="E3" s="174" t="s">
        <v>2</v>
      </c>
      <c r="F3" s="175" t="s">
        <v>78</v>
      </c>
      <c r="H3" s="175" t="str">
        <f ca="1">IFERROR(__xludf.DUMMYFUNCTION("""COMPUTED_VALUE"""),"Charizard")</f>
        <v>Charizard</v>
      </c>
      <c r="I3" s="175">
        <f ca="1">MATCH($H3,Pokedex!$B:$B, 0)</f>
        <v>8</v>
      </c>
    </row>
    <row r="4" spans="1:9">
      <c r="A4" s="13" t="s">
        <v>848</v>
      </c>
      <c r="C4" s="177" t="s">
        <v>175</v>
      </c>
      <c r="F4" s="175" t="s">
        <v>80</v>
      </c>
      <c r="H4" s="175" t="str">
        <f ca="1">IFERROR(__xludf.DUMMYFUNCTION("""COMPUTED_VALUE"""),"Charizard (Mega X)")</f>
        <v>Charizard (Mega X)</v>
      </c>
      <c r="I4" s="175">
        <f ca="1">MATCH($H4,Pokedex!$B:$B, 0)</f>
        <v>9</v>
      </c>
    </row>
    <row r="5" spans="1:9">
      <c r="A5" s="13" t="s">
        <v>849</v>
      </c>
      <c r="C5" s="177" t="s">
        <v>179</v>
      </c>
      <c r="F5" s="175" t="s">
        <v>84</v>
      </c>
      <c r="H5" s="175" t="str">
        <f ca="1">IFERROR(__xludf.DUMMYFUNCTION("""COMPUTED_VALUE"""),"Charizard (Mega Y)")</f>
        <v>Charizard (Mega Y)</v>
      </c>
      <c r="I5" s="175">
        <f ca="1">MATCH($H5,Pokedex!$B:$B, 0)</f>
        <v>10</v>
      </c>
    </row>
    <row r="6" spans="1:9">
      <c r="A6" s="13" t="s">
        <v>1209</v>
      </c>
      <c r="C6" s="177" t="s">
        <v>280</v>
      </c>
      <c r="F6" s="175" t="s">
        <v>91</v>
      </c>
      <c r="I6" s="175" t="e">
        <f>MATCH($H6,Pokedex!$B:$B, 0)</f>
        <v>#N/A</v>
      </c>
    </row>
    <row r="7" spans="1:9">
      <c r="A7" s="13" t="s">
        <v>1320</v>
      </c>
      <c r="C7" s="177" t="s">
        <v>85</v>
      </c>
      <c r="F7" s="175" t="s">
        <v>94</v>
      </c>
      <c r="I7" s="175" t="e">
        <f>MATCH($H7,Pokedex!$B:$B, 0)</f>
        <v>#N/A</v>
      </c>
    </row>
    <row r="8" spans="1:9">
      <c r="A8" s="13" t="s">
        <v>1318</v>
      </c>
      <c r="C8" s="177" t="s">
        <v>95</v>
      </c>
      <c r="F8" s="175" t="s">
        <v>97</v>
      </c>
      <c r="I8" s="175" t="e">
        <f>MATCH($H8,Pokedex!$B:$B, 0)</f>
        <v>#N/A</v>
      </c>
    </row>
    <row r="9" spans="1:9">
      <c r="A9" s="13" t="s">
        <v>507</v>
      </c>
      <c r="C9" s="177" t="s">
        <v>389</v>
      </c>
      <c r="F9" s="175" t="s">
        <v>100</v>
      </c>
      <c r="I9" s="175" t="e">
        <f>MATCH($H9,Pokedex!$B:$B, 0)</f>
        <v>#N/A</v>
      </c>
    </row>
    <row r="10" spans="1:9">
      <c r="A10" s="13" t="s">
        <v>509</v>
      </c>
      <c r="C10" s="177" t="s">
        <v>65</v>
      </c>
      <c r="F10" s="175" t="s">
        <v>102</v>
      </c>
      <c r="I10" s="175" t="e">
        <f>MATCH($H10,Pokedex!$B:$B, 0)</f>
        <v>#N/A</v>
      </c>
    </row>
    <row r="11" spans="1:9">
      <c r="A11" s="13" t="s">
        <v>767</v>
      </c>
      <c r="C11" s="177" t="s">
        <v>187</v>
      </c>
      <c r="F11" s="175" t="s">
        <v>109</v>
      </c>
    </row>
    <row r="12" spans="1:9">
      <c r="A12" s="13" t="s">
        <v>768</v>
      </c>
      <c r="C12" s="177" t="s">
        <v>191</v>
      </c>
      <c r="F12" s="175" t="s">
        <v>110</v>
      </c>
    </row>
    <row r="13" spans="1:9">
      <c r="A13" s="13" t="s">
        <v>590</v>
      </c>
      <c r="C13" s="177" t="s">
        <v>141</v>
      </c>
      <c r="F13" s="175" t="s">
        <v>112</v>
      </c>
    </row>
    <row r="14" spans="1:9">
      <c r="A14" s="13" t="s">
        <v>308</v>
      </c>
      <c r="C14" s="177" t="s">
        <v>66</v>
      </c>
      <c r="F14" s="175" t="s">
        <v>114</v>
      </c>
    </row>
    <row r="15" spans="1:9">
      <c r="A15" s="13" t="s">
        <v>309</v>
      </c>
      <c r="C15" s="177" t="s">
        <v>184</v>
      </c>
      <c r="F15" s="175" t="s">
        <v>122</v>
      </c>
    </row>
    <row r="16" spans="1:9">
      <c r="A16" s="13" t="s">
        <v>1652</v>
      </c>
      <c r="C16" s="177" t="s">
        <v>292</v>
      </c>
      <c r="F16" s="175" t="s">
        <v>125</v>
      </c>
    </row>
    <row r="17" spans="1:6">
      <c r="A17" s="13" t="s">
        <v>1651</v>
      </c>
      <c r="C17" s="177" t="s">
        <v>192</v>
      </c>
      <c r="F17" s="175" t="s">
        <v>129</v>
      </c>
    </row>
    <row r="18" spans="1:6">
      <c r="A18" s="13" t="s">
        <v>1649</v>
      </c>
      <c r="C18" s="177" t="s">
        <v>103</v>
      </c>
      <c r="F18" s="175" t="s">
        <v>131</v>
      </c>
    </row>
    <row r="19" spans="1:6">
      <c r="A19" s="13" t="s">
        <v>1650</v>
      </c>
      <c r="F19" s="175" t="s">
        <v>133</v>
      </c>
    </row>
    <row r="20" spans="1:6">
      <c r="A20" s="13" t="s">
        <v>1648</v>
      </c>
      <c r="F20" s="175" t="s">
        <v>136</v>
      </c>
    </row>
    <row r="21" spans="1:6">
      <c r="A21" s="13" t="s">
        <v>1647</v>
      </c>
      <c r="F21" s="175" t="s">
        <v>140</v>
      </c>
    </row>
    <row r="22" spans="1:6">
      <c r="A22" s="13" t="s">
        <v>1181</v>
      </c>
      <c r="F22" s="175" t="s">
        <v>146</v>
      </c>
    </row>
    <row r="23" spans="1:6">
      <c r="A23" s="13" t="s">
        <v>810</v>
      </c>
      <c r="F23" s="175" t="s">
        <v>147</v>
      </c>
    </row>
    <row r="24" spans="1:6">
      <c r="A24" s="13" t="s">
        <v>811</v>
      </c>
      <c r="F24" s="175" t="s">
        <v>149</v>
      </c>
    </row>
    <row r="25" spans="1:6">
      <c r="A25" s="13" t="s">
        <v>1343</v>
      </c>
      <c r="F25" s="175" t="s">
        <v>152</v>
      </c>
    </row>
    <row r="26" spans="1:6">
      <c r="A26" s="13" t="s">
        <v>947</v>
      </c>
      <c r="F26" s="175" t="s">
        <v>158</v>
      </c>
    </row>
    <row r="27" spans="1:6">
      <c r="A27" s="13" t="s">
        <v>1178</v>
      </c>
      <c r="F27" s="175" t="s">
        <v>163</v>
      </c>
    </row>
    <row r="28" spans="1:6">
      <c r="A28" s="13" t="s">
        <v>577</v>
      </c>
      <c r="F28" s="175" t="s">
        <v>164</v>
      </c>
    </row>
    <row r="29" spans="1:6">
      <c r="A29" s="13" t="s">
        <v>578</v>
      </c>
      <c r="F29" s="175" t="s">
        <v>165</v>
      </c>
    </row>
    <row r="30" spans="1:6">
      <c r="A30" s="13" t="s">
        <v>1822</v>
      </c>
      <c r="F30" s="175" t="s">
        <v>166</v>
      </c>
    </row>
    <row r="31" spans="1:6">
      <c r="A31" s="13" t="s">
        <v>827</v>
      </c>
      <c r="F31" s="175" t="s">
        <v>168</v>
      </c>
    </row>
    <row r="32" spans="1:6">
      <c r="A32" s="13" t="s">
        <v>1610</v>
      </c>
      <c r="F32" s="175" t="s">
        <v>172</v>
      </c>
    </row>
    <row r="33" spans="1:6">
      <c r="A33" s="13" t="s">
        <v>1605</v>
      </c>
      <c r="F33" s="175" t="s">
        <v>174</v>
      </c>
    </row>
    <row r="34" spans="1:6">
      <c r="A34" s="13" t="s">
        <v>1452</v>
      </c>
      <c r="F34" s="175" t="s">
        <v>181</v>
      </c>
    </row>
    <row r="35" spans="1:6">
      <c r="A35" s="13" t="s">
        <v>172</v>
      </c>
      <c r="F35" s="175" t="s">
        <v>183</v>
      </c>
    </row>
    <row r="36" spans="1:6">
      <c r="A36" s="13" t="s">
        <v>1746</v>
      </c>
      <c r="F36" s="175" t="s">
        <v>186</v>
      </c>
    </row>
    <row r="37" spans="1:6">
      <c r="A37" s="13" t="s">
        <v>294</v>
      </c>
      <c r="F37" s="175" t="s">
        <v>190</v>
      </c>
    </row>
    <row r="38" spans="1:6">
      <c r="A38" s="13" t="s">
        <v>296</v>
      </c>
      <c r="F38" s="175" t="s">
        <v>196</v>
      </c>
    </row>
    <row r="39" spans="1:6">
      <c r="A39" s="13" t="s">
        <v>1047</v>
      </c>
      <c r="F39" s="175" t="s">
        <v>197</v>
      </c>
    </row>
    <row r="40" spans="1:6">
      <c r="A40" s="13" t="s">
        <v>1143</v>
      </c>
      <c r="F40" s="175" t="s">
        <v>198</v>
      </c>
    </row>
    <row r="41" spans="1:6">
      <c r="A41" s="13" t="s">
        <v>1145</v>
      </c>
      <c r="F41" s="175" t="s">
        <v>202</v>
      </c>
    </row>
    <row r="42" spans="1:6">
      <c r="A42" s="13" t="s">
        <v>1847</v>
      </c>
      <c r="F42" s="175" t="s">
        <v>205</v>
      </c>
    </row>
    <row r="43" spans="1:6">
      <c r="A43" s="13" t="s">
        <v>1675</v>
      </c>
      <c r="F43" s="175" t="s">
        <v>208</v>
      </c>
    </row>
    <row r="44" spans="1:6">
      <c r="A44" s="13" t="s">
        <v>1673</v>
      </c>
      <c r="F44" s="175" t="s">
        <v>210</v>
      </c>
    </row>
    <row r="45" spans="1:6">
      <c r="A45" s="13" t="s">
        <v>558</v>
      </c>
      <c r="F45" s="175" t="s">
        <v>212</v>
      </c>
    </row>
    <row r="46" spans="1:6">
      <c r="A46" s="13" t="s">
        <v>828</v>
      </c>
      <c r="F46" s="175" t="s">
        <v>213</v>
      </c>
    </row>
    <row r="47" spans="1:6">
      <c r="A47" s="13" t="s">
        <v>1758</v>
      </c>
      <c r="F47" s="175" t="s">
        <v>220</v>
      </c>
    </row>
    <row r="48" spans="1:6">
      <c r="A48" s="13" t="s">
        <v>1324</v>
      </c>
      <c r="F48" s="175" t="s">
        <v>222</v>
      </c>
    </row>
    <row r="49" spans="1:6">
      <c r="A49" s="13" t="s">
        <v>764</v>
      </c>
      <c r="F49" s="175" t="s">
        <v>225</v>
      </c>
    </row>
    <row r="50" spans="1:6">
      <c r="A50" s="13" t="s">
        <v>1616</v>
      </c>
      <c r="F50" s="175" t="s">
        <v>227</v>
      </c>
    </row>
    <row r="51" spans="1:6">
      <c r="A51" s="13" t="s">
        <v>513</v>
      </c>
      <c r="F51" s="175" t="s">
        <v>228</v>
      </c>
    </row>
    <row r="52" spans="1:6">
      <c r="A52" s="13" t="s">
        <v>515</v>
      </c>
      <c r="F52" s="175" t="s">
        <v>229</v>
      </c>
    </row>
    <row r="53" spans="1:6">
      <c r="A53" s="13" t="s">
        <v>1274</v>
      </c>
      <c r="F53" s="175" t="s">
        <v>231</v>
      </c>
    </row>
    <row r="54" spans="1:6">
      <c r="A54" s="13" t="s">
        <v>1091</v>
      </c>
      <c r="F54" s="175" t="s">
        <v>233</v>
      </c>
    </row>
    <row r="55" spans="1:6">
      <c r="A55" s="13" t="s">
        <v>1092</v>
      </c>
      <c r="F55" s="175" t="s">
        <v>236</v>
      </c>
    </row>
    <row r="56" spans="1:6">
      <c r="A56" s="13" t="s">
        <v>1345</v>
      </c>
      <c r="F56" s="175" t="s">
        <v>238</v>
      </c>
    </row>
    <row r="57" spans="1:6">
      <c r="A57" s="13" t="s">
        <v>1370</v>
      </c>
      <c r="F57" s="175" t="s">
        <v>239</v>
      </c>
    </row>
    <row r="58" spans="1:6">
      <c r="A58" s="13" t="s">
        <v>1371</v>
      </c>
      <c r="F58" s="175" t="s">
        <v>242</v>
      </c>
    </row>
    <row r="59" spans="1:6">
      <c r="A59" s="13" t="s">
        <v>1200</v>
      </c>
      <c r="F59" s="175" t="s">
        <v>244</v>
      </c>
    </row>
    <row r="60" spans="1:6">
      <c r="A60" s="13" t="s">
        <v>1025</v>
      </c>
      <c r="F60" s="175" t="s">
        <v>248</v>
      </c>
    </row>
    <row r="61" spans="1:6">
      <c r="A61" s="13" t="s">
        <v>583</v>
      </c>
      <c r="F61" s="175" t="s">
        <v>249</v>
      </c>
    </row>
    <row r="62" spans="1:6">
      <c r="A62" s="13" t="s">
        <v>754</v>
      </c>
      <c r="F62" s="175" t="s">
        <v>251</v>
      </c>
    </row>
    <row r="63" spans="1:6">
      <c r="A63" s="13" t="s">
        <v>866</v>
      </c>
      <c r="F63" s="175" t="s">
        <v>253</v>
      </c>
    </row>
    <row r="64" spans="1:6">
      <c r="A64" s="13" t="s">
        <v>822</v>
      </c>
      <c r="F64" s="175" t="s">
        <v>258</v>
      </c>
    </row>
    <row r="65" spans="1:6">
      <c r="A65" s="13" t="s">
        <v>841</v>
      </c>
      <c r="F65" s="175" t="s">
        <v>260</v>
      </c>
    </row>
    <row r="66" spans="1:6">
      <c r="A66" s="13" t="s">
        <v>842</v>
      </c>
      <c r="F66" s="175" t="s">
        <v>261</v>
      </c>
    </row>
    <row r="67" spans="1:6">
      <c r="A67" s="13" t="s">
        <v>1333</v>
      </c>
      <c r="F67" s="175" t="s">
        <v>262</v>
      </c>
    </row>
    <row r="68" spans="1:6">
      <c r="A68" s="13" t="s">
        <v>818</v>
      </c>
      <c r="F68" s="175" t="s">
        <v>266</v>
      </c>
    </row>
    <row r="69" spans="1:6">
      <c r="A69" s="13" t="s">
        <v>1618</v>
      </c>
      <c r="F69" s="175" t="s">
        <v>268</v>
      </c>
    </row>
    <row r="70" spans="1:6">
      <c r="A70" s="13" t="s">
        <v>1712</v>
      </c>
      <c r="F70" s="175" t="s">
        <v>270</v>
      </c>
    </row>
    <row r="71" spans="1:6">
      <c r="A71" s="13" t="s">
        <v>1711</v>
      </c>
      <c r="F71" s="175" t="s">
        <v>272</v>
      </c>
    </row>
    <row r="72" spans="1:6">
      <c r="A72" s="13" t="s">
        <v>1113</v>
      </c>
      <c r="F72" s="175" t="s">
        <v>274</v>
      </c>
    </row>
    <row r="73" spans="1:6">
      <c r="A73" s="13" t="s">
        <v>1114</v>
      </c>
      <c r="F73" s="175" t="s">
        <v>278</v>
      </c>
    </row>
    <row r="74" spans="1:6">
      <c r="A74" s="13" t="s">
        <v>1112</v>
      </c>
      <c r="F74" s="175" t="s">
        <v>279</v>
      </c>
    </row>
    <row r="75" spans="1:6">
      <c r="A75" s="13" t="s">
        <v>924</v>
      </c>
      <c r="F75" s="175" t="s">
        <v>284</v>
      </c>
    </row>
    <row r="76" spans="1:6">
      <c r="A76" s="13" t="s">
        <v>1848</v>
      </c>
      <c r="F76" s="175" t="s">
        <v>286</v>
      </c>
    </row>
    <row r="77" spans="1:6">
      <c r="A77" s="13" t="s">
        <v>539</v>
      </c>
      <c r="F77" s="175" t="s">
        <v>290</v>
      </c>
    </row>
    <row r="78" spans="1:6">
      <c r="A78" s="13" t="s">
        <v>1204</v>
      </c>
      <c r="F78" s="175" t="s">
        <v>294</v>
      </c>
    </row>
    <row r="79" spans="1:6">
      <c r="A79" s="13" t="s">
        <v>714</v>
      </c>
      <c r="F79" s="175" t="s">
        <v>296</v>
      </c>
    </row>
    <row r="80" spans="1:6">
      <c r="A80" s="13" t="s">
        <v>133</v>
      </c>
      <c r="F80" s="175" t="s">
        <v>297</v>
      </c>
    </row>
    <row r="81" spans="1:6">
      <c r="A81" s="13" t="s">
        <v>136</v>
      </c>
      <c r="F81" s="175" t="s">
        <v>300</v>
      </c>
    </row>
    <row r="82" spans="1:6">
      <c r="A82" s="13" t="s">
        <v>1196</v>
      </c>
      <c r="F82" s="175" t="s">
        <v>302</v>
      </c>
    </row>
    <row r="83" spans="1:6">
      <c r="A83" s="13" t="s">
        <v>871</v>
      </c>
      <c r="F83" s="175" t="s">
        <v>303</v>
      </c>
    </row>
    <row r="84" spans="1:6">
      <c r="A84" s="13" t="s">
        <v>1761</v>
      </c>
      <c r="F84" s="175" t="s">
        <v>306</v>
      </c>
    </row>
    <row r="85" spans="1:6">
      <c r="A85" s="13" t="s">
        <v>579</v>
      </c>
      <c r="F85" s="175" t="s">
        <v>308</v>
      </c>
    </row>
    <row r="86" spans="1:6">
      <c r="A86" s="13" t="s">
        <v>316</v>
      </c>
      <c r="F86" s="175" t="s">
        <v>309</v>
      </c>
    </row>
    <row r="87" spans="1:6">
      <c r="A87" s="13" t="s">
        <v>1369</v>
      </c>
      <c r="F87" s="175" t="s">
        <v>311</v>
      </c>
    </row>
    <row r="88" spans="1:6">
      <c r="A88" s="13" t="s">
        <v>1467</v>
      </c>
      <c r="F88" s="175" t="s">
        <v>314</v>
      </c>
    </row>
    <row r="89" spans="1:6">
      <c r="A89" s="13" t="s">
        <v>912</v>
      </c>
      <c r="F89" s="175" t="s">
        <v>315</v>
      </c>
    </row>
    <row r="90" spans="1:6">
      <c r="A90" s="13" t="s">
        <v>911</v>
      </c>
      <c r="F90" s="175" t="s">
        <v>316</v>
      </c>
    </row>
    <row r="91" spans="1:6">
      <c r="A91" s="13" t="s">
        <v>1332</v>
      </c>
      <c r="F91" s="175" t="s">
        <v>318</v>
      </c>
    </row>
    <row r="92" spans="1:6">
      <c r="A92" s="13" t="s">
        <v>1222</v>
      </c>
      <c r="F92" s="175" t="s">
        <v>320</v>
      </c>
    </row>
    <row r="93" spans="1:6">
      <c r="A93" s="13" t="s">
        <v>1564</v>
      </c>
      <c r="F93" s="175" t="s">
        <v>321</v>
      </c>
    </row>
    <row r="94" spans="1:6">
      <c r="A94" s="13" t="s">
        <v>110</v>
      </c>
      <c r="F94" s="175" t="s">
        <v>326</v>
      </c>
    </row>
    <row r="95" spans="1:6">
      <c r="A95" s="13" t="s">
        <v>112</v>
      </c>
      <c r="F95" s="175" t="s">
        <v>327</v>
      </c>
    </row>
    <row r="96" spans="1:6">
      <c r="A96" s="13" t="s">
        <v>699</v>
      </c>
      <c r="F96" s="175" t="s">
        <v>330</v>
      </c>
    </row>
    <row r="97" spans="1:6">
      <c r="A97" s="13" t="s">
        <v>700</v>
      </c>
      <c r="F97" s="175" t="s">
        <v>333</v>
      </c>
    </row>
    <row r="98" spans="1:6">
      <c r="A98" s="13" t="s">
        <v>1586</v>
      </c>
      <c r="F98" s="175" t="s">
        <v>334</v>
      </c>
    </row>
    <row r="99" spans="1:6">
      <c r="A99" s="13" t="s">
        <v>678</v>
      </c>
      <c r="F99" s="175" t="s">
        <v>335</v>
      </c>
    </row>
    <row r="100" spans="1:6">
      <c r="A100" s="13" t="s">
        <v>1082</v>
      </c>
      <c r="F100" s="175" t="s">
        <v>336</v>
      </c>
    </row>
    <row r="101" spans="1:6">
      <c r="A101" s="13" t="s">
        <v>1085</v>
      </c>
      <c r="F101" s="175" t="s">
        <v>337</v>
      </c>
    </row>
    <row r="102" spans="1:6">
      <c r="A102" s="13" t="s">
        <v>1600</v>
      </c>
      <c r="F102" s="175" t="s">
        <v>340</v>
      </c>
    </row>
    <row r="103" spans="1:6">
      <c r="A103" s="13" t="s">
        <v>1791</v>
      </c>
      <c r="F103" s="175" t="s">
        <v>343</v>
      </c>
    </row>
    <row r="104" spans="1:6">
      <c r="A104" s="13" t="s">
        <v>966</v>
      </c>
      <c r="F104" s="175" t="s">
        <v>344</v>
      </c>
    </row>
    <row r="105" spans="1:6">
      <c r="A105" s="42" t="s">
        <v>1224</v>
      </c>
      <c r="F105" s="175" t="s">
        <v>345</v>
      </c>
    </row>
    <row r="106" spans="1:6">
      <c r="A106" s="42" t="s">
        <v>1468</v>
      </c>
      <c r="F106" s="175" t="s">
        <v>350</v>
      </c>
    </row>
    <row r="107" spans="1:6">
      <c r="A107" s="42" t="s">
        <v>1268</v>
      </c>
      <c r="F107" s="175" t="s">
        <v>352</v>
      </c>
    </row>
    <row r="108" spans="1:6">
      <c r="A108" s="42" t="s">
        <v>1773</v>
      </c>
      <c r="F108" s="175" t="s">
        <v>353</v>
      </c>
    </row>
    <row r="109" spans="1:6">
      <c r="A109" s="42" t="s">
        <v>1771</v>
      </c>
      <c r="F109" s="175" t="s">
        <v>355</v>
      </c>
    </row>
    <row r="110" spans="1:6">
      <c r="A110" s="42" t="s">
        <v>1227</v>
      </c>
      <c r="F110" s="175" t="s">
        <v>357</v>
      </c>
    </row>
    <row r="111" spans="1:6">
      <c r="A111" s="42" t="s">
        <v>1228</v>
      </c>
      <c r="F111" s="175" t="s">
        <v>360</v>
      </c>
    </row>
    <row r="112" spans="1:6">
      <c r="A112" s="42" t="s">
        <v>738</v>
      </c>
      <c r="F112" s="175" t="s">
        <v>361</v>
      </c>
    </row>
    <row r="113" spans="1:6">
      <c r="A113" s="42" t="s">
        <v>1401</v>
      </c>
      <c r="F113" s="175" t="s">
        <v>362</v>
      </c>
    </row>
    <row r="114" spans="1:6">
      <c r="A114" s="42" t="s">
        <v>965</v>
      </c>
      <c r="F114" s="175" t="s">
        <v>365</v>
      </c>
    </row>
    <row r="115" spans="1:6">
      <c r="A115" s="42" t="s">
        <v>963</v>
      </c>
      <c r="F115" s="175" t="s">
        <v>367</v>
      </c>
    </row>
    <row r="116" spans="1:6">
      <c r="A116" s="42" t="s">
        <v>1834</v>
      </c>
      <c r="F116" s="175" t="s">
        <v>369</v>
      </c>
    </row>
    <row r="117" spans="1:6">
      <c r="A117" s="42" t="s">
        <v>1510</v>
      </c>
      <c r="F117" s="175" t="s">
        <v>373</v>
      </c>
    </row>
    <row r="118" spans="1:6">
      <c r="A118" s="42" t="s">
        <v>918</v>
      </c>
      <c r="F118" s="175" t="s">
        <v>374</v>
      </c>
    </row>
    <row r="119" spans="1:6">
      <c r="A119" s="42" t="s">
        <v>937</v>
      </c>
      <c r="F119" s="175" t="s">
        <v>379</v>
      </c>
    </row>
    <row r="120" spans="1:6">
      <c r="A120" s="42" t="s">
        <v>63</v>
      </c>
      <c r="F120" s="175" t="s">
        <v>381</v>
      </c>
    </row>
    <row r="121" spans="1:6">
      <c r="A121" s="42" t="s">
        <v>951</v>
      </c>
      <c r="F121" s="175" t="s">
        <v>382</v>
      </c>
    </row>
    <row r="122" spans="1:6">
      <c r="A122" s="42" t="s">
        <v>1276</v>
      </c>
      <c r="F122" s="175" t="s">
        <v>383</v>
      </c>
    </row>
    <row r="123" spans="1:6">
      <c r="A123" s="42" t="s">
        <v>925</v>
      </c>
      <c r="F123" s="175" t="s">
        <v>387</v>
      </c>
    </row>
    <row r="124" spans="1:6">
      <c r="A124" s="42" t="s">
        <v>927</v>
      </c>
      <c r="F124" s="175" t="s">
        <v>388</v>
      </c>
    </row>
    <row r="125" spans="1:6">
      <c r="A125" s="42" t="s">
        <v>928</v>
      </c>
      <c r="F125" s="175" t="s">
        <v>391</v>
      </c>
    </row>
    <row r="126" spans="1:6">
      <c r="A126" s="42" t="s">
        <v>125</v>
      </c>
      <c r="F126" s="175" t="s">
        <v>392</v>
      </c>
    </row>
    <row r="127" spans="1:6">
      <c r="A127" s="42" t="s">
        <v>1542</v>
      </c>
      <c r="F127" s="175" t="s">
        <v>394</v>
      </c>
    </row>
    <row r="128" spans="1:6">
      <c r="A128" s="42" t="s">
        <v>807</v>
      </c>
      <c r="F128" s="175" t="s">
        <v>396</v>
      </c>
    </row>
    <row r="129" spans="1:6">
      <c r="A129" s="42" t="s">
        <v>808</v>
      </c>
      <c r="F129" s="175" t="s">
        <v>400</v>
      </c>
    </row>
    <row r="130" spans="1:6">
      <c r="A130" s="42" t="s">
        <v>1704</v>
      </c>
      <c r="F130" s="175" t="s">
        <v>403</v>
      </c>
    </row>
    <row r="131" spans="1:6">
      <c r="A131" s="42" t="s">
        <v>1705</v>
      </c>
      <c r="F131" s="175" t="s">
        <v>404</v>
      </c>
    </row>
    <row r="132" spans="1:6">
      <c r="A132" s="42" t="s">
        <v>1707</v>
      </c>
      <c r="F132" s="175" t="s">
        <v>406</v>
      </c>
    </row>
    <row r="133" spans="1:6">
      <c r="A133" s="42" t="s">
        <v>795</v>
      </c>
      <c r="F133" s="175" t="s">
        <v>407</v>
      </c>
    </row>
    <row r="134" spans="1:6">
      <c r="A134" s="42" t="s">
        <v>797</v>
      </c>
      <c r="F134" s="175" t="s">
        <v>410</v>
      </c>
    </row>
    <row r="135" spans="1:6">
      <c r="A135" s="42" t="s">
        <v>1779</v>
      </c>
      <c r="F135" s="175" t="s">
        <v>411</v>
      </c>
    </row>
    <row r="136" spans="1:6">
      <c r="A136" s="42" t="s">
        <v>1349</v>
      </c>
      <c r="F136" s="175" t="s">
        <v>412</v>
      </c>
    </row>
    <row r="137" spans="1:6">
      <c r="A137" s="42" t="s">
        <v>1603</v>
      </c>
      <c r="F137" s="175" t="s">
        <v>413</v>
      </c>
    </row>
    <row r="138" spans="1:6">
      <c r="A138" s="42" t="s">
        <v>988</v>
      </c>
      <c r="F138" s="175" t="s">
        <v>415</v>
      </c>
    </row>
    <row r="139" spans="1:6">
      <c r="A139" s="42" t="s">
        <v>1142</v>
      </c>
      <c r="F139" s="175" t="s">
        <v>416</v>
      </c>
    </row>
    <row r="140" spans="1:6">
      <c r="A140" s="42" t="s">
        <v>785</v>
      </c>
      <c r="F140" s="175" t="s">
        <v>418</v>
      </c>
    </row>
    <row r="141" spans="1:6">
      <c r="A141" s="42" t="s">
        <v>715</v>
      </c>
      <c r="F141" s="175" t="s">
        <v>421</v>
      </c>
    </row>
    <row r="142" spans="1:6">
      <c r="A142" s="42" t="s">
        <v>833</v>
      </c>
      <c r="F142" s="175" t="s">
        <v>422</v>
      </c>
    </row>
    <row r="143" spans="1:6">
      <c r="A143" s="42" t="s">
        <v>835</v>
      </c>
      <c r="F143" s="175" t="s">
        <v>423</v>
      </c>
    </row>
    <row r="144" spans="1:6">
      <c r="A144" s="42" t="s">
        <v>836</v>
      </c>
      <c r="F144" s="175" t="s">
        <v>426</v>
      </c>
    </row>
    <row r="145" spans="1:6">
      <c r="A145" s="42" t="s">
        <v>837</v>
      </c>
      <c r="F145" s="175" t="s">
        <v>428</v>
      </c>
    </row>
    <row r="146" spans="1:6">
      <c r="A146" s="42" t="s">
        <v>114</v>
      </c>
      <c r="F146" s="175" t="s">
        <v>430</v>
      </c>
    </row>
    <row r="147" spans="1:6">
      <c r="A147" s="42" t="s">
        <v>692</v>
      </c>
      <c r="F147" s="175" t="s">
        <v>433</v>
      </c>
    </row>
    <row r="148" spans="1:6">
      <c r="A148" s="42" t="s">
        <v>1545</v>
      </c>
      <c r="F148" s="175" t="s">
        <v>434</v>
      </c>
    </row>
    <row r="149" spans="1:6">
      <c r="A149" s="42" t="s">
        <v>1624</v>
      </c>
      <c r="F149" s="175" t="s">
        <v>437</v>
      </c>
    </row>
    <row r="150" spans="1:6">
      <c r="A150" s="42" t="s">
        <v>1759</v>
      </c>
      <c r="F150" s="175" t="s">
        <v>439</v>
      </c>
    </row>
    <row r="151" spans="1:6">
      <c r="A151" s="42" t="s">
        <v>1814</v>
      </c>
      <c r="F151" s="175" t="s">
        <v>441</v>
      </c>
    </row>
    <row r="152" spans="1:6">
      <c r="A152" s="42" t="s">
        <v>1813</v>
      </c>
      <c r="F152" s="175" t="s">
        <v>445</v>
      </c>
    </row>
    <row r="153" spans="1:6">
      <c r="A153" s="42" t="s">
        <v>1199</v>
      </c>
      <c r="F153" s="175" t="s">
        <v>448</v>
      </c>
    </row>
    <row r="154" spans="1:6">
      <c r="A154" s="42" t="s">
        <v>441</v>
      </c>
      <c r="F154" s="175" t="s">
        <v>449</v>
      </c>
    </row>
    <row r="155" spans="1:6">
      <c r="A155" s="42" t="s">
        <v>1756</v>
      </c>
      <c r="F155" s="175" t="s">
        <v>451</v>
      </c>
    </row>
    <row r="156" spans="1:6">
      <c r="A156" s="42" t="s">
        <v>94</v>
      </c>
      <c r="F156" s="175" t="s">
        <v>452</v>
      </c>
    </row>
    <row r="157" spans="1:6">
      <c r="A157" s="42" t="s">
        <v>97</v>
      </c>
      <c r="F157" s="175" t="s">
        <v>454</v>
      </c>
    </row>
    <row r="158" spans="1:6">
      <c r="A158" s="42" t="s">
        <v>100</v>
      </c>
      <c r="F158" s="175" t="s">
        <v>457</v>
      </c>
    </row>
    <row r="159" spans="1:6">
      <c r="A159" s="42" t="s">
        <v>1413</v>
      </c>
      <c r="F159" s="175" t="s">
        <v>458</v>
      </c>
    </row>
    <row r="160" spans="1:6">
      <c r="A160" s="42" t="s">
        <v>84</v>
      </c>
      <c r="F160" s="175" t="s">
        <v>460</v>
      </c>
    </row>
    <row r="161" spans="1:6">
      <c r="A161" s="42" t="s">
        <v>91</v>
      </c>
      <c r="F161" s="175" t="s">
        <v>461</v>
      </c>
    </row>
    <row r="162" spans="1:6">
      <c r="A162" s="42" t="s">
        <v>971</v>
      </c>
      <c r="F162" s="175" t="s">
        <v>463</v>
      </c>
    </row>
    <row r="163" spans="1:6">
      <c r="A163" s="42" t="s">
        <v>940</v>
      </c>
      <c r="F163" s="175" t="s">
        <v>465</v>
      </c>
    </row>
    <row r="164" spans="1:6">
      <c r="A164" s="42" t="s">
        <v>942</v>
      </c>
      <c r="F164" s="175" t="s">
        <v>467</v>
      </c>
    </row>
    <row r="165" spans="1:6">
      <c r="A165" s="42" t="s">
        <v>939</v>
      </c>
      <c r="F165" s="175" t="s">
        <v>468</v>
      </c>
    </row>
    <row r="166" spans="1:6">
      <c r="A166" s="42" t="s">
        <v>1265</v>
      </c>
      <c r="F166" s="175" t="s">
        <v>470</v>
      </c>
    </row>
    <row r="167" spans="1:6">
      <c r="A167" s="42" t="s">
        <v>1262</v>
      </c>
      <c r="F167" s="175" t="s">
        <v>472</v>
      </c>
    </row>
    <row r="168" spans="1:6">
      <c r="A168" s="42" t="s">
        <v>1596</v>
      </c>
      <c r="F168" s="175" t="s">
        <v>475</v>
      </c>
    </row>
    <row r="169" spans="1:6">
      <c r="A169" s="42" t="s">
        <v>1860</v>
      </c>
      <c r="F169" s="175" t="s">
        <v>477</v>
      </c>
    </row>
    <row r="170" spans="1:6">
      <c r="A170" s="42" t="s">
        <v>1856</v>
      </c>
      <c r="F170" s="175" t="s">
        <v>478</v>
      </c>
    </row>
    <row r="171" spans="1:6">
      <c r="A171" s="42" t="s">
        <v>538</v>
      </c>
      <c r="F171" s="175" t="s">
        <v>481</v>
      </c>
    </row>
    <row r="172" spans="1:6">
      <c r="A172" s="42" t="s">
        <v>902</v>
      </c>
      <c r="F172" s="175" t="s">
        <v>482</v>
      </c>
    </row>
    <row r="173" spans="1:6">
      <c r="A173" s="42" t="s">
        <v>847</v>
      </c>
      <c r="F173" s="175" t="s">
        <v>483</v>
      </c>
    </row>
    <row r="174" spans="1:6">
      <c r="A174" s="42" t="s">
        <v>560</v>
      </c>
      <c r="F174" s="175" t="s">
        <v>484</v>
      </c>
    </row>
    <row r="175" spans="1:6">
      <c r="A175" s="42" t="s">
        <v>959</v>
      </c>
      <c r="F175" s="175" t="s">
        <v>486</v>
      </c>
    </row>
    <row r="176" spans="1:6">
      <c r="A176" s="42" t="s">
        <v>1154</v>
      </c>
      <c r="F176" s="175" t="s">
        <v>487</v>
      </c>
    </row>
    <row r="177" spans="1:6">
      <c r="A177" s="42" t="s">
        <v>1576</v>
      </c>
      <c r="F177" s="175" t="s">
        <v>489</v>
      </c>
    </row>
    <row r="178" spans="1:6">
      <c r="A178" s="42" t="s">
        <v>860</v>
      </c>
      <c r="F178" s="175" t="s">
        <v>491</v>
      </c>
    </row>
    <row r="179" spans="1:6">
      <c r="A179" s="42" t="s">
        <v>1336</v>
      </c>
      <c r="F179" s="175" t="s">
        <v>493</v>
      </c>
    </row>
    <row r="180" spans="1:6">
      <c r="A180" s="42" t="s">
        <v>1337</v>
      </c>
      <c r="F180" s="175" t="s">
        <v>495</v>
      </c>
    </row>
    <row r="181" spans="1:6">
      <c r="A181" s="42" t="s">
        <v>823</v>
      </c>
      <c r="F181" s="175" t="s">
        <v>498</v>
      </c>
    </row>
    <row r="182" spans="1:6">
      <c r="A182" s="42" t="s">
        <v>220</v>
      </c>
      <c r="F182" s="175" t="s">
        <v>499</v>
      </c>
    </row>
    <row r="183" spans="1:6">
      <c r="A183" s="42" t="s">
        <v>213</v>
      </c>
      <c r="F183" s="175" t="s">
        <v>502</v>
      </c>
    </row>
    <row r="184" spans="1:6">
      <c r="A184" s="42" t="s">
        <v>565</v>
      </c>
      <c r="F184" s="175" t="s">
        <v>504</v>
      </c>
    </row>
    <row r="185" spans="1:6">
      <c r="A185" s="42" t="s">
        <v>1625</v>
      </c>
      <c r="F185" s="175" t="s">
        <v>505</v>
      </c>
    </row>
    <row r="186" spans="1:6">
      <c r="A186" s="42" t="s">
        <v>1823</v>
      </c>
      <c r="F186" s="175" t="s">
        <v>506</v>
      </c>
    </row>
    <row r="187" spans="1:6">
      <c r="A187" s="42" t="s">
        <v>387</v>
      </c>
      <c r="F187" s="175" t="s">
        <v>507</v>
      </c>
    </row>
    <row r="188" spans="1:6">
      <c r="A188" s="42" t="s">
        <v>1604</v>
      </c>
      <c r="F188" s="175" t="s">
        <v>509</v>
      </c>
    </row>
    <row r="189" spans="1:6">
      <c r="A189" s="42" t="s">
        <v>1240</v>
      </c>
      <c r="F189" s="175" t="s">
        <v>511</v>
      </c>
    </row>
    <row r="190" spans="1:6">
      <c r="A190" s="42" t="s">
        <v>1140</v>
      </c>
      <c r="F190" s="175" t="s">
        <v>513</v>
      </c>
    </row>
    <row r="191" spans="1:6">
      <c r="A191" s="42" t="s">
        <v>933</v>
      </c>
      <c r="F191" s="175" t="s">
        <v>515</v>
      </c>
    </row>
    <row r="192" spans="1:6">
      <c r="A192" s="42" t="s">
        <v>698</v>
      </c>
      <c r="F192" s="175" t="s">
        <v>517</v>
      </c>
    </row>
    <row r="193" spans="1:6">
      <c r="A193" s="42" t="s">
        <v>1474</v>
      </c>
      <c r="F193" s="175" t="s">
        <v>518</v>
      </c>
    </row>
    <row r="194" spans="1:6">
      <c r="A194" s="42" t="s">
        <v>1095</v>
      </c>
      <c r="F194" s="175" t="s">
        <v>519</v>
      </c>
    </row>
    <row r="195" spans="1:6">
      <c r="A195" s="42" t="s">
        <v>1671</v>
      </c>
      <c r="F195" s="175" t="s">
        <v>520</v>
      </c>
    </row>
    <row r="196" spans="1:6">
      <c r="A196" s="42" t="s">
        <v>820</v>
      </c>
      <c r="F196" s="175" t="s">
        <v>522</v>
      </c>
    </row>
    <row r="197" spans="1:6">
      <c r="A197" s="42" t="s">
        <v>651</v>
      </c>
      <c r="F197" s="175" t="s">
        <v>525</v>
      </c>
    </row>
    <row r="198" spans="1:6">
      <c r="A198" s="42" t="s">
        <v>652</v>
      </c>
      <c r="F198" s="175" t="s">
        <v>528</v>
      </c>
    </row>
    <row r="199" spans="1:6">
      <c r="A199" s="42" t="s">
        <v>1584</v>
      </c>
      <c r="F199" s="175" t="s">
        <v>530</v>
      </c>
    </row>
    <row r="200" spans="1:6">
      <c r="A200" s="42" t="s">
        <v>1583</v>
      </c>
      <c r="F200" s="175" t="s">
        <v>532</v>
      </c>
    </row>
    <row r="201" spans="1:6">
      <c r="A201" s="42" t="s">
        <v>1532</v>
      </c>
      <c r="F201" s="175" t="s">
        <v>535</v>
      </c>
    </row>
    <row r="202" spans="1:6">
      <c r="A202" s="42" t="s">
        <v>1531</v>
      </c>
      <c r="F202" s="175" t="s">
        <v>536</v>
      </c>
    </row>
    <row r="203" spans="1:6">
      <c r="A203" s="48" t="s">
        <v>1107</v>
      </c>
      <c r="F203" s="175" t="s">
        <v>538</v>
      </c>
    </row>
    <row r="204" spans="1:6">
      <c r="A204" s="48" t="s">
        <v>1419</v>
      </c>
      <c r="F204" s="175" t="s">
        <v>539</v>
      </c>
    </row>
    <row r="205" spans="1:6">
      <c r="A205" s="48" t="s">
        <v>1416</v>
      </c>
      <c r="F205" s="175" t="s">
        <v>540</v>
      </c>
    </row>
    <row r="206" spans="1:6">
      <c r="A206" s="48" t="s">
        <v>826</v>
      </c>
      <c r="F206" s="175" t="s">
        <v>541</v>
      </c>
    </row>
    <row r="207" spans="1:6">
      <c r="A207" s="48" t="s">
        <v>1614</v>
      </c>
      <c r="F207" s="175" t="s">
        <v>543</v>
      </c>
    </row>
    <row r="208" spans="1:6">
      <c r="A208" s="48" t="s">
        <v>921</v>
      </c>
      <c r="F208" s="175" t="s">
        <v>544</v>
      </c>
    </row>
    <row r="209" spans="1:6">
      <c r="A209" s="48" t="s">
        <v>821</v>
      </c>
      <c r="F209" s="175" t="s">
        <v>545</v>
      </c>
    </row>
    <row r="210" spans="1:6">
      <c r="A210" s="48" t="s">
        <v>1040</v>
      </c>
      <c r="F210" s="175" t="s">
        <v>547</v>
      </c>
    </row>
    <row r="211" spans="1:6">
      <c r="A211" s="48" t="s">
        <v>986</v>
      </c>
      <c r="F211" s="175" t="s">
        <v>548</v>
      </c>
    </row>
    <row r="212" spans="1:6">
      <c r="A212" s="48" t="s">
        <v>559</v>
      </c>
      <c r="F212" s="175" t="s">
        <v>549</v>
      </c>
    </row>
    <row r="213" spans="1:6">
      <c r="A213" s="48" t="s">
        <v>1721</v>
      </c>
      <c r="F213" s="175" t="s">
        <v>550</v>
      </c>
    </row>
    <row r="214" spans="1:6">
      <c r="A214" s="48" t="s">
        <v>548</v>
      </c>
      <c r="F214" s="175" t="s">
        <v>552</v>
      </c>
    </row>
    <row r="215" spans="1:6">
      <c r="A215" s="48" t="s">
        <v>1130</v>
      </c>
      <c r="F215" s="175" t="s">
        <v>553</v>
      </c>
    </row>
    <row r="216" spans="1:6">
      <c r="A216" s="48" t="s">
        <v>1206</v>
      </c>
      <c r="F216" s="175" t="s">
        <v>554</v>
      </c>
    </row>
    <row r="217" spans="1:6">
      <c r="A217" s="48" t="s">
        <v>1203</v>
      </c>
      <c r="F217" s="175" t="s">
        <v>555</v>
      </c>
    </row>
    <row r="218" spans="1:6">
      <c r="A218" s="48" t="s">
        <v>418</v>
      </c>
      <c r="F218" s="175" t="s">
        <v>556</v>
      </c>
    </row>
    <row r="219" spans="1:6">
      <c r="A219" s="48" t="s">
        <v>1670</v>
      </c>
      <c r="F219" s="175" t="s">
        <v>557</v>
      </c>
    </row>
    <row r="220" spans="1:6">
      <c r="A220" s="48" t="s">
        <v>1640</v>
      </c>
      <c r="F220" s="175" t="s">
        <v>558</v>
      </c>
    </row>
    <row r="221" spans="1:6">
      <c r="A221" s="48" t="s">
        <v>1425</v>
      </c>
      <c r="F221" s="175" t="s">
        <v>559</v>
      </c>
    </row>
    <row r="222" spans="1:6">
      <c r="A222" s="48" t="s">
        <v>1800</v>
      </c>
      <c r="F222" s="175" t="s">
        <v>560</v>
      </c>
    </row>
    <row r="223" spans="1:6">
      <c r="A223" s="48" t="s">
        <v>541</v>
      </c>
      <c r="F223" s="175" t="s">
        <v>562</v>
      </c>
    </row>
    <row r="224" spans="1:6">
      <c r="A224" s="48" t="s">
        <v>1742</v>
      </c>
      <c r="F224" s="175" t="s">
        <v>563</v>
      </c>
    </row>
    <row r="225" spans="1:6">
      <c r="A225" s="48" t="s">
        <v>1043</v>
      </c>
      <c r="F225" s="175" t="s">
        <v>565</v>
      </c>
    </row>
    <row r="226" spans="1:6">
      <c r="A226" s="48" t="s">
        <v>1122</v>
      </c>
      <c r="F226" s="175" t="s">
        <v>566</v>
      </c>
    </row>
    <row r="227" spans="1:6">
      <c r="A227" s="48" t="s">
        <v>1127</v>
      </c>
      <c r="F227" s="175" t="s">
        <v>567</v>
      </c>
    </row>
    <row r="228" spans="1:6">
      <c r="A228" s="48" t="s">
        <v>1125</v>
      </c>
      <c r="F228" s="175" t="s">
        <v>569</v>
      </c>
    </row>
    <row r="229" spans="1:6">
      <c r="A229" s="48" t="s">
        <v>1124</v>
      </c>
      <c r="F229" s="175" t="s">
        <v>571</v>
      </c>
    </row>
    <row r="230" spans="1:6">
      <c r="A230" s="48" t="s">
        <v>1393</v>
      </c>
      <c r="F230" s="175" t="s">
        <v>573</v>
      </c>
    </row>
    <row r="231" spans="1:6">
      <c r="A231" s="48" t="s">
        <v>1120</v>
      </c>
      <c r="F231" s="175" t="s">
        <v>574</v>
      </c>
    </row>
    <row r="232" spans="1:6">
      <c r="A232" s="48" t="s">
        <v>1121</v>
      </c>
      <c r="F232" s="175" t="s">
        <v>576</v>
      </c>
    </row>
    <row r="233" spans="1:6">
      <c r="A233" s="48" t="s">
        <v>1394</v>
      </c>
      <c r="F233" s="175" t="s">
        <v>577</v>
      </c>
    </row>
    <row r="234" spans="1:6">
      <c r="A234" s="48" t="s">
        <v>1395</v>
      </c>
      <c r="F234" s="175" t="s">
        <v>578</v>
      </c>
    </row>
    <row r="235" spans="1:6">
      <c r="A235" s="48" t="s">
        <v>1348</v>
      </c>
      <c r="F235" s="175" t="s">
        <v>579</v>
      </c>
    </row>
    <row r="236" spans="1:6">
      <c r="A236" s="48" t="s">
        <v>1170</v>
      </c>
      <c r="F236" s="175" t="s">
        <v>580</v>
      </c>
    </row>
    <row r="237" spans="1:6">
      <c r="A237" s="48" t="s">
        <v>1168</v>
      </c>
      <c r="F237" s="175" t="s">
        <v>583</v>
      </c>
    </row>
    <row r="238" spans="1:6">
      <c r="A238" s="48" t="s">
        <v>1169</v>
      </c>
      <c r="F238" s="175" t="s">
        <v>584</v>
      </c>
    </row>
    <row r="239" spans="1:6">
      <c r="A239" s="48" t="s">
        <v>1171</v>
      </c>
      <c r="F239" s="175" t="s">
        <v>585</v>
      </c>
    </row>
    <row r="240" spans="1:6">
      <c r="A240" s="48" t="s">
        <v>1233</v>
      </c>
      <c r="F240" s="175" t="s">
        <v>587</v>
      </c>
    </row>
    <row r="241" spans="1:6">
      <c r="A241" s="48" t="s">
        <v>758</v>
      </c>
      <c r="F241" s="175" t="s">
        <v>588</v>
      </c>
    </row>
    <row r="242" spans="1:6">
      <c r="A242" s="48" t="s">
        <v>657</v>
      </c>
      <c r="F242" s="175" t="s">
        <v>589</v>
      </c>
    </row>
    <row r="243" spans="1:6">
      <c r="A243" s="48" t="s">
        <v>1269</v>
      </c>
      <c r="F243" s="175" t="s">
        <v>590</v>
      </c>
    </row>
    <row r="244" spans="1:6">
      <c r="A244" s="48" t="s">
        <v>896</v>
      </c>
      <c r="F244" s="175" t="s">
        <v>592</v>
      </c>
    </row>
    <row r="245" spans="1:6">
      <c r="A245" s="48" t="s">
        <v>897</v>
      </c>
      <c r="F245" s="175" t="s">
        <v>594</v>
      </c>
    </row>
    <row r="246" spans="1:6">
      <c r="A246" s="48" t="s">
        <v>895</v>
      </c>
      <c r="F246" s="175" t="s">
        <v>595</v>
      </c>
    </row>
    <row r="247" spans="1:6">
      <c r="A247" s="48" t="s">
        <v>898</v>
      </c>
      <c r="F247" s="175" t="s">
        <v>597</v>
      </c>
    </row>
    <row r="248" spans="1:6">
      <c r="A248" s="48" t="s">
        <v>373</v>
      </c>
      <c r="F248" s="175" t="s">
        <v>598</v>
      </c>
    </row>
    <row r="249" spans="1:6">
      <c r="A249" s="48" t="s">
        <v>1061</v>
      </c>
      <c r="F249" s="175" t="s">
        <v>599</v>
      </c>
    </row>
    <row r="250" spans="1:6">
      <c r="A250" s="52" t="s">
        <v>1450</v>
      </c>
      <c r="F250" s="175" t="s">
        <v>600</v>
      </c>
    </row>
    <row r="251" spans="1:6">
      <c r="A251" s="52" t="s">
        <v>1515</v>
      </c>
      <c r="F251" s="175" t="s">
        <v>601</v>
      </c>
    </row>
    <row r="252" spans="1:6">
      <c r="A252" s="48" t="s">
        <v>1026</v>
      </c>
      <c r="F252" s="175" t="s">
        <v>602</v>
      </c>
    </row>
    <row r="253" spans="1:6">
      <c r="A253" s="52" t="s">
        <v>1028</v>
      </c>
      <c r="F253" s="175" t="s">
        <v>605</v>
      </c>
    </row>
    <row r="254" spans="1:6">
      <c r="A254" s="52" t="s">
        <v>1384</v>
      </c>
      <c r="F254" s="175" t="s">
        <v>606</v>
      </c>
    </row>
    <row r="255" spans="1:6">
      <c r="A255" s="48" t="s">
        <v>1385</v>
      </c>
      <c r="F255" s="175" t="s">
        <v>608</v>
      </c>
    </row>
    <row r="256" spans="1:6">
      <c r="A256" s="48" t="s">
        <v>1278</v>
      </c>
      <c r="F256" s="175" t="s">
        <v>609</v>
      </c>
    </row>
    <row r="257" spans="1:6">
      <c r="A257" s="48" t="s">
        <v>253</v>
      </c>
      <c r="F257" s="175" t="s">
        <v>610</v>
      </c>
    </row>
    <row r="258" spans="1:6">
      <c r="A258" s="48" t="s">
        <v>258</v>
      </c>
      <c r="F258" s="175" t="s">
        <v>612</v>
      </c>
    </row>
    <row r="259" spans="1:6">
      <c r="A259" s="48" t="s">
        <v>489</v>
      </c>
      <c r="F259" s="175" t="s">
        <v>614</v>
      </c>
    </row>
    <row r="260" spans="1:6">
      <c r="A260" s="48" t="s">
        <v>367</v>
      </c>
      <c r="F260" s="175" t="s">
        <v>615</v>
      </c>
    </row>
    <row r="261" spans="1:6">
      <c r="A261" s="48" t="s">
        <v>365</v>
      </c>
      <c r="F261" s="175" t="s">
        <v>616</v>
      </c>
    </row>
    <row r="262" spans="1:6">
      <c r="A262" s="48" t="s">
        <v>1745</v>
      </c>
      <c r="F262" s="175" t="s">
        <v>618</v>
      </c>
    </row>
    <row r="263" spans="1:6">
      <c r="A263" s="52" t="s">
        <v>1816</v>
      </c>
      <c r="F263" s="175" t="s">
        <v>620</v>
      </c>
    </row>
    <row r="264" spans="1:6">
      <c r="A264" s="52" t="s">
        <v>665</v>
      </c>
      <c r="F264" s="175" t="s">
        <v>622</v>
      </c>
    </row>
    <row r="265" spans="1:6">
      <c r="A265" s="48" t="s">
        <v>1587</v>
      </c>
      <c r="F265" s="175" t="s">
        <v>624</v>
      </c>
    </row>
    <row r="266" spans="1:6">
      <c r="A266" s="48" t="s">
        <v>1317</v>
      </c>
      <c r="F266" s="175" t="s">
        <v>626</v>
      </c>
    </row>
    <row r="267" spans="1:6">
      <c r="A267" s="48" t="s">
        <v>1674</v>
      </c>
      <c r="F267" s="175" t="s">
        <v>627</v>
      </c>
    </row>
    <row r="268" spans="1:6">
      <c r="A268" s="48" t="s">
        <v>1672</v>
      </c>
      <c r="F268" s="175" t="s">
        <v>628</v>
      </c>
    </row>
    <row r="269" spans="1:6">
      <c r="A269" s="52" t="s">
        <v>1335</v>
      </c>
      <c r="F269" s="175" t="s">
        <v>630</v>
      </c>
    </row>
    <row r="270" spans="1:6">
      <c r="A270" s="52" t="s">
        <v>1681</v>
      </c>
      <c r="F270" s="175" t="s">
        <v>632</v>
      </c>
    </row>
    <row r="271" spans="1:6">
      <c r="A271" s="48" t="s">
        <v>525</v>
      </c>
      <c r="F271" s="175" t="s">
        <v>633</v>
      </c>
    </row>
    <row r="272" spans="1:6">
      <c r="A272" s="48" t="s">
        <v>528</v>
      </c>
      <c r="F272" s="175" t="s">
        <v>635</v>
      </c>
    </row>
    <row r="273" spans="1:6">
      <c r="A273" s="48" t="s">
        <v>1679</v>
      </c>
      <c r="F273" s="175" t="s">
        <v>636</v>
      </c>
    </row>
    <row r="274" spans="1:6">
      <c r="A274" s="48" t="s">
        <v>1512</v>
      </c>
      <c r="F274" s="175" t="s">
        <v>637</v>
      </c>
    </row>
    <row r="275" spans="1:6">
      <c r="A275" s="48" t="s">
        <v>985</v>
      </c>
      <c r="F275" s="175" t="s">
        <v>640</v>
      </c>
    </row>
    <row r="276" spans="1:6">
      <c r="A276" s="48" t="s">
        <v>522</v>
      </c>
      <c r="F276" s="175" t="s">
        <v>642</v>
      </c>
    </row>
    <row r="277" spans="1:6">
      <c r="A277" s="48" t="s">
        <v>1597</v>
      </c>
      <c r="F277" s="175" t="s">
        <v>644</v>
      </c>
    </row>
    <row r="278" spans="1:6">
      <c r="A278" s="48" t="s">
        <v>1678</v>
      </c>
      <c r="F278" s="175" t="s">
        <v>646</v>
      </c>
    </row>
    <row r="279" spans="1:6">
      <c r="A279" s="48" t="s">
        <v>950</v>
      </c>
      <c r="F279" s="175" t="s">
        <v>648</v>
      </c>
    </row>
    <row r="280" spans="1:6">
      <c r="A280" s="48" t="s">
        <v>948</v>
      </c>
      <c r="F280" s="175" t="s">
        <v>649</v>
      </c>
    </row>
    <row r="281" spans="1:6">
      <c r="A281" s="48" t="s">
        <v>1089</v>
      </c>
      <c r="F281" s="175" t="s">
        <v>650</v>
      </c>
    </row>
    <row r="282" spans="1:6">
      <c r="A282" s="48" t="s">
        <v>1578</v>
      </c>
      <c r="F282" s="175" t="s">
        <v>651</v>
      </c>
    </row>
    <row r="283" spans="1:6">
      <c r="A283" s="48" t="s">
        <v>400</v>
      </c>
      <c r="F283" s="175" t="s">
        <v>652</v>
      </c>
    </row>
    <row r="284" spans="1:6">
      <c r="A284" s="48" t="s">
        <v>1215</v>
      </c>
      <c r="F284" s="175" t="s">
        <v>653</v>
      </c>
    </row>
    <row r="285" spans="1:6">
      <c r="A285" s="48" t="s">
        <v>1595</v>
      </c>
      <c r="F285" s="175" t="s">
        <v>655</v>
      </c>
    </row>
    <row r="286" spans="1:6">
      <c r="A286" s="48" t="s">
        <v>1162</v>
      </c>
      <c r="F286" s="175" t="s">
        <v>657</v>
      </c>
    </row>
    <row r="287" spans="1:6">
      <c r="A287" s="48" t="s">
        <v>1827</v>
      </c>
      <c r="F287" s="175" t="s">
        <v>658</v>
      </c>
    </row>
    <row r="288" spans="1:6">
      <c r="A288" s="48" t="s">
        <v>1826</v>
      </c>
      <c r="F288" s="175" t="s">
        <v>659</v>
      </c>
    </row>
    <row r="289" spans="1:6">
      <c r="A289" s="48" t="s">
        <v>260</v>
      </c>
      <c r="F289" s="175" t="s">
        <v>660</v>
      </c>
    </row>
    <row r="290" spans="1:6">
      <c r="A290" s="48" t="s">
        <v>261</v>
      </c>
      <c r="F290" s="175" t="s">
        <v>661</v>
      </c>
    </row>
    <row r="291" spans="1:6">
      <c r="A291" s="48" t="s">
        <v>616</v>
      </c>
      <c r="F291" s="175" t="s">
        <v>662</v>
      </c>
    </row>
    <row r="292" spans="1:6">
      <c r="A292" s="52" t="s">
        <v>1160</v>
      </c>
      <c r="F292" s="175" t="s">
        <v>663</v>
      </c>
    </row>
    <row r="293" spans="1:6">
      <c r="A293" s="48" t="s">
        <v>1676</v>
      </c>
      <c r="F293" s="175" t="s">
        <v>664</v>
      </c>
    </row>
    <row r="294" spans="1:6">
      <c r="A294" s="48" t="s">
        <v>1232</v>
      </c>
      <c r="F294" s="175" t="s">
        <v>665</v>
      </c>
    </row>
    <row r="295" spans="1:6">
      <c r="A295" s="52" t="s">
        <v>844</v>
      </c>
      <c r="F295" s="175" t="s">
        <v>666</v>
      </c>
    </row>
    <row r="296" spans="1:6">
      <c r="A296" s="48" t="s">
        <v>1015</v>
      </c>
      <c r="F296" s="175" t="s">
        <v>668</v>
      </c>
    </row>
    <row r="297" spans="1:6">
      <c r="A297" s="48" t="s">
        <v>843</v>
      </c>
      <c r="F297" s="175" t="s">
        <v>670</v>
      </c>
    </row>
    <row r="298" spans="1:6">
      <c r="A298" s="52" t="s">
        <v>716</v>
      </c>
      <c r="F298" s="175" t="s">
        <v>671</v>
      </c>
    </row>
    <row r="299" spans="1:6">
      <c r="A299" s="52" t="s">
        <v>1129</v>
      </c>
      <c r="F299" s="175" t="s">
        <v>673</v>
      </c>
    </row>
    <row r="300" spans="1:6">
      <c r="A300" s="52" t="s">
        <v>1193</v>
      </c>
      <c r="F300" s="175" t="s">
        <v>674</v>
      </c>
    </row>
    <row r="301" spans="1:6">
      <c r="A301" s="52" t="s">
        <v>1194</v>
      </c>
      <c r="F301" s="175" t="s">
        <v>675</v>
      </c>
    </row>
    <row r="302" spans="1:6">
      <c r="A302" s="52" t="s">
        <v>491</v>
      </c>
      <c r="F302" s="175" t="s">
        <v>676</v>
      </c>
    </row>
    <row r="303" spans="1:6">
      <c r="A303" s="48" t="s">
        <v>1661</v>
      </c>
      <c r="F303" s="175" t="s">
        <v>677</v>
      </c>
    </row>
    <row r="304" spans="1:6">
      <c r="A304" s="52" t="s">
        <v>1663</v>
      </c>
      <c r="F304" s="175" t="s">
        <v>678</v>
      </c>
    </row>
    <row r="305" spans="1:6">
      <c r="A305" s="48" t="s">
        <v>168</v>
      </c>
      <c r="F305" s="175" t="s">
        <v>679</v>
      </c>
    </row>
    <row r="306" spans="1:6">
      <c r="A306" s="48" t="s">
        <v>1593</v>
      </c>
      <c r="F306" s="175" t="s">
        <v>680</v>
      </c>
    </row>
    <row r="307" spans="1:6">
      <c r="A307" s="48" t="s">
        <v>468</v>
      </c>
      <c r="F307" s="175" t="s">
        <v>681</v>
      </c>
    </row>
    <row r="308" spans="1:6">
      <c r="A308" s="48" t="s">
        <v>1001</v>
      </c>
      <c r="F308" s="175" t="s">
        <v>682</v>
      </c>
    </row>
    <row r="309" spans="1:6">
      <c r="A309" s="48" t="s">
        <v>774</v>
      </c>
      <c r="F309" s="175" t="s">
        <v>683</v>
      </c>
    </row>
    <row r="310" spans="1:6">
      <c r="A310" s="48" t="s">
        <v>411</v>
      </c>
      <c r="F310" s="175" t="s">
        <v>684</v>
      </c>
    </row>
    <row r="311" spans="1:6">
      <c r="A311" s="48" t="s">
        <v>412</v>
      </c>
      <c r="F311" s="175" t="s">
        <v>686</v>
      </c>
    </row>
    <row r="312" spans="1:6">
      <c r="A312" s="48" t="s">
        <v>675</v>
      </c>
      <c r="F312" s="175" t="s">
        <v>688</v>
      </c>
    </row>
    <row r="313" spans="1:6">
      <c r="A313" s="48" t="s">
        <v>1195</v>
      </c>
      <c r="F313" s="175" t="s">
        <v>690</v>
      </c>
    </row>
    <row r="314" spans="1:6">
      <c r="A314" s="48" t="s">
        <v>1059</v>
      </c>
      <c r="F314" s="175" t="s">
        <v>692</v>
      </c>
    </row>
    <row r="315" spans="1:6">
      <c r="A315" s="56" t="s">
        <v>1173</v>
      </c>
      <c r="F315" s="175" t="s">
        <v>693</v>
      </c>
    </row>
    <row r="316" spans="1:6">
      <c r="A316" s="56" t="s">
        <v>907</v>
      </c>
      <c r="F316" s="175" t="s">
        <v>694</v>
      </c>
    </row>
    <row r="317" spans="1:6">
      <c r="A317" s="56" t="s">
        <v>1715</v>
      </c>
      <c r="F317" s="175" t="s">
        <v>695</v>
      </c>
    </row>
    <row r="318" spans="1:6">
      <c r="A318" s="56" t="s">
        <v>1716</v>
      </c>
      <c r="F318" s="175" t="s">
        <v>696</v>
      </c>
    </row>
    <row r="319" spans="1:6">
      <c r="A319" s="56" t="s">
        <v>680</v>
      </c>
      <c r="F319" s="175" t="s">
        <v>697</v>
      </c>
    </row>
    <row r="320" spans="1:6">
      <c r="A320" s="56" t="s">
        <v>1176</v>
      </c>
      <c r="F320" s="175" t="s">
        <v>698</v>
      </c>
    </row>
    <row r="321" spans="1:6">
      <c r="A321" s="56" t="s">
        <v>1784</v>
      </c>
      <c r="F321" s="175" t="s">
        <v>699</v>
      </c>
    </row>
    <row r="322" spans="1:6">
      <c r="A322" s="56" t="s">
        <v>600</v>
      </c>
      <c r="F322" s="175" t="s">
        <v>700</v>
      </c>
    </row>
    <row r="323" spans="1:6">
      <c r="A323" s="56" t="s">
        <v>1312</v>
      </c>
      <c r="F323" s="175" t="s">
        <v>701</v>
      </c>
    </row>
    <row r="324" spans="1:6">
      <c r="A324" s="56" t="s">
        <v>1688</v>
      </c>
      <c r="F324" s="175" t="s">
        <v>702</v>
      </c>
    </row>
    <row r="325" spans="1:6">
      <c r="A325" s="56" t="s">
        <v>1090</v>
      </c>
      <c r="F325" s="175" t="s">
        <v>703</v>
      </c>
    </row>
    <row r="326" spans="1:6">
      <c r="A326" s="56" t="s">
        <v>413</v>
      </c>
      <c r="F326" s="175" t="s">
        <v>704</v>
      </c>
    </row>
    <row r="327" spans="1:6">
      <c r="A327" s="56" t="s">
        <v>415</v>
      </c>
      <c r="F327" s="175" t="s">
        <v>705</v>
      </c>
    </row>
    <row r="328" spans="1:6">
      <c r="A328" s="56" t="s">
        <v>416</v>
      </c>
      <c r="F328" s="175" t="s">
        <v>706</v>
      </c>
    </row>
    <row r="329" spans="1:6">
      <c r="A329" s="56" t="s">
        <v>751</v>
      </c>
      <c r="F329" s="175" t="s">
        <v>707</v>
      </c>
    </row>
    <row r="330" spans="1:6">
      <c r="A330" s="56" t="s">
        <v>1653</v>
      </c>
      <c r="F330" s="175" t="s">
        <v>708</v>
      </c>
    </row>
    <row r="331" spans="1:6">
      <c r="A331" s="56" t="s">
        <v>361</v>
      </c>
      <c r="F331" s="175" t="s">
        <v>709</v>
      </c>
    </row>
    <row r="332" spans="1:6">
      <c r="A332" s="56" t="s">
        <v>362</v>
      </c>
      <c r="F332" s="175" t="s">
        <v>710</v>
      </c>
    </row>
    <row r="333" spans="1:6">
      <c r="A333" s="56" t="s">
        <v>1824</v>
      </c>
      <c r="F333" s="175" t="s">
        <v>712</v>
      </c>
    </row>
    <row r="334" spans="1:6">
      <c r="A334" s="56" t="s">
        <v>166</v>
      </c>
      <c r="F334" s="175" t="s">
        <v>713</v>
      </c>
    </row>
    <row r="335" spans="1:6">
      <c r="A335" s="56" t="s">
        <v>829</v>
      </c>
      <c r="F335" s="175" t="s">
        <v>714</v>
      </c>
    </row>
    <row r="336" spans="1:6">
      <c r="A336" s="56" t="s">
        <v>1266</v>
      </c>
      <c r="F336" s="175" t="s">
        <v>715</v>
      </c>
    </row>
    <row r="337" spans="1:6">
      <c r="A337" s="56" t="s">
        <v>549</v>
      </c>
      <c r="F337" s="175" t="s">
        <v>716</v>
      </c>
    </row>
    <row r="338" spans="1:6">
      <c r="A338" s="56" t="s">
        <v>1185</v>
      </c>
      <c r="F338" s="175" t="s">
        <v>717</v>
      </c>
    </row>
    <row r="339" spans="1:6">
      <c r="A339" s="56" t="s">
        <v>1187</v>
      </c>
      <c r="F339" s="175" t="s">
        <v>718</v>
      </c>
    </row>
    <row r="340" spans="1:6">
      <c r="A340" s="56" t="s">
        <v>1741</v>
      </c>
      <c r="F340" s="175" t="s">
        <v>719</v>
      </c>
    </row>
    <row r="341" spans="1:6">
      <c r="A341" s="56" t="s">
        <v>1793</v>
      </c>
      <c r="F341" s="175" t="s">
        <v>720</v>
      </c>
    </row>
    <row r="342" spans="1:6">
      <c r="A342" s="56" t="s">
        <v>989</v>
      </c>
      <c r="F342" s="175" t="s">
        <v>721</v>
      </c>
    </row>
    <row r="343" spans="1:6">
      <c r="A343" s="56" t="s">
        <v>576</v>
      </c>
      <c r="F343" s="175" t="s">
        <v>722</v>
      </c>
    </row>
    <row r="344" spans="1:6">
      <c r="A344" s="56" t="s">
        <v>1299</v>
      </c>
      <c r="F344" s="175" t="s">
        <v>723</v>
      </c>
    </row>
    <row r="345" spans="1:6">
      <c r="A345" s="56" t="s">
        <v>1811</v>
      </c>
      <c r="F345" s="175" t="s">
        <v>724</v>
      </c>
    </row>
    <row r="346" spans="1:6">
      <c r="A346" s="56" t="s">
        <v>1608</v>
      </c>
      <c r="F346" s="175" t="s">
        <v>725</v>
      </c>
    </row>
    <row r="347" spans="1:6">
      <c r="A347" s="56" t="s">
        <v>498</v>
      </c>
      <c r="F347" s="175" t="s">
        <v>726</v>
      </c>
    </row>
    <row r="348" spans="1:6">
      <c r="A348" s="56" t="s">
        <v>1281</v>
      </c>
      <c r="F348" s="175" t="s">
        <v>727</v>
      </c>
    </row>
    <row r="349" spans="1:6">
      <c r="A349" s="56" t="s">
        <v>1279</v>
      </c>
      <c r="F349" s="175" t="s">
        <v>728</v>
      </c>
    </row>
    <row r="350" spans="1:6">
      <c r="A350" s="56" t="s">
        <v>1783</v>
      </c>
      <c r="F350" s="175" t="s">
        <v>730</v>
      </c>
    </row>
    <row r="351" spans="1:6">
      <c r="A351" s="56" t="s">
        <v>938</v>
      </c>
      <c r="F351" s="175" t="s">
        <v>731</v>
      </c>
    </row>
    <row r="352" spans="1:6">
      <c r="A352" s="56" t="s">
        <v>1303</v>
      </c>
      <c r="F352" s="175" t="s">
        <v>733</v>
      </c>
    </row>
    <row r="353" spans="1:6">
      <c r="A353" s="56" t="s">
        <v>1718</v>
      </c>
      <c r="F353" s="175" t="s">
        <v>734</v>
      </c>
    </row>
    <row r="354" spans="1:6">
      <c r="A354" s="56" t="s">
        <v>1304</v>
      </c>
      <c r="F354" s="175" t="s">
        <v>735</v>
      </c>
    </row>
    <row r="355" spans="1:6">
      <c r="A355" s="56" t="s">
        <v>1835</v>
      </c>
      <c r="F355" s="175" t="s">
        <v>738</v>
      </c>
    </row>
    <row r="356" spans="1:6">
      <c r="A356" s="56" t="s">
        <v>806</v>
      </c>
      <c r="F356" s="175" t="s">
        <v>739</v>
      </c>
    </row>
    <row r="357" spans="1:6">
      <c r="A357" s="56" t="s">
        <v>1453</v>
      </c>
      <c r="F357" s="175" t="s">
        <v>741</v>
      </c>
    </row>
    <row r="358" spans="1:6">
      <c r="A358" s="56" t="s">
        <v>1177</v>
      </c>
      <c r="F358" s="175" t="s">
        <v>742</v>
      </c>
    </row>
    <row r="359" spans="1:6">
      <c r="A359" s="56" t="s">
        <v>615</v>
      </c>
      <c r="F359" s="175" t="s">
        <v>743</v>
      </c>
    </row>
    <row r="360" spans="1:6">
      <c r="A360" s="56" t="s">
        <v>1201</v>
      </c>
      <c r="F360" s="175" t="s">
        <v>746</v>
      </c>
    </row>
    <row r="361" spans="1:6">
      <c r="A361" s="56" t="s">
        <v>1845</v>
      </c>
      <c r="F361" s="175" t="s">
        <v>747</v>
      </c>
    </row>
    <row r="362" spans="1:6">
      <c r="A362" s="56" t="s">
        <v>1179</v>
      </c>
      <c r="F362" s="175" t="s">
        <v>749</v>
      </c>
    </row>
    <row r="363" spans="1:6">
      <c r="A363" s="56" t="s">
        <v>1270</v>
      </c>
      <c r="F363" s="175" t="s">
        <v>750</v>
      </c>
    </row>
    <row r="364" spans="1:6">
      <c r="A364" s="56" t="s">
        <v>1272</v>
      </c>
      <c r="F364" s="175" t="s">
        <v>751</v>
      </c>
    </row>
    <row r="365" spans="1:6">
      <c r="A365" s="56" t="s">
        <v>1016</v>
      </c>
      <c r="F365" s="175" t="s">
        <v>752</v>
      </c>
    </row>
    <row r="366" spans="1:6">
      <c r="A366" s="56" t="s">
        <v>1658</v>
      </c>
      <c r="F366" s="175" t="s">
        <v>753</v>
      </c>
    </row>
    <row r="367" spans="1:6">
      <c r="A367" s="56" t="s">
        <v>1720</v>
      </c>
      <c r="F367" s="175" t="s">
        <v>754</v>
      </c>
    </row>
    <row r="368" spans="1:6">
      <c r="A368" s="56" t="s">
        <v>1311</v>
      </c>
      <c r="F368" s="175" t="s">
        <v>755</v>
      </c>
    </row>
    <row r="369" spans="1:6">
      <c r="A369" s="56" t="s">
        <v>552</v>
      </c>
      <c r="F369" s="175" t="s">
        <v>756</v>
      </c>
    </row>
    <row r="370" spans="1:6">
      <c r="A370" s="56" t="s">
        <v>974</v>
      </c>
      <c r="F370" s="175" t="s">
        <v>758</v>
      </c>
    </row>
    <row r="371" spans="1:6">
      <c r="A371" s="56" t="s">
        <v>1011</v>
      </c>
      <c r="F371" s="175" t="s">
        <v>759</v>
      </c>
    </row>
    <row r="372" spans="1:6">
      <c r="A372" s="56" t="s">
        <v>1013</v>
      </c>
      <c r="F372" s="175" t="s">
        <v>761</v>
      </c>
    </row>
    <row r="373" spans="1:6">
      <c r="A373" s="56" t="s">
        <v>1184</v>
      </c>
      <c r="F373" s="175" t="s">
        <v>762</v>
      </c>
    </row>
    <row r="374" spans="1:6">
      <c r="A374" s="56" t="s">
        <v>1147</v>
      </c>
      <c r="F374" s="175" t="s">
        <v>763</v>
      </c>
    </row>
    <row r="375" spans="1:6">
      <c r="A375" s="56" t="s">
        <v>976</v>
      </c>
      <c r="F375" s="175" t="s">
        <v>764</v>
      </c>
    </row>
    <row r="376" spans="1:6">
      <c r="A376" s="56" t="s">
        <v>977</v>
      </c>
      <c r="F376" s="175" t="s">
        <v>766</v>
      </c>
    </row>
    <row r="377" spans="1:6">
      <c r="A377" s="56" t="s">
        <v>730</v>
      </c>
      <c r="F377" s="175" t="s">
        <v>767</v>
      </c>
    </row>
    <row r="378" spans="1:6">
      <c r="A378" s="56" t="s">
        <v>731</v>
      </c>
      <c r="F378" s="175" t="s">
        <v>768</v>
      </c>
    </row>
    <row r="379" spans="1:6">
      <c r="A379" s="56" t="s">
        <v>1755</v>
      </c>
      <c r="F379" s="175" t="s">
        <v>769</v>
      </c>
    </row>
    <row r="380" spans="1:6">
      <c r="A380" s="56" t="s">
        <v>388</v>
      </c>
      <c r="F380" s="175" t="s">
        <v>772</v>
      </c>
    </row>
    <row r="381" spans="1:6">
      <c r="A381" s="56" t="s">
        <v>945</v>
      </c>
      <c r="F381" s="175" t="s">
        <v>773</v>
      </c>
    </row>
    <row r="382" spans="1:6">
      <c r="A382" s="56" t="s">
        <v>946</v>
      </c>
      <c r="F382" s="175" t="s">
        <v>774</v>
      </c>
    </row>
    <row r="383" spans="1:6">
      <c r="A383" s="56" t="s">
        <v>1261</v>
      </c>
      <c r="F383" s="175" t="s">
        <v>776</v>
      </c>
    </row>
    <row r="384" spans="1:6">
      <c r="A384" s="56" t="s">
        <v>392</v>
      </c>
      <c r="F384" s="175" t="s">
        <v>777</v>
      </c>
    </row>
    <row r="385" spans="1:6">
      <c r="A385" s="56" t="s">
        <v>394</v>
      </c>
      <c r="F385" s="175" t="s">
        <v>778</v>
      </c>
    </row>
    <row r="386" spans="1:6">
      <c r="A386" s="56" t="s">
        <v>327</v>
      </c>
      <c r="F386" s="175" t="s">
        <v>779</v>
      </c>
    </row>
    <row r="387" spans="1:6">
      <c r="A387" s="56" t="s">
        <v>330</v>
      </c>
      <c r="F387" s="175" t="s">
        <v>780</v>
      </c>
    </row>
    <row r="388" spans="1:6">
      <c r="A388" s="56" t="s">
        <v>1852</v>
      </c>
      <c r="F388" s="175" t="s">
        <v>781</v>
      </c>
    </row>
    <row r="389" spans="1:6">
      <c r="A389" s="56" t="s">
        <v>973</v>
      </c>
      <c r="F389" s="175" t="s">
        <v>782</v>
      </c>
    </row>
    <row r="390" spans="1:6">
      <c r="A390" s="56" t="s">
        <v>1086</v>
      </c>
      <c r="F390" s="175" t="s">
        <v>783</v>
      </c>
    </row>
    <row r="391" spans="1:6">
      <c r="A391" s="56" t="s">
        <v>1849</v>
      </c>
      <c r="F391" s="175" t="s">
        <v>784</v>
      </c>
    </row>
    <row r="392" spans="1:6">
      <c r="A392" s="56" t="s">
        <v>1851</v>
      </c>
      <c r="F392" s="175" t="s">
        <v>785</v>
      </c>
    </row>
    <row r="393" spans="1:6">
      <c r="A393" s="56" t="s">
        <v>612</v>
      </c>
      <c r="F393" s="175" t="s">
        <v>787</v>
      </c>
    </row>
    <row r="394" spans="1:6">
      <c r="A394" s="56" t="s">
        <v>1037</v>
      </c>
      <c r="F394" s="175" t="s">
        <v>788</v>
      </c>
    </row>
    <row r="395" spans="1:6">
      <c r="A395" s="56" t="s">
        <v>1038</v>
      </c>
      <c r="F395" s="175" t="s">
        <v>790</v>
      </c>
    </row>
    <row r="396" spans="1:6">
      <c r="A396" s="56" t="s">
        <v>1007</v>
      </c>
      <c r="F396" s="175" t="s">
        <v>791</v>
      </c>
    </row>
    <row r="397" spans="1:6">
      <c r="A397" s="56" t="s">
        <v>853</v>
      </c>
      <c r="F397" s="175" t="s">
        <v>793</v>
      </c>
    </row>
    <row r="398" spans="1:6">
      <c r="A398" s="56" t="s">
        <v>854</v>
      </c>
      <c r="F398" s="175" t="s">
        <v>795</v>
      </c>
    </row>
    <row r="399" spans="1:6">
      <c r="A399" s="56" t="s">
        <v>957</v>
      </c>
      <c r="F399" s="175" t="s">
        <v>797</v>
      </c>
    </row>
    <row r="400" spans="1:6">
      <c r="A400" s="56" t="s">
        <v>1700</v>
      </c>
      <c r="F400" s="175" t="s">
        <v>798</v>
      </c>
    </row>
    <row r="401" spans="1:6">
      <c r="A401" s="56" t="s">
        <v>618</v>
      </c>
      <c r="F401" s="175" t="s">
        <v>800</v>
      </c>
    </row>
    <row r="402" spans="1:6">
      <c r="A402" s="56" t="s">
        <v>1803</v>
      </c>
      <c r="F402" s="175" t="s">
        <v>801</v>
      </c>
    </row>
    <row r="403" spans="1:6">
      <c r="A403" s="56" t="s">
        <v>1806</v>
      </c>
      <c r="F403" s="175" t="s">
        <v>802</v>
      </c>
    </row>
    <row r="404" spans="1:6">
      <c r="A404" s="56" t="s">
        <v>1008</v>
      </c>
      <c r="F404" s="175" t="s">
        <v>803</v>
      </c>
    </row>
    <row r="405" spans="1:6">
      <c r="A405" s="56" t="s">
        <v>239</v>
      </c>
      <c r="F405" s="175" t="s">
        <v>804</v>
      </c>
    </row>
    <row r="406" spans="1:6">
      <c r="A406" s="56" t="s">
        <v>1307</v>
      </c>
      <c r="F406" s="175" t="s">
        <v>806</v>
      </c>
    </row>
    <row r="407" spans="1:6">
      <c r="A407" s="56" t="s">
        <v>236</v>
      </c>
      <c r="F407" s="175" t="s">
        <v>807</v>
      </c>
    </row>
    <row r="408" spans="1:6">
      <c r="A408" s="56" t="s">
        <v>454</v>
      </c>
      <c r="F408" s="175" t="s">
        <v>808</v>
      </c>
    </row>
    <row r="409" spans="1:6">
      <c r="A409" s="56" t="s">
        <v>278</v>
      </c>
      <c r="F409" s="175" t="s">
        <v>809</v>
      </c>
    </row>
    <row r="410" spans="1:6">
      <c r="A410" s="56" t="s">
        <v>335</v>
      </c>
      <c r="F410" s="175" t="s">
        <v>810</v>
      </c>
    </row>
    <row r="411" spans="1:6">
      <c r="A411" s="56" t="s">
        <v>336</v>
      </c>
      <c r="F411" s="175" t="s">
        <v>811</v>
      </c>
    </row>
    <row r="412" spans="1:6">
      <c r="A412" s="56" t="s">
        <v>1216</v>
      </c>
      <c r="F412" s="175" t="s">
        <v>812</v>
      </c>
    </row>
    <row r="413" spans="1:6">
      <c r="A413" s="56" t="s">
        <v>1484</v>
      </c>
      <c r="F413" s="175" t="s">
        <v>814</v>
      </c>
    </row>
    <row r="414" spans="1:6">
      <c r="A414" s="56" t="s">
        <v>1218</v>
      </c>
      <c r="F414" s="175" t="s">
        <v>816</v>
      </c>
    </row>
    <row r="415" spans="1:6">
      <c r="A415" s="56" t="s">
        <v>1356</v>
      </c>
      <c r="F415" s="175" t="s">
        <v>817</v>
      </c>
    </row>
    <row r="416" spans="1:6">
      <c r="A416" s="56" t="s">
        <v>1357</v>
      </c>
      <c r="F416" s="175" t="s">
        <v>818</v>
      </c>
    </row>
    <row r="417" spans="1:6">
      <c r="A417" s="56" t="s">
        <v>1350</v>
      </c>
      <c r="F417" s="175" t="s">
        <v>819</v>
      </c>
    </row>
    <row r="418" spans="1:6">
      <c r="A418" s="56" t="s">
        <v>863</v>
      </c>
      <c r="F418" s="175" t="s">
        <v>820</v>
      </c>
    </row>
    <row r="419" spans="1:6">
      <c r="A419" s="56" t="s">
        <v>1591</v>
      </c>
      <c r="F419" s="175" t="s">
        <v>821</v>
      </c>
    </row>
    <row r="420" spans="1:6">
      <c r="A420" s="56" t="s">
        <v>1155</v>
      </c>
      <c r="F420" s="175" t="s">
        <v>822</v>
      </c>
    </row>
    <row r="421" spans="1:6">
      <c r="A421" s="56" t="s">
        <v>1158</v>
      </c>
      <c r="F421" s="175" t="s">
        <v>823</v>
      </c>
    </row>
    <row r="422" spans="1:6">
      <c r="A422" s="56" t="s">
        <v>1156</v>
      </c>
      <c r="F422" s="175" t="s">
        <v>824</v>
      </c>
    </row>
    <row r="423" spans="1:6">
      <c r="A423" s="56" t="s">
        <v>1366</v>
      </c>
      <c r="F423" s="175" t="s">
        <v>826</v>
      </c>
    </row>
    <row r="424" spans="1:6">
      <c r="A424" s="56" t="s">
        <v>1367</v>
      </c>
      <c r="F424" s="175" t="s">
        <v>827</v>
      </c>
    </row>
    <row r="425" spans="1:6">
      <c r="A425" s="56" t="s">
        <v>1365</v>
      </c>
      <c r="F425" s="175" t="s">
        <v>828</v>
      </c>
    </row>
    <row r="426" spans="1:6">
      <c r="A426" s="56" t="s">
        <v>1368</v>
      </c>
      <c r="F426" s="175" t="s">
        <v>829</v>
      </c>
    </row>
    <row r="427" spans="1:6">
      <c r="A427" s="56" t="s">
        <v>1770</v>
      </c>
      <c r="F427" s="175" t="s">
        <v>831</v>
      </c>
    </row>
    <row r="428" spans="1:6">
      <c r="A428" s="56" t="s">
        <v>626</v>
      </c>
      <c r="F428" s="175" t="s">
        <v>833</v>
      </c>
    </row>
    <row r="429" spans="1:6">
      <c r="A429" s="56" t="s">
        <v>1627</v>
      </c>
      <c r="F429" s="175" t="s">
        <v>835</v>
      </c>
    </row>
    <row r="430" spans="1:6">
      <c r="A430" s="56" t="s">
        <v>333</v>
      </c>
      <c r="F430" s="175" t="s">
        <v>836</v>
      </c>
    </row>
    <row r="431" spans="1:6">
      <c r="A431" s="56" t="s">
        <v>334</v>
      </c>
      <c r="F431" s="175" t="s">
        <v>837</v>
      </c>
    </row>
    <row r="432" spans="1:6">
      <c r="A432" s="56" t="s">
        <v>1830</v>
      </c>
      <c r="F432" s="175" t="s">
        <v>838</v>
      </c>
    </row>
    <row r="433" spans="1:6">
      <c r="A433" s="56" t="s">
        <v>1807</v>
      </c>
      <c r="F433" s="175" t="s">
        <v>840</v>
      </c>
    </row>
    <row r="434" spans="1:6">
      <c r="A434" s="56" t="s">
        <v>1581</v>
      </c>
      <c r="F434" s="175" t="s">
        <v>841</v>
      </c>
    </row>
    <row r="435" spans="1:6">
      <c r="A435" s="56" t="s">
        <v>1273</v>
      </c>
      <c r="F435" s="175" t="s">
        <v>842</v>
      </c>
    </row>
    <row r="436" spans="1:6">
      <c r="A436" s="56" t="s">
        <v>374</v>
      </c>
      <c r="F436" s="175" t="s">
        <v>843</v>
      </c>
    </row>
    <row r="437" spans="1:6">
      <c r="A437" s="56" t="s">
        <v>379</v>
      </c>
      <c r="F437" s="175" t="s">
        <v>844</v>
      </c>
    </row>
    <row r="438" spans="1:6">
      <c r="A438" s="56" t="s">
        <v>1636</v>
      </c>
      <c r="F438" s="175" t="s">
        <v>846</v>
      </c>
    </row>
    <row r="439" spans="1:6">
      <c r="A439" s="56" t="s">
        <v>1569</v>
      </c>
      <c r="F439" s="175" t="s">
        <v>847</v>
      </c>
    </row>
    <row r="440" spans="1:6">
      <c r="A440" s="56" t="s">
        <v>900</v>
      </c>
      <c r="F440" s="175" t="s">
        <v>848</v>
      </c>
    </row>
    <row r="441" spans="1:6">
      <c r="A441" s="56" t="s">
        <v>886</v>
      </c>
      <c r="F441" s="175" t="s">
        <v>849</v>
      </c>
    </row>
    <row r="442" spans="1:6">
      <c r="A442" s="56" t="s">
        <v>887</v>
      </c>
      <c r="F442" s="175" t="s">
        <v>850</v>
      </c>
    </row>
    <row r="443" spans="1:6">
      <c r="A443" s="56" t="s">
        <v>694</v>
      </c>
      <c r="F443" s="175" t="s">
        <v>851</v>
      </c>
    </row>
    <row r="444" spans="1:6">
      <c r="A444" s="56" t="s">
        <v>286</v>
      </c>
      <c r="F444" s="175" t="s">
        <v>853</v>
      </c>
    </row>
    <row r="445" spans="1:6">
      <c r="A445" s="56" t="s">
        <v>290</v>
      </c>
      <c r="F445" s="175" t="s">
        <v>854</v>
      </c>
    </row>
    <row r="446" spans="1:6">
      <c r="A446" s="56" t="s">
        <v>1412</v>
      </c>
      <c r="F446" s="175" t="s">
        <v>856</v>
      </c>
    </row>
    <row r="447" spans="1:6">
      <c r="A447" s="56" t="s">
        <v>801</v>
      </c>
      <c r="F447" s="175" t="s">
        <v>857</v>
      </c>
    </row>
    <row r="448" spans="1:6">
      <c r="A448" s="56" t="s">
        <v>783</v>
      </c>
      <c r="F448" s="175" t="s">
        <v>859</v>
      </c>
    </row>
    <row r="449" spans="1:6">
      <c r="A449" s="56" t="s">
        <v>1411</v>
      </c>
      <c r="F449" s="175" t="s">
        <v>860</v>
      </c>
    </row>
    <row r="450" spans="1:6">
      <c r="A450" s="56" t="s">
        <v>1094</v>
      </c>
      <c r="F450" s="175" t="s">
        <v>862</v>
      </c>
    </row>
    <row r="451" spans="1:6">
      <c r="A451" s="56" t="s">
        <v>1547</v>
      </c>
      <c r="F451" s="175" t="s">
        <v>863</v>
      </c>
    </row>
    <row r="452" spans="1:6">
      <c r="A452" s="56" t="s">
        <v>484</v>
      </c>
      <c r="F452" s="175" t="s">
        <v>864</v>
      </c>
    </row>
    <row r="453" spans="1:6">
      <c r="A453" s="56" t="s">
        <v>486</v>
      </c>
      <c r="F453" s="175" t="s">
        <v>865</v>
      </c>
    </row>
    <row r="454" spans="1:6">
      <c r="A454" s="56" t="s">
        <v>1521</v>
      </c>
      <c r="F454" s="175" t="s">
        <v>866</v>
      </c>
    </row>
    <row r="455" spans="1:6">
      <c r="A455" s="56" t="s">
        <v>969</v>
      </c>
      <c r="F455" s="175" t="s">
        <v>867</v>
      </c>
    </row>
    <row r="456" spans="1:6">
      <c r="A456" s="56" t="s">
        <v>753</v>
      </c>
      <c r="F456" s="175" t="s">
        <v>869</v>
      </c>
    </row>
    <row r="457" spans="1:6">
      <c r="A457" s="56" t="s">
        <v>1631</v>
      </c>
      <c r="F457" s="175" t="s">
        <v>870</v>
      </c>
    </row>
    <row r="458" spans="1:6">
      <c r="A458" s="56" t="s">
        <v>1633</v>
      </c>
      <c r="F458" s="175" t="s">
        <v>871</v>
      </c>
    </row>
    <row r="459" spans="1:6">
      <c r="A459" s="56" t="s">
        <v>1632</v>
      </c>
      <c r="F459" s="175" t="s">
        <v>872</v>
      </c>
    </row>
    <row r="460" spans="1:6">
      <c r="A460" s="56" t="s">
        <v>391</v>
      </c>
      <c r="F460" s="175" t="s">
        <v>873</v>
      </c>
    </row>
    <row r="461" spans="1:6">
      <c r="A461" s="56" t="s">
        <v>1347</v>
      </c>
      <c r="F461" s="175" t="s">
        <v>874</v>
      </c>
    </row>
    <row r="462" spans="1:6">
      <c r="A462" s="56" t="s">
        <v>1202</v>
      </c>
      <c r="F462" s="175" t="s">
        <v>875</v>
      </c>
    </row>
    <row r="463" spans="1:6">
      <c r="A463" s="56" t="s">
        <v>1231</v>
      </c>
      <c r="F463" s="175" t="s">
        <v>876</v>
      </c>
    </row>
    <row r="464" spans="1:6">
      <c r="A464" s="56" t="s">
        <v>1033</v>
      </c>
      <c r="F464" s="175" t="s">
        <v>877</v>
      </c>
    </row>
    <row r="465" spans="1:6">
      <c r="A465" s="56" t="s">
        <v>1339</v>
      </c>
      <c r="F465" s="175" t="s">
        <v>878</v>
      </c>
    </row>
    <row r="466" spans="1:6">
      <c r="A466" s="56" t="s">
        <v>1338</v>
      </c>
      <c r="F466" s="175" t="s">
        <v>878</v>
      </c>
    </row>
    <row r="467" spans="1:6">
      <c r="A467" s="56" t="s">
        <v>635</v>
      </c>
      <c r="F467" s="175" t="s">
        <v>879</v>
      </c>
    </row>
    <row r="468" spans="1:6">
      <c r="A468" s="56" t="s">
        <v>636</v>
      </c>
      <c r="F468" s="175" t="s">
        <v>879</v>
      </c>
    </row>
    <row r="469" spans="1:6">
      <c r="A469" s="56" t="s">
        <v>1067</v>
      </c>
      <c r="F469" s="175" t="s">
        <v>880</v>
      </c>
    </row>
    <row r="470" spans="1:6">
      <c r="A470" s="56" t="s">
        <v>982</v>
      </c>
      <c r="F470" s="175" t="s">
        <v>882</v>
      </c>
    </row>
    <row r="471" spans="1:6">
      <c r="A471" s="56" t="s">
        <v>983</v>
      </c>
      <c r="F471" s="175" t="s">
        <v>886</v>
      </c>
    </row>
    <row r="472" spans="1:6">
      <c r="A472" s="56" t="s">
        <v>426</v>
      </c>
      <c r="F472" s="175" t="s">
        <v>887</v>
      </c>
    </row>
    <row r="473" spans="1:6">
      <c r="A473" s="56" t="s">
        <v>423</v>
      </c>
      <c r="F473" s="175" t="s">
        <v>890</v>
      </c>
    </row>
    <row r="474" spans="1:6">
      <c r="A474" s="56" t="s">
        <v>673</v>
      </c>
      <c r="F474" s="175" t="s">
        <v>890</v>
      </c>
    </row>
    <row r="475" spans="1:6">
      <c r="A475" s="56" t="s">
        <v>690</v>
      </c>
      <c r="F475" s="175" t="s">
        <v>894</v>
      </c>
    </row>
    <row r="476" spans="1:6">
      <c r="A476" s="56" t="s">
        <v>956</v>
      </c>
      <c r="F476" s="175" t="s">
        <v>895</v>
      </c>
    </row>
    <row r="477" spans="1:6">
      <c r="A477" s="56" t="s">
        <v>1316</v>
      </c>
      <c r="F477" s="175" t="s">
        <v>896</v>
      </c>
    </row>
    <row r="478" spans="1:6">
      <c r="A478" s="56" t="s">
        <v>1387</v>
      </c>
      <c r="F478" s="175" t="s">
        <v>897</v>
      </c>
    </row>
    <row r="479" spans="1:6">
      <c r="A479" s="56" t="s">
        <v>1388</v>
      </c>
      <c r="F479" s="175" t="s">
        <v>898</v>
      </c>
    </row>
    <row r="480" spans="1:6">
      <c r="A480" s="60" t="s">
        <v>553</v>
      </c>
      <c r="F480" s="175" t="s">
        <v>899</v>
      </c>
    </row>
    <row r="481" spans="1:6">
      <c r="A481" s="60" t="s">
        <v>587</v>
      </c>
      <c r="F481" s="175" t="s">
        <v>900</v>
      </c>
    </row>
    <row r="482" spans="1:6">
      <c r="A482" s="60" t="s">
        <v>451</v>
      </c>
      <c r="F482" s="175" t="s">
        <v>901</v>
      </c>
    </row>
    <row r="483" spans="1:6">
      <c r="A483" s="60" t="s">
        <v>661</v>
      </c>
      <c r="F483" s="175" t="s">
        <v>902</v>
      </c>
    </row>
    <row r="484" spans="1:6">
      <c r="A484" s="60" t="s">
        <v>662</v>
      </c>
      <c r="F484" s="175" t="s">
        <v>903</v>
      </c>
    </row>
    <row r="485" spans="1:6">
      <c r="A485" s="60" t="s">
        <v>660</v>
      </c>
      <c r="F485" s="175" t="s">
        <v>904</v>
      </c>
    </row>
    <row r="486" spans="1:6">
      <c r="A486" s="60" t="s">
        <v>1810</v>
      </c>
      <c r="F486" s="175" t="s">
        <v>905</v>
      </c>
    </row>
    <row r="487" spans="1:6">
      <c r="A487" s="60" t="s">
        <v>862</v>
      </c>
      <c r="F487" s="175" t="s">
        <v>906</v>
      </c>
    </row>
    <row r="488" spans="1:6">
      <c r="A488" s="60" t="s">
        <v>1236</v>
      </c>
      <c r="F488" s="175" t="s">
        <v>907</v>
      </c>
    </row>
    <row r="489" spans="1:6">
      <c r="A489" s="60" t="s">
        <v>403</v>
      </c>
      <c r="F489" s="175" t="s">
        <v>908</v>
      </c>
    </row>
    <row r="490" spans="1:6">
      <c r="A490" s="60" t="s">
        <v>566</v>
      </c>
      <c r="F490" s="175" t="s">
        <v>909</v>
      </c>
    </row>
    <row r="491" spans="1:6">
      <c r="A491" s="60" t="s">
        <v>781</v>
      </c>
      <c r="F491" s="175" t="s">
        <v>910</v>
      </c>
    </row>
    <row r="492" spans="1:6">
      <c r="A492" s="60" t="s">
        <v>1634</v>
      </c>
      <c r="F492" s="175" t="s">
        <v>911</v>
      </c>
    </row>
    <row r="493" spans="1:6">
      <c r="A493" s="60" t="s">
        <v>1398</v>
      </c>
      <c r="F493" s="175" t="s">
        <v>912</v>
      </c>
    </row>
    <row r="494" spans="1:6">
      <c r="A494" s="60" t="s">
        <v>1666</v>
      </c>
      <c r="F494" s="175" t="s">
        <v>913</v>
      </c>
    </row>
    <row r="495" spans="1:6">
      <c r="A495" s="60" t="s">
        <v>1664</v>
      </c>
      <c r="F495" s="175" t="s">
        <v>914</v>
      </c>
    </row>
    <row r="496" spans="1:6">
      <c r="A496" s="60" t="s">
        <v>904</v>
      </c>
      <c r="F496" s="175" t="s">
        <v>915</v>
      </c>
    </row>
    <row r="497" spans="1:6">
      <c r="A497" s="60" t="s">
        <v>1329</v>
      </c>
      <c r="F497" s="175" t="s">
        <v>916</v>
      </c>
    </row>
    <row r="498" spans="1:6">
      <c r="A498" s="60" t="s">
        <v>1579</v>
      </c>
      <c r="F498" s="175" t="s">
        <v>917</v>
      </c>
    </row>
    <row r="499" spans="1:6">
      <c r="A499" s="60" t="s">
        <v>1840</v>
      </c>
      <c r="F499" s="175" t="s">
        <v>918</v>
      </c>
    </row>
    <row r="500" spans="1:6">
      <c r="A500" s="60" t="s">
        <v>1841</v>
      </c>
      <c r="F500" s="175" t="s">
        <v>920</v>
      </c>
    </row>
    <row r="501" spans="1:6">
      <c r="A501" s="60" t="s">
        <v>1842</v>
      </c>
      <c r="F501" s="175" t="s">
        <v>921</v>
      </c>
    </row>
    <row r="502" spans="1:6">
      <c r="A502" s="60" t="s">
        <v>1843</v>
      </c>
      <c r="F502" s="175" t="s">
        <v>922</v>
      </c>
    </row>
    <row r="503" spans="1:6">
      <c r="A503" s="60" t="s">
        <v>1844</v>
      </c>
      <c r="F503" s="175" t="s">
        <v>923</v>
      </c>
    </row>
    <row r="504" spans="1:6">
      <c r="A504" s="60" t="s">
        <v>1838</v>
      </c>
      <c r="F504" s="175" t="s">
        <v>924</v>
      </c>
    </row>
    <row r="505" spans="1:6">
      <c r="A505" s="60" t="s">
        <v>1863</v>
      </c>
      <c r="F505" s="175" t="s">
        <v>925</v>
      </c>
    </row>
    <row r="506" spans="1:6">
      <c r="A506" s="60" t="s">
        <v>75</v>
      </c>
      <c r="F506" s="175" t="s">
        <v>927</v>
      </c>
    </row>
    <row r="507" spans="1:6">
      <c r="A507" s="60" t="s">
        <v>1518</v>
      </c>
      <c r="F507" s="175" t="s">
        <v>928</v>
      </c>
    </row>
    <row r="508" spans="1:6">
      <c r="A508" s="60" t="s">
        <v>1180</v>
      </c>
      <c r="F508" s="175" t="s">
        <v>929</v>
      </c>
    </row>
    <row r="509" spans="1:6">
      <c r="A509" s="60" t="s">
        <v>229</v>
      </c>
      <c r="F509" s="175" t="s">
        <v>930</v>
      </c>
    </row>
    <row r="510" spans="1:6">
      <c r="A510" s="60" t="s">
        <v>894</v>
      </c>
      <c r="F510" s="175" t="s">
        <v>931</v>
      </c>
    </row>
    <row r="511" spans="1:6">
      <c r="A511" s="60" t="s">
        <v>495</v>
      </c>
      <c r="F511" s="175" t="s">
        <v>932</v>
      </c>
    </row>
    <row r="512" spans="1:6">
      <c r="A512" s="60" t="s">
        <v>1182</v>
      </c>
      <c r="F512" s="175" t="s">
        <v>933</v>
      </c>
    </row>
    <row r="513" spans="1:6">
      <c r="A513" s="60" t="s">
        <v>589</v>
      </c>
      <c r="F513" s="175" t="s">
        <v>935</v>
      </c>
    </row>
    <row r="514" spans="1:6">
      <c r="A514" s="60" t="s">
        <v>467</v>
      </c>
      <c r="F514" s="175" t="s">
        <v>936</v>
      </c>
    </row>
    <row r="515" spans="1:6">
      <c r="A515" s="60" t="s">
        <v>505</v>
      </c>
      <c r="F515" s="175" t="s">
        <v>937</v>
      </c>
    </row>
    <row r="516" spans="1:6">
      <c r="A516" s="60" t="s">
        <v>506</v>
      </c>
      <c r="F516" s="175" t="s">
        <v>938</v>
      </c>
    </row>
    <row r="517" spans="1:6">
      <c r="A517" s="60" t="s">
        <v>306</v>
      </c>
      <c r="F517" s="175" t="s">
        <v>939</v>
      </c>
    </row>
    <row r="518" spans="1:6">
      <c r="A518" s="60" t="s">
        <v>131</v>
      </c>
      <c r="F518" s="175" t="s">
        <v>940</v>
      </c>
    </row>
    <row r="519" spans="1:6">
      <c r="A519" s="60" t="s">
        <v>448</v>
      </c>
      <c r="F519" s="175" t="s">
        <v>942</v>
      </c>
    </row>
    <row r="520" spans="1:6">
      <c r="A520" s="60" t="s">
        <v>449</v>
      </c>
      <c r="F520" s="175" t="s">
        <v>943</v>
      </c>
    </row>
    <row r="521" spans="1:6">
      <c r="A521" s="60" t="s">
        <v>1174</v>
      </c>
      <c r="F521" s="175" t="s">
        <v>944</v>
      </c>
    </row>
    <row r="522" spans="1:6">
      <c r="A522" s="60" t="s">
        <v>1546</v>
      </c>
      <c r="F522" s="175" t="s">
        <v>945</v>
      </c>
    </row>
    <row r="523" spans="1:6">
      <c r="A523" s="60" t="s">
        <v>838</v>
      </c>
      <c r="F523" s="175" t="s">
        <v>946</v>
      </c>
    </row>
    <row r="524" spans="1:6">
      <c r="A524" s="60" t="s">
        <v>1258</v>
      </c>
      <c r="F524" s="175" t="s">
        <v>947</v>
      </c>
    </row>
    <row r="525" spans="1:6">
      <c r="A525" s="60" t="s">
        <v>1765</v>
      </c>
      <c r="F525" s="175" t="s">
        <v>948</v>
      </c>
    </row>
    <row r="526" spans="1:6">
      <c r="A526" s="60" t="s">
        <v>1828</v>
      </c>
      <c r="F526" s="175" t="s">
        <v>950</v>
      </c>
    </row>
    <row r="527" spans="1:6">
      <c r="A527" s="60" t="s">
        <v>663</v>
      </c>
      <c r="F527" s="175" t="s">
        <v>951</v>
      </c>
    </row>
    <row r="528" spans="1:6">
      <c r="A528" s="60" t="s">
        <v>406</v>
      </c>
      <c r="F528" s="175" t="s">
        <v>953</v>
      </c>
    </row>
    <row r="529" spans="1:6">
      <c r="A529" s="60" t="s">
        <v>728</v>
      </c>
      <c r="F529" s="175" t="s">
        <v>954</v>
      </c>
    </row>
    <row r="530" spans="1:6">
      <c r="A530" s="60" t="s">
        <v>1189</v>
      </c>
      <c r="F530" s="175" t="s">
        <v>955</v>
      </c>
    </row>
    <row r="531" spans="1:6">
      <c r="A531" s="60" t="s">
        <v>1777</v>
      </c>
      <c r="F531" s="175" t="s">
        <v>956</v>
      </c>
    </row>
    <row r="532" spans="1:6">
      <c r="A532" s="60" t="s">
        <v>1709</v>
      </c>
      <c r="F532" s="175" t="s">
        <v>957</v>
      </c>
    </row>
    <row r="533" spans="1:6">
      <c r="A533" s="60" t="s">
        <v>1358</v>
      </c>
      <c r="F533" s="175" t="s">
        <v>958</v>
      </c>
    </row>
    <row r="534" spans="1:6">
      <c r="A534" s="60" t="s">
        <v>1188</v>
      </c>
      <c r="F534" s="175" t="s">
        <v>959</v>
      </c>
    </row>
    <row r="535" spans="1:6">
      <c r="A535" s="60" t="s">
        <v>1191</v>
      </c>
      <c r="F535" s="175" t="s">
        <v>961</v>
      </c>
    </row>
    <row r="536" spans="1:6">
      <c r="A536" s="60" t="s">
        <v>430</v>
      </c>
      <c r="F536" s="175" t="s">
        <v>962</v>
      </c>
    </row>
    <row r="537" spans="1:6">
      <c r="A537" s="60" t="s">
        <v>1503</v>
      </c>
      <c r="F537" s="175" t="s">
        <v>963</v>
      </c>
    </row>
    <row r="538" spans="1:6">
      <c r="A538" s="60" t="s">
        <v>1522</v>
      </c>
      <c r="F538" s="175" t="s">
        <v>965</v>
      </c>
    </row>
    <row r="539" spans="1:6">
      <c r="A539" s="60" t="s">
        <v>1864</v>
      </c>
      <c r="F539" s="175" t="s">
        <v>966</v>
      </c>
    </row>
    <row r="540" spans="1:6">
      <c r="A540" s="66" t="s">
        <v>404</v>
      </c>
      <c r="F540" s="175" t="s">
        <v>968</v>
      </c>
    </row>
    <row r="541" spans="1:6">
      <c r="A541" s="66" t="s">
        <v>913</v>
      </c>
      <c r="F541" s="175" t="s">
        <v>969</v>
      </c>
    </row>
    <row r="542" spans="1:6">
      <c r="A542" s="60" t="s">
        <v>914</v>
      </c>
      <c r="F542" s="175" t="s">
        <v>971</v>
      </c>
    </row>
    <row r="543" spans="1:6">
      <c r="A543" s="60" t="s">
        <v>1118</v>
      </c>
      <c r="F543" s="175" t="s">
        <v>972</v>
      </c>
    </row>
    <row r="544" spans="1:6">
      <c r="A544" s="60" t="s">
        <v>1119</v>
      </c>
      <c r="F544" s="175" t="s">
        <v>973</v>
      </c>
    </row>
    <row r="545" spans="1:6">
      <c r="A545" s="60" t="s">
        <v>1690</v>
      </c>
      <c r="F545" s="175" t="s">
        <v>974</v>
      </c>
    </row>
    <row r="546" spans="1:6">
      <c r="A546" s="60" t="s">
        <v>880</v>
      </c>
      <c r="F546" s="175" t="s">
        <v>976</v>
      </c>
    </row>
    <row r="547" spans="1:6">
      <c r="A547" s="60" t="s">
        <v>882</v>
      </c>
      <c r="F547" s="175" t="s">
        <v>977</v>
      </c>
    </row>
    <row r="548" spans="1:6">
      <c r="A548" s="66" t="s">
        <v>1254</v>
      </c>
      <c r="F548" s="175" t="s">
        <v>978</v>
      </c>
    </row>
    <row r="549" spans="1:6">
      <c r="A549" s="60" t="s">
        <v>1255</v>
      </c>
      <c r="F549" s="175" t="s">
        <v>979</v>
      </c>
    </row>
    <row r="550" spans="1:6">
      <c r="A550" s="60" t="s">
        <v>1256</v>
      </c>
      <c r="F550" s="175" t="s">
        <v>980</v>
      </c>
    </row>
    <row r="551" spans="1:6">
      <c r="A551" s="60" t="s">
        <v>766</v>
      </c>
      <c r="F551" s="175" t="s">
        <v>981</v>
      </c>
    </row>
    <row r="552" spans="1:6">
      <c r="A552" s="60" t="s">
        <v>1198</v>
      </c>
      <c r="F552" s="175" t="s">
        <v>982</v>
      </c>
    </row>
    <row r="553" spans="1:6">
      <c r="A553" s="60" t="s">
        <v>1252</v>
      </c>
      <c r="F553" s="175" t="s">
        <v>983</v>
      </c>
    </row>
    <row r="554" spans="1:6">
      <c r="A554" s="60" t="s">
        <v>1253</v>
      </c>
      <c r="F554" s="175" t="s">
        <v>984</v>
      </c>
    </row>
    <row r="555" spans="1:6">
      <c r="A555" s="60" t="s">
        <v>562</v>
      </c>
      <c r="F555" s="175" t="s">
        <v>985</v>
      </c>
    </row>
    <row r="556" spans="1:6">
      <c r="A556" s="60" t="s">
        <v>487</v>
      </c>
      <c r="F556" s="175" t="s">
        <v>986</v>
      </c>
    </row>
    <row r="557" spans="1:6">
      <c r="A557" s="60" t="s">
        <v>1237</v>
      </c>
      <c r="F557" s="175" t="s">
        <v>987</v>
      </c>
    </row>
    <row r="558" spans="1:6">
      <c r="A558" s="60" t="s">
        <v>682</v>
      </c>
      <c r="F558" s="175" t="s">
        <v>988</v>
      </c>
    </row>
    <row r="559" spans="1:6">
      <c r="A559" s="60" t="s">
        <v>878</v>
      </c>
      <c r="F559" s="175" t="s">
        <v>989</v>
      </c>
    </row>
    <row r="560" spans="1:6">
      <c r="A560" s="60" t="s">
        <v>878</v>
      </c>
      <c r="F560" s="175" t="s">
        <v>990</v>
      </c>
    </row>
    <row r="561" spans="1:6">
      <c r="A561" s="60" t="s">
        <v>879</v>
      </c>
      <c r="F561" s="175" t="s">
        <v>991</v>
      </c>
    </row>
    <row r="562" spans="1:6">
      <c r="A562" s="60" t="s">
        <v>879</v>
      </c>
      <c r="F562" s="175" t="s">
        <v>993</v>
      </c>
    </row>
    <row r="563" spans="1:6">
      <c r="A563" s="60" t="s">
        <v>1006</v>
      </c>
      <c r="F563" s="175" t="s">
        <v>994</v>
      </c>
    </row>
    <row r="564" spans="1:6">
      <c r="A564" s="60" t="s">
        <v>1103</v>
      </c>
      <c r="F564" s="175" t="s">
        <v>995</v>
      </c>
    </row>
    <row r="565" spans="1:6">
      <c r="A565" s="60" t="s">
        <v>1726</v>
      </c>
      <c r="F565" s="175" t="s">
        <v>996</v>
      </c>
    </row>
    <row r="566" spans="1:6">
      <c r="A566" s="66" t="s">
        <v>556</v>
      </c>
      <c r="F566" s="175" t="s">
        <v>997</v>
      </c>
    </row>
    <row r="567" spans="1:6">
      <c r="A567" s="66" t="s">
        <v>555</v>
      </c>
      <c r="F567" s="175" t="s">
        <v>998</v>
      </c>
    </row>
    <row r="568" spans="1:6">
      <c r="A568" s="66" t="s">
        <v>998</v>
      </c>
      <c r="F568" s="175" t="s">
        <v>999</v>
      </c>
    </row>
    <row r="569" spans="1:6">
      <c r="A569" s="66" t="s">
        <v>428</v>
      </c>
      <c r="F569" s="175" t="s">
        <v>1000</v>
      </c>
    </row>
    <row r="570" spans="1:6">
      <c r="A570" s="66" t="s">
        <v>1070</v>
      </c>
      <c r="F570" s="175" t="s">
        <v>1001</v>
      </c>
    </row>
    <row r="571" spans="1:6">
      <c r="A571" s="66" t="s">
        <v>824</v>
      </c>
      <c r="F571" s="175" t="s">
        <v>1003</v>
      </c>
    </row>
    <row r="572" spans="1:6">
      <c r="A572" s="60" t="s">
        <v>1110</v>
      </c>
      <c r="F572" s="175" t="s">
        <v>1004</v>
      </c>
    </row>
    <row r="573" spans="1:6">
      <c r="A573" s="60" t="s">
        <v>1111</v>
      </c>
      <c r="F573" s="175" t="s">
        <v>1005</v>
      </c>
    </row>
    <row r="574" spans="1:6">
      <c r="A574" s="66" t="s">
        <v>1066</v>
      </c>
      <c r="F574" s="175" t="s">
        <v>1006</v>
      </c>
    </row>
    <row r="575" spans="1:6">
      <c r="A575" s="66" t="s">
        <v>709</v>
      </c>
      <c r="F575" s="175" t="s">
        <v>1007</v>
      </c>
    </row>
    <row r="576" spans="1:6">
      <c r="A576" s="60" t="s">
        <v>710</v>
      </c>
      <c r="F576" s="175" t="s">
        <v>1008</v>
      </c>
    </row>
    <row r="577" spans="1:6">
      <c r="A577" s="60" t="s">
        <v>1297</v>
      </c>
      <c r="F577" s="175" t="s">
        <v>1009</v>
      </c>
    </row>
    <row r="578" spans="1:6">
      <c r="A578" s="66" t="s">
        <v>1396</v>
      </c>
      <c r="F578" s="175" t="s">
        <v>1010</v>
      </c>
    </row>
    <row r="579" spans="1:6">
      <c r="A579" s="60" t="s">
        <v>1197</v>
      </c>
      <c r="F579" s="175" t="s">
        <v>1011</v>
      </c>
    </row>
    <row r="580" spans="1:6">
      <c r="A580" s="60" t="s">
        <v>1733</v>
      </c>
      <c r="F580" s="175" t="s">
        <v>1013</v>
      </c>
    </row>
    <row r="581" spans="1:6">
      <c r="A581" s="60" t="s">
        <v>718</v>
      </c>
      <c r="F581" s="175" t="s">
        <v>1014</v>
      </c>
    </row>
    <row r="582" spans="1:6">
      <c r="A582" s="60" t="s">
        <v>953</v>
      </c>
      <c r="F582" s="175" t="s">
        <v>1015</v>
      </c>
    </row>
    <row r="583" spans="1:6">
      <c r="A583" s="60" t="s">
        <v>954</v>
      </c>
      <c r="F583" s="175" t="s">
        <v>1016</v>
      </c>
    </row>
    <row r="584" spans="1:6">
      <c r="A584" s="60" t="s">
        <v>717</v>
      </c>
      <c r="F584" s="175" t="s">
        <v>1017</v>
      </c>
    </row>
    <row r="585" spans="1:6">
      <c r="A585" s="60" t="s">
        <v>750</v>
      </c>
      <c r="F585" s="175" t="s">
        <v>1018</v>
      </c>
    </row>
    <row r="586" spans="1:6">
      <c r="A586" s="60" t="s">
        <v>980</v>
      </c>
      <c r="F586" s="175" t="s">
        <v>1019</v>
      </c>
    </row>
    <row r="587" spans="1:6">
      <c r="A587" s="60" t="s">
        <v>981</v>
      </c>
      <c r="F587" s="175" t="s">
        <v>1020</v>
      </c>
    </row>
    <row r="588" spans="1:6">
      <c r="A588" s="60" t="s">
        <v>719</v>
      </c>
      <c r="F588" s="175" t="s">
        <v>1021</v>
      </c>
    </row>
    <row r="589" spans="1:6">
      <c r="A589" s="60" t="s">
        <v>688</v>
      </c>
      <c r="F589" s="175" t="s">
        <v>1022</v>
      </c>
    </row>
    <row r="590" spans="1:6">
      <c r="A590" s="60" t="s">
        <v>990</v>
      </c>
      <c r="F590" s="175" t="s">
        <v>1023</v>
      </c>
    </row>
    <row r="591" spans="1:6">
      <c r="A591" s="60" t="s">
        <v>1537</v>
      </c>
      <c r="F591" s="175" t="s">
        <v>1024</v>
      </c>
    </row>
    <row r="592" spans="1:6">
      <c r="A592" s="60" t="s">
        <v>816</v>
      </c>
      <c r="F592" s="175" t="s">
        <v>1025</v>
      </c>
    </row>
    <row r="593" spans="1:6">
      <c r="A593" s="60" t="s">
        <v>1456</v>
      </c>
      <c r="F593" s="175" t="s">
        <v>1026</v>
      </c>
    </row>
    <row r="594" spans="1:6">
      <c r="A594" s="60" t="s">
        <v>865</v>
      </c>
      <c r="F594" s="175" t="s">
        <v>1028</v>
      </c>
    </row>
    <row r="595" spans="1:6">
      <c r="A595" s="60" t="s">
        <v>916</v>
      </c>
      <c r="F595" s="175" t="s">
        <v>1029</v>
      </c>
    </row>
    <row r="596" spans="1:6">
      <c r="A596" s="60" t="s">
        <v>917</v>
      </c>
      <c r="F596" s="175" t="s">
        <v>1031</v>
      </c>
    </row>
    <row r="597" spans="1:6">
      <c r="A597" s="60" t="s">
        <v>1438</v>
      </c>
      <c r="F597" s="175" t="s">
        <v>1033</v>
      </c>
    </row>
    <row r="598" spans="1:6">
      <c r="A598" s="60" t="s">
        <v>1435</v>
      </c>
      <c r="F598" s="175" t="s">
        <v>1034</v>
      </c>
    </row>
    <row r="599" spans="1:6">
      <c r="A599" s="60" t="s">
        <v>1437</v>
      </c>
      <c r="F599" s="175" t="s">
        <v>1037</v>
      </c>
    </row>
    <row r="600" spans="1:6">
      <c r="A600" s="60" t="s">
        <v>1767</v>
      </c>
      <c r="F600" s="175" t="s">
        <v>1038</v>
      </c>
    </row>
    <row r="601" spans="1:6">
      <c r="A601" s="60" t="s">
        <v>315</v>
      </c>
      <c r="F601" s="175" t="s">
        <v>1040</v>
      </c>
    </row>
    <row r="602" spans="1:6">
      <c r="A602" s="60" t="s">
        <v>314</v>
      </c>
      <c r="F602" s="175" t="s">
        <v>1041</v>
      </c>
    </row>
    <row r="603" spans="1:6">
      <c r="A603" s="60" t="s">
        <v>311</v>
      </c>
      <c r="F603" s="175" t="s">
        <v>1042</v>
      </c>
    </row>
    <row r="604" spans="1:6">
      <c r="A604" s="60" t="s">
        <v>676</v>
      </c>
      <c r="F604" s="175" t="s">
        <v>1043</v>
      </c>
    </row>
    <row r="605" spans="1:6">
      <c r="A605" s="60" t="s">
        <v>648</v>
      </c>
      <c r="F605" s="175" t="s">
        <v>1045</v>
      </c>
    </row>
    <row r="606" spans="1:6">
      <c r="A606" s="60" t="s">
        <v>1556</v>
      </c>
      <c r="F606" s="175" t="s">
        <v>1046</v>
      </c>
    </row>
    <row r="607" spans="1:6">
      <c r="A607" s="60" t="s">
        <v>1558</v>
      </c>
      <c r="F607" s="175" t="s">
        <v>1047</v>
      </c>
    </row>
    <row r="608" spans="1:6">
      <c r="A608" s="71" t="s">
        <v>483</v>
      </c>
      <c r="F608" s="175" t="s">
        <v>1050</v>
      </c>
    </row>
    <row r="609" spans="1:6">
      <c r="A609" s="71" t="s">
        <v>470</v>
      </c>
      <c r="F609" s="175" t="s">
        <v>1052</v>
      </c>
    </row>
    <row r="610" spans="1:6">
      <c r="A610" s="71" t="s">
        <v>1003</v>
      </c>
      <c r="F610" s="175" t="s">
        <v>1054</v>
      </c>
    </row>
    <row r="611" spans="1:6">
      <c r="A611" s="71" t="s">
        <v>357</v>
      </c>
      <c r="F611" s="175" t="s">
        <v>1055</v>
      </c>
    </row>
    <row r="612" spans="1:6">
      <c r="A612" s="71" t="s">
        <v>360</v>
      </c>
      <c r="F612" s="175" t="s">
        <v>1057</v>
      </c>
    </row>
    <row r="613" spans="1:6">
      <c r="A613" s="71" t="s">
        <v>997</v>
      </c>
      <c r="F613" s="175" t="s">
        <v>1058</v>
      </c>
    </row>
    <row r="614" spans="1:6">
      <c r="A614" s="71" t="s">
        <v>752</v>
      </c>
      <c r="F614" s="175" t="s">
        <v>1059</v>
      </c>
    </row>
    <row r="615" spans="1:6">
      <c r="A615" s="71" t="s">
        <v>1331</v>
      </c>
      <c r="F615" s="175" t="s">
        <v>1060</v>
      </c>
    </row>
    <row r="616" spans="1:6">
      <c r="A616" s="71" t="s">
        <v>1009</v>
      </c>
      <c r="F616" s="175" t="s">
        <v>1061</v>
      </c>
    </row>
    <row r="617" spans="1:6">
      <c r="A617" s="71" t="s">
        <v>1042</v>
      </c>
      <c r="F617" s="175" t="s">
        <v>1062</v>
      </c>
    </row>
    <row r="618" spans="1:6">
      <c r="A618" s="71" t="s">
        <v>1230</v>
      </c>
      <c r="F618" s="175" t="s">
        <v>1063</v>
      </c>
    </row>
    <row r="619" spans="1:6">
      <c r="A619" s="71" t="s">
        <v>776</v>
      </c>
      <c r="F619" s="175" t="s">
        <v>1064</v>
      </c>
    </row>
    <row r="620" spans="1:6">
      <c r="A620" s="71" t="s">
        <v>777</v>
      </c>
      <c r="F620" s="175" t="s">
        <v>1065</v>
      </c>
    </row>
    <row r="621" spans="1:6">
      <c r="A621" s="71" t="s">
        <v>279</v>
      </c>
      <c r="F621" s="175" t="s">
        <v>1066</v>
      </c>
    </row>
    <row r="622" spans="1:6">
      <c r="A622" s="71" t="s">
        <v>658</v>
      </c>
      <c r="F622" s="175" t="s">
        <v>1067</v>
      </c>
    </row>
    <row r="623" spans="1:6">
      <c r="A623" s="71" t="s">
        <v>991</v>
      </c>
      <c r="F623" s="175" t="s">
        <v>1068</v>
      </c>
    </row>
    <row r="624" spans="1:6">
      <c r="A624" s="71" t="s">
        <v>1128</v>
      </c>
      <c r="F624" s="175" t="s">
        <v>1069</v>
      </c>
    </row>
    <row r="625" spans="1:6">
      <c r="A625" s="71" t="s">
        <v>1443</v>
      </c>
      <c r="F625" s="175" t="s">
        <v>1070</v>
      </c>
    </row>
    <row r="626" spans="1:6">
      <c r="A626" s="71" t="s">
        <v>574</v>
      </c>
      <c r="F626" s="175" t="s">
        <v>1071</v>
      </c>
    </row>
    <row r="627" spans="1:6">
      <c r="A627" s="71" t="s">
        <v>580</v>
      </c>
      <c r="F627" s="175" t="s">
        <v>1072</v>
      </c>
    </row>
    <row r="628" spans="1:6">
      <c r="A628" s="71" t="s">
        <v>421</v>
      </c>
      <c r="F628" s="175" t="s">
        <v>1073</v>
      </c>
    </row>
    <row r="629" spans="1:6">
      <c r="A629" s="71" t="s">
        <v>422</v>
      </c>
      <c r="F629" s="175" t="s">
        <v>1074</v>
      </c>
    </row>
    <row r="630" spans="1:6">
      <c r="A630" s="71" t="s">
        <v>1559</v>
      </c>
      <c r="F630" s="175" t="s">
        <v>1075</v>
      </c>
    </row>
    <row r="631" spans="1:6">
      <c r="A631" s="71" t="s">
        <v>702</v>
      </c>
      <c r="F631" s="175" t="s">
        <v>1076</v>
      </c>
    </row>
    <row r="632" spans="1:6">
      <c r="A632" s="71" t="s">
        <v>1766</v>
      </c>
      <c r="F632" s="175" t="s">
        <v>1077</v>
      </c>
    </row>
    <row r="633" spans="1:6">
      <c r="A633" s="71" t="s">
        <v>734</v>
      </c>
      <c r="F633" s="175" t="s">
        <v>1078</v>
      </c>
    </row>
    <row r="634" spans="1:6">
      <c r="A634" s="71" t="s">
        <v>1740</v>
      </c>
      <c r="F634" s="175" t="s">
        <v>1079</v>
      </c>
    </row>
    <row r="635" spans="1:6">
      <c r="A635" s="71" t="s">
        <v>1739</v>
      </c>
      <c r="F635" s="175" t="s">
        <v>1080</v>
      </c>
    </row>
    <row r="636" spans="1:6">
      <c r="A636" s="71" t="s">
        <v>762</v>
      </c>
      <c r="F636" s="175" t="s">
        <v>1081</v>
      </c>
    </row>
    <row r="637" spans="1:6">
      <c r="A637" s="71" t="s">
        <v>763</v>
      </c>
      <c r="F637" s="175" t="s">
        <v>1082</v>
      </c>
    </row>
    <row r="638" spans="1:6">
      <c r="A638" s="71" t="s">
        <v>772</v>
      </c>
      <c r="F638" s="175" t="s">
        <v>1083</v>
      </c>
    </row>
    <row r="639" spans="1:6">
      <c r="A639" s="71" t="s">
        <v>773</v>
      </c>
      <c r="F639" s="175" t="s">
        <v>1084</v>
      </c>
    </row>
    <row r="640" spans="1:6">
      <c r="A640" s="71" t="s">
        <v>769</v>
      </c>
      <c r="F640" s="175" t="s">
        <v>1085</v>
      </c>
    </row>
    <row r="641" spans="1:6">
      <c r="A641" s="71" t="s">
        <v>540</v>
      </c>
      <c r="F641" s="175" t="s">
        <v>1086</v>
      </c>
    </row>
    <row r="642" spans="1:6">
      <c r="A642" s="71" t="s">
        <v>1568</v>
      </c>
      <c r="F642" s="175" t="s">
        <v>1087</v>
      </c>
    </row>
    <row r="643" spans="1:6">
      <c r="A643" s="71" t="s">
        <v>1259</v>
      </c>
      <c r="F643" s="175" t="s">
        <v>1088</v>
      </c>
    </row>
    <row r="644" spans="1:6">
      <c r="A644" s="71" t="s">
        <v>1260</v>
      </c>
      <c r="F644" s="175" t="s">
        <v>1089</v>
      </c>
    </row>
    <row r="645" spans="1:6">
      <c r="A645" s="71" t="s">
        <v>1566</v>
      </c>
      <c r="F645" s="175" t="s">
        <v>1090</v>
      </c>
    </row>
    <row r="646" spans="1:6">
      <c r="A646" s="71" t="s">
        <v>1719</v>
      </c>
      <c r="F646" s="175" t="s">
        <v>1091</v>
      </c>
    </row>
    <row r="647" spans="1:6">
      <c r="A647" s="71" t="s">
        <v>1314</v>
      </c>
      <c r="F647" s="175" t="s">
        <v>1092</v>
      </c>
    </row>
    <row r="648" spans="1:6">
      <c r="A648" s="71" t="s">
        <v>1315</v>
      </c>
      <c r="F648" s="175" t="s">
        <v>1093</v>
      </c>
    </row>
    <row r="649" spans="1:6">
      <c r="A649" s="71" t="s">
        <v>262</v>
      </c>
      <c r="F649" s="175" t="s">
        <v>1094</v>
      </c>
    </row>
    <row r="650" spans="1:6">
      <c r="A650" s="71" t="s">
        <v>266</v>
      </c>
      <c r="F650" s="175" t="s">
        <v>1095</v>
      </c>
    </row>
    <row r="651" spans="1:6">
      <c r="A651" s="71" t="s">
        <v>268</v>
      </c>
      <c r="F651" s="175" t="s">
        <v>1096</v>
      </c>
    </row>
    <row r="652" spans="1:6">
      <c r="A652" s="71" t="s">
        <v>1024</v>
      </c>
      <c r="F652" s="175" t="s">
        <v>1097</v>
      </c>
    </row>
    <row r="653" spans="1:6">
      <c r="A653" s="71" t="s">
        <v>873</v>
      </c>
      <c r="F653" s="175" t="s">
        <v>1098</v>
      </c>
    </row>
    <row r="654" spans="1:6">
      <c r="A654" s="71" t="s">
        <v>874</v>
      </c>
      <c r="F654" s="175" t="s">
        <v>1099</v>
      </c>
    </row>
    <row r="655" spans="1:6">
      <c r="A655" s="71" t="s">
        <v>872</v>
      </c>
      <c r="F655" s="175" t="s">
        <v>1100</v>
      </c>
    </row>
    <row r="656" spans="1:6">
      <c r="A656" s="71" t="s">
        <v>122</v>
      </c>
      <c r="F656" s="175" t="s">
        <v>1101</v>
      </c>
    </row>
    <row r="657" spans="1:6">
      <c r="A657" s="71" t="s">
        <v>536</v>
      </c>
      <c r="F657" s="175" t="s">
        <v>1102</v>
      </c>
    </row>
    <row r="658" spans="1:6">
      <c r="A658" s="71" t="s">
        <v>530</v>
      </c>
      <c r="F658" s="175" t="s">
        <v>1103</v>
      </c>
    </row>
    <row r="659" spans="1:6">
      <c r="A659" s="71" t="s">
        <v>532</v>
      </c>
      <c r="F659" s="175" t="s">
        <v>1104</v>
      </c>
    </row>
    <row r="660" spans="1:6">
      <c r="A660" s="71" t="s">
        <v>535</v>
      </c>
      <c r="F660" s="175" t="s">
        <v>1105</v>
      </c>
    </row>
    <row r="661" spans="1:6">
      <c r="A661" s="71" t="s">
        <v>1213</v>
      </c>
      <c r="F661" s="175" t="s">
        <v>1106</v>
      </c>
    </row>
    <row r="662" spans="1:6">
      <c r="A662" s="71" t="s">
        <v>1214</v>
      </c>
      <c r="F662" s="175" t="s">
        <v>1107</v>
      </c>
    </row>
    <row r="663" spans="1:6">
      <c r="A663" s="71" t="s">
        <v>706</v>
      </c>
      <c r="F663" s="175" t="s">
        <v>1108</v>
      </c>
    </row>
    <row r="664" spans="1:6">
      <c r="A664" s="71" t="s">
        <v>1645</v>
      </c>
      <c r="F664" s="175" t="s">
        <v>1109</v>
      </c>
    </row>
    <row r="665" spans="1:6">
      <c r="A665" s="71" t="s">
        <v>831</v>
      </c>
      <c r="F665" s="175" t="s">
        <v>1110</v>
      </c>
    </row>
    <row r="666" spans="1:6">
      <c r="A666" s="71" t="s">
        <v>677</v>
      </c>
      <c r="F666" s="175" t="s">
        <v>1111</v>
      </c>
    </row>
    <row r="667" spans="1:6">
      <c r="A667" s="71" t="s">
        <v>968</v>
      </c>
      <c r="F667" s="175" t="s">
        <v>1112</v>
      </c>
    </row>
    <row r="668" spans="1:6">
      <c r="A668" s="71" t="s">
        <v>1508</v>
      </c>
      <c r="F668" s="175" t="s">
        <v>1113</v>
      </c>
    </row>
    <row r="669" spans="1:6">
      <c r="A669" s="71" t="s">
        <v>1153</v>
      </c>
      <c r="F669" s="175" t="s">
        <v>1114</v>
      </c>
    </row>
    <row r="670" spans="1:6">
      <c r="A670" s="71" t="s">
        <v>1500</v>
      </c>
      <c r="F670" s="175" t="s">
        <v>1116</v>
      </c>
    </row>
    <row r="671" spans="1:6">
      <c r="A671" s="71" t="s">
        <v>1499</v>
      </c>
      <c r="F671" s="175" t="s">
        <v>1118</v>
      </c>
    </row>
    <row r="672" spans="1:6">
      <c r="A672" s="71" t="s">
        <v>1501</v>
      </c>
      <c r="F672" s="175" t="s">
        <v>1119</v>
      </c>
    </row>
    <row r="673" spans="1:6">
      <c r="A673" s="71" t="s">
        <v>1494</v>
      </c>
      <c r="F673" s="175" t="s">
        <v>1120</v>
      </c>
    </row>
    <row r="674" spans="1:6">
      <c r="A674" s="71" t="s">
        <v>1497</v>
      </c>
      <c r="F674" s="175" t="s">
        <v>1121</v>
      </c>
    </row>
    <row r="675" spans="1:6">
      <c r="A675" s="71" t="s">
        <v>1496</v>
      </c>
      <c r="F675" s="175" t="s">
        <v>1122</v>
      </c>
    </row>
    <row r="676" spans="1:6">
      <c r="A676" s="71" t="s">
        <v>1502</v>
      </c>
      <c r="F676" s="175" t="s">
        <v>1124</v>
      </c>
    </row>
    <row r="677" spans="1:6">
      <c r="A677" s="71" t="s">
        <v>1498</v>
      </c>
      <c r="F677" s="175" t="s">
        <v>1125</v>
      </c>
    </row>
    <row r="678" spans="1:6">
      <c r="A678" s="71" t="s">
        <v>779</v>
      </c>
      <c r="F678" s="175" t="s">
        <v>1127</v>
      </c>
    </row>
    <row r="679" spans="1:6">
      <c r="A679" s="71" t="s">
        <v>1866</v>
      </c>
      <c r="F679" s="175" t="s">
        <v>1128</v>
      </c>
    </row>
    <row r="680" spans="1:6">
      <c r="A680" s="71" t="s">
        <v>608</v>
      </c>
      <c r="F680" s="175" t="s">
        <v>1129</v>
      </c>
    </row>
    <row r="681" spans="1:6">
      <c r="A681" s="71" t="s">
        <v>955</v>
      </c>
      <c r="F681" s="175" t="s">
        <v>1130</v>
      </c>
    </row>
    <row r="682" spans="1:6">
      <c r="A682" s="71" t="s">
        <v>519</v>
      </c>
      <c r="F682" s="175" t="s">
        <v>1131</v>
      </c>
    </row>
    <row r="683" spans="1:6">
      <c r="A683" s="71" t="s">
        <v>520</v>
      </c>
      <c r="F683" s="175" t="s">
        <v>1133</v>
      </c>
    </row>
    <row r="684" spans="1:6">
      <c r="A684" s="71" t="s">
        <v>903</v>
      </c>
      <c r="F684" s="175" t="s">
        <v>1134</v>
      </c>
    </row>
    <row r="685" spans="1:6">
      <c r="A685" s="71" t="s">
        <v>1457</v>
      </c>
      <c r="F685" s="175" t="s">
        <v>1135</v>
      </c>
    </row>
    <row r="686" spans="1:6">
      <c r="A686" s="71" t="s">
        <v>1635</v>
      </c>
      <c r="F686" s="175" t="s">
        <v>1137</v>
      </c>
    </row>
    <row r="687" spans="1:6">
      <c r="A687" s="71" t="s">
        <v>1667</v>
      </c>
      <c r="F687" s="175" t="s">
        <v>1140</v>
      </c>
    </row>
    <row r="688" spans="1:6">
      <c r="A688" s="71" t="s">
        <v>1669</v>
      </c>
      <c r="F688" s="175" t="s">
        <v>1141</v>
      </c>
    </row>
    <row r="689" spans="1:6">
      <c r="A689" s="71" t="s">
        <v>932</v>
      </c>
      <c r="F689" s="175" t="s">
        <v>1142</v>
      </c>
    </row>
    <row r="690" spans="1:6">
      <c r="A690" s="71" t="s">
        <v>461</v>
      </c>
      <c r="F690" s="175" t="s">
        <v>1143</v>
      </c>
    </row>
    <row r="691" spans="1:6">
      <c r="A691" s="71" t="s">
        <v>463</v>
      </c>
      <c r="F691" s="175" t="s">
        <v>1145</v>
      </c>
    </row>
    <row r="692" spans="1:6">
      <c r="A692" s="71" t="s">
        <v>1643</v>
      </c>
      <c r="F692" s="175" t="s">
        <v>1146</v>
      </c>
    </row>
    <row r="693" spans="1:6">
      <c r="A693" s="71" t="s">
        <v>1447</v>
      </c>
      <c r="F693" s="175" t="s">
        <v>1147</v>
      </c>
    </row>
    <row r="694" spans="1:6">
      <c r="A694" s="71" t="s">
        <v>701</v>
      </c>
      <c r="F694" s="175" t="s">
        <v>1148</v>
      </c>
    </row>
    <row r="695" spans="1:6">
      <c r="A695" s="71" t="s">
        <v>1449</v>
      </c>
      <c r="F695" s="175" t="s">
        <v>1150</v>
      </c>
    </row>
    <row r="696" spans="1:6">
      <c r="A696" s="71" t="s">
        <v>381</v>
      </c>
      <c r="F696" s="175" t="s">
        <v>1151</v>
      </c>
    </row>
    <row r="697" spans="1:6">
      <c r="A697" s="71" t="s">
        <v>382</v>
      </c>
      <c r="F697" s="175" t="s">
        <v>1152</v>
      </c>
    </row>
    <row r="698" spans="1:6">
      <c r="A698" s="71" t="s">
        <v>978</v>
      </c>
      <c r="F698" s="175" t="s">
        <v>1153</v>
      </c>
    </row>
    <row r="699" spans="1:6">
      <c r="A699" s="71" t="s">
        <v>1077</v>
      </c>
      <c r="F699" s="175" t="s">
        <v>1154</v>
      </c>
    </row>
    <row r="700" spans="1:6">
      <c r="A700" s="71" t="s">
        <v>602</v>
      </c>
      <c r="F700" s="175" t="s">
        <v>1155</v>
      </c>
    </row>
    <row r="701" spans="1:6">
      <c r="A701" s="71" t="s">
        <v>1078</v>
      </c>
      <c r="F701" s="175" t="s">
        <v>1156</v>
      </c>
    </row>
    <row r="702" spans="1:6">
      <c r="A702" s="71" t="s">
        <v>1752</v>
      </c>
      <c r="F702" s="175" t="s">
        <v>1158</v>
      </c>
    </row>
    <row r="703" spans="1:6">
      <c r="A703" s="71" t="s">
        <v>1754</v>
      </c>
      <c r="F703" s="175" t="s">
        <v>1159</v>
      </c>
    </row>
    <row r="704" spans="1:6">
      <c r="A704" s="71" t="s">
        <v>1562</v>
      </c>
      <c r="F704" s="175" t="s">
        <v>1160</v>
      </c>
    </row>
    <row r="705" spans="1:6">
      <c r="A705" s="71" t="s">
        <v>571</v>
      </c>
      <c r="F705" s="175" t="s">
        <v>1161</v>
      </c>
    </row>
    <row r="706" spans="1:6">
      <c r="A706" s="71" t="s">
        <v>1549</v>
      </c>
      <c r="F706" s="175" t="s">
        <v>1162</v>
      </c>
    </row>
    <row r="707" spans="1:6">
      <c r="A707" s="71" t="s">
        <v>1552</v>
      </c>
      <c r="F707" s="175" t="s">
        <v>1163</v>
      </c>
    </row>
    <row r="708" spans="1:6">
      <c r="A708" s="71" t="s">
        <v>1551</v>
      </c>
      <c r="F708" s="175" t="s">
        <v>1164</v>
      </c>
    </row>
    <row r="709" spans="1:6">
      <c r="A709" s="71" t="s">
        <v>1553</v>
      </c>
      <c r="F709" s="175" t="s">
        <v>1165</v>
      </c>
    </row>
    <row r="710" spans="1:6">
      <c r="A710" s="71" t="s">
        <v>1589</v>
      </c>
      <c r="F710" s="175" t="s">
        <v>1167</v>
      </c>
    </row>
    <row r="711" spans="1:6">
      <c r="A711" s="71" t="s">
        <v>212</v>
      </c>
      <c r="F711" s="175" t="s">
        <v>1168</v>
      </c>
    </row>
    <row r="712" spans="1:6">
      <c r="A712" s="71" t="s">
        <v>205</v>
      </c>
      <c r="F712" s="175" t="s">
        <v>1169</v>
      </c>
    </row>
    <row r="713" spans="1:6">
      <c r="A713" s="71" t="s">
        <v>198</v>
      </c>
      <c r="F713" s="175" t="s">
        <v>1170</v>
      </c>
    </row>
    <row r="714" spans="1:6">
      <c r="A714" s="71" t="s">
        <v>208</v>
      </c>
      <c r="F714" s="175" t="s">
        <v>1171</v>
      </c>
    </row>
    <row r="715" spans="1:6">
      <c r="A715" s="71" t="s">
        <v>202</v>
      </c>
      <c r="F715" s="175" t="s">
        <v>1172</v>
      </c>
    </row>
    <row r="716" spans="1:6">
      <c r="A716" s="71" t="s">
        <v>210</v>
      </c>
      <c r="F716" s="175" t="s">
        <v>1173</v>
      </c>
    </row>
    <row r="717" spans="1:6">
      <c r="A717" s="71" t="s">
        <v>1539</v>
      </c>
      <c r="F717" s="175" t="s">
        <v>1174</v>
      </c>
    </row>
    <row r="718" spans="1:6">
      <c r="A718" s="71" t="s">
        <v>743</v>
      </c>
      <c r="F718" s="175" t="s">
        <v>1176</v>
      </c>
    </row>
    <row r="719" spans="1:6">
      <c r="A719" s="71" t="s">
        <v>227</v>
      </c>
      <c r="F719" s="175" t="s">
        <v>1177</v>
      </c>
    </row>
    <row r="720" spans="1:6">
      <c r="A720" s="71" t="s">
        <v>228</v>
      </c>
      <c r="F720" s="175" t="s">
        <v>1178</v>
      </c>
    </row>
    <row r="721" spans="1:6">
      <c r="A721" s="71" t="s">
        <v>746</v>
      </c>
      <c r="F721" s="175" t="s">
        <v>1179</v>
      </c>
    </row>
    <row r="722" spans="1:6">
      <c r="A722" s="71" t="s">
        <v>554</v>
      </c>
      <c r="F722" s="175" t="s">
        <v>1180</v>
      </c>
    </row>
    <row r="723" spans="1:6">
      <c r="A723" s="71" t="s">
        <v>1372</v>
      </c>
      <c r="F723" s="175" t="s">
        <v>1181</v>
      </c>
    </row>
    <row r="724" spans="1:6">
      <c r="A724" s="71" t="s">
        <v>1373</v>
      </c>
      <c r="F724" s="175" t="s">
        <v>1182</v>
      </c>
    </row>
    <row r="725" spans="1:6">
      <c r="A725" s="71" t="s">
        <v>755</v>
      </c>
      <c r="F725" s="175" t="s">
        <v>1184</v>
      </c>
    </row>
    <row r="726" spans="1:6">
      <c r="A726" s="71" t="s">
        <v>793</v>
      </c>
      <c r="F726" s="175" t="s">
        <v>1185</v>
      </c>
    </row>
    <row r="727" spans="1:6">
      <c r="A727" s="71" t="s">
        <v>721</v>
      </c>
      <c r="F727" s="175" t="s">
        <v>1187</v>
      </c>
    </row>
    <row r="728" spans="1:6">
      <c r="A728" s="71" t="s">
        <v>1732</v>
      </c>
      <c r="F728" s="175" t="s">
        <v>1188</v>
      </c>
    </row>
    <row r="729" spans="1:6">
      <c r="A729" s="71" t="s">
        <v>1637</v>
      </c>
      <c r="F729" s="175" t="s">
        <v>1189</v>
      </c>
    </row>
    <row r="730" spans="1:6">
      <c r="A730" s="71" t="s">
        <v>655</v>
      </c>
      <c r="F730" s="175" t="s">
        <v>1191</v>
      </c>
    </row>
    <row r="731" spans="1:6">
      <c r="A731" s="71" t="s">
        <v>238</v>
      </c>
      <c r="F731" s="175" t="s">
        <v>1192</v>
      </c>
    </row>
    <row r="732" spans="1:6">
      <c r="A732" s="71" t="s">
        <v>1729</v>
      </c>
      <c r="F732" s="175" t="s">
        <v>1193</v>
      </c>
    </row>
    <row r="733" spans="1:6">
      <c r="A733" s="71" t="s">
        <v>1727</v>
      </c>
      <c r="F733" s="175" t="s">
        <v>1194</v>
      </c>
    </row>
    <row r="734" spans="1:6">
      <c r="A734" s="71" t="s">
        <v>502</v>
      </c>
      <c r="F734" s="175" t="s">
        <v>1195</v>
      </c>
    </row>
    <row r="735" spans="1:6">
      <c r="A735" s="71" t="s">
        <v>504</v>
      </c>
      <c r="F735" s="175" t="s">
        <v>1196</v>
      </c>
    </row>
    <row r="736" spans="1:6">
      <c r="A736" s="71" t="s">
        <v>396</v>
      </c>
      <c r="F736" s="175" t="s">
        <v>1197</v>
      </c>
    </row>
    <row r="737" spans="1:6">
      <c r="A737" s="71" t="s">
        <v>1477</v>
      </c>
      <c r="F737" s="175" t="s">
        <v>1198</v>
      </c>
    </row>
    <row r="738" spans="1:6">
      <c r="A738" s="71" t="s">
        <v>1588</v>
      </c>
      <c r="F738" s="175" t="s">
        <v>1199</v>
      </c>
    </row>
    <row r="739" spans="1:6">
      <c r="A739" s="71" t="s">
        <v>1420</v>
      </c>
      <c r="F739" s="175" t="s">
        <v>1200</v>
      </c>
    </row>
    <row r="740" spans="1:6">
      <c r="A740" s="71" t="s">
        <v>1422</v>
      </c>
      <c r="F740" s="175" t="s">
        <v>1201</v>
      </c>
    </row>
    <row r="741" spans="1:6">
      <c r="A741" s="71" t="s">
        <v>1423</v>
      </c>
      <c r="F741" s="175" t="s">
        <v>1202</v>
      </c>
    </row>
    <row r="742" spans="1:6">
      <c r="A742" s="71" t="s">
        <v>1424</v>
      </c>
      <c r="F742" s="175" t="s">
        <v>1203</v>
      </c>
    </row>
    <row r="743" spans="1:6">
      <c r="A743" s="71" t="s">
        <v>1801</v>
      </c>
      <c r="F743" s="175" t="s">
        <v>1204</v>
      </c>
    </row>
    <row r="744" spans="1:6">
      <c r="A744" s="71" t="s">
        <v>1060</v>
      </c>
      <c r="F744" s="175" t="s">
        <v>1206</v>
      </c>
    </row>
    <row r="745" spans="1:6">
      <c r="A745" s="71" t="s">
        <v>1714</v>
      </c>
      <c r="F745" s="175" t="s">
        <v>1207</v>
      </c>
    </row>
    <row r="746" spans="1:6">
      <c r="A746" s="71" t="s">
        <v>936</v>
      </c>
      <c r="F746" s="175" t="s">
        <v>1209</v>
      </c>
    </row>
    <row r="747" spans="1:6">
      <c r="A747" s="71" t="s">
        <v>1797</v>
      </c>
      <c r="F747" s="175" t="s">
        <v>1210</v>
      </c>
    </row>
    <row r="748" spans="1:6">
      <c r="A748" s="71" t="s">
        <v>1795</v>
      </c>
      <c r="F748" s="175" t="s">
        <v>1211</v>
      </c>
    </row>
    <row r="749" spans="1:6">
      <c r="A749" s="71" t="s">
        <v>1029</v>
      </c>
      <c r="F749" s="175" t="s">
        <v>1213</v>
      </c>
    </row>
    <row r="750" spans="1:6">
      <c r="A750" s="71" t="s">
        <v>1031</v>
      </c>
      <c r="F750" s="175" t="s">
        <v>1214</v>
      </c>
    </row>
    <row r="751" spans="1:6">
      <c r="A751" s="71" t="s">
        <v>1488</v>
      </c>
      <c r="F751" s="175" t="s">
        <v>1215</v>
      </c>
    </row>
    <row r="752" spans="1:6">
      <c r="A752" s="71" t="s">
        <v>1097</v>
      </c>
      <c r="F752" s="175" t="s">
        <v>1216</v>
      </c>
    </row>
    <row r="753" spans="1:6">
      <c r="A753" s="71" t="s">
        <v>1308</v>
      </c>
      <c r="F753" s="175" t="s">
        <v>1218</v>
      </c>
    </row>
    <row r="754" spans="1:6">
      <c r="A754" s="71" t="s">
        <v>1310</v>
      </c>
      <c r="F754" s="175" t="s">
        <v>1220</v>
      </c>
    </row>
    <row r="755" spans="1:6">
      <c r="A755" s="71" t="s">
        <v>1075</v>
      </c>
      <c r="F755" s="175" t="s">
        <v>1222</v>
      </c>
    </row>
    <row r="756" spans="1:6">
      <c r="A756" s="71" t="s">
        <v>1071</v>
      </c>
      <c r="F756" s="175" t="s">
        <v>1224</v>
      </c>
    </row>
    <row r="757" spans="1:6">
      <c r="A757" s="71" t="s">
        <v>1073</v>
      </c>
      <c r="F757" s="175" t="s">
        <v>1225</v>
      </c>
    </row>
    <row r="758" spans="1:6">
      <c r="A758" s="71" t="s">
        <v>244</v>
      </c>
      <c r="F758" s="175" t="s">
        <v>1227</v>
      </c>
    </row>
    <row r="759" spans="1:6">
      <c r="A759" s="71" t="s">
        <v>248</v>
      </c>
      <c r="F759" s="175" t="s">
        <v>1228</v>
      </c>
    </row>
    <row r="760" spans="1:6">
      <c r="A760" s="71" t="s">
        <v>1480</v>
      </c>
      <c r="F760" s="175" t="s">
        <v>1229</v>
      </c>
    </row>
    <row r="761" spans="1:6">
      <c r="A761" s="71" t="s">
        <v>1064</v>
      </c>
      <c r="F761" s="175" t="s">
        <v>1230</v>
      </c>
    </row>
    <row r="762" spans="1:6">
      <c r="A762" s="71" t="s">
        <v>1734</v>
      </c>
      <c r="F762" s="175" t="s">
        <v>1231</v>
      </c>
    </row>
    <row r="763" spans="1:6">
      <c r="A763" s="71" t="s">
        <v>1735</v>
      </c>
      <c r="F763" s="175" t="s">
        <v>1232</v>
      </c>
    </row>
    <row r="764" spans="1:6">
      <c r="A764" s="71" t="s">
        <v>1737</v>
      </c>
      <c r="F764" s="175" t="s">
        <v>1233</v>
      </c>
    </row>
    <row r="765" spans="1:6">
      <c r="A765" s="71" t="s">
        <v>1220</v>
      </c>
      <c r="F765" s="175" t="s">
        <v>1234</v>
      </c>
    </row>
    <row r="766" spans="1:6">
      <c r="A766" s="71" t="s">
        <v>726</v>
      </c>
      <c r="F766" s="175" t="s">
        <v>1236</v>
      </c>
    </row>
    <row r="767" spans="1:6">
      <c r="A767" s="71" t="s">
        <v>1638</v>
      </c>
      <c r="F767" s="175" t="s">
        <v>1237</v>
      </c>
    </row>
    <row r="768" spans="1:6">
      <c r="A768" s="71" t="s">
        <v>270</v>
      </c>
      <c r="F768" s="175" t="s">
        <v>1239</v>
      </c>
    </row>
    <row r="769" spans="1:6">
      <c r="A769" s="71" t="s">
        <v>272</v>
      </c>
      <c r="F769" s="175" t="s">
        <v>1240</v>
      </c>
    </row>
    <row r="770" spans="1:6">
      <c r="A770" s="71" t="s">
        <v>1109</v>
      </c>
      <c r="F770" s="175" t="s">
        <v>1241</v>
      </c>
    </row>
    <row r="771" spans="1:6">
      <c r="A771" s="71" t="s">
        <v>664</v>
      </c>
      <c r="F771" s="175" t="s">
        <v>1242</v>
      </c>
    </row>
    <row r="772" spans="1:6">
      <c r="A772" s="71" t="s">
        <v>1359</v>
      </c>
      <c r="F772" s="175" t="s">
        <v>1243</v>
      </c>
    </row>
    <row r="773" spans="1:6">
      <c r="A773" s="71" t="s">
        <v>1543</v>
      </c>
      <c r="F773" s="175" t="s">
        <v>1244</v>
      </c>
    </row>
    <row r="774" spans="1:6">
      <c r="A774" s="71" t="s">
        <v>1041</v>
      </c>
      <c r="F774" s="175" t="s">
        <v>1245</v>
      </c>
    </row>
    <row r="775" spans="1:6">
      <c r="A775" s="71" t="s">
        <v>563</v>
      </c>
      <c r="F775" s="175" t="s">
        <v>1246</v>
      </c>
    </row>
    <row r="776" spans="1:6">
      <c r="A776" s="71" t="s">
        <v>147</v>
      </c>
      <c r="F776" s="175" t="s">
        <v>1247</v>
      </c>
    </row>
    <row r="777" spans="1:6">
      <c r="A777" s="71" t="s">
        <v>149</v>
      </c>
      <c r="F777" s="175" t="s">
        <v>1249</v>
      </c>
    </row>
    <row r="778" spans="1:6">
      <c r="A778" s="71" t="s">
        <v>146</v>
      </c>
      <c r="F778" s="175" t="s">
        <v>1252</v>
      </c>
    </row>
    <row r="779" spans="1:6">
      <c r="A779" s="71" t="s">
        <v>140</v>
      </c>
      <c r="F779" s="175" t="s">
        <v>1253</v>
      </c>
    </row>
    <row r="780" spans="1:6">
      <c r="A780" s="71" t="s">
        <v>1079</v>
      </c>
      <c r="F780" s="175" t="s">
        <v>1254</v>
      </c>
    </row>
    <row r="781" spans="1:6">
      <c r="A781" s="71" t="s">
        <v>1058</v>
      </c>
      <c r="F781" s="175" t="s">
        <v>1255</v>
      </c>
    </row>
    <row r="782" spans="1:6">
      <c r="A782" s="71" t="s">
        <v>174</v>
      </c>
      <c r="F782" s="175" t="s">
        <v>1256</v>
      </c>
    </row>
    <row r="783" spans="1:6">
      <c r="A783" s="71" t="s">
        <v>1403</v>
      </c>
      <c r="F783" s="175" t="s">
        <v>1258</v>
      </c>
    </row>
    <row r="784" spans="1:6">
      <c r="A784" s="71" t="s">
        <v>650</v>
      </c>
      <c r="F784" s="175" t="s">
        <v>1259</v>
      </c>
    </row>
    <row r="785" spans="1:6">
      <c r="A785" s="71" t="s">
        <v>1654</v>
      </c>
      <c r="F785" s="175" t="s">
        <v>1260</v>
      </c>
    </row>
    <row r="786" spans="1:6">
      <c r="A786" s="71" t="s">
        <v>614</v>
      </c>
      <c r="F786" s="175" t="s">
        <v>1261</v>
      </c>
    </row>
    <row r="787" spans="1:6">
      <c r="A787" s="77" t="s">
        <v>472</v>
      </c>
      <c r="F787" s="175" t="s">
        <v>1262</v>
      </c>
    </row>
    <row r="788" spans="1:6">
      <c r="A788" s="77" t="s">
        <v>475</v>
      </c>
      <c r="F788" s="175" t="s">
        <v>1264</v>
      </c>
    </row>
    <row r="789" spans="1:6">
      <c r="A789" s="77" t="s">
        <v>905</v>
      </c>
      <c r="F789" s="175" t="s">
        <v>1265</v>
      </c>
    </row>
    <row r="790" spans="1:6">
      <c r="A790" s="77" t="s">
        <v>778</v>
      </c>
      <c r="F790" s="175" t="s">
        <v>1266</v>
      </c>
    </row>
    <row r="791" spans="1:6">
      <c r="A791" s="77" t="s">
        <v>1560</v>
      </c>
      <c r="F791" s="175" t="s">
        <v>1268</v>
      </c>
    </row>
    <row r="792" spans="1:6">
      <c r="A792" s="77" t="s">
        <v>585</v>
      </c>
      <c r="F792" s="175" t="s">
        <v>1269</v>
      </c>
    </row>
    <row r="793" spans="1:6">
      <c r="A793" s="77" t="s">
        <v>297</v>
      </c>
      <c r="F793" s="175" t="s">
        <v>1270</v>
      </c>
    </row>
    <row r="794" spans="1:6">
      <c r="A794" s="77" t="s">
        <v>300</v>
      </c>
      <c r="F794" s="175" t="s">
        <v>1272</v>
      </c>
    </row>
    <row r="795" spans="1:6">
      <c r="A795" s="77" t="s">
        <v>302</v>
      </c>
      <c r="F795" s="175" t="s">
        <v>1273</v>
      </c>
    </row>
    <row r="796" spans="1:6">
      <c r="A796" s="77" t="s">
        <v>1630</v>
      </c>
      <c r="F796" s="175" t="s">
        <v>1274</v>
      </c>
    </row>
    <row r="797" spans="1:6">
      <c r="A797" s="77" t="s">
        <v>337</v>
      </c>
      <c r="F797" s="175" t="s">
        <v>1276</v>
      </c>
    </row>
    <row r="798" spans="1:6">
      <c r="A798" s="77" t="s">
        <v>340</v>
      </c>
      <c r="F798" s="175" t="s">
        <v>1278</v>
      </c>
    </row>
    <row r="799" spans="1:6">
      <c r="A799" s="77" t="s">
        <v>705</v>
      </c>
      <c r="F799" s="175" t="s">
        <v>1279</v>
      </c>
    </row>
    <row r="800" spans="1:6">
      <c r="A800" s="77" t="s">
        <v>1399</v>
      </c>
      <c r="F800" s="175" t="s">
        <v>1281</v>
      </c>
    </row>
    <row r="801" spans="1:6">
      <c r="A801" s="77" t="s">
        <v>499</v>
      </c>
      <c r="F801" s="175" t="s">
        <v>1282</v>
      </c>
    </row>
    <row r="802" spans="1:6">
      <c r="A802" s="77" t="s">
        <v>1010</v>
      </c>
      <c r="F802" s="175" t="s">
        <v>1283</v>
      </c>
    </row>
    <row r="803" spans="1:6">
      <c r="A803" s="77" t="s">
        <v>666</v>
      </c>
      <c r="F803" s="175" t="s">
        <v>1286</v>
      </c>
    </row>
    <row r="804" spans="1:6">
      <c r="A804" s="77" t="s">
        <v>1402</v>
      </c>
      <c r="F804" s="175" t="s">
        <v>1288</v>
      </c>
    </row>
    <row r="805" spans="1:6">
      <c r="A805" s="77" t="s">
        <v>284</v>
      </c>
      <c r="F805" s="175" t="s">
        <v>1289</v>
      </c>
    </row>
    <row r="806" spans="1:6">
      <c r="A806" s="77" t="s">
        <v>906</v>
      </c>
      <c r="F806" s="175" t="s">
        <v>1290</v>
      </c>
    </row>
    <row r="807" spans="1:6">
      <c r="A807" s="77" t="s">
        <v>1014</v>
      </c>
      <c r="F807" s="175" t="s">
        <v>1291</v>
      </c>
    </row>
    <row r="808" spans="1:6">
      <c r="A808" s="77" t="s">
        <v>274</v>
      </c>
      <c r="F808" s="175" t="s">
        <v>1292</v>
      </c>
    </row>
    <row r="809" spans="1:6">
      <c r="A809" s="77" t="s">
        <v>1362</v>
      </c>
      <c r="F809" s="175" t="s">
        <v>1293</v>
      </c>
    </row>
    <row r="810" spans="1:6">
      <c r="A810" s="77" t="s">
        <v>1363</v>
      </c>
      <c r="F810" s="175" t="s">
        <v>1294</v>
      </c>
    </row>
    <row r="811" spans="1:6">
      <c r="A811" s="77" t="s">
        <v>1361</v>
      </c>
      <c r="F811" s="175" t="s">
        <v>1295</v>
      </c>
    </row>
    <row r="812" spans="1:6">
      <c r="A812" s="77" t="s">
        <v>1364</v>
      </c>
      <c r="F812" s="175" t="s">
        <v>1296</v>
      </c>
    </row>
    <row r="813" spans="1:6">
      <c r="A813" s="77" t="s">
        <v>683</v>
      </c>
      <c r="F813" s="175" t="s">
        <v>1297</v>
      </c>
    </row>
    <row r="814" spans="1:6">
      <c r="A814" s="77" t="s">
        <v>1069</v>
      </c>
      <c r="F814" s="175" t="s">
        <v>1298</v>
      </c>
    </row>
    <row r="815" spans="1:6">
      <c r="A815" s="77" t="s">
        <v>958</v>
      </c>
      <c r="F815" s="175" t="s">
        <v>1299</v>
      </c>
    </row>
    <row r="816" spans="1:6">
      <c r="A816" s="77" t="s">
        <v>1298</v>
      </c>
      <c r="F816" s="175" t="s">
        <v>1303</v>
      </c>
    </row>
    <row r="817" spans="1:6">
      <c r="A817" s="77" t="s">
        <v>1489</v>
      </c>
      <c r="F817" s="175" t="s">
        <v>1304</v>
      </c>
    </row>
    <row r="818" spans="1:6">
      <c r="A818" s="77" t="s">
        <v>599</v>
      </c>
      <c r="F818" s="175" t="s">
        <v>1305</v>
      </c>
    </row>
    <row r="819" spans="1:6">
      <c r="A819" s="77" t="s">
        <v>1725</v>
      </c>
      <c r="F819" s="175" t="s">
        <v>1307</v>
      </c>
    </row>
    <row r="820" spans="1:6">
      <c r="A820" s="77" t="s">
        <v>1723</v>
      </c>
      <c r="F820" s="175" t="s">
        <v>1308</v>
      </c>
    </row>
    <row r="821" spans="1:6">
      <c r="A821" s="77" t="s">
        <v>1724</v>
      </c>
      <c r="F821" s="175" t="s">
        <v>1310</v>
      </c>
    </row>
    <row r="822" spans="1:6">
      <c r="A822" s="77" t="s">
        <v>543</v>
      </c>
      <c r="F822" s="175" t="s">
        <v>1311</v>
      </c>
    </row>
    <row r="823" spans="1:6">
      <c r="A823" s="77" t="s">
        <v>1264</v>
      </c>
      <c r="F823" s="175" t="s">
        <v>1312</v>
      </c>
    </row>
    <row r="824" spans="1:6">
      <c r="A824" s="77" t="s">
        <v>627</v>
      </c>
      <c r="F824" s="175" t="s">
        <v>1314</v>
      </c>
    </row>
    <row r="825" spans="1:6">
      <c r="A825" s="77" t="s">
        <v>628</v>
      </c>
      <c r="F825" s="175" t="s">
        <v>1315</v>
      </c>
    </row>
    <row r="826" spans="1:6">
      <c r="A826" s="77" t="s">
        <v>1575</v>
      </c>
      <c r="F826" s="175" t="s">
        <v>1316</v>
      </c>
    </row>
    <row r="827" spans="1:6">
      <c r="A827" s="77" t="s">
        <v>1782</v>
      </c>
      <c r="F827" s="175" t="s">
        <v>1317</v>
      </c>
    </row>
    <row r="828" spans="1:6">
      <c r="A828" s="77" t="s">
        <v>181</v>
      </c>
      <c r="F828" s="175" t="s">
        <v>1318</v>
      </c>
    </row>
    <row r="829" spans="1:6">
      <c r="A829" s="77" t="s">
        <v>183</v>
      </c>
      <c r="F829" s="175" t="s">
        <v>1320</v>
      </c>
    </row>
    <row r="830" spans="1:6">
      <c r="A830" s="77" t="s">
        <v>679</v>
      </c>
      <c r="F830" s="175" t="s">
        <v>1321</v>
      </c>
    </row>
    <row r="831" spans="1:6">
      <c r="A831" s="77" t="s">
        <v>727</v>
      </c>
      <c r="F831" s="175" t="s">
        <v>1324</v>
      </c>
    </row>
    <row r="832" spans="1:6">
      <c r="A832" s="77" t="s">
        <v>922</v>
      </c>
      <c r="F832" s="175" t="s">
        <v>1325</v>
      </c>
    </row>
    <row r="833" spans="1:6">
      <c r="A833" s="77" t="s">
        <v>343</v>
      </c>
      <c r="F833" s="175" t="s">
        <v>1328</v>
      </c>
    </row>
    <row r="834" spans="1:6">
      <c r="A834" s="77" t="s">
        <v>344</v>
      </c>
      <c r="F834" s="175" t="s">
        <v>1329</v>
      </c>
    </row>
    <row r="835" spans="1:6">
      <c r="A835" s="77" t="s">
        <v>163</v>
      </c>
      <c r="F835" s="175" t="s">
        <v>1331</v>
      </c>
    </row>
    <row r="836" spans="1:6">
      <c r="A836" s="77" t="s">
        <v>164</v>
      </c>
      <c r="F836" s="175" t="s">
        <v>1332</v>
      </c>
    </row>
    <row r="837" spans="1:6">
      <c r="A837" s="77" t="s">
        <v>152</v>
      </c>
      <c r="F837" s="175" t="s">
        <v>1333</v>
      </c>
    </row>
    <row r="838" spans="1:6">
      <c r="A838" s="77" t="s">
        <v>158</v>
      </c>
      <c r="F838" s="175" t="s">
        <v>1334</v>
      </c>
    </row>
    <row r="839" spans="1:6">
      <c r="A839" s="77" t="s">
        <v>890</v>
      </c>
      <c r="F839" s="175" t="s">
        <v>1335</v>
      </c>
    </row>
    <row r="840" spans="1:6">
      <c r="A840" s="77" t="s">
        <v>890</v>
      </c>
      <c r="F840" s="175" t="s">
        <v>1336</v>
      </c>
    </row>
    <row r="841" spans="1:6">
      <c r="A841" s="77" t="s">
        <v>876</v>
      </c>
      <c r="F841" s="175" t="s">
        <v>1337</v>
      </c>
    </row>
    <row r="842" spans="1:6">
      <c r="A842" s="77" t="s">
        <v>1698</v>
      </c>
      <c r="F842" s="175" t="s">
        <v>1338</v>
      </c>
    </row>
    <row r="843" spans="1:6">
      <c r="A843" s="77" t="s">
        <v>1696</v>
      </c>
      <c r="F843" s="175" t="s">
        <v>1339</v>
      </c>
    </row>
    <row r="844" spans="1:6">
      <c r="A844" s="77" t="s">
        <v>1034</v>
      </c>
      <c r="F844" s="175" t="s">
        <v>1340</v>
      </c>
    </row>
    <row r="845" spans="1:6">
      <c r="A845" s="77" t="s">
        <v>875</v>
      </c>
      <c r="F845" s="175" t="s">
        <v>1342</v>
      </c>
    </row>
    <row r="846" spans="1:6">
      <c r="A846" s="77" t="s">
        <v>877</v>
      </c>
      <c r="F846" s="175" t="s">
        <v>1343</v>
      </c>
    </row>
    <row r="847" spans="1:6">
      <c r="A847" s="77" t="s">
        <v>864</v>
      </c>
      <c r="F847" s="175" t="s">
        <v>1345</v>
      </c>
    </row>
    <row r="848" spans="1:6">
      <c r="A848" s="77" t="s">
        <v>1781</v>
      </c>
      <c r="F848" s="175" t="s">
        <v>1346</v>
      </c>
    </row>
    <row r="849" spans="1:6">
      <c r="A849" s="77" t="s">
        <v>653</v>
      </c>
      <c r="F849" s="175" t="s">
        <v>1347</v>
      </c>
    </row>
    <row r="850" spans="1:6">
      <c r="A850" s="77" t="s">
        <v>1247</v>
      </c>
      <c r="F850" s="175" t="s">
        <v>1348</v>
      </c>
    </row>
    <row r="851" spans="1:6">
      <c r="A851" s="77" t="s">
        <v>1161</v>
      </c>
      <c r="F851" s="175" t="s">
        <v>1349</v>
      </c>
    </row>
    <row r="852" spans="1:6">
      <c r="A852" s="77" t="s">
        <v>1799</v>
      </c>
      <c r="F852" s="175" t="s">
        <v>1350</v>
      </c>
    </row>
    <row r="853" spans="1:6">
      <c r="A853" s="77" t="s">
        <v>439</v>
      </c>
      <c r="F853" s="175" t="s">
        <v>1352</v>
      </c>
    </row>
    <row r="854" spans="1:6">
      <c r="A854" s="77" t="s">
        <v>437</v>
      </c>
      <c r="F854" s="175" t="s">
        <v>1354</v>
      </c>
    </row>
    <row r="855" spans="1:6">
      <c r="A855" s="77" t="s">
        <v>999</v>
      </c>
      <c r="F855" s="175" t="s">
        <v>1356</v>
      </c>
    </row>
    <row r="856" spans="1:6">
      <c r="A856" s="77" t="s">
        <v>1428</v>
      </c>
      <c r="F856" s="175" t="s">
        <v>1357</v>
      </c>
    </row>
    <row r="857" spans="1:6">
      <c r="A857" s="77" t="s">
        <v>1572</v>
      </c>
      <c r="F857" s="175" t="s">
        <v>1358</v>
      </c>
    </row>
    <row r="858" spans="1:6">
      <c r="A858" s="77" t="s">
        <v>979</v>
      </c>
      <c r="F858" s="175" t="s">
        <v>1359</v>
      </c>
    </row>
    <row r="859" spans="1:6">
      <c r="A859" s="77" t="s">
        <v>1862</v>
      </c>
      <c r="F859" s="175" t="s">
        <v>1360</v>
      </c>
    </row>
    <row r="860" spans="1:6">
      <c r="A860" s="77" t="s">
        <v>1429</v>
      </c>
      <c r="F860" s="175" t="s">
        <v>1361</v>
      </c>
    </row>
    <row r="861" spans="1:6">
      <c r="A861" s="77" t="s">
        <v>1433</v>
      </c>
      <c r="F861" s="175" t="s">
        <v>1362</v>
      </c>
    </row>
    <row r="862" spans="1:6">
      <c r="A862" s="77" t="s">
        <v>1084</v>
      </c>
      <c r="F862" s="175" t="s">
        <v>1363</v>
      </c>
    </row>
    <row r="863" spans="1:6">
      <c r="A863" s="77" t="s">
        <v>1601</v>
      </c>
      <c r="F863" s="175" t="s">
        <v>1364</v>
      </c>
    </row>
    <row r="864" spans="1:6">
      <c r="A864" s="77" t="s">
        <v>1582</v>
      </c>
      <c r="F864" s="175" t="s">
        <v>1365</v>
      </c>
    </row>
    <row r="865" spans="1:6">
      <c r="A865" s="77" t="s">
        <v>782</v>
      </c>
      <c r="F865" s="175" t="s">
        <v>1366</v>
      </c>
    </row>
    <row r="866" spans="1:6">
      <c r="A866" s="77" t="s">
        <v>920</v>
      </c>
      <c r="F866" s="175" t="s">
        <v>1367</v>
      </c>
    </row>
    <row r="867" spans="1:6">
      <c r="A867" s="77" t="s">
        <v>1017</v>
      </c>
      <c r="F867" s="175" t="s">
        <v>1368</v>
      </c>
    </row>
    <row r="868" spans="1:6">
      <c r="A868" s="77" t="s">
        <v>1021</v>
      </c>
      <c r="F868" s="175" t="s">
        <v>1369</v>
      </c>
    </row>
    <row r="869" spans="1:6">
      <c r="A869" s="77" t="s">
        <v>1020</v>
      </c>
      <c r="F869" s="175" t="s">
        <v>1370</v>
      </c>
    </row>
    <row r="870" spans="1:6">
      <c r="A870" s="77" t="s">
        <v>1018</v>
      </c>
      <c r="F870" s="175" t="s">
        <v>1371</v>
      </c>
    </row>
    <row r="871" spans="1:6">
      <c r="A871" s="77" t="s">
        <v>1022</v>
      </c>
      <c r="F871" s="175" t="s">
        <v>1372</v>
      </c>
    </row>
    <row r="872" spans="1:6">
      <c r="A872" s="77" t="s">
        <v>1019</v>
      </c>
      <c r="F872" s="175" t="s">
        <v>1373</v>
      </c>
    </row>
    <row r="873" spans="1:6">
      <c r="A873" s="77" t="s">
        <v>1390</v>
      </c>
      <c r="F873" s="175" t="s">
        <v>1374</v>
      </c>
    </row>
    <row r="874" spans="1:6">
      <c r="A874" s="77" t="s">
        <v>1225</v>
      </c>
      <c r="F874" s="175" t="s">
        <v>1376</v>
      </c>
    </row>
    <row r="875" spans="1:6">
      <c r="A875" s="77" t="s">
        <v>1644</v>
      </c>
      <c r="F875" s="175" t="s">
        <v>1379</v>
      </c>
    </row>
    <row r="876" spans="1:6">
      <c r="A876" s="77" t="s">
        <v>759</v>
      </c>
      <c r="F876" s="175" t="s">
        <v>1382</v>
      </c>
    </row>
    <row r="877" spans="1:6">
      <c r="A877" s="77" t="s">
        <v>761</v>
      </c>
      <c r="F877" s="175" t="s">
        <v>1383</v>
      </c>
    </row>
    <row r="878" spans="1:6">
      <c r="A878" s="77" t="s">
        <v>869</v>
      </c>
      <c r="F878" s="175" t="s">
        <v>1384</v>
      </c>
    </row>
    <row r="879" spans="1:6">
      <c r="A879" s="77" t="s">
        <v>870</v>
      </c>
      <c r="F879" s="175" t="s">
        <v>1385</v>
      </c>
    </row>
    <row r="880" spans="1:6">
      <c r="A880" s="77" t="s">
        <v>1460</v>
      </c>
      <c r="F880" s="175" t="s">
        <v>1387</v>
      </c>
    </row>
    <row r="881" spans="1:6">
      <c r="A881" s="77" t="s">
        <v>1463</v>
      </c>
      <c r="F881" s="175" t="s">
        <v>1388</v>
      </c>
    </row>
    <row r="882" spans="1:6">
      <c r="A882" s="77" t="s">
        <v>1062</v>
      </c>
      <c r="F882" s="175" t="s">
        <v>1389</v>
      </c>
    </row>
    <row r="883" spans="1:6">
      <c r="A883" s="82" t="s">
        <v>1063</v>
      </c>
      <c r="F883" s="175" t="s">
        <v>1390</v>
      </c>
    </row>
    <row r="884" spans="1:6">
      <c r="A884" s="82" t="s">
        <v>1613</v>
      </c>
      <c r="F884" s="175" t="s">
        <v>1393</v>
      </c>
    </row>
    <row r="885" spans="1:6">
      <c r="A885" s="82" t="s">
        <v>1116</v>
      </c>
      <c r="F885" s="175" t="s">
        <v>1394</v>
      </c>
    </row>
    <row r="886" spans="1:6">
      <c r="A886" s="82" t="s">
        <v>186</v>
      </c>
      <c r="F886" s="175" t="s">
        <v>1395</v>
      </c>
    </row>
    <row r="887" spans="1:6">
      <c r="A887" s="82" t="s">
        <v>190</v>
      </c>
      <c r="F887" s="175" t="s">
        <v>1396</v>
      </c>
    </row>
    <row r="888" spans="1:6">
      <c r="A888" s="82" t="s">
        <v>196</v>
      </c>
      <c r="F888" s="175" t="s">
        <v>1397</v>
      </c>
    </row>
    <row r="889" spans="1:6">
      <c r="A889" s="82" t="s">
        <v>197</v>
      </c>
      <c r="F889" s="175" t="s">
        <v>1398</v>
      </c>
    </row>
    <row r="890" spans="1:6">
      <c r="A890" s="82" t="s">
        <v>1837</v>
      </c>
      <c r="F890" s="175" t="s">
        <v>1399</v>
      </c>
    </row>
    <row r="891" spans="1:6">
      <c r="A891" s="82" t="s">
        <v>1486</v>
      </c>
      <c r="F891" s="175" t="s">
        <v>1401</v>
      </c>
    </row>
    <row r="892" spans="1:6">
      <c r="A892" s="82" t="s">
        <v>1100</v>
      </c>
      <c r="F892" s="175" t="s">
        <v>1402</v>
      </c>
    </row>
    <row r="893" spans="1:6">
      <c r="A893" s="82" t="s">
        <v>1172</v>
      </c>
      <c r="F893" s="175" t="s">
        <v>1403</v>
      </c>
    </row>
    <row r="894" spans="1:6">
      <c r="A894" s="82" t="s">
        <v>1283</v>
      </c>
      <c r="F894" s="175" t="s">
        <v>1405</v>
      </c>
    </row>
    <row r="895" spans="1:6">
      <c r="A895" s="82" t="s">
        <v>695</v>
      </c>
      <c r="F895" s="175" t="s">
        <v>1406</v>
      </c>
    </row>
    <row r="896" spans="1:6">
      <c r="A896" s="82" t="s">
        <v>696</v>
      </c>
      <c r="F896" s="175" t="s">
        <v>1407</v>
      </c>
    </row>
    <row r="897" spans="1:6">
      <c r="A897" s="82" t="s">
        <v>630</v>
      </c>
      <c r="F897" s="175" t="s">
        <v>1411</v>
      </c>
    </row>
    <row r="898" spans="1:6">
      <c r="A898" s="82" t="s">
        <v>632</v>
      </c>
      <c r="F898" s="175" t="s">
        <v>1412</v>
      </c>
    </row>
    <row r="899" spans="1:6">
      <c r="A899" s="82" t="s">
        <v>1106</v>
      </c>
      <c r="F899" s="175" t="s">
        <v>1413</v>
      </c>
    </row>
    <row r="900" spans="1:6">
      <c r="A900" s="82" t="s">
        <v>1573</v>
      </c>
      <c r="F900" s="175" t="s">
        <v>1415</v>
      </c>
    </row>
    <row r="901" spans="1:6">
      <c r="A901" s="82" t="s">
        <v>1780</v>
      </c>
      <c r="F901" s="175" t="s">
        <v>1416</v>
      </c>
    </row>
    <row r="902" spans="1:6">
      <c r="A902" s="82" t="s">
        <v>1133</v>
      </c>
      <c r="F902" s="175" t="s">
        <v>1419</v>
      </c>
    </row>
    <row r="903" spans="1:6">
      <c r="A903" s="82" t="s">
        <v>1131</v>
      </c>
      <c r="F903" s="175" t="s">
        <v>1420</v>
      </c>
    </row>
    <row r="904" spans="1:6">
      <c r="A904" s="82" t="s">
        <v>1833</v>
      </c>
      <c r="F904" s="175" t="s">
        <v>1422</v>
      </c>
    </row>
    <row r="905" spans="1:6">
      <c r="A905" s="82" t="s">
        <v>465</v>
      </c>
      <c r="F905" s="175" t="s">
        <v>1423</v>
      </c>
    </row>
    <row r="906" spans="1:6">
      <c r="A906" s="82" t="s">
        <v>452</v>
      </c>
      <c r="F906" s="175" t="s">
        <v>1424</v>
      </c>
    </row>
    <row r="907" spans="1:6">
      <c r="A907" s="82" t="s">
        <v>457</v>
      </c>
      <c r="F907" s="175" t="s">
        <v>1425</v>
      </c>
    </row>
    <row r="908" spans="1:6">
      <c r="A908" s="82" t="s">
        <v>857</v>
      </c>
      <c r="F908" s="175" t="s">
        <v>1428</v>
      </c>
    </row>
    <row r="909" spans="1:6">
      <c r="A909" s="82" t="s">
        <v>720</v>
      </c>
      <c r="F909" s="175" t="s">
        <v>1429</v>
      </c>
    </row>
    <row r="910" spans="1:6">
      <c r="A910" s="82" t="s">
        <v>369</v>
      </c>
      <c r="F910" s="175" t="s">
        <v>1433</v>
      </c>
    </row>
    <row r="911" spans="1:6">
      <c r="A911" s="82" t="s">
        <v>1098</v>
      </c>
      <c r="F911" s="175" t="s">
        <v>1435</v>
      </c>
    </row>
    <row r="912" spans="1:6">
      <c r="A912" s="82" t="s">
        <v>550</v>
      </c>
      <c r="F912" s="175" t="s">
        <v>1437</v>
      </c>
    </row>
    <row r="913" spans="1:6">
      <c r="A913" s="82" t="s">
        <v>1055</v>
      </c>
      <c r="F913" s="175" t="s">
        <v>1438</v>
      </c>
    </row>
    <row r="914" spans="1:6">
      <c r="A914" s="82" t="s">
        <v>1054</v>
      </c>
      <c r="F914" s="175" t="s">
        <v>1439</v>
      </c>
    </row>
    <row r="915" spans="1:6">
      <c r="A915" s="82" t="s">
        <v>814</v>
      </c>
      <c r="F915" s="175" t="s">
        <v>1441</v>
      </c>
    </row>
    <row r="916" spans="1:6">
      <c r="A916" s="82" t="s">
        <v>1101</v>
      </c>
      <c r="F916" s="175" t="s">
        <v>1443</v>
      </c>
    </row>
    <row r="917" spans="1:6">
      <c r="A917" s="82" t="s">
        <v>787</v>
      </c>
      <c r="F917" s="175" t="s">
        <v>1446</v>
      </c>
    </row>
    <row r="918" spans="1:6">
      <c r="A918" s="82" t="s">
        <v>788</v>
      </c>
      <c r="F918" s="175" t="s">
        <v>1447</v>
      </c>
    </row>
    <row r="919" spans="1:6">
      <c r="A919" s="82" t="s">
        <v>1045</v>
      </c>
      <c r="F919" s="175" t="s">
        <v>1449</v>
      </c>
    </row>
    <row r="920" spans="1:6">
      <c r="A920" s="82" t="s">
        <v>1046</v>
      </c>
      <c r="F920" s="175" t="s">
        <v>1450</v>
      </c>
    </row>
    <row r="921" spans="1:6">
      <c r="A921" s="82" t="s">
        <v>747</v>
      </c>
      <c r="F921" s="175" t="s">
        <v>1452</v>
      </c>
    </row>
    <row r="922" spans="1:6">
      <c r="A922" s="82" t="s">
        <v>867</v>
      </c>
      <c r="F922" s="175" t="s">
        <v>1453</v>
      </c>
    </row>
    <row r="923" spans="1:6">
      <c r="A923" s="82" t="s">
        <v>383</v>
      </c>
      <c r="F923" s="175" t="s">
        <v>1456</v>
      </c>
    </row>
    <row r="924" spans="1:6">
      <c r="A924" s="82" t="s">
        <v>943</v>
      </c>
      <c r="F924" s="175" t="s">
        <v>1457</v>
      </c>
    </row>
    <row r="925" spans="1:6">
      <c r="A925" s="82" t="s">
        <v>944</v>
      </c>
      <c r="F925" s="175" t="s">
        <v>1459</v>
      </c>
    </row>
    <row r="926" spans="1:6">
      <c r="A926" s="82" t="s">
        <v>1207</v>
      </c>
      <c r="F926" s="175" t="s">
        <v>1460</v>
      </c>
    </row>
    <row r="927" spans="1:6">
      <c r="A927" s="82" t="s">
        <v>923</v>
      </c>
      <c r="F927" s="175" t="s">
        <v>1463</v>
      </c>
    </row>
    <row r="928" spans="1:6">
      <c r="A928" s="82" t="s">
        <v>722</v>
      </c>
      <c r="F928" s="175" t="s">
        <v>1464</v>
      </c>
    </row>
    <row r="929" spans="1:6">
      <c r="A929" s="82" t="s">
        <v>1459</v>
      </c>
      <c r="F929" s="175" t="s">
        <v>1467</v>
      </c>
    </row>
    <row r="930" spans="1:6">
      <c r="A930" s="82" t="s">
        <v>915</v>
      </c>
      <c r="F930" s="175" t="s">
        <v>1468</v>
      </c>
    </row>
    <row r="931" spans="1:6">
      <c r="A931" s="82" t="s">
        <v>1769</v>
      </c>
      <c r="F931" s="175" t="s">
        <v>1470</v>
      </c>
    </row>
    <row r="932" spans="1:6">
      <c r="A932" s="82" t="s">
        <v>735</v>
      </c>
      <c r="F932" s="175" t="s">
        <v>1472</v>
      </c>
    </row>
    <row r="933" spans="1:6">
      <c r="A933" s="82" t="s">
        <v>633</v>
      </c>
      <c r="F933" s="175" t="s">
        <v>1474</v>
      </c>
    </row>
    <row r="934" spans="1:6">
      <c r="A934" s="82" t="s">
        <v>840</v>
      </c>
      <c r="F934" s="175" t="s">
        <v>1477</v>
      </c>
    </row>
    <row r="935" spans="1:6">
      <c r="A935" s="82" t="s">
        <v>1134</v>
      </c>
      <c r="F935" s="175" t="s">
        <v>1480</v>
      </c>
    </row>
    <row r="936" spans="1:6">
      <c r="A936" s="82" t="s">
        <v>713</v>
      </c>
      <c r="F936" s="175" t="s">
        <v>1482</v>
      </c>
    </row>
    <row r="937" spans="1:6">
      <c r="A937" s="82" t="s">
        <v>1611</v>
      </c>
      <c r="F937" s="175" t="s">
        <v>1484</v>
      </c>
    </row>
    <row r="938" spans="1:6">
      <c r="A938" s="82" t="s">
        <v>1492</v>
      </c>
      <c r="F938" s="175" t="s">
        <v>1486</v>
      </c>
    </row>
    <row r="939" spans="1:6">
      <c r="A939" s="82" t="s">
        <v>1076</v>
      </c>
      <c r="F939" s="175" t="s">
        <v>1488</v>
      </c>
    </row>
    <row r="940" spans="1:6">
      <c r="A940" s="82" t="s">
        <v>1072</v>
      </c>
      <c r="F940" s="175" t="s">
        <v>1489</v>
      </c>
    </row>
    <row r="941" spans="1:6">
      <c r="A941" s="82" t="s">
        <v>1074</v>
      </c>
      <c r="F941" s="175" t="s">
        <v>1491</v>
      </c>
    </row>
    <row r="942" spans="1:6">
      <c r="A942" s="82" t="s">
        <v>1628</v>
      </c>
      <c r="F942" s="175" t="s">
        <v>1492</v>
      </c>
    </row>
    <row r="943" spans="1:6">
      <c r="A943" s="82" t="s">
        <v>1642</v>
      </c>
      <c r="F943" s="175" t="s">
        <v>1494</v>
      </c>
    </row>
    <row r="944" spans="1:6">
      <c r="A944" s="87" t="s">
        <v>1623</v>
      </c>
      <c r="F944" s="175" t="s">
        <v>1496</v>
      </c>
    </row>
    <row r="945" spans="1:6">
      <c r="A945" s="87" t="s">
        <v>659</v>
      </c>
      <c r="F945" s="175" t="s">
        <v>1497</v>
      </c>
    </row>
    <row r="946" spans="1:6">
      <c r="A946" s="87" t="s">
        <v>1722</v>
      </c>
      <c r="F946" s="175" t="s">
        <v>1498</v>
      </c>
    </row>
    <row r="947" spans="1:6">
      <c r="A947" s="87" t="s">
        <v>1305</v>
      </c>
      <c r="F947" s="175" t="s">
        <v>1499</v>
      </c>
    </row>
    <row r="948" spans="1:6">
      <c r="A948" s="87" t="s">
        <v>588</v>
      </c>
      <c r="F948" s="175" t="s">
        <v>1500</v>
      </c>
    </row>
    <row r="949" spans="1:6">
      <c r="A949" s="87" t="s">
        <v>756</v>
      </c>
      <c r="F949" s="175" t="s">
        <v>1501</v>
      </c>
    </row>
    <row r="950" spans="1:6">
      <c r="A950" s="87" t="s">
        <v>984</v>
      </c>
      <c r="F950" s="175" t="s">
        <v>1502</v>
      </c>
    </row>
    <row r="951" spans="1:6">
      <c r="A951" s="82" t="s">
        <v>1334</v>
      </c>
      <c r="F951" s="175" t="s">
        <v>1503</v>
      </c>
    </row>
    <row r="952" spans="1:6">
      <c r="A952" s="82" t="s">
        <v>962</v>
      </c>
      <c r="F952" s="175" t="s">
        <v>1505</v>
      </c>
    </row>
    <row r="953" spans="1:6">
      <c r="A953" s="82" t="s">
        <v>1580</v>
      </c>
      <c r="F953" s="175" t="s">
        <v>1506</v>
      </c>
    </row>
    <row r="954" spans="1:6">
      <c r="A954" s="82" t="s">
        <v>742</v>
      </c>
      <c r="F954" s="175" t="s">
        <v>1508</v>
      </c>
    </row>
    <row r="955" spans="1:6">
      <c r="A955" s="82" t="s">
        <v>739</v>
      </c>
      <c r="F955" s="175" t="s">
        <v>1510</v>
      </c>
    </row>
    <row r="956" spans="1:6">
      <c r="A956" s="82" t="s">
        <v>1352</v>
      </c>
      <c r="F956" s="175" t="s">
        <v>1512</v>
      </c>
    </row>
    <row r="957" spans="1:6">
      <c r="A957" s="82" t="s">
        <v>1354</v>
      </c>
      <c r="F957" s="175" t="s">
        <v>1515</v>
      </c>
    </row>
    <row r="958" spans="1:6">
      <c r="A958" s="82" t="s">
        <v>1836</v>
      </c>
      <c r="F958" s="175" t="s">
        <v>1518</v>
      </c>
    </row>
    <row r="959" spans="1:6">
      <c r="A959" s="82" t="s">
        <v>352</v>
      </c>
      <c r="F959" s="175" t="s">
        <v>1521</v>
      </c>
    </row>
    <row r="960" spans="1:6">
      <c r="A960" s="82" t="s">
        <v>355</v>
      </c>
      <c r="F960" s="175" t="s">
        <v>1522</v>
      </c>
    </row>
    <row r="961" spans="1:6">
      <c r="A961" s="82" t="s">
        <v>353</v>
      </c>
      <c r="F961" s="175" t="s">
        <v>1523</v>
      </c>
    </row>
    <row r="962" spans="1:6">
      <c r="A962" s="82" t="s">
        <v>605</v>
      </c>
      <c r="F962" s="175" t="s">
        <v>1525</v>
      </c>
    </row>
    <row r="963" spans="1:6">
      <c r="A963" s="82" t="s">
        <v>606</v>
      </c>
      <c r="F963" s="175" t="s">
        <v>1527</v>
      </c>
    </row>
    <row r="964" spans="1:6">
      <c r="A964" s="82" t="s">
        <v>345</v>
      </c>
      <c r="F964" s="175" t="s">
        <v>1529</v>
      </c>
    </row>
    <row r="965" spans="1:6">
      <c r="A965" s="82" t="s">
        <v>350</v>
      </c>
      <c r="F965" s="175" t="s">
        <v>1531</v>
      </c>
    </row>
    <row r="966" spans="1:6">
      <c r="A966" s="82" t="s">
        <v>646</v>
      </c>
      <c r="F966" s="175" t="s">
        <v>1532</v>
      </c>
    </row>
    <row r="967" spans="1:6">
      <c r="A967" s="82" t="s">
        <v>1328</v>
      </c>
      <c r="F967" s="175" t="s">
        <v>1534</v>
      </c>
    </row>
    <row r="968" spans="1:6">
      <c r="A968" s="82" t="s">
        <v>670</v>
      </c>
      <c r="F968" s="175" t="s">
        <v>1537</v>
      </c>
    </row>
    <row r="969" spans="1:6">
      <c r="A969" s="82" t="s">
        <v>1744</v>
      </c>
      <c r="F969" s="175" t="s">
        <v>1539</v>
      </c>
    </row>
    <row r="970" spans="1:6">
      <c r="A970" s="82" t="s">
        <v>674</v>
      </c>
      <c r="F970" s="175" t="s">
        <v>1542</v>
      </c>
    </row>
    <row r="971" spans="1:6">
      <c r="A971" s="82" t="s">
        <v>637</v>
      </c>
      <c r="F971" s="175" t="s">
        <v>1543</v>
      </c>
    </row>
    <row r="972" spans="1:6">
      <c r="A972" s="82" t="s">
        <v>640</v>
      </c>
      <c r="F972" s="175" t="s">
        <v>1544</v>
      </c>
    </row>
    <row r="973" spans="1:6">
      <c r="A973" s="82" t="s">
        <v>1713</v>
      </c>
      <c r="F973" s="175" t="s">
        <v>1545</v>
      </c>
    </row>
    <row r="974" spans="1:6">
      <c r="A974" s="82" t="s">
        <v>1052</v>
      </c>
      <c r="F974" s="175" t="s">
        <v>1546</v>
      </c>
    </row>
    <row r="975" spans="1:6">
      <c r="A975" s="82" t="s">
        <v>1656</v>
      </c>
      <c r="F975" s="175" t="s">
        <v>1547</v>
      </c>
    </row>
    <row r="976" spans="1:6">
      <c r="A976" s="82" t="s">
        <v>511</v>
      </c>
      <c r="F976" s="175" t="s">
        <v>1549</v>
      </c>
    </row>
    <row r="977" spans="1:6">
      <c r="A977" s="92" t="s">
        <v>851</v>
      </c>
      <c r="F977" s="175" t="s">
        <v>1551</v>
      </c>
    </row>
    <row r="978" spans="1:6">
      <c r="A978" s="92" t="s">
        <v>993</v>
      </c>
      <c r="F978" s="175" t="s">
        <v>1552</v>
      </c>
    </row>
    <row r="979" spans="1:6">
      <c r="A979" s="87" t="s">
        <v>624</v>
      </c>
      <c r="F979" s="175" t="s">
        <v>1553</v>
      </c>
    </row>
    <row r="980" spans="1:6">
      <c r="A980" s="82" t="s">
        <v>1577</v>
      </c>
      <c r="F980" s="175" t="s">
        <v>1556</v>
      </c>
    </row>
    <row r="981" spans="1:6">
      <c r="A981" s="82" t="s">
        <v>1534</v>
      </c>
      <c r="F981" s="175" t="s">
        <v>1558</v>
      </c>
    </row>
    <row r="982" spans="1:6">
      <c r="A982" s="82" t="s">
        <v>1159</v>
      </c>
      <c r="F982" s="175" t="s">
        <v>1559</v>
      </c>
    </row>
    <row r="983" spans="1:6">
      <c r="A983" s="87" t="s">
        <v>817</v>
      </c>
      <c r="F983" s="175" t="s">
        <v>1560</v>
      </c>
    </row>
    <row r="984" spans="1:6">
      <c r="A984" s="113" t="s">
        <v>165</v>
      </c>
      <c r="F984" s="175" t="s">
        <v>1562</v>
      </c>
    </row>
    <row r="985" spans="1:6">
      <c r="A985" s="87" t="s">
        <v>1702</v>
      </c>
      <c r="F985" s="175" t="s">
        <v>1563</v>
      </c>
    </row>
    <row r="986" spans="1:6">
      <c r="A986" s="87" t="s">
        <v>1286</v>
      </c>
      <c r="F986" s="175" t="s">
        <v>1564</v>
      </c>
    </row>
    <row r="987" spans="1:6">
      <c r="A987" s="87" t="s">
        <v>856</v>
      </c>
      <c r="F987" s="175" t="s">
        <v>1565</v>
      </c>
    </row>
    <row r="988" spans="1:6">
      <c r="A988" s="87" t="s">
        <v>1731</v>
      </c>
      <c r="F988" s="175" t="s">
        <v>1566</v>
      </c>
    </row>
    <row r="989" spans="1:6">
      <c r="A989" s="87" t="s">
        <v>557</v>
      </c>
      <c r="F989" s="175" t="s">
        <v>1568</v>
      </c>
    </row>
    <row r="990" spans="1:6">
      <c r="A990" s="133" t="s">
        <v>802</v>
      </c>
      <c r="F990" s="175" t="s">
        <v>1569</v>
      </c>
    </row>
    <row r="991" spans="1:6">
      <c r="A991" s="133" t="s">
        <v>972</v>
      </c>
      <c r="F991" s="175" t="s">
        <v>1571</v>
      </c>
    </row>
    <row r="992" spans="1:6">
      <c r="A992" s="133" t="s">
        <v>800</v>
      </c>
      <c r="F992" s="175" t="s">
        <v>1572</v>
      </c>
    </row>
    <row r="993" spans="1:6">
      <c r="A993" s="133" t="s">
        <v>1717</v>
      </c>
      <c r="F993" s="175" t="s">
        <v>1573</v>
      </c>
    </row>
    <row r="994" spans="1:6">
      <c r="A994" s="133" t="s">
        <v>1321</v>
      </c>
      <c r="F994" s="175" t="s">
        <v>1575</v>
      </c>
    </row>
    <row r="995" spans="1:6">
      <c r="A995" s="133" t="s">
        <v>1749</v>
      </c>
      <c r="F995" s="175" t="s">
        <v>1576</v>
      </c>
    </row>
    <row r="996" spans="1:6">
      <c r="A996" s="133" t="s">
        <v>1748</v>
      </c>
      <c r="F996" s="175" t="s">
        <v>1577</v>
      </c>
    </row>
    <row r="997" spans="1:6">
      <c r="A997" s="133" t="s">
        <v>1751</v>
      </c>
      <c r="F997" s="175" t="s">
        <v>1578</v>
      </c>
    </row>
    <row r="998" spans="1:6">
      <c r="A998" s="133" t="s">
        <v>1750</v>
      </c>
      <c r="F998" s="175" t="s">
        <v>1579</v>
      </c>
    </row>
    <row r="999" spans="1:6">
      <c r="A999" s="137" t="s">
        <v>102</v>
      </c>
      <c r="F999" s="175" t="s">
        <v>1580</v>
      </c>
    </row>
    <row r="1000" spans="1:6">
      <c r="A1000" s="137" t="s">
        <v>1563</v>
      </c>
      <c r="F1000" s="175" t="s">
        <v>1581</v>
      </c>
    </row>
    <row r="1001" spans="1:6">
      <c r="A1001" s="137" t="s">
        <v>668</v>
      </c>
      <c r="F1001" s="175" t="s">
        <v>1582</v>
      </c>
    </row>
    <row r="1002" spans="1:6">
      <c r="A1002" s="137" t="s">
        <v>910</v>
      </c>
      <c r="F1002" s="175" t="s">
        <v>1583</v>
      </c>
    </row>
    <row r="1003" spans="1:6">
      <c r="A1003" s="137" t="s">
        <v>909</v>
      </c>
      <c r="F1003" s="175" t="s">
        <v>1584</v>
      </c>
    </row>
    <row r="1004" spans="1:6">
      <c r="A1004" s="137" t="s">
        <v>908</v>
      </c>
      <c r="F1004" s="175" t="s">
        <v>1586</v>
      </c>
    </row>
    <row r="1005" spans="1:6">
      <c r="A1005" s="137" t="s">
        <v>460</v>
      </c>
      <c r="F1005" s="175" t="s">
        <v>1587</v>
      </c>
    </row>
    <row r="1006" spans="1:6">
      <c r="A1006" s="137" t="s">
        <v>458</v>
      </c>
      <c r="F1006" s="175" t="s">
        <v>1588</v>
      </c>
    </row>
    <row r="1007" spans="1:6">
      <c r="A1007" s="137" t="s">
        <v>620</v>
      </c>
      <c r="F1007" s="175" t="s">
        <v>1589</v>
      </c>
    </row>
    <row r="1008" spans="1:6">
      <c r="A1008" s="137" t="s">
        <v>622</v>
      </c>
      <c r="F1008" s="175" t="s">
        <v>1590</v>
      </c>
    </row>
    <row r="1009" spans="1:6">
      <c r="A1009" s="137" t="s">
        <v>1470</v>
      </c>
      <c r="F1009" s="175" t="s">
        <v>1591</v>
      </c>
    </row>
    <row r="1010" spans="1:6">
      <c r="A1010" s="137" t="s">
        <v>1659</v>
      </c>
      <c r="F1010" s="175" t="s">
        <v>1593</v>
      </c>
    </row>
    <row r="1011" spans="1:6">
      <c r="A1011" s="137" t="s">
        <v>1068</v>
      </c>
      <c r="F1011" s="175" t="s">
        <v>1594</v>
      </c>
    </row>
    <row r="1012" spans="1:6">
      <c r="A1012" s="137" t="s">
        <v>1464</v>
      </c>
      <c r="F1012" s="175" t="s">
        <v>1595</v>
      </c>
    </row>
    <row r="1013" spans="1:6">
      <c r="A1013" s="137" t="s">
        <v>1210</v>
      </c>
      <c r="F1013" s="175" t="s">
        <v>1596</v>
      </c>
    </row>
    <row r="1014" spans="1:6">
      <c r="A1014" s="137" t="s">
        <v>1211</v>
      </c>
      <c r="F1014" s="175" t="s">
        <v>1597</v>
      </c>
    </row>
    <row r="1015" spans="1:6">
      <c r="A1015" s="137" t="s">
        <v>961</v>
      </c>
      <c r="F1015" s="175" t="s">
        <v>1598</v>
      </c>
    </row>
    <row r="1016" spans="1:6">
      <c r="A1016" s="137" t="s">
        <v>584</v>
      </c>
      <c r="F1016" s="175" t="s">
        <v>1600</v>
      </c>
    </row>
    <row r="1017" spans="1:6">
      <c r="A1017" s="137" t="s">
        <v>681</v>
      </c>
      <c r="F1017" s="175" t="s">
        <v>1601</v>
      </c>
    </row>
    <row r="1018" spans="1:6">
      <c r="A1018" s="137" t="s">
        <v>594</v>
      </c>
      <c r="F1018" s="175" t="s">
        <v>1603</v>
      </c>
    </row>
    <row r="1019" spans="1:6">
      <c r="A1019" s="137" t="s">
        <v>592</v>
      </c>
      <c r="F1019" s="175" t="s">
        <v>1604</v>
      </c>
    </row>
    <row r="1020" spans="1:6">
      <c r="A1020" s="137" t="s">
        <v>733</v>
      </c>
      <c r="F1020" s="175" t="s">
        <v>1605</v>
      </c>
    </row>
    <row r="1021" spans="1:6">
      <c r="A1021" s="137" t="s">
        <v>809</v>
      </c>
      <c r="F1021" s="175" t="s">
        <v>1608</v>
      </c>
    </row>
    <row r="1022" spans="1:6">
      <c r="A1022" s="137" t="s">
        <v>1102</v>
      </c>
      <c r="F1022" s="175" t="s">
        <v>1610</v>
      </c>
    </row>
    <row r="1023" spans="1:6">
      <c r="A1023" s="137" t="s">
        <v>784</v>
      </c>
      <c r="F1023" s="175" t="s">
        <v>1611</v>
      </c>
    </row>
    <row r="1024" spans="1:6">
      <c r="A1024" s="137" t="s">
        <v>703</v>
      </c>
      <c r="F1024" s="175" t="s">
        <v>1613</v>
      </c>
    </row>
    <row r="1025" spans="1:6">
      <c r="A1025" s="137" t="s">
        <v>704</v>
      </c>
      <c r="F1025" s="175" t="s">
        <v>1614</v>
      </c>
    </row>
    <row r="1026" spans="1:6">
      <c r="A1026" s="137" t="s">
        <v>1163</v>
      </c>
      <c r="F1026" s="175" t="s">
        <v>1616</v>
      </c>
    </row>
    <row r="1027" spans="1:6">
      <c r="A1027" s="137" t="s">
        <v>724</v>
      </c>
      <c r="F1027" s="175" t="s">
        <v>1618</v>
      </c>
    </row>
    <row r="1028" spans="1:6">
      <c r="A1028" s="137" t="s">
        <v>649</v>
      </c>
      <c r="F1028" s="175" t="s">
        <v>1619</v>
      </c>
    </row>
    <row r="1029" spans="1:6">
      <c r="A1029" s="137" t="s">
        <v>1325</v>
      </c>
      <c r="F1029" s="175" t="s">
        <v>1620</v>
      </c>
    </row>
    <row r="1030" spans="1:6">
      <c r="A1030" s="137" t="s">
        <v>1088</v>
      </c>
      <c r="F1030" s="175" t="s">
        <v>1622</v>
      </c>
    </row>
    <row r="1031" spans="1:6">
      <c r="A1031" s="137" t="s">
        <v>1346</v>
      </c>
      <c r="F1031" s="175" t="s">
        <v>1623</v>
      </c>
    </row>
    <row r="1032" spans="1:6">
      <c r="A1032" s="137" t="s">
        <v>1760</v>
      </c>
      <c r="F1032" s="175" t="s">
        <v>1624</v>
      </c>
    </row>
    <row r="1033" spans="1:6">
      <c r="A1033" s="137" t="s">
        <v>723</v>
      </c>
      <c r="F1033" s="175" t="s">
        <v>1625</v>
      </c>
    </row>
    <row r="1034" spans="1:6">
      <c r="A1034" s="137" t="s">
        <v>1282</v>
      </c>
      <c r="F1034" s="175" t="s">
        <v>1627</v>
      </c>
    </row>
    <row r="1035" spans="1:6">
      <c r="A1035" s="137" t="s">
        <v>1738</v>
      </c>
      <c r="F1035" s="175" t="s">
        <v>1628</v>
      </c>
    </row>
    <row r="1036" spans="1:6">
      <c r="A1036" s="137" t="s">
        <v>445</v>
      </c>
      <c r="F1036" s="175" t="s">
        <v>1630</v>
      </c>
    </row>
    <row r="1037" spans="1:6">
      <c r="A1037" s="137" t="s">
        <v>1000</v>
      </c>
      <c r="F1037" s="175" t="s">
        <v>1631</v>
      </c>
    </row>
    <row r="1038" spans="1:6">
      <c r="A1038" s="137" t="s">
        <v>1527</v>
      </c>
      <c r="F1038" s="175" t="s">
        <v>1632</v>
      </c>
    </row>
    <row r="1039" spans="1:6">
      <c r="A1039" s="137" t="s">
        <v>1529</v>
      </c>
      <c r="F1039" s="175" t="s">
        <v>1633</v>
      </c>
    </row>
    <row r="1040" spans="1:6">
      <c r="A1040" s="137" t="s">
        <v>1523</v>
      </c>
      <c r="F1040" s="175" t="s">
        <v>1634</v>
      </c>
    </row>
    <row r="1041" spans="1:6">
      <c r="A1041" s="137" t="s">
        <v>1525</v>
      </c>
      <c r="F1041" s="175" t="s">
        <v>1635</v>
      </c>
    </row>
    <row r="1042" spans="1:6">
      <c r="A1042" s="137" t="s">
        <v>1730</v>
      </c>
      <c r="F1042" s="175" t="s">
        <v>1636</v>
      </c>
    </row>
    <row r="1043" spans="1:6">
      <c r="A1043" s="137" t="s">
        <v>1818</v>
      </c>
      <c r="F1043" s="175" t="s">
        <v>1637</v>
      </c>
    </row>
    <row r="1044" spans="1:6">
      <c r="A1044" s="137" t="s">
        <v>1820</v>
      </c>
      <c r="F1044" s="175" t="s">
        <v>1638</v>
      </c>
    </row>
    <row r="1045" spans="1:6">
      <c r="A1045" s="137" t="s">
        <v>1821</v>
      </c>
      <c r="F1045" s="175" t="s">
        <v>1640</v>
      </c>
    </row>
    <row r="1046" spans="1:6">
      <c r="A1046" s="137" t="s">
        <v>477</v>
      </c>
      <c r="F1046" s="175" t="s">
        <v>1642</v>
      </c>
    </row>
    <row r="1047" spans="1:6">
      <c r="A1047" s="137" t="s">
        <v>482</v>
      </c>
      <c r="F1047" s="175" t="s">
        <v>1643</v>
      </c>
    </row>
    <row r="1048" spans="1:6">
      <c r="A1048" s="137" t="s">
        <v>481</v>
      </c>
      <c r="F1048" s="175" t="s">
        <v>1644</v>
      </c>
    </row>
    <row r="1049" spans="1:6">
      <c r="A1049" s="137" t="s">
        <v>478</v>
      </c>
      <c r="F1049" s="175" t="s">
        <v>1645</v>
      </c>
    </row>
    <row r="1050" spans="1:6">
      <c r="A1050" s="137" t="s">
        <v>642</v>
      </c>
      <c r="F1050" s="175" t="s">
        <v>1647</v>
      </c>
    </row>
    <row r="1051" spans="1:6">
      <c r="A1051" s="137" t="s">
        <v>321</v>
      </c>
      <c r="F1051" s="175" t="s">
        <v>1648</v>
      </c>
    </row>
    <row r="1052" spans="1:6">
      <c r="A1052" s="137" t="s">
        <v>326</v>
      </c>
      <c r="F1052" s="175" t="s">
        <v>1649</v>
      </c>
    </row>
    <row r="1053" spans="1:6">
      <c r="A1053" s="137" t="s">
        <v>1057</v>
      </c>
      <c r="F1053" s="175" t="s">
        <v>1650</v>
      </c>
    </row>
    <row r="1054" spans="1:6">
      <c r="A1054" s="137" t="s">
        <v>1241</v>
      </c>
      <c r="F1054" s="175" t="s">
        <v>1651</v>
      </c>
    </row>
    <row r="1055" spans="1:6">
      <c r="A1055" s="137" t="s">
        <v>1590</v>
      </c>
      <c r="F1055" s="175" t="s">
        <v>1652</v>
      </c>
    </row>
    <row r="1056" spans="1:6">
      <c r="A1056" s="137" t="s">
        <v>1099</v>
      </c>
      <c r="F1056" s="175" t="s">
        <v>1653</v>
      </c>
    </row>
    <row r="1057" spans="1:6">
      <c r="A1057" s="137" t="s">
        <v>1245</v>
      </c>
      <c r="F1057" s="175" t="s">
        <v>1654</v>
      </c>
    </row>
    <row r="1058" spans="1:6">
      <c r="A1058" s="137" t="s">
        <v>1246</v>
      </c>
      <c r="F1058" s="175" t="s">
        <v>1656</v>
      </c>
    </row>
    <row r="1059" spans="1:6">
      <c r="A1059" s="137" t="s">
        <v>1571</v>
      </c>
      <c r="F1059" s="175" t="s">
        <v>1658</v>
      </c>
    </row>
    <row r="1060" spans="1:6">
      <c r="A1060" s="137" t="s">
        <v>1093</v>
      </c>
      <c r="F1060" s="175" t="s">
        <v>1659</v>
      </c>
    </row>
    <row r="1061" spans="1:6">
      <c r="A1061" s="137" t="s">
        <v>1858</v>
      </c>
      <c r="F1061" s="175" t="s">
        <v>1661</v>
      </c>
    </row>
    <row r="1062" spans="1:6">
      <c r="A1062" s="137" t="s">
        <v>1786</v>
      </c>
      <c r="F1062" s="175" t="s">
        <v>1663</v>
      </c>
    </row>
    <row r="1063" spans="1:6">
      <c r="A1063" s="137" t="s">
        <v>1788</v>
      </c>
      <c r="F1063" s="175" t="s">
        <v>1664</v>
      </c>
    </row>
    <row r="1064" spans="1:6">
      <c r="A1064" s="137" t="s">
        <v>1787</v>
      </c>
      <c r="F1064" s="175" t="s">
        <v>1666</v>
      </c>
    </row>
    <row r="1065" spans="1:6">
      <c r="A1065" s="137" t="s">
        <v>1141</v>
      </c>
      <c r="F1065" s="175" t="s">
        <v>1667</v>
      </c>
    </row>
    <row r="1066" spans="1:6">
      <c r="A1066" s="137" t="s">
        <v>1774</v>
      </c>
      <c r="F1066" s="175" t="s">
        <v>1669</v>
      </c>
    </row>
    <row r="1067" spans="1:6">
      <c r="A1067" s="137" t="s">
        <v>1776</v>
      </c>
      <c r="F1067" s="175" t="s">
        <v>1670</v>
      </c>
    </row>
    <row r="1068" spans="1:6">
      <c r="A1068" s="137" t="s">
        <v>1506</v>
      </c>
      <c r="F1068" s="175" t="s">
        <v>1671</v>
      </c>
    </row>
    <row r="1069" spans="1:6">
      <c r="A1069" s="137" t="s">
        <v>1004</v>
      </c>
      <c r="F1069" s="175" t="s">
        <v>1672</v>
      </c>
    </row>
    <row r="1070" spans="1:6">
      <c r="A1070" s="137" t="s">
        <v>567</v>
      </c>
      <c r="F1070" s="175" t="s">
        <v>1673</v>
      </c>
    </row>
    <row r="1071" spans="1:6">
      <c r="A1071" s="137" t="s">
        <v>569</v>
      </c>
      <c r="F1071" s="175" t="s">
        <v>1674</v>
      </c>
    </row>
    <row r="1072" spans="1:6">
      <c r="A1072" s="137" t="s">
        <v>697</v>
      </c>
      <c r="F1072" s="175" t="s">
        <v>1675</v>
      </c>
    </row>
    <row r="1073" spans="1:6">
      <c r="A1073" s="137" t="s">
        <v>798</v>
      </c>
      <c r="F1073" s="175" t="s">
        <v>1676</v>
      </c>
    </row>
    <row r="1074" spans="1:6">
      <c r="A1074" s="137" t="s">
        <v>1243</v>
      </c>
      <c r="F1074" s="175" t="s">
        <v>1678</v>
      </c>
    </row>
    <row r="1075" spans="1:6">
      <c r="A1075" s="137" t="s">
        <v>1244</v>
      </c>
      <c r="F1075" s="175" t="s">
        <v>1679</v>
      </c>
    </row>
    <row r="1076" spans="1:6">
      <c r="A1076" s="137" t="s">
        <v>1397</v>
      </c>
      <c r="F1076" s="175" t="s">
        <v>1681</v>
      </c>
    </row>
    <row r="1077" spans="1:6">
      <c r="A1077" s="137" t="s">
        <v>901</v>
      </c>
      <c r="F1077" s="175" t="s">
        <v>1682</v>
      </c>
    </row>
    <row r="1078" spans="1:6">
      <c r="A1078" s="137" t="s">
        <v>547</v>
      </c>
      <c r="F1078" s="175" t="s">
        <v>1684</v>
      </c>
    </row>
    <row r="1079" spans="1:6">
      <c r="A1079" s="137" t="s">
        <v>1406</v>
      </c>
      <c r="F1079" s="175" t="s">
        <v>1685</v>
      </c>
    </row>
    <row r="1080" spans="1:6">
      <c r="A1080" s="137" t="s">
        <v>1446</v>
      </c>
      <c r="F1080" s="175" t="s">
        <v>1687</v>
      </c>
    </row>
    <row r="1081" spans="1:6">
      <c r="A1081" s="137" t="s">
        <v>1619</v>
      </c>
      <c r="F1081" s="175" t="s">
        <v>1688</v>
      </c>
    </row>
    <row r="1082" spans="1:6">
      <c r="A1082" s="137" t="s">
        <v>987</v>
      </c>
      <c r="F1082" s="175" t="s">
        <v>1690</v>
      </c>
    </row>
    <row r="1083" spans="1:6">
      <c r="A1083" s="137" t="s">
        <v>1620</v>
      </c>
      <c r="F1083" s="175" t="s">
        <v>1692</v>
      </c>
    </row>
    <row r="1084" spans="1:6">
      <c r="A1084" s="137" t="s">
        <v>1622</v>
      </c>
      <c r="F1084" s="175" t="s">
        <v>1694</v>
      </c>
    </row>
    <row r="1085" spans="1:6">
      <c r="A1085" s="137" t="s">
        <v>1080</v>
      </c>
      <c r="F1085" s="175" t="s">
        <v>1695</v>
      </c>
    </row>
    <row r="1086" spans="1:6">
      <c r="A1086" s="137" t="s">
        <v>803</v>
      </c>
      <c r="F1086" s="175" t="s">
        <v>1696</v>
      </c>
    </row>
    <row r="1087" spans="1:6">
      <c r="A1087" s="137" t="s">
        <v>693</v>
      </c>
      <c r="F1087" s="175" t="s">
        <v>1698</v>
      </c>
    </row>
    <row r="1088" spans="1:6">
      <c r="A1088" s="137" t="s">
        <v>1360</v>
      </c>
      <c r="F1088" s="175" t="s">
        <v>1700</v>
      </c>
    </row>
    <row r="1089" spans="1:6">
      <c r="A1089" s="137" t="s">
        <v>846</v>
      </c>
      <c r="F1089" s="175" t="s">
        <v>1702</v>
      </c>
    </row>
    <row r="1090" spans="1:6">
      <c r="A1090" s="137" t="s">
        <v>1146</v>
      </c>
      <c r="F1090" s="175" t="s">
        <v>1704</v>
      </c>
    </row>
    <row r="1091" spans="1:6">
      <c r="A1091" s="137" t="s">
        <v>1405</v>
      </c>
      <c r="F1091" s="175" t="s">
        <v>1705</v>
      </c>
    </row>
    <row r="1092" spans="1:6">
      <c r="A1092" s="137" t="s">
        <v>1472</v>
      </c>
      <c r="F1092" s="175" t="s">
        <v>1707</v>
      </c>
    </row>
    <row r="1093" spans="1:6">
      <c r="A1093" s="137" t="s">
        <v>1505</v>
      </c>
      <c r="F1093" s="175" t="s">
        <v>1708</v>
      </c>
    </row>
    <row r="1094" spans="1:6">
      <c r="A1094" s="137" t="s">
        <v>899</v>
      </c>
      <c r="F1094" s="175" t="s">
        <v>1709</v>
      </c>
    </row>
    <row r="1095" spans="1:6">
      <c r="A1095" s="137" t="s">
        <v>1096</v>
      </c>
      <c r="F1095" s="175" t="s">
        <v>1710</v>
      </c>
    </row>
    <row r="1096" spans="1:6">
      <c r="A1096" s="137" t="s">
        <v>1192</v>
      </c>
      <c r="F1096" s="175" t="s">
        <v>1711</v>
      </c>
    </row>
    <row r="1097" spans="1:6">
      <c r="A1097" s="137" t="s">
        <v>1491</v>
      </c>
      <c r="F1097" s="175" t="s">
        <v>1712</v>
      </c>
    </row>
    <row r="1098" spans="1:6">
      <c r="A1098" s="137" t="s">
        <v>544</v>
      </c>
      <c r="F1098" s="175" t="s">
        <v>1713</v>
      </c>
    </row>
    <row r="1099" spans="1:6">
      <c r="A1099" s="137" t="s">
        <v>545</v>
      </c>
      <c r="F1099" s="175" t="s">
        <v>1714</v>
      </c>
    </row>
    <row r="1100" spans="1:6">
      <c r="A1100" s="137" t="s">
        <v>684</v>
      </c>
      <c r="F1100" s="175" t="s">
        <v>1715</v>
      </c>
    </row>
    <row r="1101" spans="1:6">
      <c r="A1101" s="137" t="s">
        <v>686</v>
      </c>
      <c r="F1101" s="175" t="s">
        <v>1716</v>
      </c>
    </row>
    <row r="1102" spans="1:6">
      <c r="A1102" s="142" t="s">
        <v>1342</v>
      </c>
      <c r="F1102" s="175" t="s">
        <v>1717</v>
      </c>
    </row>
    <row r="1103" spans="1:6">
      <c r="A1103" s="149" t="s">
        <v>671</v>
      </c>
      <c r="F1103" s="175" t="s">
        <v>1718</v>
      </c>
    </row>
    <row r="1104" spans="1:6">
      <c r="A1104" s="149" t="s">
        <v>1340</v>
      </c>
      <c r="F1104" s="175" t="s">
        <v>1719</v>
      </c>
    </row>
    <row r="1105" spans="1:6">
      <c r="A1105" s="149" t="s">
        <v>601</v>
      </c>
      <c r="F1105" s="175" t="s">
        <v>1720</v>
      </c>
    </row>
    <row r="1106" spans="1:6">
      <c r="A1106" s="149" t="s">
        <v>1081</v>
      </c>
      <c r="F1106" s="175" t="s">
        <v>1721</v>
      </c>
    </row>
    <row r="1107" spans="1:6">
      <c r="A1107" s="149" t="s">
        <v>609</v>
      </c>
      <c r="F1107" s="175" t="s">
        <v>1722</v>
      </c>
    </row>
    <row r="1108" spans="1:6">
      <c r="A1108" s="149" t="s">
        <v>1710</v>
      </c>
      <c r="F1108" s="175" t="s">
        <v>1723</v>
      </c>
    </row>
    <row r="1109" spans="1:6">
      <c r="A1109" s="149" t="s">
        <v>644</v>
      </c>
      <c r="F1109" s="175" t="s">
        <v>1724</v>
      </c>
    </row>
    <row r="1110" spans="1:6">
      <c r="A1110" s="149" t="s">
        <v>1694</v>
      </c>
      <c r="F1110" s="175" t="s">
        <v>1725</v>
      </c>
    </row>
    <row r="1111" spans="1:6">
      <c r="A1111" s="149" t="s">
        <v>1692</v>
      </c>
      <c r="F1111" s="175" t="s">
        <v>1726</v>
      </c>
    </row>
    <row r="1112" spans="1:6">
      <c r="A1112" s="149" t="s">
        <v>1023</v>
      </c>
      <c r="F1112" s="175" t="s">
        <v>1727</v>
      </c>
    </row>
    <row r="1113" spans="1:6">
      <c r="A1113" s="149" t="s">
        <v>1165</v>
      </c>
      <c r="F1113" s="175" t="s">
        <v>1729</v>
      </c>
    </row>
    <row r="1114" spans="1:6">
      <c r="A1114" s="149" t="s">
        <v>1164</v>
      </c>
      <c r="F1114" s="175" t="s">
        <v>1730</v>
      </c>
    </row>
    <row r="1115" spans="1:6">
      <c r="A1115" s="149" t="s">
        <v>1167</v>
      </c>
      <c r="F1115" s="175" t="s">
        <v>1731</v>
      </c>
    </row>
    <row r="1116" spans="1:6">
      <c r="A1116" s="149" t="s">
        <v>493</v>
      </c>
      <c r="F1116" s="175" t="s">
        <v>1732</v>
      </c>
    </row>
    <row r="1117" spans="1:6">
      <c r="A1117" s="149" t="s">
        <v>1798</v>
      </c>
      <c r="F1117" s="175" t="s">
        <v>1733</v>
      </c>
    </row>
    <row r="1118" spans="1:6">
      <c r="A1118" s="149" t="s">
        <v>1815</v>
      </c>
      <c r="F1118" s="175" t="s">
        <v>1734</v>
      </c>
    </row>
    <row r="1119" spans="1:6">
      <c r="A1119" s="149" t="s">
        <v>1104</v>
      </c>
      <c r="F1119" s="175" t="s">
        <v>1735</v>
      </c>
    </row>
    <row r="1120" spans="1:6">
      <c r="A1120" s="149" t="s">
        <v>251</v>
      </c>
      <c r="F1120" s="175" t="s">
        <v>1737</v>
      </c>
    </row>
    <row r="1121" spans="1:6">
      <c r="A1121" s="149" t="s">
        <v>249</v>
      </c>
      <c r="F1121" s="175" t="s">
        <v>1738</v>
      </c>
    </row>
    <row r="1122" spans="1:6">
      <c r="A1122" s="149" t="s">
        <v>78</v>
      </c>
      <c r="F1122" s="175" t="s">
        <v>1739</v>
      </c>
    </row>
    <row r="1123" spans="1:6">
      <c r="A1123" s="149" t="s">
        <v>80</v>
      </c>
      <c r="F1123" s="175" t="s">
        <v>1740</v>
      </c>
    </row>
    <row r="1124" spans="1:6">
      <c r="A1124" s="149" t="s">
        <v>935</v>
      </c>
      <c r="F1124" s="175" t="s">
        <v>1741</v>
      </c>
    </row>
    <row r="1125" spans="1:6">
      <c r="A1125" s="149" t="s">
        <v>804</v>
      </c>
      <c r="F1125" s="175" t="s">
        <v>1742</v>
      </c>
    </row>
    <row r="1126" spans="1:6">
      <c r="A1126" s="149" t="s">
        <v>1050</v>
      </c>
      <c r="F1126" s="175" t="s">
        <v>1744</v>
      </c>
    </row>
    <row r="1127" spans="1:6">
      <c r="A1127" s="149" t="s">
        <v>320</v>
      </c>
      <c r="F1127" s="175" t="s">
        <v>1745</v>
      </c>
    </row>
    <row r="1128" spans="1:6">
      <c r="A1128" s="149" t="s">
        <v>741</v>
      </c>
      <c r="F1128" s="175" t="s">
        <v>1746</v>
      </c>
    </row>
    <row r="1129" spans="1:6">
      <c r="A1129" s="149" t="s">
        <v>1415</v>
      </c>
      <c r="F1129" s="175" t="s">
        <v>1748</v>
      </c>
    </row>
    <row r="1130" spans="1:6">
      <c r="A1130" s="149" t="s">
        <v>242</v>
      </c>
      <c r="F1130" s="175" t="s">
        <v>1749</v>
      </c>
    </row>
    <row r="1131" spans="1:6">
      <c r="A1131" s="149" t="s">
        <v>1242</v>
      </c>
      <c r="F1131" s="175" t="s">
        <v>1750</v>
      </c>
    </row>
    <row r="1132" spans="1:6">
      <c r="A1132" s="149" t="s">
        <v>1290</v>
      </c>
      <c r="F1132" s="175" t="s">
        <v>1751</v>
      </c>
    </row>
    <row r="1133" spans="1:6">
      <c r="A1133" s="149" t="s">
        <v>1292</v>
      </c>
      <c r="F1133" s="175" t="s">
        <v>1752</v>
      </c>
    </row>
    <row r="1134" spans="1:6">
      <c r="A1134" s="149" t="s">
        <v>1291</v>
      </c>
      <c r="F1134" s="175" t="s">
        <v>1754</v>
      </c>
    </row>
    <row r="1135" spans="1:6">
      <c r="A1135" s="149" t="s">
        <v>1295</v>
      </c>
      <c r="F1135" s="175" t="s">
        <v>1755</v>
      </c>
    </row>
    <row r="1136" spans="1:6">
      <c r="A1136" s="149" t="s">
        <v>1293</v>
      </c>
      <c r="F1136" s="175" t="s">
        <v>1756</v>
      </c>
    </row>
    <row r="1137" spans="1:6">
      <c r="A1137" s="149" t="s">
        <v>1288</v>
      </c>
      <c r="F1137" s="175" t="s">
        <v>1758</v>
      </c>
    </row>
    <row r="1138" spans="1:6">
      <c r="A1138" s="149" t="s">
        <v>1294</v>
      </c>
      <c r="F1138" s="175" t="s">
        <v>1759</v>
      </c>
    </row>
    <row r="1139" spans="1:6">
      <c r="A1139" s="149" t="s">
        <v>1296</v>
      </c>
      <c r="F1139" s="175" t="s">
        <v>1760</v>
      </c>
    </row>
    <row r="1140" spans="1:6">
      <c r="A1140" s="149" t="s">
        <v>1289</v>
      </c>
      <c r="F1140" s="175" t="s">
        <v>1761</v>
      </c>
    </row>
    <row r="1141" spans="1:6">
      <c r="A1141" s="149" t="s">
        <v>780</v>
      </c>
      <c r="F1141" s="175" t="s">
        <v>1763</v>
      </c>
    </row>
    <row r="1142" spans="1:6">
      <c r="A1142" s="149" t="s">
        <v>1389</v>
      </c>
      <c r="F1142" s="175" t="s">
        <v>1765</v>
      </c>
    </row>
    <row r="1143" spans="1:6">
      <c r="A1143" s="149" t="s">
        <v>1239</v>
      </c>
      <c r="F1143" s="175" t="s">
        <v>1766</v>
      </c>
    </row>
    <row r="1144" spans="1:6">
      <c r="A1144" s="149" t="s">
        <v>407</v>
      </c>
      <c r="F1144" s="175" t="s">
        <v>1767</v>
      </c>
    </row>
    <row r="1145" spans="1:6">
      <c r="A1145" s="149" t="s">
        <v>410</v>
      </c>
      <c r="F1145" s="175" t="s">
        <v>1769</v>
      </c>
    </row>
    <row r="1146" spans="1:6">
      <c r="A1146" s="149" t="s">
        <v>1229</v>
      </c>
      <c r="F1146" s="175" t="s">
        <v>1770</v>
      </c>
    </row>
    <row r="1147" spans="1:6">
      <c r="A1147" s="149" t="s">
        <v>222</v>
      </c>
      <c r="F1147" s="175" t="s">
        <v>1771</v>
      </c>
    </row>
    <row r="1148" spans="1:6">
      <c r="A1148" s="149" t="s">
        <v>225</v>
      </c>
      <c r="F1148" s="175" t="s">
        <v>1773</v>
      </c>
    </row>
    <row r="1149" spans="1:6">
      <c r="A1149" s="149" t="s">
        <v>790</v>
      </c>
      <c r="F1149" s="175" t="s">
        <v>1774</v>
      </c>
    </row>
    <row r="1150" spans="1:6">
      <c r="A1150" s="149" t="s">
        <v>791</v>
      </c>
      <c r="F1150" s="175" t="s">
        <v>1776</v>
      </c>
    </row>
    <row r="1151" spans="1:6">
      <c r="A1151" s="149" t="s">
        <v>859</v>
      </c>
      <c r="F1151" s="175" t="s">
        <v>1777</v>
      </c>
    </row>
    <row r="1152" spans="1:6">
      <c r="A1152" s="149" t="s">
        <v>109</v>
      </c>
      <c r="F1152" s="175" t="s">
        <v>1779</v>
      </c>
    </row>
    <row r="1153" spans="1:6">
      <c r="A1153" s="149" t="s">
        <v>1065</v>
      </c>
      <c r="F1153" s="175" t="s">
        <v>1780</v>
      </c>
    </row>
    <row r="1154" spans="1:6">
      <c r="A1154" s="149" t="s">
        <v>1763</v>
      </c>
      <c r="F1154" s="175" t="s">
        <v>1781</v>
      </c>
    </row>
    <row r="1155" spans="1:6">
      <c r="A1155" s="149" t="s">
        <v>996</v>
      </c>
      <c r="F1155" s="175" t="s">
        <v>1782</v>
      </c>
    </row>
    <row r="1156" spans="1:6">
      <c r="A1156" s="149" t="s">
        <v>129</v>
      </c>
      <c r="F1156" s="175" t="s">
        <v>1783</v>
      </c>
    </row>
    <row r="1157" spans="1:6">
      <c r="A1157" s="149" t="s">
        <v>318</v>
      </c>
      <c r="F1157" s="175" t="s">
        <v>1784</v>
      </c>
    </row>
    <row r="1158" spans="1:6">
      <c r="A1158" s="149" t="s">
        <v>433</v>
      </c>
      <c r="F1158" s="175" t="s">
        <v>1786</v>
      </c>
    </row>
    <row r="1159" spans="1:6">
      <c r="A1159" s="149" t="s">
        <v>434</v>
      </c>
      <c r="F1159" s="175" t="s">
        <v>1787</v>
      </c>
    </row>
    <row r="1160" spans="1:6">
      <c r="A1160" s="149" t="s">
        <v>1108</v>
      </c>
      <c r="F1160" s="175" t="s">
        <v>1788</v>
      </c>
    </row>
    <row r="1161" spans="1:6">
      <c r="A1161" s="149" t="s">
        <v>1105</v>
      </c>
      <c r="F1161" s="175" t="s">
        <v>1789</v>
      </c>
    </row>
    <row r="1162" spans="1:6">
      <c r="A1162" s="149" t="s">
        <v>819</v>
      </c>
      <c r="F1162" s="175" t="s">
        <v>1790</v>
      </c>
    </row>
    <row r="1163" spans="1:6">
      <c r="A1163" s="149" t="s">
        <v>749</v>
      </c>
      <c r="F1163" s="175" t="s">
        <v>1791</v>
      </c>
    </row>
    <row r="1164" spans="1:6">
      <c r="A1164" s="149" t="s">
        <v>231</v>
      </c>
      <c r="F1164" s="175" t="s">
        <v>1793</v>
      </c>
    </row>
    <row r="1165" spans="1:6">
      <c r="A1165" s="149" t="s">
        <v>1789</v>
      </c>
      <c r="F1165" s="175" t="s">
        <v>1795</v>
      </c>
    </row>
    <row r="1166" spans="1:6">
      <c r="A1166" s="149" t="s">
        <v>1482</v>
      </c>
      <c r="F1166" s="175" t="s">
        <v>1797</v>
      </c>
    </row>
    <row r="1167" spans="1:6">
      <c r="A1167" s="149" t="s">
        <v>725</v>
      </c>
      <c r="F1167" s="175" t="s">
        <v>1798</v>
      </c>
    </row>
    <row r="1168" spans="1:6">
      <c r="A1168" s="149" t="s">
        <v>1441</v>
      </c>
      <c r="F1168" s="175" t="s">
        <v>1799</v>
      </c>
    </row>
    <row r="1169" spans="1:6">
      <c r="A1169" s="149" t="s">
        <v>1439</v>
      </c>
      <c r="F1169" s="175" t="s">
        <v>1800</v>
      </c>
    </row>
    <row r="1170" spans="1:6">
      <c r="A1170" s="149" t="s">
        <v>1854</v>
      </c>
      <c r="F1170" s="175" t="s">
        <v>1801</v>
      </c>
    </row>
    <row r="1171" spans="1:6">
      <c r="A1171" s="149" t="s">
        <v>610</v>
      </c>
      <c r="F1171" s="175" t="s">
        <v>1803</v>
      </c>
    </row>
    <row r="1172" spans="1:6">
      <c r="A1172" s="149" t="s">
        <v>1087</v>
      </c>
      <c r="F1172" s="175" t="s">
        <v>1806</v>
      </c>
    </row>
    <row r="1173" spans="1:6">
      <c r="A1173" s="149" t="s">
        <v>1594</v>
      </c>
      <c r="F1173" s="175" t="s">
        <v>1807</v>
      </c>
    </row>
    <row r="1174" spans="1:6">
      <c r="A1174" s="149" t="s">
        <v>597</v>
      </c>
      <c r="F1174" s="175" t="s">
        <v>1810</v>
      </c>
    </row>
    <row r="1175" spans="1:6">
      <c r="A1175" s="149" t="s">
        <v>598</v>
      </c>
      <c r="F1175" s="175" t="s">
        <v>1811</v>
      </c>
    </row>
    <row r="1176" spans="1:6">
      <c r="A1176" s="149" t="s">
        <v>929</v>
      </c>
      <c r="F1176" s="175" t="s">
        <v>1813</v>
      </c>
    </row>
    <row r="1177" spans="1:6">
      <c r="A1177" s="149" t="s">
        <v>930</v>
      </c>
      <c r="F1177" s="175" t="s">
        <v>1814</v>
      </c>
    </row>
    <row r="1178" spans="1:6">
      <c r="A1178" s="149" t="s">
        <v>931</v>
      </c>
      <c r="F1178" s="175" t="s">
        <v>1815</v>
      </c>
    </row>
    <row r="1179" spans="1:6">
      <c r="A1179" s="149" t="s">
        <v>1790</v>
      </c>
      <c r="F1179" s="175" t="s">
        <v>1816</v>
      </c>
    </row>
    <row r="1180" spans="1:6">
      <c r="A1180" s="149" t="s">
        <v>712</v>
      </c>
      <c r="F1180" s="175" t="s">
        <v>1818</v>
      </c>
    </row>
    <row r="1181" spans="1:6">
      <c r="A1181" s="149" t="s">
        <v>850</v>
      </c>
      <c r="F1181" s="175" t="s">
        <v>1820</v>
      </c>
    </row>
    <row r="1182" spans="1:6">
      <c r="A1182" s="149" t="s">
        <v>1708</v>
      </c>
      <c r="F1182" s="175" t="s">
        <v>1821</v>
      </c>
    </row>
    <row r="1183" spans="1:6">
      <c r="A1183" s="149" t="s">
        <v>573</v>
      </c>
      <c r="F1183" s="175" t="s">
        <v>1822</v>
      </c>
    </row>
    <row r="1184" spans="1:6">
      <c r="A1184" s="149" t="s">
        <v>1374</v>
      </c>
      <c r="F1184" s="175" t="s">
        <v>1823</v>
      </c>
    </row>
    <row r="1185" spans="1:6">
      <c r="A1185" s="149" t="s">
        <v>1544</v>
      </c>
      <c r="F1185" s="175" t="s">
        <v>1824</v>
      </c>
    </row>
    <row r="1186" spans="1:6">
      <c r="A1186" s="149" t="s">
        <v>1135</v>
      </c>
      <c r="F1186" s="175" t="s">
        <v>1826</v>
      </c>
    </row>
    <row r="1187" spans="1:6">
      <c r="A1187" s="149" t="s">
        <v>1137</v>
      </c>
      <c r="F1187" s="175" t="s">
        <v>1827</v>
      </c>
    </row>
    <row r="1188" spans="1:6">
      <c r="A1188" s="149" t="s">
        <v>1598</v>
      </c>
      <c r="F1188" s="175" t="s">
        <v>1828</v>
      </c>
    </row>
    <row r="1189" spans="1:6">
      <c r="A1189" s="149" t="s">
        <v>595</v>
      </c>
      <c r="F1189" s="175" t="s">
        <v>1830</v>
      </c>
    </row>
    <row r="1190" spans="1:6">
      <c r="A1190" s="149" t="s">
        <v>1005</v>
      </c>
      <c r="F1190" s="175" t="s">
        <v>1833</v>
      </c>
    </row>
    <row r="1191" spans="1:6">
      <c r="A1191" s="149" t="s">
        <v>1407</v>
      </c>
      <c r="F1191" s="175" t="s">
        <v>1834</v>
      </c>
    </row>
    <row r="1192" spans="1:6">
      <c r="A1192" s="149" t="s">
        <v>1376</v>
      </c>
      <c r="F1192" s="175" t="s">
        <v>1835</v>
      </c>
    </row>
    <row r="1193" spans="1:6">
      <c r="A1193" s="149" t="s">
        <v>1684</v>
      </c>
      <c r="F1193" s="175" t="s">
        <v>1836</v>
      </c>
    </row>
    <row r="1194" spans="1:6">
      <c r="A1194" s="149" t="s">
        <v>1682</v>
      </c>
      <c r="F1194" s="175" t="s">
        <v>1837</v>
      </c>
    </row>
    <row r="1195" spans="1:6">
      <c r="A1195" s="149" t="s">
        <v>1687</v>
      </c>
      <c r="F1195" s="175" t="s">
        <v>1838</v>
      </c>
    </row>
    <row r="1196" spans="1:6">
      <c r="A1196" s="149" t="s">
        <v>1685</v>
      </c>
      <c r="F1196" s="175" t="s">
        <v>1840</v>
      </c>
    </row>
    <row r="1197" spans="1:6">
      <c r="A1197" s="149" t="s">
        <v>812</v>
      </c>
      <c r="F1197" s="175" t="s">
        <v>1841</v>
      </c>
    </row>
    <row r="1198" spans="1:6">
      <c r="A1198" s="149" t="s">
        <v>517</v>
      </c>
      <c r="F1198" s="175" t="s">
        <v>1842</v>
      </c>
    </row>
    <row r="1199" spans="1:6">
      <c r="A1199" s="149" t="s">
        <v>518</v>
      </c>
      <c r="F1199" s="175" t="s">
        <v>1843</v>
      </c>
    </row>
    <row r="1200" spans="1:6">
      <c r="A1200" s="149" t="s">
        <v>1695</v>
      </c>
      <c r="F1200" s="175" t="s">
        <v>1844</v>
      </c>
    </row>
    <row r="1201" spans="1:6">
      <c r="A1201" s="149" t="s">
        <v>1083</v>
      </c>
      <c r="F1201" s="175" t="s">
        <v>1845</v>
      </c>
    </row>
    <row r="1202" spans="1:6">
      <c r="A1202" s="149" t="s">
        <v>1249</v>
      </c>
      <c r="F1202" s="175" t="s">
        <v>1847</v>
      </c>
    </row>
    <row r="1203" spans="1:6">
      <c r="A1203" s="149" t="s">
        <v>1565</v>
      </c>
      <c r="F1203" s="175" t="s">
        <v>1848</v>
      </c>
    </row>
    <row r="1204" spans="1:6">
      <c r="A1204" s="149" t="s">
        <v>707</v>
      </c>
      <c r="F1204" s="175" t="s">
        <v>1849</v>
      </c>
    </row>
    <row r="1205" spans="1:6">
      <c r="A1205" s="149" t="s">
        <v>708</v>
      </c>
      <c r="F1205" s="175" t="s">
        <v>1851</v>
      </c>
    </row>
    <row r="1206" spans="1:6">
      <c r="A1206" s="149" t="s">
        <v>1151</v>
      </c>
      <c r="F1206" s="175" t="s">
        <v>1852</v>
      </c>
    </row>
    <row r="1207" spans="1:6">
      <c r="A1207" s="149" t="s">
        <v>1152</v>
      </c>
      <c r="F1207" s="175" t="s">
        <v>1854</v>
      </c>
    </row>
    <row r="1208" spans="1:6">
      <c r="A1208" s="149" t="s">
        <v>1148</v>
      </c>
      <c r="F1208" s="175" t="s">
        <v>1856</v>
      </c>
    </row>
    <row r="1209" spans="1:6">
      <c r="A1209" s="149" t="s">
        <v>1150</v>
      </c>
      <c r="F1209" s="175" t="s">
        <v>1858</v>
      </c>
    </row>
    <row r="1210" spans="1:6">
      <c r="A1210" s="149" t="s">
        <v>233</v>
      </c>
      <c r="F1210" s="175" t="s">
        <v>1860</v>
      </c>
    </row>
    <row r="1211" spans="1:6">
      <c r="A1211" s="149" t="s">
        <v>1234</v>
      </c>
      <c r="F1211" s="175" t="s">
        <v>1862</v>
      </c>
    </row>
    <row r="1212" spans="1:6">
      <c r="A1212" s="149" t="s">
        <v>1379</v>
      </c>
      <c r="F1212" s="175" t="s">
        <v>1863</v>
      </c>
    </row>
    <row r="1213" spans="1:6">
      <c r="A1213" s="149" t="s">
        <v>1382</v>
      </c>
      <c r="F1213" s="175" t="s">
        <v>1864</v>
      </c>
    </row>
    <row r="1214" spans="1:6">
      <c r="A1214" s="155" t="s">
        <v>1383</v>
      </c>
      <c r="F1214" s="175" t="s">
        <v>1866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24.85546875" customWidth="1"/>
    <col min="2" max="2" width="5.7109375" customWidth="1"/>
    <col min="3" max="3" width="20.7109375" customWidth="1"/>
    <col min="4" max="10" width="4.7109375" customWidth="1"/>
    <col min="11" max="12" width="8.7109375" customWidth="1"/>
    <col min="13" max="15" width="20.7109375" customWidth="1"/>
    <col min="16" max="16" width="10.7109375" customWidth="1"/>
    <col min="17" max="17" width="21.5703125" customWidth="1"/>
    <col min="18" max="18" width="18" customWidth="1"/>
    <col min="19" max="27" width="14.42578125" customWidth="1"/>
  </cols>
  <sheetData>
    <row r="1" spans="1:27" ht="81.75" customHeight="1">
      <c r="A1" s="179" t="s">
        <v>1873</v>
      </c>
      <c r="B1" s="180">
        <v>0</v>
      </c>
      <c r="C1" s="181">
        <v>2</v>
      </c>
      <c r="D1" s="180">
        <v>31</v>
      </c>
      <c r="E1" s="180">
        <v>32</v>
      </c>
      <c r="F1" s="180">
        <v>33</v>
      </c>
      <c r="G1" s="180">
        <v>34</v>
      </c>
      <c r="H1" s="180">
        <v>35</v>
      </c>
      <c r="I1" s="180">
        <v>36</v>
      </c>
      <c r="J1" s="180">
        <v>37</v>
      </c>
      <c r="K1" s="180">
        <v>38</v>
      </c>
      <c r="L1" s="180">
        <v>39</v>
      </c>
      <c r="M1" s="180">
        <v>40</v>
      </c>
      <c r="N1" s="180">
        <v>41</v>
      </c>
      <c r="O1" s="180">
        <v>42</v>
      </c>
      <c r="P1" s="180">
        <v>55</v>
      </c>
      <c r="Q1" s="180">
        <v>62</v>
      </c>
      <c r="R1" s="182"/>
      <c r="S1" s="182"/>
      <c r="T1" s="182"/>
      <c r="U1" s="182"/>
      <c r="V1" s="182"/>
      <c r="W1" s="182"/>
      <c r="X1" s="182"/>
      <c r="Y1" s="182"/>
      <c r="Z1" s="182"/>
      <c r="AA1" s="182"/>
    </row>
    <row r="2" spans="1:27" ht="12.75" customHeight="1">
      <c r="A2" s="183" t="s">
        <v>1874</v>
      </c>
      <c r="B2" s="29" t="s">
        <v>1875</v>
      </c>
      <c r="C2" s="29" t="s">
        <v>1876</v>
      </c>
      <c r="D2" s="184" t="s">
        <v>31</v>
      </c>
      <c r="E2" s="184" t="s">
        <v>1877</v>
      </c>
      <c r="F2" s="184" t="s">
        <v>1878</v>
      </c>
      <c r="G2" s="184" t="s">
        <v>1879</v>
      </c>
      <c r="H2" s="184" t="s">
        <v>1880</v>
      </c>
      <c r="I2" s="184" t="s">
        <v>1881</v>
      </c>
      <c r="J2" s="184" t="s">
        <v>1882</v>
      </c>
      <c r="K2" s="29" t="s">
        <v>38</v>
      </c>
      <c r="L2" s="29" t="s">
        <v>39</v>
      </c>
      <c r="M2" s="29" t="s">
        <v>40</v>
      </c>
      <c r="N2" s="29" t="s">
        <v>41</v>
      </c>
      <c r="O2" s="29" t="s">
        <v>42</v>
      </c>
      <c r="P2" s="29" t="s">
        <v>1883</v>
      </c>
      <c r="Q2" s="34" t="s">
        <v>1884</v>
      </c>
      <c r="R2" s="185" t="s">
        <v>1885</v>
      </c>
      <c r="S2" s="182"/>
      <c r="T2" s="182"/>
      <c r="U2" s="182"/>
      <c r="V2" s="182"/>
      <c r="W2" s="182"/>
      <c r="X2" s="182"/>
      <c r="Y2" s="182"/>
      <c r="Z2" s="182"/>
      <c r="AA2" s="182"/>
    </row>
    <row r="3" spans="1:27" ht="12.75" customHeight="1">
      <c r="A3" s="186" t="str">
        <f ca="1">IFERROR(__xludf.DUMMYFUNCTION("TRANSPOSE(SPLIT(A1, "", "", false, true))"),"Venipede")</f>
        <v>Venipede</v>
      </c>
      <c r="B3" s="26" t="str">
        <f ca="1">IFERROR(IF($R3 = "","", OFFSET(Pokedex!$A$1, $R3, B$1, 1, 2)), "")</f>
        <v>Venipede</v>
      </c>
      <c r="C3" s="187" t="s">
        <v>1104</v>
      </c>
      <c r="D3" s="31" t="str">
        <f ca="1">IFERROR(IF($R3 = "","", OFFSET(Pokedex!$A$1, $R3, D$1, 1, 12)), "")</f>
        <v/>
      </c>
      <c r="E3" s="26">
        <v>45</v>
      </c>
      <c r="F3" s="26">
        <v>59</v>
      </c>
      <c r="G3" s="26">
        <v>30</v>
      </c>
      <c r="H3" s="26">
        <v>39</v>
      </c>
      <c r="I3" s="26">
        <v>57</v>
      </c>
      <c r="J3" s="26">
        <v>260</v>
      </c>
      <c r="K3" s="26" t="s">
        <v>115</v>
      </c>
      <c r="L3" s="26" t="s">
        <v>66</v>
      </c>
      <c r="M3" s="26" t="s">
        <v>199</v>
      </c>
      <c r="N3" s="26" t="s">
        <v>134</v>
      </c>
      <c r="O3" s="26" t="s">
        <v>497</v>
      </c>
      <c r="P3" s="26" t="str">
        <f ca="1">IFERROR(VLOOKUP($A3, Pokedex!$B$2:$BK1000, P$1, FALSE), "")</f>
        <v>Med Slow</v>
      </c>
      <c r="Q3" s="26" t="str">
        <f ca="1">IFERROR(VLOOKUP($A3, Pokedex!$B$2:$BK1000, Q$1, FALSE), "")</f>
        <v>Lv. 22</v>
      </c>
      <c r="R3" s="188">
        <f ca="1">IFERROR(MATCH($A3,Pokedex!$B$2:$B1000,0), "")</f>
        <v>659</v>
      </c>
      <c r="S3" s="182"/>
      <c r="T3" s="182"/>
      <c r="U3" s="182"/>
      <c r="V3" s="182"/>
      <c r="W3" s="182"/>
      <c r="X3" s="182"/>
      <c r="Y3" s="182"/>
      <c r="Z3" s="182"/>
      <c r="AA3" s="182"/>
    </row>
    <row r="4" spans="1:27" ht="12.75" customHeight="1">
      <c r="A4" s="186" t="str">
        <f ca="1">IFERROR(__xludf.DUMMYFUNCTION("""COMPUTED_VALUE"""),"Lechonk")</f>
        <v>Lechonk</v>
      </c>
      <c r="B4" s="26" t="str">
        <f ca="1">IFERROR(IF($R4 = "","", OFFSET(Pokedex!$A$1, $R4, B$1, 1, 2)), "")</f>
        <v/>
      </c>
      <c r="C4" s="31" t="s">
        <v>1726</v>
      </c>
      <c r="D4" s="31" t="str">
        <f ca="1">IFERROR(IF($R4 = "","", OFFSET(Pokedex!$A$1, $R4, D$1, 1, 12)), "")</f>
        <v/>
      </c>
      <c r="E4" s="31">
        <v>45</v>
      </c>
      <c r="F4" s="31">
        <v>40</v>
      </c>
      <c r="G4" s="31">
        <v>35</v>
      </c>
      <c r="H4" s="31">
        <v>45</v>
      </c>
      <c r="I4" s="31">
        <v>35</v>
      </c>
      <c r="J4" s="31">
        <v>254</v>
      </c>
      <c r="K4" s="31" t="s">
        <v>141</v>
      </c>
      <c r="L4" s="31"/>
      <c r="M4" s="31" t="s">
        <v>1322</v>
      </c>
      <c r="N4" s="31" t="s">
        <v>161</v>
      </c>
      <c r="O4" s="31" t="s">
        <v>82</v>
      </c>
      <c r="P4" s="26">
        <f t="array" ref="P4">IF(IFERROR(INDEX(Pokedex!$A$2:$BK$2133,MATCH($C4,Pokedex!$B$2:$B$2133,0),P$1),1)=0,"",IFERROR(INDEX(Pokedex!$A$2:$BK$2133,MATCH($C4,Pokedex!$B$2:$B$2133,0),P$1),""))</f>
        <v>255</v>
      </c>
      <c r="Q4" s="26" t="str">
        <f t="array" ref="Q4">IF(IFERROR(INDEX(Pokedex!$A$2:$BK$2133,MATCH($C4,Pokedex!$B$2:$B$2133,0),Q$1),1)=0,"",IFERROR(INDEX(Pokedex!$A$2:$BK$2133,MATCH($C4,Pokedex!$B$2:$B$2133,0),Q$1),""))</f>
        <v/>
      </c>
      <c r="R4" s="188" t="str">
        <f ca="1">IFERROR(MATCH($A4,Pokedex!$B$2:$B1000,0), "")</f>
        <v/>
      </c>
      <c r="S4" s="182"/>
      <c r="T4" s="182"/>
      <c r="U4" s="182"/>
      <c r="V4" s="182"/>
      <c r="W4" s="182"/>
      <c r="X4" s="182"/>
      <c r="Y4" s="182"/>
      <c r="Z4" s="182"/>
      <c r="AA4" s="182"/>
    </row>
    <row r="5" spans="1:27" ht="12.75" customHeight="1">
      <c r="A5" s="186" t="str">
        <f ca="1">IFERROR(__xludf.DUMMYFUNCTION("""COMPUTED_VALUE"""),"Yungoos")</f>
        <v>Yungoos</v>
      </c>
      <c r="B5" s="26" t="str">
        <f ca="1">IFERROR(IF($R5 = "","", OFFSET(Pokedex!$A$1, $R5, B$1, 1, 2)), "")</f>
        <v>Yungoos</v>
      </c>
      <c r="C5" s="31" t="s">
        <v>1407</v>
      </c>
      <c r="D5" s="31" t="str">
        <f ca="1">IFERROR(IF($R5 = "","", OFFSET(Pokedex!$A$1, $R5, D$1, 1, 12)), "")</f>
        <v/>
      </c>
      <c r="E5" s="26">
        <v>70</v>
      </c>
      <c r="F5" s="26">
        <v>30</v>
      </c>
      <c r="G5" s="26">
        <v>30</v>
      </c>
      <c r="H5" s="26">
        <v>30</v>
      </c>
      <c r="I5" s="26">
        <v>45</v>
      </c>
      <c r="J5" s="26">
        <v>253</v>
      </c>
      <c r="K5" s="26" t="s">
        <v>141</v>
      </c>
      <c r="L5" s="26"/>
      <c r="M5" s="26" t="s">
        <v>1408</v>
      </c>
      <c r="N5" s="26" t="s">
        <v>1409</v>
      </c>
      <c r="O5" s="26" t="s">
        <v>138</v>
      </c>
      <c r="P5" s="26">
        <f t="array" ref="P5">IF(IFERROR(INDEX(Pokedex!$A$2:$BK$2133,MATCH($C5,Pokedex!$B$2:$B$2133,0),P$1),1)=0,"",IFERROR(INDEX(Pokedex!$A$2:$BK$2133,MATCH($C5,Pokedex!$B$2:$B$2133,0),P$1),""))</f>
        <v>255</v>
      </c>
      <c r="Q5" s="26" t="str">
        <f t="array" ref="Q5">IF(IFERROR(INDEX(Pokedex!$A$2:$BK$2133,MATCH($C5,Pokedex!$B$2:$B$2133,0),Q$1),1)=0,"",IFERROR(INDEX(Pokedex!$A$2:$BK$2133,MATCH($C5,Pokedex!$B$2:$B$2133,0),Q$1),""))</f>
        <v/>
      </c>
      <c r="R5" s="188">
        <f ca="1">IFERROR(MATCH($A5,Pokedex!$B$2:$B1000,0), "")</f>
        <v>896</v>
      </c>
      <c r="S5" s="182"/>
      <c r="T5" s="182"/>
      <c r="U5" s="182"/>
      <c r="V5" s="182"/>
      <c r="W5" s="182"/>
      <c r="X5" s="182"/>
      <c r="Y5" s="182"/>
      <c r="Z5" s="182"/>
      <c r="AA5" s="182"/>
    </row>
    <row r="6" spans="1:27" ht="12.75" customHeight="1">
      <c r="A6" s="186"/>
      <c r="B6" s="26" t="str">
        <f ca="1">IFERROR(IF($R6 = "","", OFFSET(Pokedex!$A$1, $R6, B$1, 1, 2)), "")</f>
        <v/>
      </c>
      <c r="C6" s="31"/>
      <c r="D6" s="31" t="str">
        <f ca="1">IFERROR(IF($R6 = "","", OFFSET(Pokedex!$A$1, $R6, D$1, 1, 12)), "")</f>
        <v/>
      </c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 t="str">
        <f t="array" ref="P6">IF(IFERROR(INDEX(Pokedex!$A$2:$BK$2133,MATCH($C6,Pokedex!$B$2:$B$2133,0),P$1),1)=0,"",IFERROR(INDEX(Pokedex!$A$2:$BK$2133,MATCH($C6,Pokedex!$B$2:$B$2133,0),P$1),""))</f>
        <v/>
      </c>
      <c r="Q6" s="26" t="str">
        <f t="array" ref="Q6">IF(IFERROR(INDEX(Pokedex!$A$2:$BK$2133,MATCH($C6,Pokedex!$B$2:$B$2133,0),Q$1),1)=0,"",IFERROR(INDEX(Pokedex!$A$2:$BK$2133,MATCH($C6,Pokedex!$B$2:$B$2133,0),Q$1),""))</f>
        <v/>
      </c>
      <c r="R6" s="188" t="str">
        <f>IFERROR(MATCH($A6,Pokedex!$B$2:$B1000,0), "")</f>
        <v/>
      </c>
      <c r="S6" s="182"/>
      <c r="T6" s="182"/>
      <c r="U6" s="182"/>
      <c r="V6" s="182"/>
      <c r="W6" s="182"/>
      <c r="X6" s="182"/>
      <c r="Y6" s="182"/>
      <c r="Z6" s="182"/>
      <c r="AA6" s="182"/>
    </row>
    <row r="7" spans="1:27" ht="12.75" customHeight="1">
      <c r="A7" s="186"/>
      <c r="B7" s="26" t="str">
        <f ca="1">IFERROR(IF($R7 = "","", OFFSET(Pokedex!$A$1, $R7, B$1, 1, 2)), "")</f>
        <v/>
      </c>
      <c r="C7" s="31"/>
      <c r="D7" s="31" t="str">
        <f ca="1">IFERROR(IF($R7 = "","", OFFSET(Pokedex!$A$1, $R7, D$1, 1, 12)), "")</f>
        <v/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 t="str">
        <f t="array" ref="P7">IF(IFERROR(INDEX(Pokedex!$A$2:$BK$2133,MATCH($C7,Pokedex!$B$2:$B$2133,0),P$1),1)=0,"",IFERROR(INDEX(Pokedex!$A$2:$BK$2133,MATCH($C7,Pokedex!$B$2:$B$2133,0),P$1),""))</f>
        <v/>
      </c>
      <c r="Q7" s="26" t="str">
        <f t="array" ref="Q7">IF(IFERROR(INDEX(Pokedex!$A$2:$BK$2133,MATCH($C7,Pokedex!$B$2:$B$2133,0),Q$1),1)=0,"",IFERROR(INDEX(Pokedex!$A$2:$BK$2133,MATCH($C7,Pokedex!$B$2:$B$2133,0),Q$1),""))</f>
        <v/>
      </c>
      <c r="R7" s="188" t="str">
        <f>IFERROR(MATCH($A7,Pokedex!$B$2:$B1000,0), "")</f>
        <v/>
      </c>
      <c r="S7" s="182"/>
      <c r="T7" s="182"/>
      <c r="U7" s="182"/>
      <c r="V7" s="182"/>
      <c r="W7" s="182"/>
      <c r="X7" s="182"/>
      <c r="Y7" s="182"/>
      <c r="Z7" s="182"/>
      <c r="AA7" s="182"/>
    </row>
    <row r="8" spans="1:27" ht="12.75" customHeight="1">
      <c r="A8" s="189"/>
      <c r="B8" s="26" t="str">
        <f ca="1">IFERROR(IF($R8 = "","", OFFSET(Pokedex!$A$1, $R8, B$1, 1, 2)), "")</f>
        <v/>
      </c>
      <c r="C8" s="31"/>
      <c r="D8" s="31" t="str">
        <f ca="1">IFERROR(IF($R8 = "","", OFFSET(Pokedex!$A$1, $R8, D$1, 1, 12)), "")</f>
        <v/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 t="str">
        <f t="array" ref="P8">IF(IFERROR(INDEX(Pokedex!$A$2:$BK$2133,MATCH($C8,Pokedex!$B$2:$B$2133,0),P$1),1)=0,"",IFERROR(INDEX(Pokedex!$A$2:$BK$2133,MATCH($C8,Pokedex!$B$2:$B$2133,0),P$1),""))</f>
        <v/>
      </c>
      <c r="Q8" s="26" t="str">
        <f t="array" ref="Q8">IF(IFERROR(INDEX(Pokedex!$A$2:$BK$2133,MATCH($C8,Pokedex!$B$2:$B$2133,0),Q$1),1)=0,"",IFERROR(INDEX(Pokedex!$A$2:$BK$2133,MATCH($C8,Pokedex!$B$2:$B$2133,0),Q$1),""))</f>
        <v/>
      </c>
      <c r="R8" s="188" t="str">
        <f>IFERROR(MATCH($A8,Pokedex!$B$2:$B1000,0), "")</f>
        <v/>
      </c>
      <c r="S8" s="182"/>
      <c r="T8" s="182"/>
      <c r="U8" s="182"/>
      <c r="V8" s="182"/>
      <c r="W8" s="182"/>
      <c r="X8" s="182"/>
      <c r="Y8" s="182"/>
      <c r="Z8" s="182"/>
      <c r="AA8" s="182"/>
    </row>
    <row r="9" spans="1:27" ht="12.75" customHeight="1">
      <c r="A9" s="186"/>
      <c r="B9" s="26" t="str">
        <f ca="1">IFERROR(IF($R9 = "","", OFFSET(Pokedex!$A$1, $R9, B$1, 1, 2)), "")</f>
        <v/>
      </c>
      <c r="C9" s="31"/>
      <c r="D9" s="31" t="str">
        <f ca="1">IFERROR(IF($R9 = "","", OFFSET(Pokedex!$A$1, $R9, D$1, 1, 12)), "")</f>
        <v/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 t="str">
        <f t="array" ref="P9">IF(IFERROR(INDEX(Pokedex!$A$2:$BK$2133,MATCH($C9,Pokedex!$B$2:$B$2133,0),P$1),1)=0,"",IFERROR(INDEX(Pokedex!$A$2:$BK$2133,MATCH($C9,Pokedex!$B$2:$B$2133,0),P$1),""))</f>
        <v/>
      </c>
      <c r="Q9" s="26" t="str">
        <f t="array" ref="Q9">IF(IFERROR(INDEX(Pokedex!$A$2:$BK$2133,MATCH($C9,Pokedex!$B$2:$B$2133,0),Q$1),1)=0,"",IFERROR(INDEX(Pokedex!$A$2:$BK$2133,MATCH($C9,Pokedex!$B$2:$B$2133,0),Q$1),""))</f>
        <v/>
      </c>
      <c r="R9" s="188" t="str">
        <f>IFERROR(MATCH($A9,Pokedex!$B$2:$B1000,0), "")</f>
        <v/>
      </c>
      <c r="S9" s="182"/>
      <c r="T9" s="182"/>
      <c r="U9" s="182"/>
      <c r="V9" s="182"/>
      <c r="W9" s="182"/>
      <c r="X9" s="182"/>
      <c r="Y9" s="182"/>
      <c r="Z9" s="182"/>
      <c r="AA9" s="182"/>
    </row>
    <row r="10" spans="1:27" ht="12.75" customHeight="1">
      <c r="A10" s="186"/>
      <c r="B10" s="26" t="str">
        <f ca="1">IFERROR(IF($R10 = "","", OFFSET(Pokedex!$A$1, $R10, B$1, 1, 2)), "")</f>
        <v/>
      </c>
      <c r="C10" s="31"/>
      <c r="D10" s="31" t="str">
        <f ca="1">IFERROR(IF($R10 = "","", OFFSET(Pokedex!$A$1, $R10, D$1, 1, 12)), "")</f>
        <v/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 t="str">
        <f t="array" ref="P10">IF(IFERROR(INDEX(Pokedex!$A$2:$BK$2133,MATCH($C10,Pokedex!$B$2:$B$2133,0),P$1),1)=0,"",IFERROR(INDEX(Pokedex!$A$2:$BK$2133,MATCH($C10,Pokedex!$B$2:$B$2133,0),P$1),""))</f>
        <v/>
      </c>
      <c r="Q10" s="26" t="str">
        <f t="array" ref="Q10">IF(IFERROR(INDEX(Pokedex!$A$2:$BK$2133,MATCH($C10,Pokedex!$B$2:$B$2133,0),Q$1),1)=0,"",IFERROR(INDEX(Pokedex!$A$2:$BK$2133,MATCH($C10,Pokedex!$B$2:$B$2133,0),Q$1),""))</f>
        <v/>
      </c>
      <c r="R10" s="188" t="str">
        <f>IFERROR(MATCH($A10,Pokedex!$B$2:$B1000,0), "")</f>
        <v/>
      </c>
      <c r="S10" s="182"/>
      <c r="T10" s="182"/>
      <c r="U10" s="182"/>
      <c r="V10" s="182"/>
      <c r="W10" s="182"/>
      <c r="X10" s="182"/>
      <c r="Y10" s="182"/>
      <c r="Z10" s="182"/>
      <c r="AA10" s="182"/>
    </row>
    <row r="11" spans="1:27" ht="12.75" customHeight="1">
      <c r="A11" s="186"/>
      <c r="B11" s="26" t="str">
        <f ca="1">IFERROR(IF($R11 = "","", OFFSET(Pokedex!$A$1, $R11, B$1, 1, 2)), "")</f>
        <v/>
      </c>
      <c r="C11" s="31"/>
      <c r="D11" s="31" t="str">
        <f ca="1">IFERROR(IF($R11 = "","", OFFSET(Pokedex!$A$1, $R11, D$1, 1, 12)), "")</f>
        <v/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 t="str">
        <f t="array" ref="P11">IF(IFERROR(INDEX(Pokedex!$A$2:$BK$2133,MATCH($C11,Pokedex!$B$2:$B$2133,0),P$1),1)=0,"",IFERROR(INDEX(Pokedex!$A$2:$BK$2133,MATCH($C11,Pokedex!$B$2:$B$2133,0),P$1),""))</f>
        <v/>
      </c>
      <c r="Q11" s="26" t="str">
        <f t="array" ref="Q11">IF(IFERROR(INDEX(Pokedex!$A$2:$BK$2133,MATCH($C11,Pokedex!$B$2:$B$2133,0),Q$1),1)=0,"",IFERROR(INDEX(Pokedex!$A$2:$BK$2133,MATCH($C11,Pokedex!$B$2:$B$2133,0),Q$1),""))</f>
        <v/>
      </c>
      <c r="R11" s="188" t="str">
        <f>IFERROR(MATCH($A11,Pokedex!$B$2:$B1000,0), "")</f>
        <v/>
      </c>
      <c r="S11" s="182"/>
      <c r="T11" s="182"/>
      <c r="U11" s="182"/>
      <c r="V11" s="182"/>
      <c r="W11" s="182"/>
      <c r="X11" s="182"/>
      <c r="Y11" s="182"/>
      <c r="Z11" s="182"/>
      <c r="AA11" s="182"/>
    </row>
    <row r="12" spans="1:27" ht="12.75" customHeight="1">
      <c r="A12" s="190"/>
      <c r="B12" s="26" t="str">
        <f ca="1">IFERROR(IF($R12 = "","", OFFSET(Pokedex!$A$1, $R12, B$1, 1, 2)), "")</f>
        <v/>
      </c>
      <c r="C12" s="31"/>
      <c r="D12" s="31" t="str">
        <f ca="1">IFERROR(IF($R12 = "","", OFFSET(Pokedex!$A$1, $R12, D$1, 1, 12)), "")</f>
        <v/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 t="str">
        <f t="array" ref="P12">IF(IFERROR(INDEX(Pokedex!$A$2:$BK$2133,MATCH($C12,Pokedex!$B$2:$B$2133,0),P$1),1)=0,"",IFERROR(INDEX(Pokedex!$A$2:$BK$2133,MATCH($C12,Pokedex!$B$2:$B$2133,0),P$1),""))</f>
        <v/>
      </c>
      <c r="Q12" s="26" t="str">
        <f t="array" ref="Q12">IF(IFERROR(INDEX(Pokedex!$A$2:$BK$2133,MATCH($C12,Pokedex!$B$2:$B$2133,0),Q$1),1)=0,"",IFERROR(INDEX(Pokedex!$A$2:$BK$2133,MATCH($C12,Pokedex!$B$2:$B$2133,0),Q$1),""))</f>
        <v/>
      </c>
      <c r="R12" s="188" t="str">
        <f>IFERROR(MATCH($A12,Pokedex!$B$2:$B1000,0), "")</f>
        <v/>
      </c>
      <c r="S12" s="182"/>
      <c r="T12" s="182"/>
      <c r="U12" s="182"/>
      <c r="V12" s="182"/>
      <c r="W12" s="182"/>
      <c r="X12" s="182"/>
      <c r="Y12" s="182"/>
      <c r="Z12" s="182"/>
      <c r="AA12" s="182"/>
    </row>
    <row r="13" spans="1:27" ht="12.75" customHeight="1">
      <c r="A13" s="190"/>
      <c r="B13" s="26" t="str">
        <f ca="1">IFERROR(IF($R13 = "","", OFFSET(Pokedex!$A$1, $R13, B$1, 1, 2)), "")</f>
        <v/>
      </c>
      <c r="C13" s="31"/>
      <c r="D13" s="31" t="str">
        <f ca="1">IFERROR(IF($R13 = "","", OFFSET(Pokedex!$A$1, $R13, D$1, 1, 12)), "")</f>
        <v/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 t="str">
        <f t="array" ref="P13">IF(IFERROR(INDEX(Pokedex!$A$2:$BK$2133,MATCH($C13,Pokedex!$B$2:$B$2133,0),P$1),1)=0,"",IFERROR(INDEX(Pokedex!$A$2:$BK$2133,MATCH($C13,Pokedex!$B$2:$B$2133,0),P$1),""))</f>
        <v/>
      </c>
      <c r="Q13" s="26" t="str">
        <f t="array" ref="Q13">IF(IFERROR(INDEX(Pokedex!$A$2:$BK$2133,MATCH($C13,Pokedex!$B$2:$B$2133,0),Q$1),1)=0,"",IFERROR(INDEX(Pokedex!$A$2:$BK$2133,MATCH($C13,Pokedex!$B$2:$B$2133,0),Q$1),""))</f>
        <v/>
      </c>
      <c r="R13" s="188" t="str">
        <f>IFERROR(MATCH($A13,Pokedex!$B$2:$B1000,0), "")</f>
        <v/>
      </c>
      <c r="S13" s="182"/>
      <c r="T13" s="182"/>
      <c r="U13" s="182"/>
      <c r="V13" s="182"/>
      <c r="W13" s="182"/>
      <c r="X13" s="182"/>
      <c r="Y13" s="182"/>
      <c r="Z13" s="182"/>
      <c r="AA13" s="182"/>
    </row>
    <row r="14" spans="1:27" ht="12.75" customHeight="1">
      <c r="A14" s="190"/>
      <c r="B14" s="26" t="str">
        <f ca="1">IFERROR(IF($R14 = "","", OFFSET(Pokedex!$A$1, $R14, B$1, 1, 2)), "")</f>
        <v/>
      </c>
      <c r="C14" s="31"/>
      <c r="D14" s="31" t="str">
        <f ca="1">IFERROR(IF($R14 = "","", OFFSET(Pokedex!$A$1, $R14, D$1, 1, 12)), "")</f>
        <v/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 t="str">
        <f t="array" ref="P14">IF(IFERROR(INDEX(Pokedex!$A$2:$BK$2133,MATCH($C14,Pokedex!$B$2:$B$2133,0),P$1),1)=0,"",IFERROR(INDEX(Pokedex!$A$2:$BK$2133,MATCH($C14,Pokedex!$B$2:$B$2133,0),P$1),""))</f>
        <v/>
      </c>
      <c r="Q14" s="26" t="str">
        <f t="array" ref="Q14">IF(IFERROR(INDEX(Pokedex!$A$2:$BK$2133,MATCH($C14,Pokedex!$B$2:$B$2133,0),Q$1),1)=0,"",IFERROR(INDEX(Pokedex!$A$2:$BK$2133,MATCH($C14,Pokedex!$B$2:$B$2133,0),Q$1),""))</f>
        <v/>
      </c>
      <c r="R14" s="188" t="str">
        <f>IFERROR(MATCH($A14,Pokedex!$B$2:$B1000,0), "")</f>
        <v/>
      </c>
      <c r="S14" s="182"/>
      <c r="T14" s="182"/>
      <c r="U14" s="182"/>
      <c r="V14" s="182"/>
      <c r="W14" s="182"/>
      <c r="X14" s="182"/>
      <c r="Y14" s="182"/>
      <c r="Z14" s="182"/>
      <c r="AA14" s="182"/>
    </row>
    <row r="15" spans="1:27" ht="12.75" customHeight="1">
      <c r="A15" s="190"/>
      <c r="B15" s="26" t="str">
        <f ca="1">IFERROR(IF($R15 = "","", OFFSET(Pokedex!$A$1, $R15, B$1, 1, 2)), "")</f>
        <v/>
      </c>
      <c r="C15" s="31"/>
      <c r="D15" s="31" t="str">
        <f ca="1">IFERROR(IF($R15 = "","", OFFSET(Pokedex!$A$1, $R15, D$1, 1, 12)), "")</f>
        <v/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 t="str">
        <f t="array" ref="P15">IF(IFERROR(INDEX(Pokedex!$A$2:$BK$2133,MATCH($C15,Pokedex!$B$2:$B$2133,0),P$1),1)=0,"",IFERROR(INDEX(Pokedex!$A$2:$BK$2133,MATCH($C15,Pokedex!$B$2:$B$2133,0),P$1),""))</f>
        <v/>
      </c>
      <c r="Q15" s="26" t="str">
        <f t="array" ref="Q15">IF(IFERROR(INDEX(Pokedex!$A$2:$BK$2133,MATCH($C15,Pokedex!$B$2:$B$2133,0),Q$1),1)=0,"",IFERROR(INDEX(Pokedex!$A$2:$BK$2133,MATCH($C15,Pokedex!$B$2:$B$2133,0),Q$1),""))</f>
        <v/>
      </c>
      <c r="R15" s="188" t="str">
        <f>IFERROR(MATCH($A15,Pokedex!$B$2:$B1000,0), "")</f>
        <v/>
      </c>
      <c r="S15" s="182"/>
      <c r="T15" s="182"/>
      <c r="U15" s="182"/>
      <c r="V15" s="182"/>
      <c r="W15" s="182"/>
      <c r="X15" s="182"/>
      <c r="Y15" s="182"/>
      <c r="Z15" s="182"/>
      <c r="AA15" s="182"/>
    </row>
    <row r="16" spans="1:27" ht="12.75" customHeight="1">
      <c r="A16" s="190"/>
      <c r="B16" s="26" t="str">
        <f ca="1">IFERROR(IF($R16 = "","", OFFSET(Pokedex!$A$1, $R16, B$1, 1, 2)), "")</f>
        <v/>
      </c>
      <c r="C16" s="31"/>
      <c r="D16" s="31" t="str">
        <f ca="1">IFERROR(IF($R16 = "","", OFFSET(Pokedex!$A$1, $R16, D$1, 1, 12)), "")</f>
        <v/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 t="str">
        <f t="array" ref="P16">IF(IFERROR(INDEX(Pokedex!$A$2:$BK$2133,MATCH($C16,Pokedex!$B$2:$B$2133,0),P$1),1)=0,"",IFERROR(INDEX(Pokedex!$A$2:$BK$2133,MATCH($C16,Pokedex!$B$2:$B$2133,0),P$1),""))</f>
        <v/>
      </c>
      <c r="Q16" s="26" t="str">
        <f t="array" ref="Q16">IF(IFERROR(INDEX(Pokedex!$A$2:$BK$2133,MATCH($C16,Pokedex!$B$2:$B$2133,0),Q$1),1)=0,"",IFERROR(INDEX(Pokedex!$A$2:$BK$2133,MATCH($C16,Pokedex!$B$2:$B$2133,0),Q$1),""))</f>
        <v/>
      </c>
      <c r="R16" s="188" t="str">
        <f>IFERROR(MATCH($A16,Pokedex!$B$2:$B1000,0), "")</f>
        <v/>
      </c>
      <c r="S16" s="182"/>
      <c r="T16" s="182"/>
      <c r="U16" s="182"/>
      <c r="V16" s="182"/>
      <c r="W16" s="182"/>
      <c r="X16" s="182"/>
      <c r="Y16" s="182"/>
      <c r="Z16" s="182"/>
      <c r="AA16" s="182"/>
    </row>
    <row r="17" spans="1:27" ht="12.75" customHeight="1">
      <c r="A17" s="190"/>
      <c r="B17" s="26" t="str">
        <f ca="1">IFERROR(IF($R17 = "","", OFFSET(Pokedex!$A$1, $R17, B$1, 1, 2)), "")</f>
        <v/>
      </c>
      <c r="C17" s="31"/>
      <c r="D17" s="31" t="str">
        <f ca="1">IFERROR(IF($R17 = "","", OFFSET(Pokedex!$A$1, $R17, D$1, 1, 12)), "")</f>
        <v/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 t="str">
        <f t="array" ref="P17">IF(IFERROR(INDEX(Pokedex!$A$2:$BK$2133,MATCH($C17,Pokedex!$B$2:$B$2133,0),P$1),1)=0,"",IFERROR(INDEX(Pokedex!$A$2:$BK$2133,MATCH($C17,Pokedex!$B$2:$B$2133,0),P$1),""))</f>
        <v/>
      </c>
      <c r="Q17" s="26" t="str">
        <f t="array" ref="Q17">IF(IFERROR(INDEX(Pokedex!$A$2:$BK$2133,MATCH($C17,Pokedex!$B$2:$B$2133,0),Q$1),1)=0,"",IFERROR(INDEX(Pokedex!$A$2:$BK$2133,MATCH($C17,Pokedex!$B$2:$B$2133,0),Q$1),""))</f>
        <v/>
      </c>
      <c r="R17" s="188" t="str">
        <f>IFERROR(MATCH($A17,Pokedex!$B$2:$B1000,0), "")</f>
        <v/>
      </c>
      <c r="S17" s="182"/>
      <c r="T17" s="182"/>
      <c r="U17" s="182"/>
      <c r="V17" s="182"/>
      <c r="W17" s="182"/>
      <c r="X17" s="182"/>
      <c r="Y17" s="182"/>
      <c r="Z17" s="182"/>
      <c r="AA17" s="182"/>
    </row>
    <row r="18" spans="1:27" ht="12.75" customHeight="1">
      <c r="A18" s="190"/>
      <c r="B18" s="26" t="str">
        <f ca="1">IFERROR(IF($R18 = "","", OFFSET(Pokedex!$A$1, $R18, B$1, 1, 2)), "")</f>
        <v/>
      </c>
      <c r="C18" s="31"/>
      <c r="D18" s="31" t="str">
        <f ca="1">IFERROR(IF($R18 = "","", OFFSET(Pokedex!$A$1, $R18, D$1, 1, 12)), "")</f>
        <v/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 t="str">
        <f t="array" ref="P18">IF(IFERROR(INDEX(Pokedex!$A$2:$BK$2133,MATCH($C18,Pokedex!$B$2:$B$2133,0),P$1),1)=0,"",IFERROR(INDEX(Pokedex!$A$2:$BK$2133,MATCH($C18,Pokedex!$B$2:$B$2133,0),P$1),""))</f>
        <v/>
      </c>
      <c r="Q18" s="26" t="str">
        <f t="array" ref="Q18">IF(IFERROR(INDEX(Pokedex!$A$2:$BK$2133,MATCH($C18,Pokedex!$B$2:$B$2133,0),Q$1),1)=0,"",IFERROR(INDEX(Pokedex!$A$2:$BK$2133,MATCH($C18,Pokedex!$B$2:$B$2133,0),Q$1),""))</f>
        <v/>
      </c>
      <c r="R18" s="188" t="str">
        <f>IFERROR(MATCH($A18,Pokedex!$B$2:$B1000,0), "")</f>
        <v/>
      </c>
      <c r="S18" s="182"/>
      <c r="T18" s="182"/>
      <c r="U18" s="182"/>
      <c r="V18" s="182"/>
      <c r="W18" s="182"/>
      <c r="X18" s="182"/>
      <c r="Y18" s="182"/>
      <c r="Z18" s="182"/>
      <c r="AA18" s="182"/>
    </row>
    <row r="19" spans="1:27" ht="12.75" customHeight="1">
      <c r="A19" s="190"/>
      <c r="B19" s="26" t="str">
        <f ca="1">IFERROR(IF($R19 = "","", OFFSET(Pokedex!$A$1, $R19, B$1, 1, 2)), "")</f>
        <v/>
      </c>
      <c r="C19" s="31"/>
      <c r="D19" s="31" t="str">
        <f ca="1">IFERROR(IF($R19 = "","", OFFSET(Pokedex!$A$1, $R19, D$1, 1, 12)), "")</f>
        <v/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 t="str">
        <f t="array" ref="P19">IF(IFERROR(INDEX(Pokedex!$A$2:$BK$2133,MATCH($C19,Pokedex!$B$2:$B$2133,0),P$1),1)=0,"",IFERROR(INDEX(Pokedex!$A$2:$BK$2133,MATCH($C19,Pokedex!$B$2:$B$2133,0),P$1),""))</f>
        <v/>
      </c>
      <c r="Q19" s="26" t="str">
        <f t="array" ref="Q19">IF(IFERROR(INDEX(Pokedex!$A$2:$BK$2133,MATCH($C19,Pokedex!$B$2:$B$2133,0),Q$1),1)=0,"",IFERROR(INDEX(Pokedex!$A$2:$BK$2133,MATCH($C19,Pokedex!$B$2:$B$2133,0),Q$1),""))</f>
        <v/>
      </c>
      <c r="R19" s="188" t="str">
        <f>IFERROR(MATCH($A19,Pokedex!$B$2:$B1000,0), "")</f>
        <v/>
      </c>
      <c r="S19" s="182"/>
      <c r="T19" s="182"/>
      <c r="U19" s="182"/>
      <c r="V19" s="182"/>
      <c r="W19" s="182"/>
      <c r="X19" s="182"/>
      <c r="Y19" s="182"/>
      <c r="Z19" s="182"/>
      <c r="AA19" s="182"/>
    </row>
    <row r="20" spans="1:27" ht="12.75" customHeight="1">
      <c r="A20" s="190"/>
      <c r="B20" s="26" t="str">
        <f ca="1">IFERROR(IF($R20 = "","", OFFSET(Pokedex!$A$1, $R20, B$1, 1, 2)), "")</f>
        <v/>
      </c>
      <c r="C20" s="31"/>
      <c r="D20" s="31" t="str">
        <f ca="1">IFERROR(IF($R20 = "","", OFFSET(Pokedex!$A$1, $R20, D$1, 1, 12)), "")</f>
        <v/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 t="str">
        <f t="array" ref="P20">IF(IFERROR(INDEX(Pokedex!$A$2:$BK$2133,MATCH($C20,Pokedex!$B$2:$B$2133,0),P$1),1)=0,"",IFERROR(INDEX(Pokedex!$A$2:$BK$2133,MATCH($C20,Pokedex!$B$2:$B$2133,0),P$1),""))</f>
        <v/>
      </c>
      <c r="Q20" s="26" t="str">
        <f t="array" ref="Q20">IF(IFERROR(INDEX(Pokedex!$A$2:$BK$2133,MATCH($C20,Pokedex!$B$2:$B$2133,0),Q$1),1)=0,"",IFERROR(INDEX(Pokedex!$A$2:$BK$2133,MATCH($C20,Pokedex!$B$2:$B$2133,0),Q$1),""))</f>
        <v/>
      </c>
      <c r="R20" s="188" t="str">
        <f>IFERROR(MATCH($A20,Pokedex!$B$2:$B1000,0), "")</f>
        <v/>
      </c>
      <c r="S20" s="182"/>
      <c r="T20" s="182"/>
      <c r="U20" s="182"/>
      <c r="V20" s="182"/>
      <c r="W20" s="182"/>
      <c r="X20" s="182"/>
      <c r="Y20" s="182"/>
      <c r="Z20" s="182"/>
      <c r="AA20" s="182"/>
    </row>
    <row r="21" spans="1:27" ht="12.75" customHeight="1">
      <c r="A21" s="190"/>
      <c r="B21" s="26" t="str">
        <f ca="1">IFERROR(IF($R21 = "","", OFFSET(Pokedex!$A$1, $R21, B$1, 1, 2)), "")</f>
        <v/>
      </c>
      <c r="C21" s="31"/>
      <c r="D21" s="31" t="str">
        <f ca="1">IFERROR(IF($R21 = "","", OFFSET(Pokedex!$A$1, $R21, D$1, 1, 12)), "")</f>
        <v/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 t="str">
        <f t="array" ref="P21">IF(IFERROR(INDEX(Pokedex!$A$2:$BK$2133,MATCH($C21,Pokedex!$B$2:$B$2133,0),P$1),1)=0,"",IFERROR(INDEX(Pokedex!$A$2:$BK$2133,MATCH($C21,Pokedex!$B$2:$B$2133,0),P$1),""))</f>
        <v/>
      </c>
      <c r="Q21" s="26" t="str">
        <f t="array" ref="Q21">IF(IFERROR(INDEX(Pokedex!$A$2:$BK$2133,MATCH($C21,Pokedex!$B$2:$B$2133,0),Q$1),1)=0,"",IFERROR(INDEX(Pokedex!$A$2:$BK$2133,MATCH($C21,Pokedex!$B$2:$B$2133,0),Q$1),""))</f>
        <v/>
      </c>
      <c r="R21" s="188" t="str">
        <f>IFERROR(MATCH($A21,Pokedex!$B$2:$B1000,0), "")</f>
        <v/>
      </c>
      <c r="S21" s="182"/>
      <c r="T21" s="182"/>
      <c r="U21" s="182"/>
      <c r="V21" s="182"/>
      <c r="W21" s="182"/>
      <c r="X21" s="182"/>
      <c r="Y21" s="182"/>
      <c r="Z21" s="182"/>
      <c r="AA21" s="182"/>
    </row>
    <row r="22" spans="1:27" ht="12.75" customHeight="1">
      <c r="A22" s="190"/>
      <c r="B22" s="26" t="str">
        <f ca="1">IFERROR(IF($R22 = "","", OFFSET(Pokedex!$A$1, $R22, B$1, 1, 2)), "")</f>
        <v/>
      </c>
      <c r="C22" s="31"/>
      <c r="D22" s="31" t="str">
        <f ca="1">IFERROR(IF($R22 = "","", OFFSET(Pokedex!$A$1, $R22, D$1, 1, 12)), "")</f>
        <v/>
      </c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 t="str">
        <f t="array" ref="P22">IF(IFERROR(INDEX(Pokedex!$A$2:$BK$2133,MATCH($C22,Pokedex!$B$2:$B$2133,0),P$1),1)=0,"",IFERROR(INDEX(Pokedex!$A$2:$BK$2133,MATCH($C22,Pokedex!$B$2:$B$2133,0),P$1),""))</f>
        <v/>
      </c>
      <c r="Q22" s="26" t="str">
        <f t="array" ref="Q22">IF(IFERROR(INDEX(Pokedex!$A$2:$BK$2133,MATCH($C22,Pokedex!$B$2:$B$2133,0),Q$1),1)=0,"",IFERROR(INDEX(Pokedex!$A$2:$BK$2133,MATCH($C22,Pokedex!$B$2:$B$2133,0),Q$1),""))</f>
        <v/>
      </c>
      <c r="R22" s="188" t="str">
        <f>IFERROR(MATCH($A22,Pokedex!$B$2:$B1000,0), "")</f>
        <v/>
      </c>
      <c r="S22" s="182"/>
      <c r="T22" s="182"/>
      <c r="U22" s="182"/>
      <c r="V22" s="182"/>
      <c r="W22" s="182"/>
      <c r="X22" s="182"/>
      <c r="Y22" s="182"/>
      <c r="Z22" s="182"/>
      <c r="AA22" s="182"/>
    </row>
    <row r="23" spans="1:27" ht="12.75" customHeight="1">
      <c r="A23" s="190"/>
      <c r="B23" s="26" t="str">
        <f ca="1">IFERROR(IF($R23 = "","", OFFSET(Pokedex!$A$1, $R23, B$1, 1, 2)), "")</f>
        <v/>
      </c>
      <c r="C23" s="31"/>
      <c r="D23" s="31" t="str">
        <f ca="1">IFERROR(IF($R23 = "","", OFFSET(Pokedex!$A$1, $R23, D$1, 1, 12)), "")</f>
        <v/>
      </c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 t="str">
        <f t="array" ref="P23">IF(IFERROR(INDEX(Pokedex!$A$2:$BK$2133,MATCH($C23,Pokedex!$B$2:$B$2133,0),P$1),1)=0,"",IFERROR(INDEX(Pokedex!$A$2:$BK$2133,MATCH($C23,Pokedex!$B$2:$B$2133,0),P$1),""))</f>
        <v/>
      </c>
      <c r="Q23" s="26" t="str">
        <f t="array" ref="Q23">IF(IFERROR(INDEX(Pokedex!$A$2:$BK$2133,MATCH($C23,Pokedex!$B$2:$B$2133,0),Q$1),1)=0,"",IFERROR(INDEX(Pokedex!$A$2:$BK$2133,MATCH($C23,Pokedex!$B$2:$B$2133,0),Q$1),""))</f>
        <v/>
      </c>
      <c r="R23" s="188" t="str">
        <f>IFERROR(MATCH($A23,Pokedex!$B$2:$B1000,0), "")</f>
        <v/>
      </c>
      <c r="S23" s="182"/>
      <c r="T23" s="182"/>
      <c r="U23" s="182"/>
      <c r="V23" s="182"/>
      <c r="W23" s="182"/>
      <c r="X23" s="182"/>
      <c r="Y23" s="182"/>
      <c r="Z23" s="182"/>
      <c r="AA23" s="182"/>
    </row>
    <row r="24" spans="1:27" ht="12.75" customHeight="1">
      <c r="A24" s="190"/>
      <c r="B24" s="26" t="str">
        <f ca="1">IFERROR(IF($R24 = "","", OFFSET(Pokedex!$A$1, $R24, B$1, 1, 2)), "")</f>
        <v/>
      </c>
      <c r="C24" s="31"/>
      <c r="D24" s="31" t="str">
        <f ca="1">IFERROR(IF($R24 = "","", OFFSET(Pokedex!$A$1, $R24, D$1, 1, 12)), "")</f>
        <v/>
      </c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 t="str">
        <f t="array" ref="P24">IF(IFERROR(INDEX(Pokedex!$A$2:$BK$2133,MATCH($C24,Pokedex!$B$2:$B$2133,0),P$1),1)=0,"",IFERROR(INDEX(Pokedex!$A$2:$BK$2133,MATCH($C24,Pokedex!$B$2:$B$2133,0),P$1),""))</f>
        <v/>
      </c>
      <c r="Q24" s="26" t="str">
        <f t="array" ref="Q24">IF(IFERROR(INDEX(Pokedex!$A$2:$BK$2133,MATCH($C24,Pokedex!$B$2:$B$2133,0),Q$1),1)=0,"",IFERROR(INDEX(Pokedex!$A$2:$BK$2133,MATCH($C24,Pokedex!$B$2:$B$2133,0),Q$1),""))</f>
        <v/>
      </c>
      <c r="R24" s="188" t="str">
        <f>IFERROR(MATCH($A24,Pokedex!$B$2:$B1000,0), "")</f>
        <v/>
      </c>
      <c r="S24" s="182"/>
      <c r="T24" s="182"/>
      <c r="U24" s="182"/>
      <c r="V24" s="182"/>
      <c r="W24" s="182"/>
      <c r="X24" s="182"/>
      <c r="Y24" s="182"/>
      <c r="Z24" s="182"/>
      <c r="AA24" s="182"/>
    </row>
    <row r="25" spans="1:27" ht="12.75" customHeight="1">
      <c r="A25" s="190"/>
      <c r="B25" s="26" t="str">
        <f ca="1">IFERROR(IF($R25 = "","", OFFSET(Pokedex!$A$1, $R25, B$1, 1, 2)), "")</f>
        <v/>
      </c>
      <c r="C25" s="31"/>
      <c r="D25" s="31" t="str">
        <f ca="1">IFERROR(IF($R25 = "","", OFFSET(Pokedex!$A$1, $R25, D$1, 1, 12)), "")</f>
        <v/>
      </c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 t="str">
        <f t="array" ref="P25">IF(IFERROR(INDEX(Pokedex!$A$2:$BK$2133,MATCH($C25,Pokedex!$B$2:$B$2133,0),P$1),1)=0,"",IFERROR(INDEX(Pokedex!$A$2:$BK$2133,MATCH($C25,Pokedex!$B$2:$B$2133,0),P$1),""))</f>
        <v/>
      </c>
      <c r="Q25" s="26" t="str">
        <f t="array" ref="Q25">IF(IFERROR(INDEX(Pokedex!$A$2:$BK$2133,MATCH($C25,Pokedex!$B$2:$B$2133,0),Q$1),1)=0,"",IFERROR(INDEX(Pokedex!$A$2:$BK$2133,MATCH($C25,Pokedex!$B$2:$B$2133,0),Q$1),""))</f>
        <v/>
      </c>
      <c r="R25" s="188" t="str">
        <f>IFERROR(MATCH($A25,Pokedex!$B$2:$B1000,0), "")</f>
        <v/>
      </c>
      <c r="S25" s="182"/>
      <c r="T25" s="182"/>
      <c r="U25" s="182"/>
      <c r="V25" s="182"/>
      <c r="W25" s="182"/>
      <c r="X25" s="182"/>
      <c r="Y25" s="182"/>
      <c r="Z25" s="182"/>
      <c r="AA25" s="182"/>
    </row>
    <row r="26" spans="1:27" ht="12.75" customHeight="1">
      <c r="A26" s="190"/>
      <c r="B26" s="26" t="str">
        <f ca="1">IFERROR(IF($R26 = "","", OFFSET(Pokedex!$A$1, $R26, B$1, 1, 2)), "")</f>
        <v/>
      </c>
      <c r="C26" s="31"/>
      <c r="D26" s="31" t="str">
        <f ca="1">IFERROR(IF($R26 = "","", OFFSET(Pokedex!$A$1, $R26, D$1, 1, 12)), "")</f>
        <v/>
      </c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 t="str">
        <f t="array" ref="P26">IF(IFERROR(INDEX(Pokedex!$A$2:$BK$2133,MATCH($C26,Pokedex!$B$2:$B$2133,0),P$1),1)=0,"",IFERROR(INDEX(Pokedex!$A$2:$BK$2133,MATCH($C26,Pokedex!$B$2:$B$2133,0),P$1),""))</f>
        <v/>
      </c>
      <c r="Q26" s="26" t="str">
        <f t="array" ref="Q26">IF(IFERROR(INDEX(Pokedex!$A$2:$BK$2133,MATCH($C26,Pokedex!$B$2:$B$2133,0),Q$1),1)=0,"",IFERROR(INDEX(Pokedex!$A$2:$BK$2133,MATCH($C26,Pokedex!$B$2:$B$2133,0),Q$1),""))</f>
        <v/>
      </c>
      <c r="R26" s="188" t="str">
        <f>IFERROR(MATCH($A26,Pokedex!$B$2:$B1000,0), "")</f>
        <v/>
      </c>
      <c r="S26" s="182"/>
      <c r="T26" s="182"/>
      <c r="U26" s="182"/>
      <c r="V26" s="182"/>
      <c r="W26" s="182"/>
      <c r="X26" s="182"/>
      <c r="Y26" s="182"/>
      <c r="Z26" s="182"/>
      <c r="AA26" s="182"/>
    </row>
    <row r="27" spans="1:27" ht="12.75" customHeight="1">
      <c r="A27" s="190"/>
      <c r="B27" s="26" t="str">
        <f ca="1">IFERROR(IF($R27 = "","", OFFSET(Pokedex!$A$1, $R27, B$1, 1, 2)), "")</f>
        <v/>
      </c>
      <c r="C27" s="31"/>
      <c r="D27" s="31" t="str">
        <f ca="1">IFERROR(IF($R27 = "","", OFFSET(Pokedex!$A$1, $R27, D$1, 1, 12)), "")</f>
        <v/>
      </c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 t="str">
        <f t="array" ref="P27">IF(IFERROR(INDEX(Pokedex!$A$2:$BK$2133,MATCH($C27,Pokedex!$B$2:$B$2133,0),P$1),1)=0,"",IFERROR(INDEX(Pokedex!$A$2:$BK$2133,MATCH($C27,Pokedex!$B$2:$B$2133,0),P$1),""))</f>
        <v/>
      </c>
      <c r="Q27" s="26" t="str">
        <f t="array" ref="Q27">IF(IFERROR(INDEX(Pokedex!$A$2:$BK$2133,MATCH($C27,Pokedex!$B$2:$B$2133,0),Q$1),1)=0,"",IFERROR(INDEX(Pokedex!$A$2:$BK$2133,MATCH($C27,Pokedex!$B$2:$B$2133,0),Q$1),""))</f>
        <v/>
      </c>
      <c r="R27" s="188" t="str">
        <f>IFERROR(MATCH($A27,Pokedex!$B$2:$B1000,0), "")</f>
        <v/>
      </c>
      <c r="S27" s="182"/>
      <c r="T27" s="182"/>
      <c r="U27" s="182"/>
      <c r="V27" s="182"/>
      <c r="W27" s="182"/>
      <c r="X27" s="182"/>
      <c r="Y27" s="182"/>
      <c r="Z27" s="182"/>
      <c r="AA27" s="182"/>
    </row>
    <row r="28" spans="1:27" ht="12.75" customHeight="1">
      <c r="A28" s="190"/>
      <c r="B28" s="26" t="str">
        <f ca="1">IFERROR(IF($R28 = "","", OFFSET(Pokedex!$A$1, $R28, B$1, 1, 2)), "")</f>
        <v/>
      </c>
      <c r="C28" s="31"/>
      <c r="D28" s="31" t="str">
        <f ca="1">IFERROR(IF($R28 = "","", OFFSET(Pokedex!$A$1, $R28, D$1, 1, 12)), "")</f>
        <v/>
      </c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 t="str">
        <f t="array" ref="P28">IF(IFERROR(INDEX(Pokedex!$A$2:$BK$2133,MATCH($C28,Pokedex!$B$2:$B$2133,0),P$1),1)=0,"",IFERROR(INDEX(Pokedex!$A$2:$BK$2133,MATCH($C28,Pokedex!$B$2:$B$2133,0),P$1),""))</f>
        <v/>
      </c>
      <c r="Q28" s="26" t="str">
        <f t="array" ref="Q28">IF(IFERROR(INDEX(Pokedex!$A$2:$BK$2133,MATCH($C28,Pokedex!$B$2:$B$2133,0),Q$1),1)=0,"",IFERROR(INDEX(Pokedex!$A$2:$BK$2133,MATCH($C28,Pokedex!$B$2:$B$2133,0),Q$1),""))</f>
        <v/>
      </c>
      <c r="R28" s="188" t="str">
        <f>IFERROR(MATCH($A28,Pokedex!$B$2:$B1000,0), "")</f>
        <v/>
      </c>
      <c r="S28" s="182"/>
      <c r="T28" s="182"/>
      <c r="U28" s="182"/>
      <c r="V28" s="182"/>
      <c r="W28" s="182"/>
      <c r="X28" s="182"/>
      <c r="Y28" s="182"/>
      <c r="Z28" s="182"/>
      <c r="AA28" s="182"/>
    </row>
    <row r="29" spans="1:27" ht="12.75" customHeight="1">
      <c r="A29" s="190"/>
      <c r="B29" s="26" t="str">
        <f ca="1">IFERROR(IF($R29 = "","", OFFSET(Pokedex!$A$1, $R29, B$1, 1, 2)), "")</f>
        <v/>
      </c>
      <c r="C29" s="31"/>
      <c r="D29" s="31" t="str">
        <f ca="1">IFERROR(IF($R29 = "","", OFFSET(Pokedex!$A$1, $R29, D$1, 1, 12)), "")</f>
        <v/>
      </c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 t="str">
        <f t="array" ref="P29">IF(IFERROR(INDEX(Pokedex!$A$2:$BK$2133,MATCH($C29,Pokedex!$B$2:$B$2133,0),P$1),1)=0,"",IFERROR(INDEX(Pokedex!$A$2:$BK$2133,MATCH($C29,Pokedex!$B$2:$B$2133,0),P$1),""))</f>
        <v/>
      </c>
      <c r="Q29" s="26" t="str">
        <f t="array" ref="Q29">IF(IFERROR(INDEX(Pokedex!$A$2:$BK$2133,MATCH($C29,Pokedex!$B$2:$B$2133,0),Q$1),1)=0,"",IFERROR(INDEX(Pokedex!$A$2:$BK$2133,MATCH($C29,Pokedex!$B$2:$B$2133,0),Q$1),""))</f>
        <v/>
      </c>
      <c r="R29" s="188" t="str">
        <f>IFERROR(MATCH($A29,Pokedex!$B$2:$B1000,0), "")</f>
        <v/>
      </c>
      <c r="S29" s="182"/>
      <c r="T29" s="182"/>
      <c r="U29" s="182"/>
      <c r="V29" s="182"/>
      <c r="W29" s="182"/>
      <c r="X29" s="182"/>
      <c r="Y29" s="182"/>
      <c r="Z29" s="182"/>
      <c r="AA29" s="182"/>
    </row>
    <row r="30" spans="1:27" ht="12.75" customHeight="1">
      <c r="A30" s="190"/>
      <c r="B30" s="26" t="str">
        <f ca="1">IFERROR(IF($R30 = "","", OFFSET(Pokedex!$A$1, $R30, B$1, 1, 2)), "")</f>
        <v/>
      </c>
      <c r="C30" s="31"/>
      <c r="D30" s="31" t="str">
        <f ca="1">IFERROR(IF($R30 = "","", OFFSET(Pokedex!$A$1, $R30, D$1, 1, 12)), "")</f>
        <v/>
      </c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 t="str">
        <f t="array" ref="P30">IF(IFERROR(INDEX(Pokedex!$A$2:$BK$2133,MATCH($C30,Pokedex!$B$2:$B$2133,0),P$1),1)=0,"",IFERROR(INDEX(Pokedex!$A$2:$BK$2133,MATCH($C30,Pokedex!$B$2:$B$2133,0),P$1),""))</f>
        <v/>
      </c>
      <c r="Q30" s="26" t="str">
        <f t="array" ref="Q30">IF(IFERROR(INDEX(Pokedex!$A$2:$BK$2133,MATCH($C30,Pokedex!$B$2:$B$2133,0),Q$1),1)=0,"",IFERROR(INDEX(Pokedex!$A$2:$BK$2133,MATCH($C30,Pokedex!$B$2:$B$2133,0),Q$1),""))</f>
        <v/>
      </c>
      <c r="R30" s="188" t="str">
        <f>IFERROR(MATCH($A30,Pokedex!$B$2:$B1000,0), "")</f>
        <v/>
      </c>
      <c r="S30" s="182"/>
      <c r="T30" s="182"/>
      <c r="U30" s="182"/>
      <c r="V30" s="182"/>
      <c r="W30" s="182"/>
      <c r="X30" s="182"/>
      <c r="Y30" s="182"/>
      <c r="Z30" s="182"/>
      <c r="AA30" s="182"/>
    </row>
    <row r="31" spans="1:27" ht="12.75" customHeight="1">
      <c r="A31" s="190"/>
      <c r="B31" s="26" t="str">
        <f ca="1">IFERROR(IF($R31 = "","", OFFSET(Pokedex!$A$1, $R31, B$1, 1, 2)), "")</f>
        <v/>
      </c>
      <c r="C31" s="31"/>
      <c r="D31" s="31" t="str">
        <f ca="1">IFERROR(IF($R31 = "","", OFFSET(Pokedex!$A$1, $R31, D$1, 1, 12)), "")</f>
        <v/>
      </c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 t="str">
        <f t="array" ref="P31">IF(IFERROR(INDEX(Pokedex!$A$2:$BK$2133,MATCH($C31,Pokedex!$B$2:$B$2133,0),P$1),1)=0,"",IFERROR(INDEX(Pokedex!$A$2:$BK$2133,MATCH($C31,Pokedex!$B$2:$B$2133,0),P$1),""))</f>
        <v/>
      </c>
      <c r="Q31" s="26" t="str">
        <f t="array" ref="Q31">IF(IFERROR(INDEX(Pokedex!$A$2:$BK$2133,MATCH($C31,Pokedex!$B$2:$B$2133,0),Q$1),1)=0,"",IFERROR(INDEX(Pokedex!$A$2:$BK$2133,MATCH($C31,Pokedex!$B$2:$B$2133,0),Q$1),""))</f>
        <v/>
      </c>
      <c r="R31" s="188" t="str">
        <f>IFERROR(MATCH($A31,Pokedex!$B$2:$B1000,0), "")</f>
        <v/>
      </c>
      <c r="S31" s="182"/>
      <c r="T31" s="182"/>
      <c r="U31" s="182"/>
      <c r="V31" s="182"/>
      <c r="W31" s="182"/>
      <c r="X31" s="182"/>
      <c r="Y31" s="182"/>
      <c r="Z31" s="182"/>
      <c r="AA31" s="182"/>
    </row>
    <row r="32" spans="1:27" ht="12.75" customHeight="1">
      <c r="A32" s="190"/>
      <c r="B32" s="26" t="str">
        <f ca="1">IFERROR(IF($R32 = "","", OFFSET(Pokedex!$A$1, $R32, B$1, 1, 2)), "")</f>
        <v/>
      </c>
      <c r="C32" s="31"/>
      <c r="D32" s="31" t="str">
        <f ca="1">IFERROR(IF($R32 = "","", OFFSET(Pokedex!$A$1, $R32, D$1, 1, 12)), "")</f>
        <v/>
      </c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 t="str">
        <f t="array" ref="P32">IF(IFERROR(INDEX(Pokedex!$A$2:$BK$2133,MATCH($C32,Pokedex!$B$2:$B$2133,0),P$1),1)=0,"",IFERROR(INDEX(Pokedex!$A$2:$BK$2133,MATCH($C32,Pokedex!$B$2:$B$2133,0),P$1),""))</f>
        <v/>
      </c>
      <c r="Q32" s="26" t="str">
        <f t="array" ref="Q32">IF(IFERROR(INDEX(Pokedex!$A$2:$BK$2133,MATCH($C32,Pokedex!$B$2:$B$2133,0),Q$1),1)=0,"",IFERROR(INDEX(Pokedex!$A$2:$BK$2133,MATCH($C32,Pokedex!$B$2:$B$2133,0),Q$1),""))</f>
        <v/>
      </c>
      <c r="R32" s="188" t="str">
        <f>IFERROR(MATCH($A32,Pokedex!$B$2:$B1000,0), "")</f>
        <v/>
      </c>
      <c r="S32" s="182"/>
      <c r="T32" s="182"/>
      <c r="U32" s="182"/>
      <c r="V32" s="182"/>
      <c r="W32" s="182"/>
      <c r="X32" s="182"/>
      <c r="Y32" s="182"/>
      <c r="Z32" s="182"/>
      <c r="AA32" s="182"/>
    </row>
    <row r="33" spans="1:27" ht="12.75" customHeight="1">
      <c r="A33" s="190"/>
      <c r="B33" s="26" t="str">
        <f ca="1">IFERROR(IF($R33 = "","", OFFSET(Pokedex!$A$1, $R33, B$1, 1, 2)), "")</f>
        <v/>
      </c>
      <c r="C33" s="31"/>
      <c r="D33" s="31" t="str">
        <f ca="1">IFERROR(IF($R33 = "","", OFFSET(Pokedex!$A$1, $R33, D$1, 1, 12)), "")</f>
        <v/>
      </c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 t="str">
        <f t="array" ref="P33">IF(IFERROR(INDEX(Pokedex!$A$2:$BK$2133,MATCH($C33,Pokedex!$B$2:$B$2133,0),P$1),1)=0,"",IFERROR(INDEX(Pokedex!$A$2:$BK$2133,MATCH($C33,Pokedex!$B$2:$B$2133,0),P$1),""))</f>
        <v/>
      </c>
      <c r="Q33" s="26" t="str">
        <f t="array" ref="Q33">IF(IFERROR(INDEX(Pokedex!$A$2:$BK$2133,MATCH($C33,Pokedex!$B$2:$B$2133,0),Q$1),1)=0,"",IFERROR(INDEX(Pokedex!$A$2:$BK$2133,MATCH($C33,Pokedex!$B$2:$B$2133,0),Q$1),""))</f>
        <v/>
      </c>
      <c r="R33" s="188" t="str">
        <f>IFERROR(MATCH($A33,Pokedex!$B$2:$B1000,0), "")</f>
        <v/>
      </c>
      <c r="S33" s="182"/>
      <c r="T33" s="182"/>
      <c r="U33" s="182"/>
      <c r="V33" s="182"/>
      <c r="W33" s="182"/>
      <c r="X33" s="182"/>
      <c r="Y33" s="182"/>
      <c r="Z33" s="182"/>
      <c r="AA33" s="182"/>
    </row>
    <row r="34" spans="1:27" ht="12.75" customHeight="1">
      <c r="A34" s="190"/>
      <c r="B34" s="26" t="str">
        <f ca="1">IFERROR(IF($R34 = "","", OFFSET(Pokedex!$A$1, $R34, B$1, 1, 2)), "")</f>
        <v/>
      </c>
      <c r="C34" s="31"/>
      <c r="D34" s="31" t="str">
        <f ca="1">IFERROR(IF($R34 = "","", OFFSET(Pokedex!$A$1, $R34, D$1, 1, 12)), "")</f>
        <v/>
      </c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 t="str">
        <f t="array" ref="P34">IF(IFERROR(INDEX(Pokedex!$A$2:$BK$2133,MATCH($C34,Pokedex!$B$2:$B$2133,0),P$1),1)=0,"",IFERROR(INDEX(Pokedex!$A$2:$BK$2133,MATCH($C34,Pokedex!$B$2:$B$2133,0),P$1),""))</f>
        <v/>
      </c>
      <c r="Q34" s="26" t="str">
        <f t="array" ref="Q34">IF(IFERROR(INDEX(Pokedex!$A$2:$BK$2133,MATCH($C34,Pokedex!$B$2:$B$2133,0),Q$1),1)=0,"",IFERROR(INDEX(Pokedex!$A$2:$BK$2133,MATCH($C34,Pokedex!$B$2:$B$2133,0),Q$1),""))</f>
        <v/>
      </c>
      <c r="R34" s="188" t="str">
        <f>IFERROR(MATCH($A34,Pokedex!$B$2:$B1000,0), "")</f>
        <v/>
      </c>
      <c r="S34" s="182"/>
      <c r="T34" s="182"/>
      <c r="U34" s="182"/>
      <c r="V34" s="182"/>
      <c r="W34" s="182"/>
      <c r="X34" s="182"/>
      <c r="Y34" s="182"/>
      <c r="Z34" s="182"/>
      <c r="AA34" s="182"/>
    </row>
    <row r="35" spans="1:27" ht="12.75" customHeight="1">
      <c r="A35" s="190"/>
      <c r="B35" s="26" t="str">
        <f ca="1">IFERROR(IF($R35 = "","", OFFSET(Pokedex!$A$1, $R35, B$1, 1, 2)), "")</f>
        <v/>
      </c>
      <c r="C35" s="31"/>
      <c r="D35" s="31" t="str">
        <f ca="1">IFERROR(IF($R35 = "","", OFFSET(Pokedex!$A$1, $R35, D$1, 1, 12)), "")</f>
        <v/>
      </c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 t="str">
        <f t="array" ref="P35">IF(IFERROR(INDEX(Pokedex!$A$2:$BK$2133,MATCH($C35,Pokedex!$B$2:$B$2133,0),P$1),1)=0,"",IFERROR(INDEX(Pokedex!$A$2:$BK$2133,MATCH($C35,Pokedex!$B$2:$B$2133,0),P$1),""))</f>
        <v/>
      </c>
      <c r="Q35" s="26" t="str">
        <f t="array" ref="Q35">IF(IFERROR(INDEX(Pokedex!$A$2:$BK$2133,MATCH($C35,Pokedex!$B$2:$B$2133,0),Q$1),1)=0,"",IFERROR(INDEX(Pokedex!$A$2:$BK$2133,MATCH($C35,Pokedex!$B$2:$B$2133,0),Q$1),""))</f>
        <v/>
      </c>
      <c r="R35" s="188" t="str">
        <f>IFERROR(MATCH($A35,Pokedex!$B$2:$B1000,0), "")</f>
        <v/>
      </c>
      <c r="S35" s="182"/>
      <c r="T35" s="182"/>
      <c r="U35" s="182"/>
      <c r="V35" s="182"/>
      <c r="W35" s="182"/>
      <c r="X35" s="182"/>
      <c r="Y35" s="182"/>
      <c r="Z35" s="182"/>
      <c r="AA35" s="182"/>
    </row>
    <row r="36" spans="1:27" ht="12.75" customHeight="1">
      <c r="A36" s="190"/>
      <c r="B36" s="26" t="str">
        <f ca="1">IFERROR(IF($R36 = "","", OFFSET(Pokedex!$A$1, $R36, B$1, 1, 2)), "")</f>
        <v/>
      </c>
      <c r="C36" s="31"/>
      <c r="D36" s="31" t="str">
        <f ca="1">IFERROR(IF($R36 = "","", OFFSET(Pokedex!$A$1, $R36, D$1, 1, 12)), "")</f>
        <v/>
      </c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 t="str">
        <f t="array" ref="P36">IF(IFERROR(INDEX(Pokedex!$A$2:$BK$2133,MATCH($C36,Pokedex!$B$2:$B$2133,0),P$1),1)=0,"",IFERROR(INDEX(Pokedex!$A$2:$BK$2133,MATCH($C36,Pokedex!$B$2:$B$2133,0),P$1),""))</f>
        <v/>
      </c>
      <c r="Q36" s="26" t="str">
        <f t="array" ref="Q36">IF(IFERROR(INDEX(Pokedex!$A$2:$BK$2133,MATCH($C36,Pokedex!$B$2:$B$2133,0),Q$1),1)=0,"",IFERROR(INDEX(Pokedex!$A$2:$BK$2133,MATCH($C36,Pokedex!$B$2:$B$2133,0),Q$1),""))</f>
        <v/>
      </c>
      <c r="R36" s="188" t="str">
        <f>IFERROR(MATCH($A36,Pokedex!$B$2:$B1000,0), "")</f>
        <v/>
      </c>
      <c r="S36" s="182"/>
      <c r="T36" s="182"/>
      <c r="U36" s="182"/>
      <c r="V36" s="182"/>
      <c r="W36" s="182"/>
      <c r="X36" s="182"/>
      <c r="Y36" s="182"/>
      <c r="Z36" s="182"/>
      <c r="AA36" s="182"/>
    </row>
    <row r="37" spans="1:27" ht="12.75" customHeight="1">
      <c r="A37" s="190"/>
      <c r="B37" s="26" t="str">
        <f ca="1">IFERROR(IF($R37 = "","", OFFSET(Pokedex!$A$1, $R37, B$1, 1, 2)), "")</f>
        <v/>
      </c>
      <c r="C37" s="31"/>
      <c r="D37" s="31" t="str">
        <f ca="1">IFERROR(IF($R37 = "","", OFFSET(Pokedex!$A$1, $R37, D$1, 1, 12)), "")</f>
        <v/>
      </c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 t="str">
        <f t="array" ref="P37">IF(IFERROR(INDEX(Pokedex!$A$2:$BK$2133,MATCH($C37,Pokedex!$B$2:$B$2133,0),P$1),1)=0,"",IFERROR(INDEX(Pokedex!$A$2:$BK$2133,MATCH($C37,Pokedex!$B$2:$B$2133,0),P$1),""))</f>
        <v/>
      </c>
      <c r="Q37" s="26" t="str">
        <f t="array" ref="Q37">IF(IFERROR(INDEX(Pokedex!$A$2:$BK$2133,MATCH($C37,Pokedex!$B$2:$B$2133,0),Q$1),1)=0,"",IFERROR(INDEX(Pokedex!$A$2:$BK$2133,MATCH($C37,Pokedex!$B$2:$B$2133,0),Q$1),""))</f>
        <v/>
      </c>
      <c r="R37" s="188" t="str">
        <f>IFERROR(MATCH($A37,Pokedex!$B$2:$B1000,0), "")</f>
        <v/>
      </c>
      <c r="S37" s="182"/>
      <c r="T37" s="182"/>
      <c r="U37" s="182"/>
      <c r="V37" s="182"/>
      <c r="W37" s="182"/>
      <c r="X37" s="182"/>
      <c r="Y37" s="182"/>
      <c r="Z37" s="182"/>
      <c r="AA37" s="182"/>
    </row>
    <row r="38" spans="1:27" ht="12.75" customHeight="1">
      <c r="A38" s="190"/>
      <c r="B38" s="26" t="str">
        <f ca="1">IFERROR(IF($R38 = "","", OFFSET(Pokedex!$A$1, $R38, B$1, 1, 2)), "")</f>
        <v/>
      </c>
      <c r="C38" s="31"/>
      <c r="D38" s="31" t="str">
        <f ca="1">IFERROR(IF($R38 = "","", OFFSET(Pokedex!$A$1, $R38, D$1, 1, 12)), "")</f>
        <v/>
      </c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 t="str">
        <f t="array" ref="P38">IF(IFERROR(INDEX(Pokedex!$A$2:$BK$2133,MATCH($C38,Pokedex!$B$2:$B$2133,0),P$1),1)=0,"",IFERROR(INDEX(Pokedex!$A$2:$BK$2133,MATCH($C38,Pokedex!$B$2:$B$2133,0),P$1),""))</f>
        <v/>
      </c>
      <c r="Q38" s="26" t="str">
        <f t="array" ref="Q38">IF(IFERROR(INDEX(Pokedex!$A$2:$BK$2133,MATCH($C38,Pokedex!$B$2:$B$2133,0),Q$1),1)=0,"",IFERROR(INDEX(Pokedex!$A$2:$BK$2133,MATCH($C38,Pokedex!$B$2:$B$2133,0),Q$1),""))</f>
        <v/>
      </c>
      <c r="R38" s="188" t="str">
        <f>IFERROR(MATCH($A38,Pokedex!$B$2:$B1000,0), "")</f>
        <v/>
      </c>
      <c r="S38" s="182"/>
      <c r="T38" s="182"/>
      <c r="U38" s="182"/>
      <c r="V38" s="182"/>
      <c r="W38" s="182"/>
      <c r="X38" s="182"/>
      <c r="Y38" s="182"/>
      <c r="Z38" s="182"/>
      <c r="AA38" s="182"/>
    </row>
    <row r="39" spans="1:27" ht="12.75" customHeight="1">
      <c r="A39" s="190"/>
      <c r="B39" s="26" t="str">
        <f ca="1">IFERROR(IF($R39 = "","", OFFSET(Pokedex!$A$1, $R39, B$1, 1, 2)), "")</f>
        <v/>
      </c>
      <c r="C39" s="31"/>
      <c r="D39" s="31" t="str">
        <f ca="1">IFERROR(IF($R39 = "","", OFFSET(Pokedex!$A$1, $R39, D$1, 1, 12)), "")</f>
        <v/>
      </c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 t="str">
        <f t="array" ref="P39">IF(IFERROR(INDEX(Pokedex!$A$2:$BK$2133,MATCH($C39,Pokedex!$B$2:$B$2133,0),P$1),1)=0,"",IFERROR(INDEX(Pokedex!$A$2:$BK$2133,MATCH($C39,Pokedex!$B$2:$B$2133,0),P$1),""))</f>
        <v/>
      </c>
      <c r="Q39" s="26" t="str">
        <f t="array" ref="Q39">IF(IFERROR(INDEX(Pokedex!$A$2:$BK$2133,MATCH($C39,Pokedex!$B$2:$B$2133,0),Q$1),1)=0,"",IFERROR(INDEX(Pokedex!$A$2:$BK$2133,MATCH($C39,Pokedex!$B$2:$B$2133,0),Q$1),""))</f>
        <v/>
      </c>
      <c r="R39" s="188" t="str">
        <f>IFERROR(MATCH($A39,Pokedex!$B$2:$B1000,0), "")</f>
        <v/>
      </c>
      <c r="S39" s="182"/>
      <c r="T39" s="182"/>
      <c r="U39" s="182"/>
      <c r="V39" s="182"/>
      <c r="W39" s="182"/>
      <c r="X39" s="182"/>
      <c r="Y39" s="182"/>
      <c r="Z39" s="182"/>
      <c r="AA39" s="182"/>
    </row>
    <row r="40" spans="1:27" ht="12.75" customHeight="1">
      <c r="A40" s="190"/>
      <c r="B40" s="26" t="str">
        <f ca="1">IFERROR(IF($R40 = "","", OFFSET(Pokedex!$A$1, $R40, B$1, 1, 2)), "")</f>
        <v/>
      </c>
      <c r="C40" s="31"/>
      <c r="D40" s="31" t="str">
        <f ca="1">IFERROR(IF($R40 = "","", OFFSET(Pokedex!$A$1, $R40, D$1, 1, 12)), "")</f>
        <v/>
      </c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 t="str">
        <f t="array" ref="P40">IF(IFERROR(INDEX(Pokedex!$A$2:$BK$2133,MATCH($C40,Pokedex!$B$2:$B$2133,0),P$1),1)=0,"",IFERROR(INDEX(Pokedex!$A$2:$BK$2133,MATCH($C40,Pokedex!$B$2:$B$2133,0),P$1),""))</f>
        <v/>
      </c>
      <c r="Q40" s="26" t="str">
        <f t="array" ref="Q40">IF(IFERROR(INDEX(Pokedex!$A$2:$BK$2133,MATCH($C40,Pokedex!$B$2:$B$2133,0),Q$1),1)=0,"",IFERROR(INDEX(Pokedex!$A$2:$BK$2133,MATCH($C40,Pokedex!$B$2:$B$2133,0),Q$1),""))</f>
        <v/>
      </c>
      <c r="R40" s="188" t="str">
        <f>IFERROR(MATCH($A40,Pokedex!$B$2:$B1000,0), "")</f>
        <v/>
      </c>
      <c r="S40" s="182"/>
      <c r="T40" s="182"/>
      <c r="U40" s="182"/>
      <c r="V40" s="182"/>
      <c r="W40" s="182"/>
      <c r="X40" s="182"/>
      <c r="Y40" s="182"/>
      <c r="Z40" s="182"/>
      <c r="AA40" s="182"/>
    </row>
    <row r="41" spans="1:27" ht="12.75" customHeight="1">
      <c r="A41" s="190"/>
      <c r="B41" s="26" t="str">
        <f ca="1">IFERROR(IF($R41 = "","", OFFSET(Pokedex!$A$1, $R41, B$1, 1, 2)), "")</f>
        <v/>
      </c>
      <c r="C41" s="31"/>
      <c r="D41" s="31" t="str">
        <f ca="1">IFERROR(IF($R41 = "","", OFFSET(Pokedex!$A$1, $R41, D$1, 1, 12)), "")</f>
        <v/>
      </c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 t="str">
        <f t="array" ref="P41">IF(IFERROR(INDEX(Pokedex!$A$2:$BK$2133,MATCH($C41,Pokedex!$B$2:$B$2133,0),P$1),1)=0,"",IFERROR(INDEX(Pokedex!$A$2:$BK$2133,MATCH($C41,Pokedex!$B$2:$B$2133,0),P$1),""))</f>
        <v/>
      </c>
      <c r="Q41" s="26" t="str">
        <f t="array" ref="Q41">IF(IFERROR(INDEX(Pokedex!$A$2:$BK$2133,MATCH($C41,Pokedex!$B$2:$B$2133,0),Q$1),1)=0,"",IFERROR(INDEX(Pokedex!$A$2:$BK$2133,MATCH($C41,Pokedex!$B$2:$B$2133,0),Q$1),""))</f>
        <v/>
      </c>
      <c r="R41" s="188" t="str">
        <f>IFERROR(MATCH($A41,Pokedex!$B$2:$B1000,0), "")</f>
        <v/>
      </c>
      <c r="S41" s="182"/>
      <c r="T41" s="182"/>
      <c r="U41" s="182"/>
      <c r="V41" s="182"/>
      <c r="W41" s="182"/>
      <c r="X41" s="182"/>
      <c r="Y41" s="182"/>
      <c r="Z41" s="182"/>
      <c r="AA41" s="182"/>
    </row>
    <row r="42" spans="1:27" ht="12.75" customHeight="1">
      <c r="A42" s="190"/>
      <c r="B42" s="26" t="str">
        <f ca="1">IFERROR(IF($R42 = "","", OFFSET(Pokedex!$A$1, $R42, B$1, 1, 2)), "")</f>
        <v/>
      </c>
      <c r="C42" s="31"/>
      <c r="D42" s="31" t="str">
        <f ca="1">IFERROR(IF($R42 = "","", OFFSET(Pokedex!$A$1, $R42, D$1, 1, 12)), "")</f>
        <v/>
      </c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 t="str">
        <f t="array" ref="P42">IF(IFERROR(INDEX(Pokedex!$A$2:$BK$2133,MATCH($C42,Pokedex!$B$2:$B$2133,0),P$1),1)=0,"",IFERROR(INDEX(Pokedex!$A$2:$BK$2133,MATCH($C42,Pokedex!$B$2:$B$2133,0),P$1),""))</f>
        <v/>
      </c>
      <c r="Q42" s="26" t="str">
        <f t="array" ref="Q42">IF(IFERROR(INDEX(Pokedex!$A$2:$BK$2133,MATCH($C42,Pokedex!$B$2:$B$2133,0),Q$1),1)=0,"",IFERROR(INDEX(Pokedex!$A$2:$BK$2133,MATCH($C42,Pokedex!$B$2:$B$2133,0),Q$1),""))</f>
        <v/>
      </c>
      <c r="R42" s="188" t="str">
        <f>IFERROR(MATCH($A42,Pokedex!$B$2:$B1000,0), "")</f>
        <v/>
      </c>
      <c r="S42" s="182"/>
      <c r="T42" s="182"/>
      <c r="U42" s="182"/>
      <c r="V42" s="182"/>
      <c r="W42" s="182"/>
      <c r="X42" s="182"/>
      <c r="Y42" s="182"/>
      <c r="Z42" s="182"/>
      <c r="AA42" s="182"/>
    </row>
    <row r="43" spans="1:27" ht="12.75" customHeight="1">
      <c r="A43" s="190"/>
      <c r="B43" s="26" t="str">
        <f ca="1">IFERROR(IF($R43 = "","", OFFSET(Pokedex!$A$1, $R43, B$1, 1, 2)), "")</f>
        <v/>
      </c>
      <c r="C43" s="31"/>
      <c r="D43" s="31" t="str">
        <f ca="1">IFERROR(IF($R43 = "","", OFFSET(Pokedex!$A$1, $R43, D$1, 1, 12)), "")</f>
        <v/>
      </c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 t="str">
        <f t="array" ref="P43">IF(IFERROR(INDEX(Pokedex!$A$2:$BK$2133,MATCH($C43,Pokedex!$B$2:$B$2133,0),P$1),1)=0,"",IFERROR(INDEX(Pokedex!$A$2:$BK$2133,MATCH($C43,Pokedex!$B$2:$B$2133,0),P$1),""))</f>
        <v/>
      </c>
      <c r="Q43" s="26" t="str">
        <f t="array" ref="Q43">IF(IFERROR(INDEX(Pokedex!$A$2:$BK$2133,MATCH($C43,Pokedex!$B$2:$B$2133,0),Q$1),1)=0,"",IFERROR(INDEX(Pokedex!$A$2:$BK$2133,MATCH($C43,Pokedex!$B$2:$B$2133,0),Q$1),""))</f>
        <v/>
      </c>
      <c r="R43" s="188" t="str">
        <f>IFERROR(MATCH($A43,Pokedex!$B$2:$B1000,0), "")</f>
        <v/>
      </c>
      <c r="S43" s="182"/>
      <c r="T43" s="182"/>
      <c r="U43" s="182"/>
      <c r="V43" s="182"/>
      <c r="W43" s="182"/>
      <c r="X43" s="182"/>
      <c r="Y43" s="182"/>
      <c r="Z43" s="182"/>
      <c r="AA43" s="182"/>
    </row>
    <row r="44" spans="1:27" ht="12.75" customHeight="1">
      <c r="A44" s="190"/>
      <c r="B44" s="26" t="str">
        <f ca="1">IFERROR(IF($R44 = "","", OFFSET(Pokedex!$A$1, $R44, B$1, 1, 2)), "")</f>
        <v/>
      </c>
      <c r="C44" s="31"/>
      <c r="D44" s="31" t="str">
        <f ca="1">IFERROR(IF($R44 = "","", OFFSET(Pokedex!$A$1, $R44, D$1, 1, 12)), "")</f>
        <v/>
      </c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 t="str">
        <f t="array" ref="P44">IF(IFERROR(INDEX(Pokedex!$A$2:$BK$2133,MATCH($C44,Pokedex!$B$2:$B$2133,0),P$1),1)=0,"",IFERROR(INDEX(Pokedex!$A$2:$BK$2133,MATCH($C44,Pokedex!$B$2:$B$2133,0),P$1),""))</f>
        <v/>
      </c>
      <c r="Q44" s="26" t="str">
        <f t="array" ref="Q44">IF(IFERROR(INDEX(Pokedex!$A$2:$BK$2133,MATCH($C44,Pokedex!$B$2:$B$2133,0),Q$1),1)=0,"",IFERROR(INDEX(Pokedex!$A$2:$BK$2133,MATCH($C44,Pokedex!$B$2:$B$2133,0),Q$1),""))</f>
        <v/>
      </c>
      <c r="R44" s="188" t="str">
        <f>IFERROR(MATCH($A44,Pokedex!$B$2:$B1000,0), "")</f>
        <v/>
      </c>
      <c r="S44" s="182"/>
      <c r="T44" s="182"/>
      <c r="U44" s="182"/>
      <c r="V44" s="182"/>
      <c r="W44" s="182"/>
      <c r="X44" s="182"/>
      <c r="Y44" s="182"/>
      <c r="Z44" s="182"/>
      <c r="AA44" s="182"/>
    </row>
    <row r="45" spans="1:27" ht="12.75" customHeight="1">
      <c r="A45" s="190"/>
      <c r="B45" s="26" t="str">
        <f ca="1">IFERROR(IF($R45 = "","", OFFSET(Pokedex!$A$1, $R45, B$1, 1, 2)), "")</f>
        <v/>
      </c>
      <c r="C45" s="31"/>
      <c r="D45" s="31" t="str">
        <f ca="1">IFERROR(IF($R45 = "","", OFFSET(Pokedex!$A$1, $R45, D$1, 1, 12)), "")</f>
        <v/>
      </c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 t="str">
        <f t="array" ref="P45">IF(IFERROR(INDEX(Pokedex!$A$2:$BK$2133,MATCH($C45,Pokedex!$B$2:$B$2133,0),P$1),1)=0,"",IFERROR(INDEX(Pokedex!$A$2:$BK$2133,MATCH($C45,Pokedex!$B$2:$B$2133,0),P$1),""))</f>
        <v/>
      </c>
      <c r="Q45" s="26" t="str">
        <f t="array" ref="Q45">IF(IFERROR(INDEX(Pokedex!$A$2:$BK$2133,MATCH($C45,Pokedex!$B$2:$B$2133,0),Q$1),1)=0,"",IFERROR(INDEX(Pokedex!$A$2:$BK$2133,MATCH($C45,Pokedex!$B$2:$B$2133,0),Q$1),""))</f>
        <v/>
      </c>
      <c r="R45" s="188" t="str">
        <f>IFERROR(MATCH($A45,Pokedex!$B$2:$B1000,0), "")</f>
        <v/>
      </c>
      <c r="S45" s="182"/>
      <c r="T45" s="182"/>
      <c r="U45" s="182"/>
      <c r="V45" s="182"/>
      <c r="W45" s="182"/>
      <c r="X45" s="182"/>
      <c r="Y45" s="182"/>
      <c r="Z45" s="182"/>
      <c r="AA45" s="182"/>
    </row>
    <row r="46" spans="1:27" ht="12.75" customHeight="1">
      <c r="A46" s="190"/>
      <c r="B46" s="26" t="str">
        <f ca="1">IFERROR(IF($R46 = "","", OFFSET(Pokedex!$A$1, $R46, B$1, 1, 2)), "")</f>
        <v/>
      </c>
      <c r="C46" s="31"/>
      <c r="D46" s="31" t="str">
        <f ca="1">IFERROR(IF($R46 = "","", OFFSET(Pokedex!$A$1, $R46, D$1, 1, 12)), "")</f>
        <v/>
      </c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 t="str">
        <f t="array" ref="P46">IF(IFERROR(INDEX(Pokedex!$A$2:$BK$2133,MATCH($C46,Pokedex!$B$2:$B$2133,0),P$1),1)=0,"",IFERROR(INDEX(Pokedex!$A$2:$BK$2133,MATCH($C46,Pokedex!$B$2:$B$2133,0),P$1),""))</f>
        <v/>
      </c>
      <c r="Q46" s="26" t="str">
        <f t="array" ref="Q46">IF(IFERROR(INDEX(Pokedex!$A$2:$BK$2133,MATCH($C46,Pokedex!$B$2:$B$2133,0),Q$1),1)=0,"",IFERROR(INDEX(Pokedex!$A$2:$BK$2133,MATCH($C46,Pokedex!$B$2:$B$2133,0),Q$1),""))</f>
        <v/>
      </c>
      <c r="R46" s="188" t="str">
        <f>IFERROR(MATCH($A46,Pokedex!$B$2:$B1000,0), "")</f>
        <v/>
      </c>
      <c r="S46" s="182"/>
      <c r="T46" s="182"/>
      <c r="U46" s="182"/>
      <c r="V46" s="182"/>
      <c r="W46" s="182"/>
      <c r="X46" s="182"/>
      <c r="Y46" s="182"/>
      <c r="Z46" s="182"/>
      <c r="AA46" s="182"/>
    </row>
    <row r="47" spans="1:27" ht="12.75" customHeight="1">
      <c r="A47" s="190"/>
      <c r="B47" s="26" t="str">
        <f ca="1">IFERROR(IF($R47 = "","", OFFSET(Pokedex!$A$1, $R47, B$1, 1, 2)), "")</f>
        <v/>
      </c>
      <c r="C47" s="31"/>
      <c r="D47" s="31" t="str">
        <f ca="1">IFERROR(IF($R47 = "","", OFFSET(Pokedex!$A$1, $R47, D$1, 1, 12)), "")</f>
        <v/>
      </c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 t="str">
        <f t="array" ref="P47">IF(IFERROR(INDEX(Pokedex!$A$2:$BK$2133,MATCH($C47,Pokedex!$B$2:$B$2133,0),P$1),1)=0,"",IFERROR(INDEX(Pokedex!$A$2:$BK$2133,MATCH($C47,Pokedex!$B$2:$B$2133,0),P$1),""))</f>
        <v/>
      </c>
      <c r="Q47" s="26" t="str">
        <f t="array" ref="Q47">IF(IFERROR(INDEX(Pokedex!$A$2:$BK$2133,MATCH($C47,Pokedex!$B$2:$B$2133,0),Q$1),1)=0,"",IFERROR(INDEX(Pokedex!$A$2:$BK$2133,MATCH($C47,Pokedex!$B$2:$B$2133,0),Q$1),""))</f>
        <v/>
      </c>
      <c r="R47" s="188" t="str">
        <f>IFERROR(MATCH($A47,Pokedex!$B$2:$B1000,0), "")</f>
        <v/>
      </c>
      <c r="S47" s="182"/>
      <c r="T47" s="182"/>
      <c r="U47" s="182"/>
      <c r="V47" s="182"/>
      <c r="W47" s="182"/>
      <c r="X47" s="182"/>
      <c r="Y47" s="182"/>
      <c r="Z47" s="182"/>
      <c r="AA47" s="182"/>
    </row>
    <row r="48" spans="1:27" ht="12.75" customHeight="1">
      <c r="A48" s="190"/>
      <c r="B48" s="26" t="str">
        <f ca="1">IFERROR(IF($R48 = "","", OFFSET(Pokedex!$A$1, $R48, B$1, 1, 2)), "")</f>
        <v/>
      </c>
      <c r="C48" s="31"/>
      <c r="D48" s="31" t="str">
        <f ca="1">IFERROR(IF($R48 = "","", OFFSET(Pokedex!$A$1, $R48, D$1, 1, 12)), "")</f>
        <v/>
      </c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 t="str">
        <f t="array" ref="P48">IF(IFERROR(INDEX(Pokedex!$A$2:$BK$2133,MATCH($C48,Pokedex!$B$2:$B$2133,0),P$1),1)=0,"",IFERROR(INDEX(Pokedex!$A$2:$BK$2133,MATCH($C48,Pokedex!$B$2:$B$2133,0),P$1),""))</f>
        <v/>
      </c>
      <c r="Q48" s="26" t="str">
        <f t="array" ref="Q48">IF(IFERROR(INDEX(Pokedex!$A$2:$BK$2133,MATCH($C48,Pokedex!$B$2:$B$2133,0),Q$1),1)=0,"",IFERROR(INDEX(Pokedex!$A$2:$BK$2133,MATCH($C48,Pokedex!$B$2:$B$2133,0),Q$1),""))</f>
        <v/>
      </c>
      <c r="R48" s="188" t="str">
        <f>IFERROR(MATCH($A48,Pokedex!$B$2:$B1000,0), "")</f>
        <v/>
      </c>
      <c r="S48" s="182"/>
      <c r="T48" s="182"/>
      <c r="U48" s="182"/>
      <c r="V48" s="182"/>
      <c r="W48" s="182"/>
      <c r="X48" s="182"/>
      <c r="Y48" s="182"/>
      <c r="Z48" s="182"/>
      <c r="AA48" s="182"/>
    </row>
    <row r="49" spans="1:27" ht="12.75" customHeight="1">
      <c r="A49" s="190"/>
      <c r="B49" s="26" t="str">
        <f ca="1">IFERROR(IF($R49 = "","", OFFSET(Pokedex!$A$1, $R49, B$1, 1, 2)), "")</f>
        <v/>
      </c>
      <c r="C49" s="31"/>
      <c r="D49" s="31" t="str">
        <f ca="1">IFERROR(IF($R49 = "","", OFFSET(Pokedex!$A$1, $R49, D$1, 1, 12)), "")</f>
        <v/>
      </c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 t="str">
        <f t="array" ref="P49">IF(IFERROR(INDEX(Pokedex!$A$2:$BK$2133,MATCH($C49,Pokedex!$B$2:$B$2133,0),P$1),1)=0,"",IFERROR(INDEX(Pokedex!$A$2:$BK$2133,MATCH($C49,Pokedex!$B$2:$B$2133,0),P$1),""))</f>
        <v/>
      </c>
      <c r="Q49" s="26" t="str">
        <f t="array" ref="Q49">IF(IFERROR(INDEX(Pokedex!$A$2:$BK$2133,MATCH($C49,Pokedex!$B$2:$B$2133,0),Q$1),1)=0,"",IFERROR(INDEX(Pokedex!$A$2:$BK$2133,MATCH($C49,Pokedex!$B$2:$B$2133,0),Q$1),""))</f>
        <v/>
      </c>
      <c r="R49" s="188" t="str">
        <f>IFERROR(MATCH($A49,Pokedex!$B$2:$B1000,0), "")</f>
        <v/>
      </c>
      <c r="S49" s="182"/>
      <c r="T49" s="182"/>
      <c r="U49" s="182"/>
      <c r="V49" s="182"/>
      <c r="W49" s="182"/>
      <c r="X49" s="182"/>
      <c r="Y49" s="182"/>
      <c r="Z49" s="182"/>
      <c r="AA49" s="182"/>
    </row>
    <row r="50" spans="1:27" ht="12.75" customHeight="1">
      <c r="A50" s="190"/>
      <c r="B50" s="26" t="str">
        <f ca="1">IFERROR(IF($R50 = "","", OFFSET(Pokedex!$A$1, $R50, B$1, 1, 2)), "")</f>
        <v/>
      </c>
      <c r="C50" s="31"/>
      <c r="D50" s="31" t="str">
        <f ca="1">IFERROR(IF($R50 = "","", OFFSET(Pokedex!$A$1, $R50, D$1, 1, 12)), "")</f>
        <v/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 t="str">
        <f t="array" ref="P50">IF(IFERROR(INDEX(Pokedex!$A$2:$BK$2133,MATCH($C50,Pokedex!$B$2:$B$2133,0),P$1),1)=0,"",IFERROR(INDEX(Pokedex!$A$2:$BK$2133,MATCH($C50,Pokedex!$B$2:$B$2133,0),P$1),""))</f>
        <v/>
      </c>
      <c r="Q50" s="26" t="str">
        <f t="array" ref="Q50">IF(IFERROR(INDEX(Pokedex!$A$2:$BK$2133,MATCH($C50,Pokedex!$B$2:$B$2133,0),Q$1),1)=0,"",IFERROR(INDEX(Pokedex!$A$2:$BK$2133,MATCH($C50,Pokedex!$B$2:$B$2133,0),Q$1),""))</f>
        <v/>
      </c>
      <c r="R50" s="188" t="str">
        <f>IFERROR(MATCH($A50,Pokedex!$B$2:$B1000,0), "")</f>
        <v/>
      </c>
      <c r="S50" s="182"/>
      <c r="T50" s="182"/>
      <c r="U50" s="182"/>
      <c r="V50" s="182"/>
      <c r="W50" s="182"/>
      <c r="X50" s="182"/>
      <c r="Y50" s="182"/>
      <c r="Z50" s="182"/>
      <c r="AA50" s="182"/>
    </row>
    <row r="51" spans="1:27" ht="12.75" customHeight="1">
      <c r="A51" s="190"/>
      <c r="B51" s="26" t="str">
        <f ca="1">IFERROR(IF($R51 = "","", OFFSET(Pokedex!$A$1, $R51, B$1, 1, 2)), "")</f>
        <v/>
      </c>
      <c r="C51" s="31"/>
      <c r="D51" s="31" t="str">
        <f ca="1">IFERROR(IF($R51 = "","", OFFSET(Pokedex!$A$1, $R51, D$1, 1, 12)), "")</f>
        <v/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 t="str">
        <f t="array" ref="P51">IF(IFERROR(INDEX(Pokedex!$A$2:$BK$2133,MATCH($C51,Pokedex!$B$2:$B$2133,0),P$1),1)=0,"",IFERROR(INDEX(Pokedex!$A$2:$BK$2133,MATCH($C51,Pokedex!$B$2:$B$2133,0),P$1),""))</f>
        <v/>
      </c>
      <c r="Q51" s="26" t="str">
        <f t="array" ref="Q51">IF(IFERROR(INDEX(Pokedex!$A$2:$BK$2133,MATCH($C51,Pokedex!$B$2:$B$2133,0),Q$1),1)=0,"",IFERROR(INDEX(Pokedex!$A$2:$BK$2133,MATCH($C51,Pokedex!$B$2:$B$2133,0),Q$1),""))</f>
        <v/>
      </c>
      <c r="R51" s="188" t="str">
        <f>IFERROR(MATCH($A51,Pokedex!$B$2:$B1000,0), "")</f>
        <v/>
      </c>
      <c r="S51" s="182"/>
      <c r="T51" s="182"/>
      <c r="U51" s="182"/>
      <c r="V51" s="182"/>
      <c r="W51" s="182"/>
      <c r="X51" s="182"/>
      <c r="Y51" s="182"/>
      <c r="Z51" s="182"/>
      <c r="AA51" s="182"/>
    </row>
    <row r="52" spans="1:27" ht="12.75" customHeight="1">
      <c r="A52" s="190"/>
      <c r="B52" s="26" t="str">
        <f ca="1">IFERROR(IF($R52 = "","", OFFSET(Pokedex!$A$1, $R52, B$1, 1, 2)), "")</f>
        <v/>
      </c>
      <c r="C52" s="31"/>
      <c r="D52" s="31" t="str">
        <f ca="1">IFERROR(IF($R52 = "","", OFFSET(Pokedex!$A$1, $R52, D$1, 1, 12)), "")</f>
        <v/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 t="str">
        <f t="array" ref="P52">IF(IFERROR(INDEX(Pokedex!$A$2:$BK$2133,MATCH($C52,Pokedex!$B$2:$B$2133,0),P$1),1)=0,"",IFERROR(INDEX(Pokedex!$A$2:$BK$2133,MATCH($C52,Pokedex!$B$2:$B$2133,0),P$1),""))</f>
        <v/>
      </c>
      <c r="Q52" s="26" t="str">
        <f t="array" ref="Q52">IF(IFERROR(INDEX(Pokedex!$A$2:$BK$2133,MATCH($C52,Pokedex!$B$2:$B$2133,0),Q$1),1)=0,"",IFERROR(INDEX(Pokedex!$A$2:$BK$2133,MATCH($C52,Pokedex!$B$2:$B$2133,0),Q$1),""))</f>
        <v/>
      </c>
      <c r="R52" s="188" t="str">
        <f>IFERROR(MATCH($A52,Pokedex!$B$2:$B1000,0), "")</f>
        <v/>
      </c>
      <c r="S52" s="182"/>
      <c r="T52" s="182"/>
      <c r="U52" s="182"/>
      <c r="V52" s="182"/>
      <c r="W52" s="182"/>
      <c r="X52" s="182"/>
      <c r="Y52" s="182"/>
      <c r="Z52" s="182"/>
      <c r="AA52" s="182"/>
    </row>
    <row r="53" spans="1:27" ht="12.75" customHeight="1">
      <c r="A53" s="190"/>
      <c r="B53" s="26" t="str">
        <f ca="1">IFERROR(IF($R53 = "","", OFFSET(Pokedex!$A$1, $R53, B$1, 1, 2)), "")</f>
        <v/>
      </c>
      <c r="C53" s="31"/>
      <c r="D53" s="31" t="str">
        <f ca="1">IFERROR(IF($R53 = "","", OFFSET(Pokedex!$A$1, $R53, D$1, 1, 12)), "")</f>
        <v/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 t="str">
        <f t="array" ref="P53">IF(IFERROR(INDEX(Pokedex!$A$2:$BK$2133,MATCH($C53,Pokedex!$B$2:$B$2133,0),P$1),1)=0,"",IFERROR(INDEX(Pokedex!$A$2:$BK$2133,MATCH($C53,Pokedex!$B$2:$B$2133,0),P$1),""))</f>
        <v/>
      </c>
      <c r="Q53" s="26" t="str">
        <f t="array" ref="Q53">IF(IFERROR(INDEX(Pokedex!$A$2:$BK$2133,MATCH($C53,Pokedex!$B$2:$B$2133,0),Q$1),1)=0,"",IFERROR(INDEX(Pokedex!$A$2:$BK$2133,MATCH($C53,Pokedex!$B$2:$B$2133,0),Q$1),""))</f>
        <v/>
      </c>
      <c r="R53" s="188" t="str">
        <f>IFERROR(MATCH($A53,Pokedex!$B$2:$B1000,0), "")</f>
        <v/>
      </c>
      <c r="S53" s="182"/>
      <c r="T53" s="182"/>
      <c r="U53" s="182"/>
      <c r="V53" s="182"/>
      <c r="W53" s="182"/>
      <c r="X53" s="182"/>
      <c r="Y53" s="182"/>
      <c r="Z53" s="182"/>
      <c r="AA53" s="182"/>
    </row>
    <row r="54" spans="1:27" ht="12.75" customHeight="1">
      <c r="A54" s="190"/>
      <c r="B54" s="26" t="str">
        <f ca="1">IFERROR(IF($R54 = "","", OFFSET(Pokedex!$A$1, $R54, B$1, 1, 2)), "")</f>
        <v/>
      </c>
      <c r="C54" s="31"/>
      <c r="D54" s="31" t="str">
        <f ca="1">IFERROR(IF($R54 = "","", OFFSET(Pokedex!$A$1, $R54, D$1, 1, 12)), "")</f>
        <v/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 t="str">
        <f t="array" ref="P54">IF(IFERROR(INDEX(Pokedex!$A$2:$BK$2133,MATCH($C54,Pokedex!$B$2:$B$2133,0),P$1),1)=0,"",IFERROR(INDEX(Pokedex!$A$2:$BK$2133,MATCH($C54,Pokedex!$B$2:$B$2133,0),P$1),""))</f>
        <v/>
      </c>
      <c r="Q54" s="26" t="str">
        <f t="array" ref="Q54">IF(IFERROR(INDEX(Pokedex!$A$2:$BK$2133,MATCH($C54,Pokedex!$B$2:$B$2133,0),Q$1),1)=0,"",IFERROR(INDEX(Pokedex!$A$2:$BK$2133,MATCH($C54,Pokedex!$B$2:$B$2133,0),Q$1),""))</f>
        <v/>
      </c>
      <c r="R54" s="188" t="str">
        <f>IFERROR(MATCH($A54,Pokedex!$B$2:$B1000,0), "")</f>
        <v/>
      </c>
      <c r="S54" s="182"/>
      <c r="T54" s="182"/>
      <c r="U54" s="182"/>
      <c r="V54" s="182"/>
      <c r="W54" s="182"/>
      <c r="X54" s="182"/>
      <c r="Y54" s="182"/>
      <c r="Z54" s="182"/>
      <c r="AA54" s="182"/>
    </row>
    <row r="55" spans="1:27" ht="12.75" customHeight="1">
      <c r="A55" s="190"/>
      <c r="B55" s="26" t="str">
        <f ca="1">IFERROR(IF($R55 = "","", OFFSET(Pokedex!$A$1, $R55, B$1, 1, 2)), "")</f>
        <v/>
      </c>
      <c r="C55" s="31"/>
      <c r="D55" s="31" t="str">
        <f ca="1">IFERROR(IF($R55 = "","", OFFSET(Pokedex!$A$1, $R55, D$1, 1, 12)), "")</f>
        <v/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 t="str">
        <f t="array" ref="P55">IF(IFERROR(INDEX(Pokedex!$A$2:$BK$2133,MATCH($C55,Pokedex!$B$2:$B$2133,0),P$1),1)=0,"",IFERROR(INDEX(Pokedex!$A$2:$BK$2133,MATCH($C55,Pokedex!$B$2:$B$2133,0),P$1),""))</f>
        <v/>
      </c>
      <c r="Q55" s="26" t="str">
        <f t="array" ref="Q55">IF(IFERROR(INDEX(Pokedex!$A$2:$BK$2133,MATCH($C55,Pokedex!$B$2:$B$2133,0),Q$1),1)=0,"",IFERROR(INDEX(Pokedex!$A$2:$BK$2133,MATCH($C55,Pokedex!$B$2:$B$2133,0),Q$1),""))</f>
        <v/>
      </c>
      <c r="R55" s="188" t="str">
        <f>IFERROR(MATCH($A55,Pokedex!$B$2:$B1000,0), "")</f>
        <v/>
      </c>
      <c r="S55" s="182"/>
      <c r="T55" s="182"/>
      <c r="U55" s="182"/>
      <c r="V55" s="182"/>
      <c r="W55" s="182"/>
      <c r="X55" s="182"/>
      <c r="Y55" s="182"/>
      <c r="Z55" s="182"/>
      <c r="AA55" s="182"/>
    </row>
    <row r="56" spans="1:27" ht="12.75" customHeight="1">
      <c r="A56" s="190"/>
      <c r="B56" s="26" t="str">
        <f ca="1">IFERROR(IF($R56 = "","", OFFSET(Pokedex!$A$1, $R56, B$1, 1, 2)), "")</f>
        <v/>
      </c>
      <c r="C56" s="31"/>
      <c r="D56" s="31" t="str">
        <f ca="1">IFERROR(IF($R56 = "","", OFFSET(Pokedex!$A$1, $R56, D$1, 1, 12)), "")</f>
        <v/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 t="str">
        <f t="array" ref="P56">IF(IFERROR(INDEX(Pokedex!$A$2:$BK$2133,MATCH($C56,Pokedex!$B$2:$B$2133,0),P$1),1)=0,"",IFERROR(INDEX(Pokedex!$A$2:$BK$2133,MATCH($C56,Pokedex!$B$2:$B$2133,0),P$1),""))</f>
        <v/>
      </c>
      <c r="Q56" s="26" t="str">
        <f t="array" ref="Q56">IF(IFERROR(INDEX(Pokedex!$A$2:$BK$2133,MATCH($C56,Pokedex!$B$2:$B$2133,0),Q$1),1)=0,"",IFERROR(INDEX(Pokedex!$A$2:$BK$2133,MATCH($C56,Pokedex!$B$2:$B$2133,0),Q$1),""))</f>
        <v/>
      </c>
      <c r="R56" s="188" t="str">
        <f>IFERROR(MATCH($A56,Pokedex!$B$2:$B1000,0), "")</f>
        <v/>
      </c>
      <c r="S56" s="182"/>
      <c r="T56" s="182"/>
      <c r="U56" s="182"/>
      <c r="V56" s="182"/>
      <c r="W56" s="182"/>
      <c r="X56" s="182"/>
      <c r="Y56" s="182"/>
      <c r="Z56" s="182"/>
      <c r="AA56" s="182"/>
    </row>
    <row r="57" spans="1:27" ht="12.75" customHeight="1">
      <c r="A57" s="190"/>
      <c r="B57" s="26" t="str">
        <f ca="1">IFERROR(IF($R57 = "","", OFFSET(Pokedex!$A$1, $R57, B$1, 1, 2)), "")</f>
        <v/>
      </c>
      <c r="C57" s="31"/>
      <c r="D57" s="31" t="str">
        <f ca="1">IFERROR(IF($R57 = "","", OFFSET(Pokedex!$A$1, $R57, D$1, 1, 12)), "")</f>
        <v/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 t="str">
        <f t="array" ref="P57">IF(IFERROR(INDEX(Pokedex!$A$2:$BK$2133,MATCH($C57,Pokedex!$B$2:$B$2133,0),P$1),1)=0,"",IFERROR(INDEX(Pokedex!$A$2:$BK$2133,MATCH($C57,Pokedex!$B$2:$B$2133,0),P$1),""))</f>
        <v/>
      </c>
      <c r="Q57" s="26" t="str">
        <f t="array" ref="Q57">IF(IFERROR(INDEX(Pokedex!$A$2:$BK$2133,MATCH($C57,Pokedex!$B$2:$B$2133,0),Q$1),1)=0,"",IFERROR(INDEX(Pokedex!$A$2:$BK$2133,MATCH($C57,Pokedex!$B$2:$B$2133,0),Q$1),""))</f>
        <v/>
      </c>
      <c r="R57" s="188" t="str">
        <f>IFERROR(MATCH($A57,Pokedex!$B$2:$B1000,0), "")</f>
        <v/>
      </c>
      <c r="S57" s="182"/>
      <c r="T57" s="182"/>
      <c r="U57" s="182"/>
      <c r="V57" s="182"/>
      <c r="W57" s="182"/>
      <c r="X57" s="182"/>
      <c r="Y57" s="182"/>
      <c r="Z57" s="182"/>
      <c r="AA57" s="182"/>
    </row>
    <row r="58" spans="1:27" ht="12.75" customHeight="1">
      <c r="A58" s="190"/>
      <c r="B58" s="26" t="str">
        <f ca="1">IFERROR(IF($R58 = "","", OFFSET(Pokedex!$A$1, $R58, B$1, 1, 2)), "")</f>
        <v/>
      </c>
      <c r="C58" s="31"/>
      <c r="D58" s="31" t="str">
        <f ca="1">IFERROR(IF($R58 = "","", OFFSET(Pokedex!$A$1, $R58, D$1, 1, 12)), "")</f>
        <v/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 t="str">
        <f t="array" ref="P58">IF(IFERROR(INDEX(Pokedex!$A$2:$BK$2133,MATCH($C58,Pokedex!$B$2:$B$2133,0),P$1),1)=0,"",IFERROR(INDEX(Pokedex!$A$2:$BK$2133,MATCH($C58,Pokedex!$B$2:$B$2133,0),P$1),""))</f>
        <v/>
      </c>
      <c r="Q58" s="26" t="str">
        <f t="array" ref="Q58">IF(IFERROR(INDEX(Pokedex!$A$2:$BK$2133,MATCH($C58,Pokedex!$B$2:$B$2133,0),Q$1),1)=0,"",IFERROR(INDEX(Pokedex!$A$2:$BK$2133,MATCH($C58,Pokedex!$B$2:$B$2133,0),Q$1),""))</f>
        <v/>
      </c>
      <c r="R58" s="188" t="str">
        <f>IFERROR(MATCH($A58,Pokedex!$B$2:$B1000,0), "")</f>
        <v/>
      </c>
      <c r="S58" s="182"/>
      <c r="T58" s="182"/>
      <c r="U58" s="182"/>
      <c r="V58" s="182"/>
      <c r="W58" s="182"/>
      <c r="X58" s="182"/>
      <c r="Y58" s="182"/>
      <c r="Z58" s="182"/>
      <c r="AA58" s="182"/>
    </row>
    <row r="59" spans="1:27" ht="12.75" customHeight="1">
      <c r="A59" s="190"/>
      <c r="B59" s="26" t="str">
        <f ca="1">IFERROR(IF($R59 = "","", OFFSET(Pokedex!$A$1, $R59, B$1, 1, 2)), "")</f>
        <v/>
      </c>
      <c r="C59" s="31"/>
      <c r="D59" s="31" t="str">
        <f ca="1">IFERROR(IF($R59 = "","", OFFSET(Pokedex!$A$1, $R59, D$1, 1, 12)), "")</f>
        <v/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 t="str">
        <f t="array" ref="P59">IF(IFERROR(INDEX(Pokedex!$A$2:$BK$2133,MATCH($C59,Pokedex!$B$2:$B$2133,0),P$1),1)=0,"",IFERROR(INDEX(Pokedex!$A$2:$BK$2133,MATCH($C59,Pokedex!$B$2:$B$2133,0),P$1),""))</f>
        <v/>
      </c>
      <c r="Q59" s="26" t="str">
        <f t="array" ref="Q59">IF(IFERROR(INDEX(Pokedex!$A$2:$BK$2133,MATCH($C59,Pokedex!$B$2:$B$2133,0),Q$1),1)=0,"",IFERROR(INDEX(Pokedex!$A$2:$BK$2133,MATCH($C59,Pokedex!$B$2:$B$2133,0),Q$1),""))</f>
        <v/>
      </c>
      <c r="R59" s="188" t="str">
        <f>IFERROR(MATCH($A59,Pokedex!$B$2:$B1000,0), "")</f>
        <v/>
      </c>
      <c r="S59" s="182"/>
      <c r="T59" s="182"/>
      <c r="U59" s="182"/>
      <c r="V59" s="182"/>
      <c r="W59" s="182"/>
      <c r="X59" s="182"/>
      <c r="Y59" s="182"/>
      <c r="Z59" s="182"/>
      <c r="AA59" s="182"/>
    </row>
    <row r="60" spans="1:27" ht="12.75" customHeight="1">
      <c r="A60" s="190"/>
      <c r="B60" s="26" t="str">
        <f ca="1">IFERROR(IF($R60 = "","", OFFSET(Pokedex!$A$1, $R60, B$1, 1, 2)), "")</f>
        <v/>
      </c>
      <c r="C60" s="31"/>
      <c r="D60" s="31" t="str">
        <f ca="1">IFERROR(IF($R60 = "","", OFFSET(Pokedex!$A$1, $R60, D$1, 1, 12)), "")</f>
        <v/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 t="str">
        <f t="array" ref="P60">IF(IFERROR(INDEX(Pokedex!$A$2:$BK$2133,MATCH($C60,Pokedex!$B$2:$B$2133,0),P$1),1)=0,"",IFERROR(INDEX(Pokedex!$A$2:$BK$2133,MATCH($C60,Pokedex!$B$2:$B$2133,0),P$1),""))</f>
        <v/>
      </c>
      <c r="Q60" s="26" t="str">
        <f t="array" ref="Q60">IF(IFERROR(INDEX(Pokedex!$A$2:$BK$2133,MATCH($C60,Pokedex!$B$2:$B$2133,0),Q$1),1)=0,"",IFERROR(INDEX(Pokedex!$A$2:$BK$2133,MATCH($C60,Pokedex!$B$2:$B$2133,0),Q$1),""))</f>
        <v/>
      </c>
      <c r="R60" s="188" t="str">
        <f>IFERROR(MATCH($A60,Pokedex!$B$2:$B1000,0), "")</f>
        <v/>
      </c>
      <c r="S60" s="182"/>
      <c r="T60" s="182"/>
      <c r="U60" s="182"/>
      <c r="V60" s="182"/>
      <c r="W60" s="182"/>
      <c r="X60" s="182"/>
      <c r="Y60" s="182"/>
      <c r="Z60" s="182"/>
      <c r="AA60" s="182"/>
    </row>
    <row r="61" spans="1:27" ht="12.75" customHeight="1">
      <c r="A61" s="190"/>
      <c r="B61" s="26" t="str">
        <f ca="1">IFERROR(IF($R61 = "","", OFFSET(Pokedex!$A$1, $R61, B$1, 1, 2)), "")</f>
        <v/>
      </c>
      <c r="C61" s="31"/>
      <c r="D61" s="31" t="str">
        <f ca="1">IFERROR(IF($R61 = "","", OFFSET(Pokedex!$A$1, $R61, D$1, 1, 12)), "")</f>
        <v/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 t="str">
        <f t="array" ref="P61">IF(IFERROR(INDEX(Pokedex!$A$2:$BK$2133,MATCH($C61,Pokedex!$B$2:$B$2133,0),P$1),1)=0,"",IFERROR(INDEX(Pokedex!$A$2:$BK$2133,MATCH($C61,Pokedex!$B$2:$B$2133,0),P$1),""))</f>
        <v/>
      </c>
      <c r="Q61" s="26" t="str">
        <f t="array" ref="Q61">IF(IFERROR(INDEX(Pokedex!$A$2:$BK$2133,MATCH($C61,Pokedex!$B$2:$B$2133,0),Q$1),1)=0,"",IFERROR(INDEX(Pokedex!$A$2:$BK$2133,MATCH($C61,Pokedex!$B$2:$B$2133,0),Q$1),""))</f>
        <v/>
      </c>
      <c r="R61" s="188" t="str">
        <f>IFERROR(MATCH($A61,Pokedex!$B$2:$B1000,0), "")</f>
        <v/>
      </c>
      <c r="S61" s="182"/>
      <c r="T61" s="182"/>
      <c r="U61" s="182"/>
      <c r="V61" s="182"/>
      <c r="W61" s="182"/>
      <c r="X61" s="182"/>
      <c r="Y61" s="182"/>
      <c r="Z61" s="182"/>
      <c r="AA61" s="182"/>
    </row>
    <row r="62" spans="1:27" ht="12.75" customHeight="1">
      <c r="A62" s="190"/>
      <c r="B62" s="26" t="str">
        <f ca="1">IFERROR(IF($R62 = "","", OFFSET(Pokedex!$A$1, $R62, B$1, 1, 2)), "")</f>
        <v/>
      </c>
      <c r="C62" s="31"/>
      <c r="D62" s="31" t="str">
        <f ca="1">IFERROR(IF($R62 = "","", OFFSET(Pokedex!$A$1, $R62, D$1, 1, 12)), "")</f>
        <v/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 t="str">
        <f t="array" ref="P62">IF(IFERROR(INDEX(Pokedex!$A$2:$BK$2133,MATCH($C62,Pokedex!$B$2:$B$2133,0),P$1),1)=0,"",IFERROR(INDEX(Pokedex!$A$2:$BK$2133,MATCH($C62,Pokedex!$B$2:$B$2133,0),P$1),""))</f>
        <v/>
      </c>
      <c r="Q62" s="26" t="str">
        <f t="array" ref="Q62">IF(IFERROR(INDEX(Pokedex!$A$2:$BK$2133,MATCH($C62,Pokedex!$B$2:$B$2133,0),Q$1),1)=0,"",IFERROR(INDEX(Pokedex!$A$2:$BK$2133,MATCH($C62,Pokedex!$B$2:$B$2133,0),Q$1),""))</f>
        <v/>
      </c>
      <c r="R62" s="188" t="str">
        <f>IFERROR(MATCH($A62,Pokedex!$B$2:$B1000,0), "")</f>
        <v/>
      </c>
      <c r="S62" s="182"/>
      <c r="T62" s="182"/>
      <c r="U62" s="182"/>
      <c r="V62" s="182"/>
      <c r="W62" s="182"/>
      <c r="X62" s="182"/>
      <c r="Y62" s="182"/>
      <c r="Z62" s="182"/>
      <c r="AA62" s="182"/>
    </row>
    <row r="63" spans="1:27" ht="12.75" customHeight="1">
      <c r="A63" s="190"/>
      <c r="B63" s="26" t="str">
        <f ca="1">IFERROR(IF($R63 = "","", OFFSET(Pokedex!$A$1, $R63, B$1, 1, 2)), "")</f>
        <v/>
      </c>
      <c r="C63" s="31"/>
      <c r="D63" s="31" t="str">
        <f ca="1">IFERROR(IF($R63 = "","", OFFSET(Pokedex!$A$1, $R63, D$1, 1, 12)), "")</f>
        <v/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 t="str">
        <f t="array" ref="P63">IF(IFERROR(INDEX(Pokedex!$A$2:$BK$2133,MATCH($C63,Pokedex!$B$2:$B$2133,0),P$1),1)=0,"",IFERROR(INDEX(Pokedex!$A$2:$BK$2133,MATCH($C63,Pokedex!$B$2:$B$2133,0),P$1),""))</f>
        <v/>
      </c>
      <c r="Q63" s="26" t="str">
        <f t="array" ref="Q63">IF(IFERROR(INDEX(Pokedex!$A$2:$BK$2133,MATCH($C63,Pokedex!$B$2:$B$2133,0),Q$1),1)=0,"",IFERROR(INDEX(Pokedex!$A$2:$BK$2133,MATCH($C63,Pokedex!$B$2:$B$2133,0),Q$1),""))</f>
        <v/>
      </c>
      <c r="R63" s="188" t="str">
        <f>IFERROR(MATCH($A63,Pokedex!$B$2:$B1000,0), "")</f>
        <v/>
      </c>
      <c r="S63" s="182"/>
      <c r="T63" s="182"/>
      <c r="U63" s="182"/>
      <c r="V63" s="182"/>
      <c r="W63" s="182"/>
      <c r="X63" s="182"/>
      <c r="Y63" s="182"/>
      <c r="Z63" s="182"/>
      <c r="AA63" s="182"/>
    </row>
    <row r="64" spans="1:27" ht="12.75" customHeight="1">
      <c r="A64" s="190"/>
      <c r="B64" s="26" t="str">
        <f ca="1">IFERROR(IF($R64 = "","", OFFSET(Pokedex!$A$1, $R64, B$1, 1, 2)), "")</f>
        <v/>
      </c>
      <c r="C64" s="31"/>
      <c r="D64" s="31" t="str">
        <f ca="1">IFERROR(IF($R64 = "","", OFFSET(Pokedex!$A$1, $R64, D$1, 1, 12)), "")</f>
        <v/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 t="str">
        <f t="array" ref="P64">IF(IFERROR(INDEX(Pokedex!$A$2:$BK$2133,MATCH($C64,Pokedex!$B$2:$B$2133,0),P$1),1)=0,"",IFERROR(INDEX(Pokedex!$A$2:$BK$2133,MATCH($C64,Pokedex!$B$2:$B$2133,0),P$1),""))</f>
        <v/>
      </c>
      <c r="Q64" s="26" t="str">
        <f t="array" ref="Q64">IF(IFERROR(INDEX(Pokedex!$A$2:$BK$2133,MATCH($C64,Pokedex!$B$2:$B$2133,0),Q$1),1)=0,"",IFERROR(INDEX(Pokedex!$A$2:$BK$2133,MATCH($C64,Pokedex!$B$2:$B$2133,0),Q$1),""))</f>
        <v/>
      </c>
      <c r="R64" s="188" t="str">
        <f>IFERROR(MATCH($A64,Pokedex!$B$2:$B1000,0), "")</f>
        <v/>
      </c>
      <c r="S64" s="182"/>
      <c r="T64" s="182"/>
      <c r="U64" s="182"/>
      <c r="V64" s="182"/>
      <c r="W64" s="182"/>
      <c r="X64" s="182"/>
      <c r="Y64" s="182"/>
      <c r="Z64" s="182"/>
      <c r="AA64" s="182"/>
    </row>
    <row r="65" spans="1:27" ht="12.75" customHeight="1">
      <c r="A65" s="190"/>
      <c r="B65" s="26" t="str">
        <f ca="1">IFERROR(IF($R65 = "","", OFFSET(Pokedex!$A$1, $R65, B$1, 1, 2)), "")</f>
        <v/>
      </c>
      <c r="C65" s="31"/>
      <c r="D65" s="31" t="str">
        <f ca="1">IFERROR(IF($R65 = "","", OFFSET(Pokedex!$A$1, $R65, D$1, 1, 12)), "")</f>
        <v/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 t="str">
        <f t="array" ref="P65">IF(IFERROR(INDEX(Pokedex!$A$2:$BK$2133,MATCH($C65,Pokedex!$B$2:$B$2133,0),P$1),1)=0,"",IFERROR(INDEX(Pokedex!$A$2:$BK$2133,MATCH($C65,Pokedex!$B$2:$B$2133,0),P$1),""))</f>
        <v/>
      </c>
      <c r="Q65" s="26" t="str">
        <f t="array" ref="Q65">IF(IFERROR(INDEX(Pokedex!$A$2:$BK$2133,MATCH($C65,Pokedex!$B$2:$B$2133,0),Q$1),1)=0,"",IFERROR(INDEX(Pokedex!$A$2:$BK$2133,MATCH($C65,Pokedex!$B$2:$B$2133,0),Q$1),""))</f>
        <v/>
      </c>
      <c r="R65" s="188" t="str">
        <f>IFERROR(MATCH($A65,Pokedex!$B$2:$B1000,0), "")</f>
        <v/>
      </c>
      <c r="S65" s="182"/>
      <c r="T65" s="182"/>
      <c r="U65" s="182"/>
      <c r="V65" s="182"/>
      <c r="W65" s="182"/>
      <c r="X65" s="182"/>
      <c r="Y65" s="182"/>
      <c r="Z65" s="182"/>
      <c r="AA65" s="182"/>
    </row>
    <row r="66" spans="1:27" ht="12.75" customHeight="1">
      <c r="A66" s="190"/>
      <c r="B66" s="26" t="str">
        <f ca="1">IFERROR(IF($R66 = "","", OFFSET(Pokedex!$A$1, $R66, B$1, 1, 2)), "")</f>
        <v/>
      </c>
      <c r="C66" s="31"/>
      <c r="D66" s="31" t="str">
        <f ca="1">IFERROR(IF($R66 = "","", OFFSET(Pokedex!$A$1, $R66, D$1, 1, 12)), "")</f>
        <v/>
      </c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 t="str">
        <f t="array" ref="P66">IF(IFERROR(INDEX(Pokedex!$A$2:$BK$2133,MATCH($C66,Pokedex!$B$2:$B$2133,0),P$1),1)=0,"",IFERROR(INDEX(Pokedex!$A$2:$BK$2133,MATCH($C66,Pokedex!$B$2:$B$2133,0),P$1),""))</f>
        <v/>
      </c>
      <c r="Q66" s="26" t="str">
        <f t="array" ref="Q66">IF(IFERROR(INDEX(Pokedex!$A$2:$BK$2133,MATCH($C66,Pokedex!$B$2:$B$2133,0),Q$1),1)=0,"",IFERROR(INDEX(Pokedex!$A$2:$BK$2133,MATCH($C66,Pokedex!$B$2:$B$2133,0),Q$1),""))</f>
        <v/>
      </c>
      <c r="R66" s="188" t="str">
        <f>IFERROR(MATCH($A66,Pokedex!$B$2:$B1000,0), "")</f>
        <v/>
      </c>
      <c r="S66" s="182"/>
      <c r="T66" s="182"/>
      <c r="U66" s="182"/>
      <c r="V66" s="182"/>
      <c r="W66" s="182"/>
      <c r="X66" s="182"/>
      <c r="Y66" s="182"/>
      <c r="Z66" s="182"/>
      <c r="AA66" s="182"/>
    </row>
    <row r="67" spans="1:27" ht="12.75" customHeight="1">
      <c r="A67" s="190"/>
      <c r="B67" s="26" t="str">
        <f ca="1">IFERROR(IF($R67 = "","", OFFSET(Pokedex!$A$1, $R67, B$1, 1, 2)), "")</f>
        <v/>
      </c>
      <c r="C67" s="31"/>
      <c r="D67" s="31" t="str">
        <f ca="1">IFERROR(IF($R67 = "","", OFFSET(Pokedex!$A$1, $R67, D$1, 1, 12)), "")</f>
        <v/>
      </c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 t="str">
        <f t="array" ref="P67">IF(IFERROR(INDEX(Pokedex!$A$2:$BK$2133,MATCH($C67,Pokedex!$B$2:$B$2133,0),P$1),1)=0,"",IFERROR(INDEX(Pokedex!$A$2:$BK$2133,MATCH($C67,Pokedex!$B$2:$B$2133,0),P$1),""))</f>
        <v/>
      </c>
      <c r="Q67" s="26" t="str">
        <f t="array" ref="Q67">IF(IFERROR(INDEX(Pokedex!$A$2:$BK$2133,MATCH($C67,Pokedex!$B$2:$B$2133,0),Q$1),1)=0,"",IFERROR(INDEX(Pokedex!$A$2:$BK$2133,MATCH($C67,Pokedex!$B$2:$B$2133,0),Q$1),""))</f>
        <v/>
      </c>
      <c r="R67" s="188" t="str">
        <f>IFERROR(MATCH($A67,Pokedex!$B$2:$B1000,0), "")</f>
        <v/>
      </c>
      <c r="S67" s="182"/>
      <c r="T67" s="182"/>
      <c r="U67" s="182"/>
      <c r="V67" s="182"/>
      <c r="W67" s="182"/>
      <c r="X67" s="182"/>
      <c r="Y67" s="182"/>
      <c r="Z67" s="182"/>
      <c r="AA67" s="182"/>
    </row>
    <row r="68" spans="1:27" ht="12.75" customHeight="1">
      <c r="A68" s="190"/>
      <c r="B68" s="26" t="str">
        <f ca="1">IFERROR(IF($R68 = "","", OFFSET(Pokedex!$A$1, $R68, B$1, 1, 2)), "")</f>
        <v/>
      </c>
      <c r="C68" s="31"/>
      <c r="D68" s="31" t="str">
        <f ca="1">IFERROR(IF($R68 = "","", OFFSET(Pokedex!$A$1, $R68, D$1, 1, 12)), "")</f>
        <v/>
      </c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 t="str">
        <f t="array" ref="P68">IF(IFERROR(INDEX(Pokedex!$A$2:$BK$2133,MATCH($C68,Pokedex!$B$2:$B$2133,0),P$1),1)=0,"",IFERROR(INDEX(Pokedex!$A$2:$BK$2133,MATCH($C68,Pokedex!$B$2:$B$2133,0),P$1),""))</f>
        <v/>
      </c>
      <c r="Q68" s="26" t="str">
        <f t="array" ref="Q68">IF(IFERROR(INDEX(Pokedex!$A$2:$BK$2133,MATCH($C68,Pokedex!$B$2:$B$2133,0),Q$1),1)=0,"",IFERROR(INDEX(Pokedex!$A$2:$BK$2133,MATCH($C68,Pokedex!$B$2:$B$2133,0),Q$1),""))</f>
        <v/>
      </c>
      <c r="R68" s="188" t="str">
        <f>IFERROR(MATCH($A68,Pokedex!$B$2:$B1000,0), "")</f>
        <v/>
      </c>
      <c r="S68" s="182"/>
      <c r="T68" s="182"/>
      <c r="U68" s="182"/>
      <c r="V68" s="182"/>
      <c r="W68" s="182"/>
      <c r="X68" s="182"/>
      <c r="Y68" s="182"/>
      <c r="Z68" s="182"/>
      <c r="AA68" s="182"/>
    </row>
    <row r="69" spans="1:27" ht="12.75" customHeight="1">
      <c r="A69" s="190"/>
      <c r="B69" s="26" t="str">
        <f ca="1">IFERROR(IF($R69 = "","", OFFSET(Pokedex!$A$1, $R69, B$1, 1, 2)), "")</f>
        <v/>
      </c>
      <c r="C69" s="31"/>
      <c r="D69" s="31" t="str">
        <f ca="1">IFERROR(IF($R69 = "","", OFFSET(Pokedex!$A$1, $R69, D$1, 1, 12)), "")</f>
        <v/>
      </c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 t="str">
        <f t="array" ref="P69">IF(IFERROR(INDEX(Pokedex!$A$2:$BK$2133,MATCH($C69,Pokedex!$B$2:$B$2133,0),P$1),1)=0,"",IFERROR(INDEX(Pokedex!$A$2:$BK$2133,MATCH($C69,Pokedex!$B$2:$B$2133,0),P$1),""))</f>
        <v/>
      </c>
      <c r="Q69" s="26" t="str">
        <f t="array" ref="Q69">IF(IFERROR(INDEX(Pokedex!$A$2:$BK$2133,MATCH($C69,Pokedex!$B$2:$B$2133,0),Q$1),1)=0,"",IFERROR(INDEX(Pokedex!$A$2:$BK$2133,MATCH($C69,Pokedex!$B$2:$B$2133,0),Q$1),""))</f>
        <v/>
      </c>
      <c r="R69" s="188" t="str">
        <f>IFERROR(MATCH($A69,Pokedex!$B$2:$B1000,0), "")</f>
        <v/>
      </c>
      <c r="S69" s="182"/>
      <c r="T69" s="182"/>
      <c r="U69" s="182"/>
      <c r="V69" s="182"/>
      <c r="W69" s="182"/>
      <c r="X69" s="182"/>
      <c r="Y69" s="182"/>
      <c r="Z69" s="182"/>
      <c r="AA69" s="182"/>
    </row>
    <row r="70" spans="1:27" ht="12.75" customHeight="1">
      <c r="A70" s="190"/>
      <c r="B70" s="26" t="str">
        <f ca="1">IFERROR(IF($R70 = "","", OFFSET(Pokedex!$A$1, $R70, B$1, 1, 2)), "")</f>
        <v/>
      </c>
      <c r="C70" s="31"/>
      <c r="D70" s="31" t="str">
        <f ca="1">IFERROR(IF($R70 = "","", OFFSET(Pokedex!$A$1, $R70, D$1, 1, 12)), "")</f>
        <v/>
      </c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 t="str">
        <f t="array" ref="P70">IF(IFERROR(INDEX(Pokedex!$A$2:$BK$2133,MATCH($C70,Pokedex!$B$2:$B$2133,0),P$1),1)=0,"",IFERROR(INDEX(Pokedex!$A$2:$BK$2133,MATCH($C70,Pokedex!$B$2:$B$2133,0),P$1),""))</f>
        <v/>
      </c>
      <c r="Q70" s="26" t="str">
        <f t="array" ref="Q70">IF(IFERROR(INDEX(Pokedex!$A$2:$BK$2133,MATCH($C70,Pokedex!$B$2:$B$2133,0),Q$1),1)=0,"",IFERROR(INDEX(Pokedex!$A$2:$BK$2133,MATCH($C70,Pokedex!$B$2:$B$2133,0),Q$1),""))</f>
        <v/>
      </c>
      <c r="R70" s="188" t="str">
        <f>IFERROR(MATCH($A70,Pokedex!$B$2:$B1000,0), "")</f>
        <v/>
      </c>
      <c r="S70" s="182"/>
      <c r="T70" s="182"/>
      <c r="U70" s="182"/>
      <c r="V70" s="182"/>
      <c r="W70" s="182"/>
      <c r="X70" s="182"/>
      <c r="Y70" s="182"/>
      <c r="Z70" s="182"/>
      <c r="AA70" s="182"/>
    </row>
    <row r="71" spans="1:27" ht="12.75" customHeight="1">
      <c r="A71" s="190"/>
      <c r="B71" s="26" t="str">
        <f ca="1">IFERROR(IF($R71 = "","", OFFSET(Pokedex!$A$1, $R71, B$1, 1, 2)), "")</f>
        <v/>
      </c>
      <c r="C71" s="31"/>
      <c r="D71" s="31" t="str">
        <f ca="1">IFERROR(IF($R71 = "","", OFFSET(Pokedex!$A$1, $R71, D$1, 1, 12)), "")</f>
        <v/>
      </c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 t="str">
        <f t="array" ref="P71">IF(IFERROR(INDEX(Pokedex!$A$2:$BK$2133,MATCH($C71,Pokedex!$B$2:$B$2133,0),P$1),1)=0,"",IFERROR(INDEX(Pokedex!$A$2:$BK$2133,MATCH($C71,Pokedex!$B$2:$B$2133,0),P$1),""))</f>
        <v/>
      </c>
      <c r="Q71" s="26" t="str">
        <f t="array" ref="Q71">IF(IFERROR(INDEX(Pokedex!$A$2:$BK$2133,MATCH($C71,Pokedex!$B$2:$B$2133,0),Q$1),1)=0,"",IFERROR(INDEX(Pokedex!$A$2:$BK$2133,MATCH($C71,Pokedex!$B$2:$B$2133,0),Q$1),""))</f>
        <v/>
      </c>
      <c r="R71" s="188" t="str">
        <f>IFERROR(MATCH($A71,Pokedex!$B$2:$B1000,0), "")</f>
        <v/>
      </c>
      <c r="S71" s="182"/>
      <c r="T71" s="182"/>
      <c r="U71" s="182"/>
      <c r="V71" s="182"/>
      <c r="W71" s="182"/>
      <c r="X71" s="182"/>
      <c r="Y71" s="182"/>
      <c r="Z71" s="182"/>
      <c r="AA71" s="182"/>
    </row>
    <row r="72" spans="1:27" ht="12.75" customHeight="1">
      <c r="A72" s="190"/>
      <c r="B72" s="26" t="str">
        <f ca="1">IFERROR(IF($R72 = "","", OFFSET(Pokedex!$A$1, $R72, B$1, 1, 2)), "")</f>
        <v/>
      </c>
      <c r="C72" s="31"/>
      <c r="D72" s="31" t="str">
        <f ca="1">IFERROR(IF($R72 = "","", OFFSET(Pokedex!$A$1, $R72, D$1, 1, 12)), "")</f>
        <v/>
      </c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 t="str">
        <f t="array" ref="P72">IF(IFERROR(INDEX(Pokedex!$A$2:$BK$2133,MATCH($C72,Pokedex!$B$2:$B$2133,0),P$1),1)=0,"",IFERROR(INDEX(Pokedex!$A$2:$BK$2133,MATCH($C72,Pokedex!$B$2:$B$2133,0),P$1),""))</f>
        <v/>
      </c>
      <c r="Q72" s="26" t="str">
        <f t="array" ref="Q72">IF(IFERROR(INDEX(Pokedex!$A$2:$BK$2133,MATCH($C72,Pokedex!$B$2:$B$2133,0),Q$1),1)=0,"",IFERROR(INDEX(Pokedex!$A$2:$BK$2133,MATCH($C72,Pokedex!$B$2:$B$2133,0),Q$1),""))</f>
        <v/>
      </c>
      <c r="R72" s="188" t="str">
        <f>IFERROR(MATCH($A72,Pokedex!$B$2:$B1000,0), "")</f>
        <v/>
      </c>
      <c r="S72" s="182"/>
      <c r="T72" s="182"/>
      <c r="U72" s="182"/>
      <c r="V72" s="182"/>
      <c r="W72" s="182"/>
      <c r="X72" s="182"/>
      <c r="Y72" s="182"/>
      <c r="Z72" s="182"/>
      <c r="AA72" s="182"/>
    </row>
    <row r="73" spans="1:27" ht="12.75" customHeight="1">
      <c r="A73" s="190"/>
      <c r="B73" s="26" t="str">
        <f ca="1">IFERROR(IF($R73 = "","", OFFSET(Pokedex!$A$1, $R73, B$1, 1, 2)), "")</f>
        <v/>
      </c>
      <c r="C73" s="31"/>
      <c r="D73" s="31" t="str">
        <f ca="1">IFERROR(IF($R73 = "","", OFFSET(Pokedex!$A$1, $R73, D$1, 1, 12)), "")</f>
        <v/>
      </c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 t="str">
        <f t="array" ref="P73">IF(IFERROR(INDEX(Pokedex!$A$2:$BK$2133,MATCH($C73,Pokedex!$B$2:$B$2133,0),P$1),1)=0,"",IFERROR(INDEX(Pokedex!$A$2:$BK$2133,MATCH($C73,Pokedex!$B$2:$B$2133,0),P$1),""))</f>
        <v/>
      </c>
      <c r="Q73" s="26" t="str">
        <f t="array" ref="Q73">IF(IFERROR(INDEX(Pokedex!$A$2:$BK$2133,MATCH($C73,Pokedex!$B$2:$B$2133,0),Q$1),1)=0,"",IFERROR(INDEX(Pokedex!$A$2:$BK$2133,MATCH($C73,Pokedex!$B$2:$B$2133,0),Q$1),""))</f>
        <v/>
      </c>
      <c r="R73" s="188" t="str">
        <f>IFERROR(MATCH($A73,Pokedex!$B$2:$B1000,0), "")</f>
        <v/>
      </c>
      <c r="S73" s="182"/>
      <c r="T73" s="182"/>
      <c r="U73" s="182"/>
      <c r="V73" s="182"/>
      <c r="W73" s="182"/>
      <c r="X73" s="182"/>
      <c r="Y73" s="182"/>
      <c r="Z73" s="182"/>
      <c r="AA73" s="182"/>
    </row>
    <row r="74" spans="1:27" ht="12.75" customHeight="1">
      <c r="A74" s="190"/>
      <c r="B74" s="26" t="str">
        <f ca="1">IFERROR(IF($R74 = "","", OFFSET(Pokedex!$A$1, $R74, B$1, 1, 2)), "")</f>
        <v/>
      </c>
      <c r="C74" s="31"/>
      <c r="D74" s="31" t="str">
        <f ca="1">IFERROR(IF($R74 = "","", OFFSET(Pokedex!$A$1, $R74, D$1, 1, 12)), "")</f>
        <v/>
      </c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 t="str">
        <f t="array" ref="P74">IF(IFERROR(INDEX(Pokedex!$A$2:$BK$2133,MATCH($C74,Pokedex!$B$2:$B$2133,0),P$1),1)=0,"",IFERROR(INDEX(Pokedex!$A$2:$BK$2133,MATCH($C74,Pokedex!$B$2:$B$2133,0),P$1),""))</f>
        <v/>
      </c>
      <c r="Q74" s="26" t="str">
        <f t="array" ref="Q74">IF(IFERROR(INDEX(Pokedex!$A$2:$BK$2133,MATCH($C74,Pokedex!$B$2:$B$2133,0),Q$1),1)=0,"",IFERROR(INDEX(Pokedex!$A$2:$BK$2133,MATCH($C74,Pokedex!$B$2:$B$2133,0),Q$1),""))</f>
        <v/>
      </c>
      <c r="R74" s="188" t="str">
        <f>IFERROR(MATCH($A74,Pokedex!$B$2:$B1000,0), "")</f>
        <v/>
      </c>
      <c r="S74" s="182"/>
      <c r="T74" s="182"/>
      <c r="U74" s="182"/>
      <c r="V74" s="182"/>
      <c r="W74" s="182"/>
      <c r="X74" s="182"/>
      <c r="Y74" s="182"/>
      <c r="Z74" s="182"/>
      <c r="AA74" s="182"/>
    </row>
    <row r="75" spans="1:27" ht="12.75" customHeight="1">
      <c r="A75" s="190"/>
      <c r="B75" s="26" t="str">
        <f ca="1">IFERROR(IF($R75 = "","", OFFSET(Pokedex!$A$1, $R75, B$1, 1, 2)), "")</f>
        <v/>
      </c>
      <c r="C75" s="31"/>
      <c r="D75" s="31" t="str">
        <f ca="1">IFERROR(IF($R75 = "","", OFFSET(Pokedex!$A$1, $R75, D$1, 1, 12)), "")</f>
        <v/>
      </c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 t="str">
        <f t="array" ref="P75">IF(IFERROR(INDEX(Pokedex!$A$2:$BK$2133,MATCH($C75,Pokedex!$B$2:$B$2133,0),P$1),1)=0,"",IFERROR(INDEX(Pokedex!$A$2:$BK$2133,MATCH($C75,Pokedex!$B$2:$B$2133,0),P$1),""))</f>
        <v/>
      </c>
      <c r="Q75" s="26" t="str">
        <f t="array" ref="Q75">IF(IFERROR(INDEX(Pokedex!$A$2:$BK$2133,MATCH($C75,Pokedex!$B$2:$B$2133,0),Q$1),1)=0,"",IFERROR(INDEX(Pokedex!$A$2:$BK$2133,MATCH($C75,Pokedex!$B$2:$B$2133,0),Q$1),""))</f>
        <v/>
      </c>
      <c r="R75" s="188" t="str">
        <f>IFERROR(MATCH($A75,Pokedex!$B$2:$B1000,0), "")</f>
        <v/>
      </c>
      <c r="S75" s="182"/>
      <c r="T75" s="182"/>
      <c r="U75" s="182"/>
      <c r="V75" s="182"/>
      <c r="W75" s="182"/>
      <c r="X75" s="182"/>
      <c r="Y75" s="182"/>
      <c r="Z75" s="182"/>
      <c r="AA75" s="182"/>
    </row>
    <row r="76" spans="1:27" ht="12.75" customHeight="1">
      <c r="A76" s="190"/>
      <c r="B76" s="26" t="str">
        <f ca="1">IFERROR(IF($R76 = "","", OFFSET(Pokedex!$A$1, $R76, B$1, 1, 2)), "")</f>
        <v/>
      </c>
      <c r="C76" s="31"/>
      <c r="D76" s="31" t="str">
        <f ca="1">IFERROR(IF($R76 = "","", OFFSET(Pokedex!$A$1, $R76, D$1, 1, 12)), "")</f>
        <v/>
      </c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 t="str">
        <f t="array" ref="P76">IF(IFERROR(INDEX(Pokedex!$A$2:$BK$2133,MATCH($C76,Pokedex!$B$2:$B$2133,0),P$1),1)=0,"",IFERROR(INDEX(Pokedex!$A$2:$BK$2133,MATCH($C76,Pokedex!$B$2:$B$2133,0),P$1),""))</f>
        <v/>
      </c>
      <c r="Q76" s="26" t="str">
        <f t="array" ref="Q76">IF(IFERROR(INDEX(Pokedex!$A$2:$BK$2133,MATCH($C76,Pokedex!$B$2:$B$2133,0),Q$1),1)=0,"",IFERROR(INDEX(Pokedex!$A$2:$BK$2133,MATCH($C76,Pokedex!$B$2:$B$2133,0),Q$1),""))</f>
        <v/>
      </c>
      <c r="R76" s="188" t="str">
        <f>IFERROR(MATCH($A76,Pokedex!$B$2:$B1000,0), "")</f>
        <v/>
      </c>
      <c r="S76" s="182"/>
      <c r="T76" s="182"/>
      <c r="U76" s="182"/>
      <c r="V76" s="182"/>
      <c r="W76" s="182"/>
      <c r="X76" s="182"/>
      <c r="Y76" s="182"/>
      <c r="Z76" s="182"/>
      <c r="AA76" s="182"/>
    </row>
    <row r="77" spans="1:27" ht="12.75" customHeight="1">
      <c r="A77" s="190"/>
      <c r="B77" s="26" t="str">
        <f ca="1">IFERROR(IF($R77 = "","", OFFSET(Pokedex!$A$1, $R77, B$1, 1, 2)), "")</f>
        <v/>
      </c>
      <c r="C77" s="31"/>
      <c r="D77" s="31" t="str">
        <f ca="1">IFERROR(IF($R77 = "","", OFFSET(Pokedex!$A$1, $R77, D$1, 1, 12)), "")</f>
        <v/>
      </c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 t="str">
        <f t="array" ref="P77">IF(IFERROR(INDEX(Pokedex!$A$2:$BK$2133,MATCH($C77,Pokedex!$B$2:$B$2133,0),P$1),1)=0,"",IFERROR(INDEX(Pokedex!$A$2:$BK$2133,MATCH($C77,Pokedex!$B$2:$B$2133,0),P$1),""))</f>
        <v/>
      </c>
      <c r="Q77" s="26" t="str">
        <f t="array" ref="Q77">IF(IFERROR(INDEX(Pokedex!$A$2:$BK$2133,MATCH($C77,Pokedex!$B$2:$B$2133,0),Q$1),1)=0,"",IFERROR(INDEX(Pokedex!$A$2:$BK$2133,MATCH($C77,Pokedex!$B$2:$B$2133,0),Q$1),""))</f>
        <v/>
      </c>
      <c r="R77" s="188" t="str">
        <f>IFERROR(MATCH($A77,Pokedex!$B$2:$B1000,0), "")</f>
        <v/>
      </c>
      <c r="S77" s="182"/>
      <c r="T77" s="182"/>
      <c r="U77" s="182"/>
      <c r="V77" s="182"/>
      <c r="W77" s="182"/>
      <c r="X77" s="182"/>
      <c r="Y77" s="182"/>
      <c r="Z77" s="182"/>
      <c r="AA77" s="182"/>
    </row>
    <row r="78" spans="1:27" ht="12.75" customHeight="1">
      <c r="A78" s="190"/>
      <c r="B78" s="26" t="str">
        <f ca="1">IFERROR(IF($R78 = "","", OFFSET(Pokedex!$A$1, $R78, B$1, 1, 2)), "")</f>
        <v/>
      </c>
      <c r="C78" s="31"/>
      <c r="D78" s="31" t="str">
        <f ca="1">IFERROR(IF($R78 = "","", OFFSET(Pokedex!$A$1, $R78, D$1, 1, 12)), "")</f>
        <v/>
      </c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 t="str">
        <f t="array" ref="P78">IF(IFERROR(INDEX(Pokedex!$A$2:$BK$2133,MATCH($C78,Pokedex!$B$2:$B$2133,0),P$1),1)=0,"",IFERROR(INDEX(Pokedex!$A$2:$BK$2133,MATCH($C78,Pokedex!$B$2:$B$2133,0),P$1),""))</f>
        <v/>
      </c>
      <c r="Q78" s="26" t="str">
        <f t="array" ref="Q78">IF(IFERROR(INDEX(Pokedex!$A$2:$BK$2133,MATCH($C78,Pokedex!$B$2:$B$2133,0),Q$1),1)=0,"",IFERROR(INDEX(Pokedex!$A$2:$BK$2133,MATCH($C78,Pokedex!$B$2:$B$2133,0),Q$1),""))</f>
        <v/>
      </c>
      <c r="R78" s="188" t="str">
        <f>IFERROR(MATCH($A78,Pokedex!$B$2:$B1000,0), "")</f>
        <v/>
      </c>
      <c r="S78" s="182"/>
      <c r="T78" s="182"/>
      <c r="U78" s="182"/>
      <c r="V78" s="182"/>
      <c r="W78" s="182"/>
      <c r="X78" s="182"/>
      <c r="Y78" s="182"/>
      <c r="Z78" s="182"/>
      <c r="AA78" s="182"/>
    </row>
    <row r="79" spans="1:27" ht="12.75" customHeight="1">
      <c r="A79" s="190"/>
      <c r="B79" s="26" t="str">
        <f ca="1">IFERROR(IF($R79 = "","", OFFSET(Pokedex!$A$1, $R79, B$1, 1, 2)), "")</f>
        <v/>
      </c>
      <c r="C79" s="31"/>
      <c r="D79" s="31" t="str">
        <f ca="1">IFERROR(IF($R79 = "","", OFFSET(Pokedex!$A$1, $R79, D$1, 1, 12)), "")</f>
        <v/>
      </c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 t="str">
        <f t="array" ref="P79">IF(IFERROR(INDEX(Pokedex!$A$2:$BK$2133,MATCH($C79,Pokedex!$B$2:$B$2133,0),P$1),1)=0,"",IFERROR(INDEX(Pokedex!$A$2:$BK$2133,MATCH($C79,Pokedex!$B$2:$B$2133,0),P$1),""))</f>
        <v/>
      </c>
      <c r="Q79" s="26" t="str">
        <f t="array" ref="Q79">IF(IFERROR(INDEX(Pokedex!$A$2:$BK$2133,MATCH($C79,Pokedex!$B$2:$B$2133,0),Q$1),1)=0,"",IFERROR(INDEX(Pokedex!$A$2:$BK$2133,MATCH($C79,Pokedex!$B$2:$B$2133,0),Q$1),""))</f>
        <v/>
      </c>
      <c r="R79" s="188" t="str">
        <f>IFERROR(MATCH($A79,Pokedex!$B$2:$B1000,0), "")</f>
        <v/>
      </c>
      <c r="S79" s="182"/>
      <c r="T79" s="182"/>
      <c r="U79" s="182"/>
      <c r="V79" s="182"/>
      <c r="W79" s="182"/>
      <c r="X79" s="182"/>
      <c r="Y79" s="182"/>
      <c r="Z79" s="182"/>
      <c r="AA79" s="182"/>
    </row>
    <row r="80" spans="1:27" ht="12.75" customHeight="1">
      <c r="A80" s="190"/>
      <c r="B80" s="26" t="str">
        <f ca="1">IFERROR(IF($R80 = "","", OFFSET(Pokedex!$A$1, $R80, B$1, 1, 2)), "")</f>
        <v/>
      </c>
      <c r="C80" s="31"/>
      <c r="D80" s="31" t="str">
        <f ca="1">IFERROR(IF($R80 = "","", OFFSET(Pokedex!$A$1, $R80, D$1, 1, 12)), "")</f>
        <v/>
      </c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 t="str">
        <f t="array" ref="P80">IF(IFERROR(INDEX(Pokedex!$A$2:$BK$2133,MATCH($C80,Pokedex!$B$2:$B$2133,0),P$1),1)=0,"",IFERROR(INDEX(Pokedex!$A$2:$BK$2133,MATCH($C80,Pokedex!$B$2:$B$2133,0),P$1),""))</f>
        <v/>
      </c>
      <c r="Q80" s="26" t="str">
        <f t="array" ref="Q80">IF(IFERROR(INDEX(Pokedex!$A$2:$BK$2133,MATCH($C80,Pokedex!$B$2:$B$2133,0),Q$1),1)=0,"",IFERROR(INDEX(Pokedex!$A$2:$BK$2133,MATCH($C80,Pokedex!$B$2:$B$2133,0),Q$1),""))</f>
        <v/>
      </c>
      <c r="R80" s="188" t="str">
        <f>IFERROR(MATCH($A80,Pokedex!$B$2:$B1000,0), "")</f>
        <v/>
      </c>
      <c r="S80" s="182"/>
      <c r="T80" s="182"/>
      <c r="U80" s="182"/>
      <c r="V80" s="182"/>
      <c r="W80" s="182"/>
      <c r="X80" s="182"/>
      <c r="Y80" s="182"/>
      <c r="Z80" s="182"/>
      <c r="AA80" s="182"/>
    </row>
    <row r="81" spans="1:27" ht="12.75" customHeight="1">
      <c r="A81" s="190"/>
      <c r="B81" s="26" t="str">
        <f ca="1">IFERROR(IF($R81 = "","", OFFSET(Pokedex!$A$1, $R81, B$1, 1, 2)), "")</f>
        <v/>
      </c>
      <c r="C81" s="31"/>
      <c r="D81" s="31" t="str">
        <f ca="1">IFERROR(IF($R81 = "","", OFFSET(Pokedex!$A$1, $R81, D$1, 1, 12)), "")</f>
        <v/>
      </c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 t="str">
        <f t="array" ref="P81">IF(IFERROR(INDEX(Pokedex!$A$2:$BK$2133,MATCH($C81,Pokedex!$B$2:$B$2133,0),P$1),1)=0,"",IFERROR(INDEX(Pokedex!$A$2:$BK$2133,MATCH($C81,Pokedex!$B$2:$B$2133,0),P$1),""))</f>
        <v/>
      </c>
      <c r="Q81" s="26" t="str">
        <f t="array" ref="Q81">IF(IFERROR(INDEX(Pokedex!$A$2:$BK$2133,MATCH($C81,Pokedex!$B$2:$B$2133,0),Q$1),1)=0,"",IFERROR(INDEX(Pokedex!$A$2:$BK$2133,MATCH($C81,Pokedex!$B$2:$B$2133,0),Q$1),""))</f>
        <v/>
      </c>
      <c r="R81" s="188" t="str">
        <f>IFERROR(MATCH($A81,Pokedex!$B$2:$B1000,0), "")</f>
        <v/>
      </c>
      <c r="S81" s="182"/>
      <c r="T81" s="182"/>
      <c r="U81" s="182"/>
      <c r="V81" s="182"/>
      <c r="W81" s="182"/>
      <c r="X81" s="182"/>
      <c r="Y81" s="182"/>
      <c r="Z81" s="182"/>
      <c r="AA81" s="182"/>
    </row>
    <row r="82" spans="1:27" ht="12.75" customHeight="1">
      <c r="A82" s="190"/>
      <c r="B82" s="26" t="str">
        <f ca="1">IFERROR(IF($R82 = "","", OFFSET(Pokedex!$A$1, $R82, B$1, 1, 2)), "")</f>
        <v/>
      </c>
      <c r="C82" s="31"/>
      <c r="D82" s="31" t="str">
        <f ca="1">IFERROR(IF($R82 = "","", OFFSET(Pokedex!$A$1, $R82, D$1, 1, 12)), "")</f>
        <v/>
      </c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 t="str">
        <f t="array" ref="P82">IF(IFERROR(INDEX(Pokedex!$A$2:$BK$2133,MATCH($C82,Pokedex!$B$2:$B$2133,0),P$1),1)=0,"",IFERROR(INDEX(Pokedex!$A$2:$BK$2133,MATCH($C82,Pokedex!$B$2:$B$2133,0),P$1),""))</f>
        <v/>
      </c>
      <c r="Q82" s="26" t="str">
        <f t="array" ref="Q82">IF(IFERROR(INDEX(Pokedex!$A$2:$BK$2133,MATCH($C82,Pokedex!$B$2:$B$2133,0),Q$1),1)=0,"",IFERROR(INDEX(Pokedex!$A$2:$BK$2133,MATCH($C82,Pokedex!$B$2:$B$2133,0),Q$1),""))</f>
        <v/>
      </c>
      <c r="R82" s="188" t="str">
        <f>IFERROR(MATCH($A82,Pokedex!$B$2:$B1000,0), "")</f>
        <v/>
      </c>
      <c r="S82" s="182"/>
      <c r="T82" s="182"/>
      <c r="U82" s="182"/>
      <c r="V82" s="182"/>
      <c r="W82" s="182"/>
      <c r="X82" s="182"/>
      <c r="Y82" s="182"/>
      <c r="Z82" s="182"/>
      <c r="AA82" s="182"/>
    </row>
    <row r="83" spans="1:27" ht="12.75" customHeight="1">
      <c r="A83" s="190"/>
      <c r="B83" s="26" t="str">
        <f ca="1">IFERROR(IF($R83 = "","", OFFSET(Pokedex!$A$1, $R83, B$1, 1, 2)), "")</f>
        <v/>
      </c>
      <c r="C83" s="31"/>
      <c r="D83" s="31" t="str">
        <f ca="1">IFERROR(IF($R83 = "","", OFFSET(Pokedex!$A$1, $R83, D$1, 1, 12)), "")</f>
        <v/>
      </c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 t="str">
        <f t="array" ref="P83">IF(IFERROR(INDEX(Pokedex!$A$2:$BK$2133,MATCH($C83,Pokedex!$B$2:$B$2133,0),P$1),1)=0,"",IFERROR(INDEX(Pokedex!$A$2:$BK$2133,MATCH($C83,Pokedex!$B$2:$B$2133,0),P$1),""))</f>
        <v/>
      </c>
      <c r="Q83" s="26" t="str">
        <f t="array" ref="Q83">IF(IFERROR(INDEX(Pokedex!$A$2:$BK$2133,MATCH($C83,Pokedex!$B$2:$B$2133,0),Q$1),1)=0,"",IFERROR(INDEX(Pokedex!$A$2:$BK$2133,MATCH($C83,Pokedex!$B$2:$B$2133,0),Q$1),""))</f>
        <v/>
      </c>
      <c r="R83" s="188" t="str">
        <f>IFERROR(MATCH($A83,Pokedex!$B$2:$B1000,0), "")</f>
        <v/>
      </c>
      <c r="S83" s="182"/>
      <c r="T83" s="182"/>
      <c r="U83" s="182"/>
      <c r="V83" s="182"/>
      <c r="W83" s="182"/>
      <c r="X83" s="182"/>
      <c r="Y83" s="182"/>
      <c r="Z83" s="182"/>
      <c r="AA83" s="182"/>
    </row>
    <row r="84" spans="1:27" ht="12.75" customHeight="1">
      <c r="A84" s="190"/>
      <c r="B84" s="26" t="str">
        <f ca="1">IFERROR(IF($R84 = "","", OFFSET(Pokedex!$A$1, $R84, B$1, 1, 2)), "")</f>
        <v/>
      </c>
      <c r="C84" s="31"/>
      <c r="D84" s="31" t="str">
        <f ca="1">IFERROR(IF($R84 = "","", OFFSET(Pokedex!$A$1, $R84, D$1, 1, 12)), "")</f>
        <v/>
      </c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 t="str">
        <f t="array" ref="P84">IF(IFERROR(INDEX(Pokedex!$A$2:$BK$2133,MATCH($C84,Pokedex!$B$2:$B$2133,0),P$1),1)=0,"",IFERROR(INDEX(Pokedex!$A$2:$BK$2133,MATCH($C84,Pokedex!$B$2:$B$2133,0),P$1),""))</f>
        <v/>
      </c>
      <c r="Q84" s="26" t="str">
        <f t="array" ref="Q84">IF(IFERROR(INDEX(Pokedex!$A$2:$BK$2133,MATCH($C84,Pokedex!$B$2:$B$2133,0),Q$1),1)=0,"",IFERROR(INDEX(Pokedex!$A$2:$BK$2133,MATCH($C84,Pokedex!$B$2:$B$2133,0),Q$1),""))</f>
        <v/>
      </c>
      <c r="R84" s="188" t="str">
        <f>IFERROR(MATCH($A84,Pokedex!$B$2:$B1000,0), "")</f>
        <v/>
      </c>
      <c r="S84" s="182"/>
      <c r="T84" s="182"/>
      <c r="U84" s="182"/>
      <c r="V84" s="182"/>
      <c r="W84" s="182"/>
      <c r="X84" s="182"/>
      <c r="Y84" s="182"/>
      <c r="Z84" s="182"/>
      <c r="AA84" s="182"/>
    </row>
    <row r="85" spans="1:27" ht="12.75" customHeight="1">
      <c r="A85" s="190"/>
      <c r="B85" s="26" t="str">
        <f ca="1">IFERROR(IF($R85 = "","", OFFSET(Pokedex!$A$1, $R85, B$1, 1, 2)), "")</f>
        <v/>
      </c>
      <c r="C85" s="31"/>
      <c r="D85" s="31" t="str">
        <f ca="1">IFERROR(IF($R85 = "","", OFFSET(Pokedex!$A$1, $R85, D$1, 1, 12)), "")</f>
        <v/>
      </c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 t="str">
        <f t="array" ref="P85">IF(IFERROR(INDEX(Pokedex!$A$2:$BK$2133,MATCH($C85,Pokedex!$B$2:$B$2133,0),P$1),1)=0,"",IFERROR(INDEX(Pokedex!$A$2:$BK$2133,MATCH($C85,Pokedex!$B$2:$B$2133,0),P$1),""))</f>
        <v/>
      </c>
      <c r="Q85" s="26" t="str">
        <f t="array" ref="Q85">IF(IFERROR(INDEX(Pokedex!$A$2:$BK$2133,MATCH($C85,Pokedex!$B$2:$B$2133,0),Q$1),1)=0,"",IFERROR(INDEX(Pokedex!$A$2:$BK$2133,MATCH($C85,Pokedex!$B$2:$B$2133,0),Q$1),""))</f>
        <v/>
      </c>
      <c r="R85" s="188" t="str">
        <f>IFERROR(MATCH($A85,Pokedex!$B$2:$B1000,0), "")</f>
        <v/>
      </c>
      <c r="S85" s="182"/>
      <c r="T85" s="182"/>
      <c r="U85" s="182"/>
      <c r="V85" s="182"/>
      <c r="W85" s="182"/>
      <c r="X85" s="182"/>
      <c r="Y85" s="182"/>
      <c r="Z85" s="182"/>
      <c r="AA85" s="182"/>
    </row>
    <row r="86" spans="1:27" ht="12.75" customHeight="1">
      <c r="A86" s="190"/>
      <c r="B86" s="26" t="str">
        <f ca="1">IFERROR(IF($R86 = "","", OFFSET(Pokedex!$A$1, $R86, B$1, 1, 2)), "")</f>
        <v/>
      </c>
      <c r="C86" s="31"/>
      <c r="D86" s="31" t="str">
        <f ca="1">IFERROR(IF($R86 = "","", OFFSET(Pokedex!$A$1, $R86, D$1, 1, 12)), "")</f>
        <v/>
      </c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 t="str">
        <f t="array" ref="P86">IF(IFERROR(INDEX(Pokedex!$A$2:$BK$2133,MATCH($C86,Pokedex!$B$2:$B$2133,0),P$1),1)=0,"",IFERROR(INDEX(Pokedex!$A$2:$BK$2133,MATCH($C86,Pokedex!$B$2:$B$2133,0),P$1),""))</f>
        <v/>
      </c>
      <c r="Q86" s="26" t="str">
        <f t="array" ref="Q86">IF(IFERROR(INDEX(Pokedex!$A$2:$BK$2133,MATCH($C86,Pokedex!$B$2:$B$2133,0),Q$1),1)=0,"",IFERROR(INDEX(Pokedex!$A$2:$BK$2133,MATCH($C86,Pokedex!$B$2:$B$2133,0),Q$1),""))</f>
        <v/>
      </c>
      <c r="R86" s="188" t="str">
        <f>IFERROR(MATCH($A86,Pokedex!$B$2:$B1000,0), "")</f>
        <v/>
      </c>
      <c r="S86" s="182"/>
      <c r="T86" s="182"/>
      <c r="U86" s="182"/>
      <c r="V86" s="182"/>
      <c r="W86" s="182"/>
      <c r="X86" s="182"/>
      <c r="Y86" s="182"/>
      <c r="Z86" s="182"/>
      <c r="AA86" s="182"/>
    </row>
    <row r="87" spans="1:27" ht="12.75" customHeight="1">
      <c r="A87" s="190"/>
      <c r="B87" s="26" t="str">
        <f ca="1">IFERROR(IF($R87 = "","", OFFSET(Pokedex!$A$1, $R87, B$1, 1, 2)), "")</f>
        <v/>
      </c>
      <c r="C87" s="31"/>
      <c r="D87" s="31" t="str">
        <f ca="1">IFERROR(IF($R87 = "","", OFFSET(Pokedex!$A$1, $R87, D$1, 1, 12)), "")</f>
        <v/>
      </c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 t="str">
        <f t="array" ref="P87">IF(IFERROR(INDEX(Pokedex!$A$2:$BK$2133,MATCH($C87,Pokedex!$B$2:$B$2133,0),P$1),1)=0,"",IFERROR(INDEX(Pokedex!$A$2:$BK$2133,MATCH($C87,Pokedex!$B$2:$B$2133,0),P$1),""))</f>
        <v/>
      </c>
      <c r="Q87" s="26" t="str">
        <f t="array" ref="Q87">IF(IFERROR(INDEX(Pokedex!$A$2:$BK$2133,MATCH($C87,Pokedex!$B$2:$B$2133,0),Q$1),1)=0,"",IFERROR(INDEX(Pokedex!$A$2:$BK$2133,MATCH($C87,Pokedex!$B$2:$B$2133,0),Q$1),""))</f>
        <v/>
      </c>
      <c r="R87" s="188" t="str">
        <f>IFERROR(MATCH($A87,Pokedex!$B$2:$B1000,0), "")</f>
        <v/>
      </c>
      <c r="S87" s="182"/>
      <c r="T87" s="182"/>
      <c r="U87" s="182"/>
      <c r="V87" s="182"/>
      <c r="W87" s="182"/>
      <c r="X87" s="182"/>
      <c r="Y87" s="182"/>
      <c r="Z87" s="182"/>
      <c r="AA87" s="182"/>
    </row>
    <row r="88" spans="1:27" ht="12.75" customHeight="1">
      <c r="A88" s="190"/>
      <c r="B88" s="26" t="str">
        <f ca="1">IFERROR(IF($R88 = "","", OFFSET(Pokedex!$A$1, $R88, B$1, 1, 2)), "")</f>
        <v/>
      </c>
      <c r="C88" s="31"/>
      <c r="D88" s="31" t="str">
        <f ca="1">IFERROR(IF($R88 = "","", OFFSET(Pokedex!$A$1, $R88, D$1, 1, 12)), "")</f>
        <v/>
      </c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 t="str">
        <f t="array" ref="P88">IF(IFERROR(INDEX(Pokedex!$A$2:$BK$2133,MATCH($C88,Pokedex!$B$2:$B$2133,0),P$1),1)=0,"",IFERROR(INDEX(Pokedex!$A$2:$BK$2133,MATCH($C88,Pokedex!$B$2:$B$2133,0),P$1),""))</f>
        <v/>
      </c>
      <c r="Q88" s="26" t="str">
        <f t="array" ref="Q88">IF(IFERROR(INDEX(Pokedex!$A$2:$BK$2133,MATCH($C88,Pokedex!$B$2:$B$2133,0),Q$1),1)=0,"",IFERROR(INDEX(Pokedex!$A$2:$BK$2133,MATCH($C88,Pokedex!$B$2:$B$2133,0),Q$1),""))</f>
        <v/>
      </c>
      <c r="R88" s="188" t="str">
        <f>IFERROR(MATCH($A88,Pokedex!$B$2:$B1000,0), "")</f>
        <v/>
      </c>
      <c r="S88" s="182"/>
      <c r="T88" s="182"/>
      <c r="U88" s="182"/>
      <c r="V88" s="182"/>
      <c r="W88" s="182"/>
      <c r="X88" s="182"/>
      <c r="Y88" s="182"/>
      <c r="Z88" s="182"/>
      <c r="AA88" s="182"/>
    </row>
    <row r="89" spans="1:27" ht="12.75" customHeight="1">
      <c r="A89" s="190"/>
      <c r="B89" s="26" t="str">
        <f ca="1">IFERROR(IF($R89 = "","", OFFSET(Pokedex!$A$1, $R89, B$1, 1, 2)), "")</f>
        <v/>
      </c>
      <c r="C89" s="31"/>
      <c r="D89" s="31" t="str">
        <f ca="1">IFERROR(IF($R89 = "","", OFFSET(Pokedex!$A$1, $R89, D$1, 1, 12)), "")</f>
        <v/>
      </c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 t="str">
        <f t="array" ref="P89">IF(IFERROR(INDEX(Pokedex!$A$2:$BK$2133,MATCH($C89,Pokedex!$B$2:$B$2133,0),P$1),1)=0,"",IFERROR(INDEX(Pokedex!$A$2:$BK$2133,MATCH($C89,Pokedex!$B$2:$B$2133,0),P$1),""))</f>
        <v/>
      </c>
      <c r="Q89" s="26" t="str">
        <f t="array" ref="Q89">IF(IFERROR(INDEX(Pokedex!$A$2:$BK$2133,MATCH($C89,Pokedex!$B$2:$B$2133,0),Q$1),1)=0,"",IFERROR(INDEX(Pokedex!$A$2:$BK$2133,MATCH($C89,Pokedex!$B$2:$B$2133,0),Q$1),""))</f>
        <v/>
      </c>
      <c r="R89" s="188" t="str">
        <f>IFERROR(MATCH($A89,Pokedex!$B$2:$B1000,0), "")</f>
        <v/>
      </c>
      <c r="S89" s="182"/>
      <c r="T89" s="182"/>
      <c r="U89" s="182"/>
      <c r="V89" s="182"/>
      <c r="W89" s="182"/>
      <c r="X89" s="182"/>
      <c r="Y89" s="182"/>
      <c r="Z89" s="182"/>
      <c r="AA89" s="182"/>
    </row>
    <row r="90" spans="1:27" ht="12.75" customHeight="1">
      <c r="A90" s="190"/>
      <c r="B90" s="26" t="str">
        <f ca="1">IFERROR(IF($R90 = "","", OFFSET(Pokedex!$A$1, $R90, B$1, 1, 2)), "")</f>
        <v/>
      </c>
      <c r="C90" s="31"/>
      <c r="D90" s="31" t="str">
        <f ca="1">IFERROR(IF($R90 = "","", OFFSET(Pokedex!$A$1, $R90, D$1, 1, 12)), "")</f>
        <v/>
      </c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 t="str">
        <f t="array" ref="P90">IF(IFERROR(INDEX(Pokedex!$A$2:$BK$2133,MATCH($C90,Pokedex!$B$2:$B$2133,0),P$1),1)=0,"",IFERROR(INDEX(Pokedex!$A$2:$BK$2133,MATCH($C90,Pokedex!$B$2:$B$2133,0),P$1),""))</f>
        <v/>
      </c>
      <c r="Q90" s="26" t="str">
        <f t="array" ref="Q90">IF(IFERROR(INDEX(Pokedex!$A$2:$BK$2133,MATCH($C90,Pokedex!$B$2:$B$2133,0),Q$1),1)=0,"",IFERROR(INDEX(Pokedex!$A$2:$BK$2133,MATCH($C90,Pokedex!$B$2:$B$2133,0),Q$1),""))</f>
        <v/>
      </c>
      <c r="R90" s="188" t="str">
        <f>IFERROR(MATCH($A90,Pokedex!$B$2:$B1000,0), "")</f>
        <v/>
      </c>
      <c r="S90" s="182"/>
      <c r="T90" s="182"/>
      <c r="U90" s="182"/>
      <c r="V90" s="182"/>
      <c r="W90" s="182"/>
      <c r="X90" s="182"/>
      <c r="Y90" s="182"/>
      <c r="Z90" s="182"/>
      <c r="AA90" s="182"/>
    </row>
    <row r="91" spans="1:27" ht="12.75" customHeight="1">
      <c r="A91" s="190"/>
      <c r="B91" s="26" t="str">
        <f ca="1">IFERROR(IF($R91 = "","", OFFSET(Pokedex!$A$1, $R91, B$1, 1, 2)), "")</f>
        <v/>
      </c>
      <c r="C91" s="31"/>
      <c r="D91" s="31" t="str">
        <f ca="1">IFERROR(IF($R91 = "","", OFFSET(Pokedex!$A$1, $R91, D$1, 1, 12)), "")</f>
        <v/>
      </c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 t="str">
        <f t="array" ref="P91">IF(IFERROR(INDEX(Pokedex!$A$2:$BK$2133,MATCH($C91,Pokedex!$B$2:$B$2133,0),P$1),1)=0,"",IFERROR(INDEX(Pokedex!$A$2:$BK$2133,MATCH($C91,Pokedex!$B$2:$B$2133,0),P$1),""))</f>
        <v/>
      </c>
      <c r="Q91" s="26" t="str">
        <f t="array" ref="Q91">IF(IFERROR(INDEX(Pokedex!$A$2:$BK$2133,MATCH($C91,Pokedex!$B$2:$B$2133,0),Q$1),1)=0,"",IFERROR(INDEX(Pokedex!$A$2:$BK$2133,MATCH($C91,Pokedex!$B$2:$B$2133,0),Q$1),""))</f>
        <v/>
      </c>
      <c r="R91" s="188" t="str">
        <f>IFERROR(MATCH($A91,Pokedex!$B$2:$B1000,0), "")</f>
        <v/>
      </c>
      <c r="S91" s="182"/>
      <c r="T91" s="182"/>
      <c r="U91" s="182"/>
      <c r="V91" s="182"/>
      <c r="W91" s="182"/>
      <c r="X91" s="182"/>
      <c r="Y91" s="182"/>
      <c r="Z91" s="182"/>
      <c r="AA91" s="182"/>
    </row>
    <row r="92" spans="1:27" ht="12.75" customHeight="1">
      <c r="A92" s="190"/>
      <c r="B92" s="26" t="str">
        <f ca="1">IFERROR(IF($R92 = "","", OFFSET(Pokedex!$A$1, $R92, B$1, 1, 2)), "")</f>
        <v/>
      </c>
      <c r="C92" s="31"/>
      <c r="D92" s="31" t="str">
        <f ca="1">IFERROR(IF($R92 = "","", OFFSET(Pokedex!$A$1, $R92, D$1, 1, 12)), "")</f>
        <v/>
      </c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 t="str">
        <f t="array" ref="P92">IF(IFERROR(INDEX(Pokedex!$A$2:$BK$2133,MATCH($C92,Pokedex!$B$2:$B$2133,0),P$1),1)=0,"",IFERROR(INDEX(Pokedex!$A$2:$BK$2133,MATCH($C92,Pokedex!$B$2:$B$2133,0),P$1),""))</f>
        <v/>
      </c>
      <c r="Q92" s="26" t="str">
        <f t="array" ref="Q92">IF(IFERROR(INDEX(Pokedex!$A$2:$BK$2133,MATCH($C92,Pokedex!$B$2:$B$2133,0),Q$1),1)=0,"",IFERROR(INDEX(Pokedex!$A$2:$BK$2133,MATCH($C92,Pokedex!$B$2:$B$2133,0),Q$1),""))</f>
        <v/>
      </c>
      <c r="R92" s="188" t="str">
        <f>IFERROR(MATCH($A92,Pokedex!$B$2:$B1000,0), "")</f>
        <v/>
      </c>
      <c r="S92" s="182"/>
      <c r="T92" s="182"/>
      <c r="U92" s="182"/>
      <c r="V92" s="182"/>
      <c r="W92" s="182"/>
      <c r="X92" s="182"/>
      <c r="Y92" s="182"/>
      <c r="Z92" s="182"/>
      <c r="AA92" s="182"/>
    </row>
    <row r="93" spans="1:27" ht="12.75" customHeight="1">
      <c r="A93" s="190"/>
      <c r="B93" s="26" t="str">
        <f ca="1">IFERROR(IF($R93 = "","", OFFSET(Pokedex!$A$1, $R93, B$1, 1, 2)), "")</f>
        <v/>
      </c>
      <c r="C93" s="31"/>
      <c r="D93" s="31" t="str">
        <f ca="1">IFERROR(IF($R93 = "","", OFFSET(Pokedex!$A$1, $R93, D$1, 1, 12)), "")</f>
        <v/>
      </c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 t="str">
        <f t="array" ref="P93">IF(IFERROR(INDEX(Pokedex!$A$2:$BK$2133,MATCH($C93,Pokedex!$B$2:$B$2133,0),P$1),1)=0,"",IFERROR(INDEX(Pokedex!$A$2:$BK$2133,MATCH($C93,Pokedex!$B$2:$B$2133,0),P$1),""))</f>
        <v/>
      </c>
      <c r="Q93" s="26" t="str">
        <f t="array" ref="Q93">IF(IFERROR(INDEX(Pokedex!$A$2:$BK$2133,MATCH($C93,Pokedex!$B$2:$B$2133,0),Q$1),1)=0,"",IFERROR(INDEX(Pokedex!$A$2:$BK$2133,MATCH($C93,Pokedex!$B$2:$B$2133,0),Q$1),""))</f>
        <v/>
      </c>
      <c r="R93" s="188" t="str">
        <f>IFERROR(MATCH($A93,Pokedex!$B$2:$B1000,0), "")</f>
        <v/>
      </c>
      <c r="S93" s="182"/>
      <c r="T93" s="182"/>
      <c r="U93" s="182"/>
      <c r="V93" s="182"/>
      <c r="W93" s="182"/>
      <c r="X93" s="182"/>
      <c r="Y93" s="182"/>
      <c r="Z93" s="182"/>
      <c r="AA93" s="182"/>
    </row>
    <row r="94" spans="1:27" ht="12.75" customHeight="1">
      <c r="A94" s="190"/>
      <c r="B94" s="26" t="str">
        <f ca="1">IFERROR(IF($R94 = "","", OFFSET(Pokedex!$A$1, $R94, B$1, 1, 2)), "")</f>
        <v/>
      </c>
      <c r="C94" s="31"/>
      <c r="D94" s="31" t="str">
        <f ca="1">IFERROR(IF($R94 = "","", OFFSET(Pokedex!$A$1, $R94, D$1, 1, 12)), "")</f>
        <v/>
      </c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 t="str">
        <f t="array" ref="P94">IF(IFERROR(INDEX(Pokedex!$A$2:$BK$2133,MATCH($C94,Pokedex!$B$2:$B$2133,0),P$1),1)=0,"",IFERROR(INDEX(Pokedex!$A$2:$BK$2133,MATCH($C94,Pokedex!$B$2:$B$2133,0),P$1),""))</f>
        <v/>
      </c>
      <c r="Q94" s="26" t="str">
        <f t="array" ref="Q94">IF(IFERROR(INDEX(Pokedex!$A$2:$BK$2133,MATCH($C94,Pokedex!$B$2:$B$2133,0),Q$1),1)=0,"",IFERROR(INDEX(Pokedex!$A$2:$BK$2133,MATCH($C94,Pokedex!$B$2:$B$2133,0),Q$1),""))</f>
        <v/>
      </c>
      <c r="R94" s="188" t="str">
        <f>IFERROR(MATCH($A94,Pokedex!$B$2:$B1000,0), "")</f>
        <v/>
      </c>
      <c r="S94" s="182"/>
      <c r="T94" s="182"/>
      <c r="U94" s="182"/>
      <c r="V94" s="182"/>
      <c r="W94" s="182"/>
      <c r="X94" s="182"/>
      <c r="Y94" s="182"/>
      <c r="Z94" s="182"/>
      <c r="AA94" s="182"/>
    </row>
    <row r="95" spans="1:27" ht="12.75" customHeight="1">
      <c r="A95" s="190"/>
      <c r="B95" s="26" t="str">
        <f ca="1">IFERROR(IF($R95 = "","", OFFSET(Pokedex!$A$1, $R95, B$1, 1, 2)), "")</f>
        <v/>
      </c>
      <c r="C95" s="31"/>
      <c r="D95" s="31" t="str">
        <f ca="1">IFERROR(IF($R95 = "","", OFFSET(Pokedex!$A$1, $R95, D$1, 1, 12)), "")</f>
        <v/>
      </c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 t="str">
        <f t="array" ref="P95">IF(IFERROR(INDEX(Pokedex!$A$2:$BK$2133,MATCH($C95,Pokedex!$B$2:$B$2133,0),P$1),1)=0,"",IFERROR(INDEX(Pokedex!$A$2:$BK$2133,MATCH($C95,Pokedex!$B$2:$B$2133,0),P$1),""))</f>
        <v/>
      </c>
      <c r="Q95" s="26" t="str">
        <f t="array" ref="Q95">IF(IFERROR(INDEX(Pokedex!$A$2:$BK$2133,MATCH($C95,Pokedex!$B$2:$B$2133,0),Q$1),1)=0,"",IFERROR(INDEX(Pokedex!$A$2:$BK$2133,MATCH($C95,Pokedex!$B$2:$B$2133,0),Q$1),""))</f>
        <v/>
      </c>
      <c r="R95" s="188" t="str">
        <f>IFERROR(MATCH($A95,Pokedex!$B$2:$B1000,0), "")</f>
        <v/>
      </c>
      <c r="S95" s="182"/>
      <c r="T95" s="182"/>
      <c r="U95" s="182"/>
      <c r="V95" s="182"/>
      <c r="W95" s="182"/>
      <c r="X95" s="182"/>
      <c r="Y95" s="182"/>
      <c r="Z95" s="182"/>
      <c r="AA95" s="182"/>
    </row>
    <row r="96" spans="1:27" ht="12.75" customHeight="1">
      <c r="A96" s="190"/>
      <c r="B96" s="26" t="str">
        <f ca="1">IFERROR(IF($R96 = "","", OFFSET(Pokedex!$A$1, $R96, B$1, 1, 2)), "")</f>
        <v/>
      </c>
      <c r="C96" s="31"/>
      <c r="D96" s="31" t="str">
        <f ca="1">IFERROR(IF($R96 = "","", OFFSET(Pokedex!$A$1, $R96, D$1, 1, 12)), "")</f>
        <v/>
      </c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 t="str">
        <f t="array" ref="P96">IF(IFERROR(INDEX(Pokedex!$A$2:$BK$2133,MATCH($C96,Pokedex!$B$2:$B$2133,0),P$1),1)=0,"",IFERROR(INDEX(Pokedex!$A$2:$BK$2133,MATCH($C96,Pokedex!$B$2:$B$2133,0),P$1),""))</f>
        <v/>
      </c>
      <c r="Q96" s="26" t="str">
        <f t="array" ref="Q96">IF(IFERROR(INDEX(Pokedex!$A$2:$BK$2133,MATCH($C96,Pokedex!$B$2:$B$2133,0),Q$1),1)=0,"",IFERROR(INDEX(Pokedex!$A$2:$BK$2133,MATCH($C96,Pokedex!$B$2:$B$2133,0),Q$1),""))</f>
        <v/>
      </c>
      <c r="R96" s="188" t="str">
        <f>IFERROR(MATCH($A96,Pokedex!$B$2:$B1000,0), "")</f>
        <v/>
      </c>
      <c r="S96" s="182"/>
      <c r="T96" s="182"/>
      <c r="U96" s="182"/>
      <c r="V96" s="182"/>
      <c r="W96" s="182"/>
      <c r="X96" s="182"/>
      <c r="Y96" s="182"/>
      <c r="Z96" s="182"/>
      <c r="AA96" s="182"/>
    </row>
    <row r="97" spans="1:27" ht="12.75" customHeight="1">
      <c r="A97" s="190"/>
      <c r="B97" s="26" t="str">
        <f ca="1">IFERROR(IF($R97 = "","", OFFSET(Pokedex!$A$1, $R97, B$1, 1, 2)), "")</f>
        <v/>
      </c>
      <c r="C97" s="31"/>
      <c r="D97" s="31" t="str">
        <f ca="1">IFERROR(IF($R97 = "","", OFFSET(Pokedex!$A$1, $R97, D$1, 1, 12)), "")</f>
        <v/>
      </c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 t="str">
        <f t="array" ref="P97">IF(IFERROR(INDEX(Pokedex!$A$2:$BK$2133,MATCH($C97,Pokedex!$B$2:$B$2133,0),P$1),1)=0,"",IFERROR(INDEX(Pokedex!$A$2:$BK$2133,MATCH($C97,Pokedex!$B$2:$B$2133,0),P$1),""))</f>
        <v/>
      </c>
      <c r="Q97" s="26" t="str">
        <f t="array" ref="Q97">IF(IFERROR(INDEX(Pokedex!$A$2:$BK$2133,MATCH($C97,Pokedex!$B$2:$B$2133,0),Q$1),1)=0,"",IFERROR(INDEX(Pokedex!$A$2:$BK$2133,MATCH($C97,Pokedex!$B$2:$B$2133,0),Q$1),""))</f>
        <v/>
      </c>
      <c r="R97" s="188" t="str">
        <f>IFERROR(MATCH($A97,Pokedex!$B$2:$B1000,0), "")</f>
        <v/>
      </c>
      <c r="S97" s="182"/>
      <c r="T97" s="182"/>
      <c r="U97" s="182"/>
      <c r="V97" s="182"/>
      <c r="W97" s="182"/>
      <c r="X97" s="182"/>
      <c r="Y97" s="182"/>
      <c r="Z97" s="182"/>
      <c r="AA97" s="182"/>
    </row>
    <row r="98" spans="1:27" ht="12.75" customHeight="1">
      <c r="A98" s="190"/>
      <c r="B98" s="26" t="str">
        <f ca="1">IFERROR(IF($R98 = "","", OFFSET(Pokedex!$A$1, $R98, B$1, 1, 2)), "")</f>
        <v/>
      </c>
      <c r="C98" s="31"/>
      <c r="D98" s="31" t="str">
        <f ca="1">IFERROR(IF($R98 = "","", OFFSET(Pokedex!$A$1, $R98, D$1, 1, 12)), "")</f>
        <v/>
      </c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 t="str">
        <f t="array" ref="P98">IF(IFERROR(INDEX(Pokedex!$A$2:$BK$2133,MATCH($C98,Pokedex!$B$2:$B$2133,0),P$1),1)=0,"",IFERROR(INDEX(Pokedex!$A$2:$BK$2133,MATCH($C98,Pokedex!$B$2:$B$2133,0),P$1),""))</f>
        <v/>
      </c>
      <c r="Q98" s="26" t="str">
        <f t="array" ref="Q98">IF(IFERROR(INDEX(Pokedex!$A$2:$BK$2133,MATCH($C98,Pokedex!$B$2:$B$2133,0),Q$1),1)=0,"",IFERROR(INDEX(Pokedex!$A$2:$BK$2133,MATCH($C98,Pokedex!$B$2:$B$2133,0),Q$1),""))</f>
        <v/>
      </c>
      <c r="R98" s="188" t="str">
        <f>IFERROR(MATCH($A98,Pokedex!$B$2:$B1000,0), "")</f>
        <v/>
      </c>
      <c r="S98" s="182"/>
      <c r="T98" s="182"/>
      <c r="U98" s="182"/>
      <c r="V98" s="182"/>
      <c r="W98" s="182"/>
      <c r="X98" s="182"/>
      <c r="Y98" s="182"/>
      <c r="Z98" s="182"/>
      <c r="AA98" s="182"/>
    </row>
    <row r="99" spans="1:27" ht="12.75" customHeight="1">
      <c r="A99" s="190"/>
      <c r="B99" s="26" t="str">
        <f ca="1">IFERROR(IF($R99 = "","", OFFSET(Pokedex!$A$1, $R99, B$1, 1, 2)), "")</f>
        <v/>
      </c>
      <c r="C99" s="31"/>
      <c r="D99" s="31" t="str">
        <f ca="1">IFERROR(IF($R99 = "","", OFFSET(Pokedex!$A$1, $R99, D$1, 1, 12)), "")</f>
        <v/>
      </c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 t="str">
        <f t="array" ref="P99">IF(IFERROR(INDEX(Pokedex!$A$2:$BK$2133,MATCH($C99,Pokedex!$B$2:$B$2133,0),P$1),1)=0,"",IFERROR(INDEX(Pokedex!$A$2:$BK$2133,MATCH($C99,Pokedex!$B$2:$B$2133,0),P$1),""))</f>
        <v/>
      </c>
      <c r="Q99" s="26" t="str">
        <f t="array" ref="Q99">IF(IFERROR(INDEX(Pokedex!$A$2:$BK$2133,MATCH($C99,Pokedex!$B$2:$B$2133,0),Q$1),1)=0,"",IFERROR(INDEX(Pokedex!$A$2:$BK$2133,MATCH($C99,Pokedex!$B$2:$B$2133,0),Q$1),""))</f>
        <v/>
      </c>
      <c r="R99" s="188" t="str">
        <f>IFERROR(MATCH($A99,Pokedex!$B$2:$B1000,0), "")</f>
        <v/>
      </c>
      <c r="S99" s="182"/>
      <c r="T99" s="182"/>
      <c r="U99" s="182"/>
      <c r="V99" s="182"/>
      <c r="W99" s="182"/>
      <c r="X99" s="182"/>
      <c r="Y99" s="182"/>
      <c r="Z99" s="182"/>
      <c r="AA99" s="182"/>
    </row>
    <row r="100" spans="1:27" ht="12.75" customHeight="1">
      <c r="A100" s="190"/>
      <c r="B100" s="26" t="str">
        <f ca="1">IFERROR(IF($R100 = "","", OFFSET(Pokedex!$A$1, $R100, B$1, 1, 2)), "")</f>
        <v/>
      </c>
      <c r="C100" s="31"/>
      <c r="D100" s="31" t="str">
        <f ca="1">IFERROR(IF($R100 = "","", OFFSET(Pokedex!$A$1, $R100, D$1, 1, 12)), "")</f>
        <v/>
      </c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 t="str">
        <f t="array" ref="P100">IF(IFERROR(INDEX(Pokedex!$A$2:$BK$2133,MATCH($C100,Pokedex!$B$2:$B$2133,0),P$1),1)=0,"",IFERROR(INDEX(Pokedex!$A$2:$BK$2133,MATCH($C100,Pokedex!$B$2:$B$2133,0),P$1),""))</f>
        <v/>
      </c>
      <c r="Q100" s="26" t="str">
        <f t="array" ref="Q100">IF(IFERROR(INDEX(Pokedex!$A$2:$BK$2133,MATCH($C100,Pokedex!$B$2:$B$2133,0),Q$1),1)=0,"",IFERROR(INDEX(Pokedex!$A$2:$BK$2133,MATCH($C100,Pokedex!$B$2:$B$2133,0),Q$1),""))</f>
        <v/>
      </c>
      <c r="R100" s="188" t="str">
        <f>IFERROR(MATCH($A100,Pokedex!$B$2:$B1000,0), "")</f>
        <v/>
      </c>
      <c r="S100" s="182"/>
      <c r="T100" s="182"/>
      <c r="U100" s="182"/>
      <c r="V100" s="182"/>
      <c r="W100" s="182"/>
      <c r="X100" s="182"/>
      <c r="Y100" s="182"/>
      <c r="Z100" s="182"/>
      <c r="AA100" s="182"/>
    </row>
    <row r="101" spans="1:27" ht="12.75" customHeight="1">
      <c r="A101" s="190"/>
      <c r="B101" s="26" t="str">
        <f ca="1">IFERROR(IF($R101 = "","", OFFSET(Pokedex!$A$1, $R101, B$1, 1, 2)), "")</f>
        <v/>
      </c>
      <c r="C101" s="31"/>
      <c r="D101" s="31" t="str">
        <f ca="1">IFERROR(IF($R101 = "","", OFFSET(Pokedex!$A$1, $R101, D$1, 1, 12)), "")</f>
        <v/>
      </c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 t="str">
        <f t="array" ref="P101">IF(IFERROR(INDEX(Pokedex!$A$2:$BK$2133,MATCH($C101,Pokedex!$B$2:$B$2133,0),P$1),1)=0,"",IFERROR(INDEX(Pokedex!$A$2:$BK$2133,MATCH($C101,Pokedex!$B$2:$B$2133,0),P$1),""))</f>
        <v/>
      </c>
      <c r="Q101" s="26" t="str">
        <f t="array" ref="Q101">IF(IFERROR(INDEX(Pokedex!$A$2:$BK$2133,MATCH($C101,Pokedex!$B$2:$B$2133,0),Q$1),1)=0,"",IFERROR(INDEX(Pokedex!$A$2:$BK$2133,MATCH($C101,Pokedex!$B$2:$B$2133,0),Q$1),""))</f>
        <v/>
      </c>
      <c r="R101" s="188" t="str">
        <f>IFERROR(MATCH($A101,Pokedex!$B$2:$B1000,0), "")</f>
        <v/>
      </c>
      <c r="S101" s="182"/>
      <c r="T101" s="182"/>
      <c r="U101" s="182"/>
      <c r="V101" s="182"/>
      <c r="W101" s="182"/>
      <c r="X101" s="182"/>
      <c r="Y101" s="182"/>
      <c r="Z101" s="182"/>
      <c r="AA101" s="182"/>
    </row>
    <row r="102" spans="1:27" ht="12.75" customHeight="1">
      <c r="A102" s="190"/>
      <c r="B102" s="26" t="str">
        <f ca="1">IFERROR(IF($R102 = "","", OFFSET(Pokedex!$A$1, $R102, B$1, 1, 2)), "")</f>
        <v/>
      </c>
      <c r="C102" s="31"/>
      <c r="D102" s="31" t="str">
        <f ca="1">IFERROR(IF($R102 = "","", OFFSET(Pokedex!$A$1, $R102, D$1, 1, 12)), "")</f>
        <v/>
      </c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 t="str">
        <f t="array" ref="P102">IF(IFERROR(INDEX(Pokedex!$A$2:$BK$2133,MATCH($C102,Pokedex!$B$2:$B$2133,0),P$1),1)=0,"",IFERROR(INDEX(Pokedex!$A$2:$BK$2133,MATCH($C102,Pokedex!$B$2:$B$2133,0),P$1),""))</f>
        <v/>
      </c>
      <c r="Q102" s="26" t="str">
        <f t="array" ref="Q102">IF(IFERROR(INDEX(Pokedex!$A$2:$BK$2133,MATCH($C102,Pokedex!$B$2:$B$2133,0),Q$1),1)=0,"",IFERROR(INDEX(Pokedex!$A$2:$BK$2133,MATCH($C102,Pokedex!$B$2:$B$2133,0),Q$1),""))</f>
        <v/>
      </c>
      <c r="R102" s="188" t="str">
        <f>IFERROR(MATCH($A102,Pokedex!$B$2:$B1000,0), "")</f>
        <v/>
      </c>
      <c r="S102" s="182"/>
      <c r="T102" s="182"/>
      <c r="U102" s="182"/>
      <c r="V102" s="182"/>
      <c r="W102" s="182"/>
      <c r="X102" s="182"/>
      <c r="Y102" s="182"/>
      <c r="Z102" s="182"/>
      <c r="AA102" s="182"/>
    </row>
    <row r="103" spans="1:27" ht="12.75" customHeight="1">
      <c r="A103" s="190"/>
      <c r="B103" s="26" t="str">
        <f ca="1">IFERROR(IF($R103 = "","", OFFSET(Pokedex!$A$1, $R103, B$1, 1, 2)), "")</f>
        <v/>
      </c>
      <c r="C103" s="31"/>
      <c r="D103" s="31" t="str">
        <f ca="1">IFERROR(IF($R103 = "","", OFFSET(Pokedex!$A$1, $R103, D$1, 1, 12)), "")</f>
        <v/>
      </c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 t="str">
        <f t="array" ref="P103">IF(IFERROR(INDEX(Pokedex!$A$2:$BK$2133,MATCH($C103,Pokedex!$B$2:$B$2133,0),P$1),1)=0,"",IFERROR(INDEX(Pokedex!$A$2:$BK$2133,MATCH($C103,Pokedex!$B$2:$B$2133,0),P$1),""))</f>
        <v/>
      </c>
      <c r="Q103" s="26" t="str">
        <f t="array" ref="Q103">IF(IFERROR(INDEX(Pokedex!$A$2:$BK$2133,MATCH($C103,Pokedex!$B$2:$B$2133,0),Q$1),1)=0,"",IFERROR(INDEX(Pokedex!$A$2:$BK$2133,MATCH($C103,Pokedex!$B$2:$B$2133,0),Q$1),""))</f>
        <v/>
      </c>
      <c r="R103" s="188" t="str">
        <f>IFERROR(MATCH($A103,Pokedex!$B$2:$B1000,0), "")</f>
        <v/>
      </c>
      <c r="S103" s="182"/>
      <c r="T103" s="182"/>
      <c r="U103" s="182"/>
      <c r="V103" s="182"/>
      <c r="W103" s="182"/>
      <c r="X103" s="182"/>
      <c r="Y103" s="182"/>
      <c r="Z103" s="182"/>
      <c r="AA103" s="182"/>
    </row>
    <row r="104" spans="1:27" ht="12.75" customHeight="1">
      <c r="A104" s="190"/>
      <c r="B104" s="26" t="str">
        <f ca="1">IFERROR(IF($R104 = "","", OFFSET(Pokedex!$A$1, $R104, B$1, 1, 2)), "")</f>
        <v/>
      </c>
      <c r="C104" s="31"/>
      <c r="D104" s="31" t="str">
        <f ca="1">IFERROR(IF($R104 = "","", OFFSET(Pokedex!$A$1, $R104, D$1, 1, 12)), "")</f>
        <v/>
      </c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 t="str">
        <f t="array" ref="P104">IF(IFERROR(INDEX(Pokedex!$A$2:$BK$2133,MATCH($C104,Pokedex!$B$2:$B$2133,0),P$1),1)=0,"",IFERROR(INDEX(Pokedex!$A$2:$BK$2133,MATCH($C104,Pokedex!$B$2:$B$2133,0),P$1),""))</f>
        <v/>
      </c>
      <c r="Q104" s="26" t="str">
        <f t="array" ref="Q104">IF(IFERROR(INDEX(Pokedex!$A$2:$BK$2133,MATCH($C104,Pokedex!$B$2:$B$2133,0),Q$1),1)=0,"",IFERROR(INDEX(Pokedex!$A$2:$BK$2133,MATCH($C104,Pokedex!$B$2:$B$2133,0),Q$1),""))</f>
        <v/>
      </c>
      <c r="R104" s="188" t="str">
        <f>IFERROR(MATCH($A104,Pokedex!$B$2:$B1000,0), "")</f>
        <v/>
      </c>
      <c r="S104" s="182"/>
      <c r="T104" s="182"/>
      <c r="U104" s="182"/>
      <c r="V104" s="182"/>
      <c r="W104" s="182"/>
      <c r="X104" s="182"/>
      <c r="Y104" s="182"/>
      <c r="Z104" s="182"/>
      <c r="AA104" s="182"/>
    </row>
    <row r="105" spans="1:27" ht="12.75" customHeight="1">
      <c r="A105" s="190"/>
      <c r="B105" s="26" t="str">
        <f ca="1">IFERROR(IF($R105 = "","", OFFSET(Pokedex!$A$1, $R105, B$1, 1, 2)), "")</f>
        <v/>
      </c>
      <c r="C105" s="31"/>
      <c r="D105" s="31" t="str">
        <f ca="1">IFERROR(IF($R105 = "","", OFFSET(Pokedex!$A$1, $R105, D$1, 1, 12)), "")</f>
        <v/>
      </c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 t="str">
        <f t="array" ref="P105">IF(IFERROR(INDEX(Pokedex!$A$2:$BK$2133,MATCH($C105,Pokedex!$B$2:$B$2133,0),P$1),1)=0,"",IFERROR(INDEX(Pokedex!$A$2:$BK$2133,MATCH($C105,Pokedex!$B$2:$B$2133,0),P$1),""))</f>
        <v/>
      </c>
      <c r="Q105" s="26" t="str">
        <f t="array" ref="Q105">IF(IFERROR(INDEX(Pokedex!$A$2:$BK$2133,MATCH($C105,Pokedex!$B$2:$B$2133,0),Q$1),1)=0,"",IFERROR(INDEX(Pokedex!$A$2:$BK$2133,MATCH($C105,Pokedex!$B$2:$B$2133,0),Q$1),""))</f>
        <v/>
      </c>
      <c r="R105" s="188" t="str">
        <f>IFERROR(MATCH($A105,Pokedex!$B$2:$B1000,0), "")</f>
        <v/>
      </c>
      <c r="S105" s="182"/>
      <c r="T105" s="182"/>
      <c r="U105" s="182"/>
      <c r="V105" s="182"/>
      <c r="W105" s="182"/>
      <c r="X105" s="182"/>
      <c r="Y105" s="182"/>
      <c r="Z105" s="182"/>
      <c r="AA105" s="182"/>
    </row>
    <row r="106" spans="1:27" ht="12.75" customHeight="1">
      <c r="A106" s="190"/>
      <c r="B106" s="26" t="str">
        <f ca="1">IFERROR(IF($R106 = "","", OFFSET(Pokedex!$A$1, $R106, B$1, 1, 2)), "")</f>
        <v/>
      </c>
      <c r="C106" s="31"/>
      <c r="D106" s="31" t="str">
        <f ca="1">IFERROR(IF($R106 = "","", OFFSET(Pokedex!$A$1, $R106, D$1, 1, 12)), "")</f>
        <v/>
      </c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 t="str">
        <f t="array" ref="P106">IF(IFERROR(INDEX(Pokedex!$A$2:$BK$2133,MATCH($C106,Pokedex!$B$2:$B$2133,0),P$1),1)=0,"",IFERROR(INDEX(Pokedex!$A$2:$BK$2133,MATCH($C106,Pokedex!$B$2:$B$2133,0),P$1),""))</f>
        <v/>
      </c>
      <c r="Q106" s="26" t="str">
        <f t="array" ref="Q106">IF(IFERROR(INDEX(Pokedex!$A$2:$BK$2133,MATCH($C106,Pokedex!$B$2:$B$2133,0),Q$1),1)=0,"",IFERROR(INDEX(Pokedex!$A$2:$BK$2133,MATCH($C106,Pokedex!$B$2:$B$2133,0),Q$1),""))</f>
        <v/>
      </c>
      <c r="R106" s="188" t="str">
        <f>IFERROR(MATCH($A106,Pokedex!$B$2:$B1000,0), "")</f>
        <v/>
      </c>
      <c r="S106" s="182"/>
      <c r="T106" s="182"/>
      <c r="U106" s="182"/>
      <c r="V106" s="182"/>
      <c r="W106" s="182"/>
      <c r="X106" s="182"/>
      <c r="Y106" s="182"/>
      <c r="Z106" s="182"/>
      <c r="AA106" s="182"/>
    </row>
    <row r="107" spans="1:27" ht="12.75" customHeight="1">
      <c r="A107" s="190"/>
      <c r="B107" s="26" t="str">
        <f ca="1">IFERROR(IF($R107 = "","", OFFSET(Pokedex!$A$1, $R107, B$1, 1, 2)), "")</f>
        <v/>
      </c>
      <c r="C107" s="31"/>
      <c r="D107" s="31" t="str">
        <f ca="1">IFERROR(IF($R107 = "","", OFFSET(Pokedex!$A$1, $R107, D$1, 1, 12)), "")</f>
        <v/>
      </c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 t="str">
        <f t="array" ref="P107">IF(IFERROR(INDEX(Pokedex!$A$2:$BK$2133,MATCH($C107,Pokedex!$B$2:$B$2133,0),P$1),1)=0,"",IFERROR(INDEX(Pokedex!$A$2:$BK$2133,MATCH($C107,Pokedex!$B$2:$B$2133,0),P$1),""))</f>
        <v/>
      </c>
      <c r="Q107" s="26" t="str">
        <f t="array" ref="Q107">IF(IFERROR(INDEX(Pokedex!$A$2:$BK$2133,MATCH($C107,Pokedex!$B$2:$B$2133,0),Q$1),1)=0,"",IFERROR(INDEX(Pokedex!$A$2:$BK$2133,MATCH($C107,Pokedex!$B$2:$B$2133,0),Q$1),""))</f>
        <v/>
      </c>
      <c r="R107" s="188" t="str">
        <f>IFERROR(MATCH($A107,Pokedex!$B$2:$B1000,0), "")</f>
        <v/>
      </c>
      <c r="S107" s="182"/>
      <c r="T107" s="182"/>
      <c r="U107" s="182"/>
      <c r="V107" s="182"/>
      <c r="W107" s="182"/>
      <c r="X107" s="182"/>
      <c r="Y107" s="182"/>
      <c r="Z107" s="182"/>
      <c r="AA107" s="182"/>
    </row>
    <row r="108" spans="1:27" ht="12.75" customHeight="1">
      <c r="A108" s="190"/>
      <c r="B108" s="26" t="str">
        <f ca="1">IFERROR(IF($R108 = "","", OFFSET(Pokedex!$A$1, $R108, B$1, 1, 2)), "")</f>
        <v/>
      </c>
      <c r="C108" s="31"/>
      <c r="D108" s="31" t="str">
        <f ca="1">IFERROR(IF($R108 = "","", OFFSET(Pokedex!$A$1, $R108, D$1, 1, 12)), "")</f>
        <v/>
      </c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 t="str">
        <f t="array" ref="P108">IF(IFERROR(INDEX(Pokedex!$A$2:$BK$2133,MATCH($C108,Pokedex!$B$2:$B$2133,0),P$1),1)=0,"",IFERROR(INDEX(Pokedex!$A$2:$BK$2133,MATCH($C108,Pokedex!$B$2:$B$2133,0),P$1),""))</f>
        <v/>
      </c>
      <c r="Q108" s="26" t="str">
        <f t="array" ref="Q108">IF(IFERROR(INDEX(Pokedex!$A$2:$BK$2133,MATCH($C108,Pokedex!$B$2:$B$2133,0),Q$1),1)=0,"",IFERROR(INDEX(Pokedex!$A$2:$BK$2133,MATCH($C108,Pokedex!$B$2:$B$2133,0),Q$1),""))</f>
        <v/>
      </c>
      <c r="R108" s="188" t="str">
        <f>IFERROR(MATCH($A108,Pokedex!$B$2:$B1000,0), "")</f>
        <v/>
      </c>
      <c r="S108" s="182"/>
      <c r="T108" s="182"/>
      <c r="U108" s="182"/>
      <c r="V108" s="182"/>
      <c r="W108" s="182"/>
      <c r="X108" s="182"/>
      <c r="Y108" s="182"/>
      <c r="Z108" s="182"/>
      <c r="AA108" s="182"/>
    </row>
    <row r="109" spans="1:27" ht="12.75" customHeight="1">
      <c r="A109" s="190"/>
      <c r="B109" s="26" t="str">
        <f ca="1">IFERROR(IF($R109 = "","", OFFSET(Pokedex!$A$1, $R109, B$1, 1, 2)), "")</f>
        <v/>
      </c>
      <c r="C109" s="31"/>
      <c r="D109" s="31" t="str">
        <f ca="1">IFERROR(IF($R109 = "","", OFFSET(Pokedex!$A$1, $R109, D$1, 1, 12)), "")</f>
        <v/>
      </c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 t="str">
        <f t="array" ref="P109">IF(IFERROR(INDEX(Pokedex!$A$2:$BK$2133,MATCH($C109,Pokedex!$B$2:$B$2133,0),P$1),1)=0,"",IFERROR(INDEX(Pokedex!$A$2:$BK$2133,MATCH($C109,Pokedex!$B$2:$B$2133,0),P$1),""))</f>
        <v/>
      </c>
      <c r="Q109" s="26" t="str">
        <f t="array" ref="Q109">IF(IFERROR(INDEX(Pokedex!$A$2:$BK$2133,MATCH($C109,Pokedex!$B$2:$B$2133,0),Q$1),1)=0,"",IFERROR(INDEX(Pokedex!$A$2:$BK$2133,MATCH($C109,Pokedex!$B$2:$B$2133,0),Q$1),""))</f>
        <v/>
      </c>
      <c r="R109" s="188" t="str">
        <f>IFERROR(MATCH($A109,Pokedex!$B$2:$B1000,0), "")</f>
        <v/>
      </c>
      <c r="S109" s="182"/>
      <c r="T109" s="182"/>
      <c r="U109" s="182"/>
      <c r="V109" s="182"/>
      <c r="W109" s="182"/>
      <c r="X109" s="182"/>
      <c r="Y109" s="182"/>
      <c r="Z109" s="182"/>
      <c r="AA109" s="182"/>
    </row>
    <row r="110" spans="1:27" ht="12.75" customHeight="1">
      <c r="A110" s="190"/>
      <c r="B110" s="26" t="str">
        <f ca="1">IFERROR(IF($R110 = "","", OFFSET(Pokedex!$A$1, $R110, B$1, 1, 2)), "")</f>
        <v/>
      </c>
      <c r="C110" s="31"/>
      <c r="D110" s="31" t="str">
        <f ca="1">IFERROR(IF($R110 = "","", OFFSET(Pokedex!$A$1, $R110, D$1, 1, 12)), "")</f>
        <v/>
      </c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 t="str">
        <f t="array" ref="P110">IF(IFERROR(INDEX(Pokedex!$A$2:$BK$2133,MATCH($C110,Pokedex!$B$2:$B$2133,0),P$1),1)=0,"",IFERROR(INDEX(Pokedex!$A$2:$BK$2133,MATCH($C110,Pokedex!$B$2:$B$2133,0),P$1),""))</f>
        <v/>
      </c>
      <c r="Q110" s="26" t="str">
        <f t="array" ref="Q110">IF(IFERROR(INDEX(Pokedex!$A$2:$BK$2133,MATCH($C110,Pokedex!$B$2:$B$2133,0),Q$1),1)=0,"",IFERROR(INDEX(Pokedex!$A$2:$BK$2133,MATCH($C110,Pokedex!$B$2:$B$2133,0),Q$1),""))</f>
        <v/>
      </c>
      <c r="R110" s="188" t="str">
        <f>IFERROR(MATCH($A110,Pokedex!$B$2:$B1000,0), "")</f>
        <v/>
      </c>
      <c r="S110" s="182"/>
      <c r="T110" s="182"/>
      <c r="U110" s="182"/>
      <c r="V110" s="182"/>
      <c r="W110" s="182"/>
      <c r="X110" s="182"/>
      <c r="Y110" s="182"/>
      <c r="Z110" s="182"/>
      <c r="AA110" s="182"/>
    </row>
    <row r="111" spans="1:27" ht="12.75" customHeight="1">
      <c r="A111" s="190"/>
      <c r="B111" s="26" t="str">
        <f ca="1">IFERROR(IF($R111 = "","", OFFSET(Pokedex!$A$1, $R111, B$1, 1, 2)), "")</f>
        <v/>
      </c>
      <c r="C111" s="31"/>
      <c r="D111" s="31" t="str">
        <f ca="1">IFERROR(IF($R111 = "","", OFFSET(Pokedex!$A$1, $R111, D$1, 1, 12)), "")</f>
        <v/>
      </c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 t="str">
        <f t="array" ref="P111">IF(IFERROR(INDEX(Pokedex!$A$2:$BK$2133,MATCH($C111,Pokedex!$B$2:$B$2133,0),P$1),1)=0,"",IFERROR(INDEX(Pokedex!$A$2:$BK$2133,MATCH($C111,Pokedex!$B$2:$B$2133,0),P$1),""))</f>
        <v/>
      </c>
      <c r="Q111" s="26" t="str">
        <f t="array" ref="Q111">IF(IFERROR(INDEX(Pokedex!$A$2:$BK$2133,MATCH($C111,Pokedex!$B$2:$B$2133,0),Q$1),1)=0,"",IFERROR(INDEX(Pokedex!$A$2:$BK$2133,MATCH($C111,Pokedex!$B$2:$B$2133,0),Q$1),""))</f>
        <v/>
      </c>
      <c r="R111" s="188" t="str">
        <f>IFERROR(MATCH($A111,Pokedex!$B$2:$B1000,0), "")</f>
        <v/>
      </c>
      <c r="S111" s="182"/>
      <c r="T111" s="182"/>
      <c r="U111" s="182"/>
      <c r="V111" s="182"/>
      <c r="W111" s="182"/>
      <c r="X111" s="182"/>
      <c r="Y111" s="182"/>
      <c r="Z111" s="182"/>
      <c r="AA111" s="182"/>
    </row>
    <row r="112" spans="1:27" ht="12.75" customHeight="1">
      <c r="A112" s="190"/>
      <c r="B112" s="26" t="str">
        <f ca="1">IFERROR(IF($R112 = "","", OFFSET(Pokedex!$A$1, $R112, B$1, 1, 2)), "")</f>
        <v/>
      </c>
      <c r="C112" s="31"/>
      <c r="D112" s="31" t="str">
        <f ca="1">IFERROR(IF($R112 = "","", OFFSET(Pokedex!$A$1, $R112, D$1, 1, 12)), "")</f>
        <v/>
      </c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 t="str">
        <f t="array" ref="P112">IF(IFERROR(INDEX(Pokedex!$A$2:$BK$2133,MATCH($C112,Pokedex!$B$2:$B$2133,0),P$1),1)=0,"",IFERROR(INDEX(Pokedex!$A$2:$BK$2133,MATCH($C112,Pokedex!$B$2:$B$2133,0),P$1),""))</f>
        <v/>
      </c>
      <c r="Q112" s="26" t="str">
        <f t="array" ref="Q112">IF(IFERROR(INDEX(Pokedex!$A$2:$BK$2133,MATCH($C112,Pokedex!$B$2:$B$2133,0),Q$1),1)=0,"",IFERROR(INDEX(Pokedex!$A$2:$BK$2133,MATCH($C112,Pokedex!$B$2:$B$2133,0),Q$1),""))</f>
        <v/>
      </c>
      <c r="R112" s="188" t="str">
        <f>IFERROR(MATCH($A112,Pokedex!$B$2:$B1000,0), "")</f>
        <v/>
      </c>
      <c r="S112" s="182"/>
      <c r="T112" s="182"/>
      <c r="U112" s="182"/>
      <c r="V112" s="182"/>
      <c r="W112" s="182"/>
      <c r="X112" s="182"/>
      <c r="Y112" s="182"/>
      <c r="Z112" s="182"/>
      <c r="AA112" s="182"/>
    </row>
    <row r="113" spans="1:27" ht="12.75" customHeight="1">
      <c r="A113" s="190"/>
      <c r="B113" s="26" t="str">
        <f ca="1">IFERROR(IF($R113 = "","", OFFSET(Pokedex!$A$1, $R113, B$1, 1, 2)), "")</f>
        <v/>
      </c>
      <c r="C113" s="31"/>
      <c r="D113" s="31" t="str">
        <f ca="1">IFERROR(IF($R113 = "","", OFFSET(Pokedex!$A$1, $R113, D$1, 1, 12)), "")</f>
        <v/>
      </c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 t="str">
        <f t="array" ref="P113">IF(IFERROR(INDEX(Pokedex!$A$2:$BK$2133,MATCH($C113,Pokedex!$B$2:$B$2133,0),P$1),1)=0,"",IFERROR(INDEX(Pokedex!$A$2:$BK$2133,MATCH($C113,Pokedex!$B$2:$B$2133,0),P$1),""))</f>
        <v/>
      </c>
      <c r="Q113" s="26" t="str">
        <f t="array" ref="Q113">IF(IFERROR(INDEX(Pokedex!$A$2:$BK$2133,MATCH($C113,Pokedex!$B$2:$B$2133,0),Q$1),1)=0,"",IFERROR(INDEX(Pokedex!$A$2:$BK$2133,MATCH($C113,Pokedex!$B$2:$B$2133,0),Q$1),""))</f>
        <v/>
      </c>
      <c r="R113" s="188" t="str">
        <f>IFERROR(MATCH($A113,Pokedex!$B$2:$B1000,0), "")</f>
        <v/>
      </c>
      <c r="S113" s="182"/>
      <c r="T113" s="182"/>
      <c r="U113" s="182"/>
      <c r="V113" s="182"/>
      <c r="W113" s="182"/>
      <c r="X113" s="182"/>
      <c r="Y113" s="182"/>
      <c r="Z113" s="182"/>
      <c r="AA113" s="182"/>
    </row>
    <row r="114" spans="1:27" ht="12.75" customHeight="1">
      <c r="A114" s="190"/>
      <c r="B114" s="26" t="str">
        <f ca="1">IFERROR(IF($R114 = "","", OFFSET(Pokedex!$A$1, $R114, B$1, 1, 2)), "")</f>
        <v/>
      </c>
      <c r="C114" s="31"/>
      <c r="D114" s="31" t="str">
        <f ca="1">IFERROR(IF($R114 = "","", OFFSET(Pokedex!$A$1, $R114, D$1, 1, 12)), "")</f>
        <v/>
      </c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 t="str">
        <f t="array" ref="P114">IF(IFERROR(INDEX(Pokedex!$A$2:$BK$2133,MATCH($C114,Pokedex!$B$2:$B$2133,0),P$1),1)=0,"",IFERROR(INDEX(Pokedex!$A$2:$BK$2133,MATCH($C114,Pokedex!$B$2:$B$2133,0),P$1),""))</f>
        <v/>
      </c>
      <c r="Q114" s="26" t="str">
        <f t="array" ref="Q114">IF(IFERROR(INDEX(Pokedex!$A$2:$BK$2133,MATCH($C114,Pokedex!$B$2:$B$2133,0),Q$1),1)=0,"",IFERROR(INDEX(Pokedex!$A$2:$BK$2133,MATCH($C114,Pokedex!$B$2:$B$2133,0),Q$1),""))</f>
        <v/>
      </c>
      <c r="R114" s="188" t="str">
        <f>IFERROR(MATCH($A114,Pokedex!$B$2:$B1000,0), "")</f>
        <v/>
      </c>
      <c r="S114" s="182"/>
      <c r="T114" s="182"/>
      <c r="U114" s="182"/>
      <c r="V114" s="182"/>
      <c r="W114" s="182"/>
      <c r="X114" s="182"/>
      <c r="Y114" s="182"/>
      <c r="Z114" s="182"/>
      <c r="AA114" s="182"/>
    </row>
    <row r="115" spans="1:27" ht="12.75" customHeight="1">
      <c r="A115" s="190"/>
      <c r="B115" s="26" t="str">
        <f ca="1">IFERROR(IF($R115 = "","", OFFSET(Pokedex!$A$1, $R115, B$1, 1, 2)), "")</f>
        <v/>
      </c>
      <c r="C115" s="31"/>
      <c r="D115" s="31" t="str">
        <f ca="1">IFERROR(IF($R115 = "","", OFFSET(Pokedex!$A$1, $R115, D$1, 1, 12)), "")</f>
        <v/>
      </c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 t="str">
        <f t="array" ref="P115">IF(IFERROR(INDEX(Pokedex!$A$2:$BK$2133,MATCH($C115,Pokedex!$B$2:$B$2133,0),P$1),1)=0,"",IFERROR(INDEX(Pokedex!$A$2:$BK$2133,MATCH($C115,Pokedex!$B$2:$B$2133,0),P$1),""))</f>
        <v/>
      </c>
      <c r="Q115" s="26" t="str">
        <f t="array" ref="Q115">IF(IFERROR(INDEX(Pokedex!$A$2:$BK$2133,MATCH($C115,Pokedex!$B$2:$B$2133,0),Q$1),1)=0,"",IFERROR(INDEX(Pokedex!$A$2:$BK$2133,MATCH($C115,Pokedex!$B$2:$B$2133,0),Q$1),""))</f>
        <v/>
      </c>
      <c r="R115" s="188" t="str">
        <f>IFERROR(MATCH($A115,Pokedex!$B$2:$B1000,0), "")</f>
        <v/>
      </c>
      <c r="S115" s="182"/>
      <c r="T115" s="182"/>
      <c r="U115" s="182"/>
      <c r="V115" s="182"/>
      <c r="W115" s="182"/>
      <c r="X115" s="182"/>
      <c r="Y115" s="182"/>
      <c r="Z115" s="182"/>
      <c r="AA115" s="182"/>
    </row>
    <row r="116" spans="1:27" ht="12.75" customHeight="1">
      <c r="A116" s="190"/>
      <c r="B116" s="26" t="str">
        <f ca="1">IFERROR(IF($R116 = "","", OFFSET(Pokedex!$A$1, $R116, B$1, 1, 2)), "")</f>
        <v/>
      </c>
      <c r="C116" s="31"/>
      <c r="D116" s="31" t="str">
        <f ca="1">IFERROR(IF($R116 = "","", OFFSET(Pokedex!$A$1, $R116, D$1, 1, 12)), "")</f>
        <v/>
      </c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 t="str">
        <f t="array" ref="P116">IF(IFERROR(INDEX(Pokedex!$A$2:$BK$2133,MATCH($C116,Pokedex!$B$2:$B$2133,0),P$1),1)=0,"",IFERROR(INDEX(Pokedex!$A$2:$BK$2133,MATCH($C116,Pokedex!$B$2:$B$2133,0),P$1),""))</f>
        <v/>
      </c>
      <c r="Q116" s="26" t="str">
        <f t="array" ref="Q116">IF(IFERROR(INDEX(Pokedex!$A$2:$BK$2133,MATCH($C116,Pokedex!$B$2:$B$2133,0),Q$1),1)=0,"",IFERROR(INDEX(Pokedex!$A$2:$BK$2133,MATCH($C116,Pokedex!$B$2:$B$2133,0),Q$1),""))</f>
        <v/>
      </c>
      <c r="R116" s="188" t="str">
        <f>IFERROR(MATCH($A116,Pokedex!$B$2:$B1000,0), "")</f>
        <v/>
      </c>
      <c r="S116" s="182"/>
      <c r="T116" s="182"/>
      <c r="U116" s="182"/>
      <c r="V116" s="182"/>
      <c r="W116" s="182"/>
      <c r="X116" s="182"/>
      <c r="Y116" s="182"/>
      <c r="Z116" s="182"/>
      <c r="AA116" s="182"/>
    </row>
    <row r="117" spans="1:27" ht="12.75" customHeight="1">
      <c r="A117" s="190"/>
      <c r="B117" s="26" t="str">
        <f ca="1">IFERROR(IF($R117 = "","", OFFSET(Pokedex!$A$1, $R117, B$1, 1, 2)), "")</f>
        <v/>
      </c>
      <c r="C117" s="31"/>
      <c r="D117" s="31" t="str">
        <f ca="1">IFERROR(IF($R117 = "","", OFFSET(Pokedex!$A$1, $R117, D$1, 1, 12)), "")</f>
        <v/>
      </c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 t="str">
        <f t="array" ref="P117">IF(IFERROR(INDEX(Pokedex!$A$2:$BK$2133,MATCH($C117,Pokedex!$B$2:$B$2133,0),P$1),1)=0,"",IFERROR(INDEX(Pokedex!$A$2:$BK$2133,MATCH($C117,Pokedex!$B$2:$B$2133,0),P$1),""))</f>
        <v/>
      </c>
      <c r="Q117" s="26" t="str">
        <f t="array" ref="Q117">IF(IFERROR(INDEX(Pokedex!$A$2:$BK$2133,MATCH($C117,Pokedex!$B$2:$B$2133,0),Q$1),1)=0,"",IFERROR(INDEX(Pokedex!$A$2:$BK$2133,MATCH($C117,Pokedex!$B$2:$B$2133,0),Q$1),""))</f>
        <v/>
      </c>
      <c r="R117" s="188" t="str">
        <f>IFERROR(MATCH($A117,Pokedex!$B$2:$B1000,0), "")</f>
        <v/>
      </c>
      <c r="S117" s="182"/>
      <c r="T117" s="182"/>
      <c r="U117" s="182"/>
      <c r="V117" s="182"/>
      <c r="W117" s="182"/>
      <c r="X117" s="182"/>
      <c r="Y117" s="182"/>
      <c r="Z117" s="182"/>
      <c r="AA117" s="182"/>
    </row>
    <row r="118" spans="1:27" ht="12.75" customHeight="1">
      <c r="A118" s="190"/>
      <c r="B118" s="26" t="str">
        <f ca="1">IFERROR(IF($R118 = "","", OFFSET(Pokedex!$A$1, $R118, B$1, 1, 2)), "")</f>
        <v/>
      </c>
      <c r="C118" s="31"/>
      <c r="D118" s="31" t="str">
        <f ca="1">IFERROR(IF($R118 = "","", OFFSET(Pokedex!$A$1, $R118, D$1, 1, 12)), "")</f>
        <v/>
      </c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 t="str">
        <f t="array" ref="P118">IF(IFERROR(INDEX(Pokedex!$A$2:$BK$2133,MATCH($C118,Pokedex!$B$2:$B$2133,0),P$1),1)=0,"",IFERROR(INDEX(Pokedex!$A$2:$BK$2133,MATCH($C118,Pokedex!$B$2:$B$2133,0),P$1),""))</f>
        <v/>
      </c>
      <c r="Q118" s="26" t="str">
        <f t="array" ref="Q118">IF(IFERROR(INDEX(Pokedex!$A$2:$BK$2133,MATCH($C118,Pokedex!$B$2:$B$2133,0),Q$1),1)=0,"",IFERROR(INDEX(Pokedex!$A$2:$BK$2133,MATCH($C118,Pokedex!$B$2:$B$2133,0),Q$1),""))</f>
        <v/>
      </c>
      <c r="R118" s="188" t="str">
        <f>IFERROR(MATCH($A118,Pokedex!$B$2:$B1000,0), "")</f>
        <v/>
      </c>
      <c r="S118" s="182"/>
      <c r="T118" s="182"/>
      <c r="U118" s="182"/>
      <c r="V118" s="182"/>
      <c r="W118" s="182"/>
      <c r="X118" s="182"/>
      <c r="Y118" s="182"/>
      <c r="Z118" s="182"/>
      <c r="AA118" s="182"/>
    </row>
    <row r="119" spans="1:27" ht="12.75" customHeight="1">
      <c r="A119" s="190"/>
      <c r="B119" s="26" t="str">
        <f ca="1">IFERROR(IF($R119 = "","", OFFSET(Pokedex!$A$1, $R119, B$1, 1, 2)), "")</f>
        <v/>
      </c>
      <c r="C119" s="31"/>
      <c r="D119" s="31" t="str">
        <f ca="1">IFERROR(IF($R119 = "","", OFFSET(Pokedex!$A$1, $R119, D$1, 1, 12)), "")</f>
        <v/>
      </c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 t="str">
        <f t="array" ref="P119">IF(IFERROR(INDEX(Pokedex!$A$2:$BK$2133,MATCH($C119,Pokedex!$B$2:$B$2133,0),P$1),1)=0,"",IFERROR(INDEX(Pokedex!$A$2:$BK$2133,MATCH($C119,Pokedex!$B$2:$B$2133,0),P$1),""))</f>
        <v/>
      </c>
      <c r="Q119" s="26" t="str">
        <f t="array" ref="Q119">IF(IFERROR(INDEX(Pokedex!$A$2:$BK$2133,MATCH($C119,Pokedex!$B$2:$B$2133,0),Q$1),1)=0,"",IFERROR(INDEX(Pokedex!$A$2:$BK$2133,MATCH($C119,Pokedex!$B$2:$B$2133,0),Q$1),""))</f>
        <v/>
      </c>
      <c r="R119" s="188" t="str">
        <f>IFERROR(MATCH($A119,Pokedex!$B$2:$B1000,0), "")</f>
        <v/>
      </c>
      <c r="S119" s="182"/>
      <c r="T119" s="182"/>
      <c r="U119" s="182"/>
      <c r="V119" s="182"/>
      <c r="W119" s="182"/>
      <c r="X119" s="182"/>
      <c r="Y119" s="182"/>
      <c r="Z119" s="182"/>
      <c r="AA119" s="182"/>
    </row>
    <row r="120" spans="1:27" ht="12.75" customHeight="1">
      <c r="A120" s="190"/>
      <c r="B120" s="26" t="str">
        <f ca="1">IFERROR(IF($R120 = "","", OFFSET(Pokedex!$A$1, $R120, B$1, 1, 2)), "")</f>
        <v/>
      </c>
      <c r="C120" s="31"/>
      <c r="D120" s="31" t="str">
        <f ca="1">IFERROR(IF($R120 = "","", OFFSET(Pokedex!$A$1, $R120, D$1, 1, 12)), "")</f>
        <v/>
      </c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 t="str">
        <f t="array" ref="P120">IF(IFERROR(INDEX(Pokedex!$A$2:$BK$2133,MATCH($C120,Pokedex!$B$2:$B$2133,0),P$1),1)=0,"",IFERROR(INDEX(Pokedex!$A$2:$BK$2133,MATCH($C120,Pokedex!$B$2:$B$2133,0),P$1),""))</f>
        <v/>
      </c>
      <c r="Q120" s="26" t="str">
        <f t="array" ref="Q120">IF(IFERROR(INDEX(Pokedex!$A$2:$BK$2133,MATCH($C120,Pokedex!$B$2:$B$2133,0),Q$1),1)=0,"",IFERROR(INDEX(Pokedex!$A$2:$BK$2133,MATCH($C120,Pokedex!$B$2:$B$2133,0),Q$1),""))</f>
        <v/>
      </c>
      <c r="R120" s="188" t="str">
        <f>IFERROR(MATCH($A120,Pokedex!$B$2:$B1000,0), "")</f>
        <v/>
      </c>
      <c r="S120" s="182"/>
      <c r="T120" s="182"/>
      <c r="U120" s="182"/>
      <c r="V120" s="182"/>
      <c r="W120" s="182"/>
      <c r="X120" s="182"/>
      <c r="Y120" s="182"/>
      <c r="Z120" s="182"/>
      <c r="AA120" s="182"/>
    </row>
    <row r="121" spans="1:27" ht="12.75" customHeight="1">
      <c r="A121" s="190"/>
      <c r="B121" s="26" t="str">
        <f ca="1">IFERROR(IF($R121 = "","", OFFSET(Pokedex!$A$1, $R121, B$1, 1, 2)), "")</f>
        <v/>
      </c>
      <c r="C121" s="31"/>
      <c r="D121" s="31" t="str">
        <f ca="1">IFERROR(IF($R121 = "","", OFFSET(Pokedex!$A$1, $R121, D$1, 1, 12)), "")</f>
        <v/>
      </c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 t="str">
        <f t="array" ref="P121">IF(IFERROR(INDEX(Pokedex!$A$2:$BK$2133,MATCH($C121,Pokedex!$B$2:$B$2133,0),P$1),1)=0,"",IFERROR(INDEX(Pokedex!$A$2:$BK$2133,MATCH($C121,Pokedex!$B$2:$B$2133,0),P$1),""))</f>
        <v/>
      </c>
      <c r="Q121" s="26" t="str">
        <f t="array" ref="Q121">IF(IFERROR(INDEX(Pokedex!$A$2:$BK$2133,MATCH($C121,Pokedex!$B$2:$B$2133,0),Q$1),1)=0,"",IFERROR(INDEX(Pokedex!$A$2:$BK$2133,MATCH($C121,Pokedex!$B$2:$B$2133,0),Q$1),""))</f>
        <v/>
      </c>
      <c r="R121" s="188" t="str">
        <f>IFERROR(MATCH($A121,Pokedex!$B$2:$B1000,0), "")</f>
        <v/>
      </c>
      <c r="S121" s="182"/>
      <c r="T121" s="182"/>
      <c r="U121" s="182"/>
      <c r="V121" s="182"/>
      <c r="W121" s="182"/>
      <c r="X121" s="182"/>
      <c r="Y121" s="182"/>
      <c r="Z121" s="182"/>
      <c r="AA121" s="182"/>
    </row>
    <row r="122" spans="1:27" ht="12.75" customHeight="1">
      <c r="A122" s="190"/>
      <c r="B122" s="26" t="str">
        <f ca="1">IFERROR(IF($R122 = "","", OFFSET(Pokedex!$A$1, $R122, B$1, 1, 2)), "")</f>
        <v/>
      </c>
      <c r="C122" s="31"/>
      <c r="D122" s="31" t="str">
        <f ca="1">IFERROR(IF($R122 = "","", OFFSET(Pokedex!$A$1, $R122, D$1, 1, 12)), "")</f>
        <v/>
      </c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 t="str">
        <f t="array" ref="P122">IF(IFERROR(INDEX(Pokedex!$A$2:$BK$2133,MATCH($C122,Pokedex!$B$2:$B$2133,0),P$1),1)=0,"",IFERROR(INDEX(Pokedex!$A$2:$BK$2133,MATCH($C122,Pokedex!$B$2:$B$2133,0),P$1),""))</f>
        <v/>
      </c>
      <c r="Q122" s="26" t="str">
        <f t="array" ref="Q122">IF(IFERROR(INDEX(Pokedex!$A$2:$BK$2133,MATCH($C122,Pokedex!$B$2:$B$2133,0),Q$1),1)=0,"",IFERROR(INDEX(Pokedex!$A$2:$BK$2133,MATCH($C122,Pokedex!$B$2:$B$2133,0),Q$1),""))</f>
        <v/>
      </c>
      <c r="R122" s="188" t="str">
        <f>IFERROR(MATCH($A122,Pokedex!$B$2:$B1000,0), "")</f>
        <v/>
      </c>
      <c r="S122" s="182"/>
      <c r="T122" s="182"/>
      <c r="U122" s="182"/>
      <c r="V122" s="182"/>
      <c r="W122" s="182"/>
      <c r="X122" s="182"/>
      <c r="Y122" s="182"/>
      <c r="Z122" s="182"/>
      <c r="AA122" s="182"/>
    </row>
    <row r="123" spans="1:27" ht="12.75" customHeight="1">
      <c r="A123" s="190"/>
      <c r="B123" s="26" t="str">
        <f ca="1">IFERROR(IF($R123 = "","", OFFSET(Pokedex!$A$1, $R123, B$1, 1, 2)), "")</f>
        <v/>
      </c>
      <c r="C123" s="31"/>
      <c r="D123" s="31" t="str">
        <f ca="1">IFERROR(IF($R123 = "","", OFFSET(Pokedex!$A$1, $R123, D$1, 1, 12)), "")</f>
        <v/>
      </c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 t="str">
        <f t="array" ref="P123">IF(IFERROR(INDEX(Pokedex!$A$2:$BK$2133,MATCH($C123,Pokedex!$B$2:$B$2133,0),P$1),1)=0,"",IFERROR(INDEX(Pokedex!$A$2:$BK$2133,MATCH($C123,Pokedex!$B$2:$B$2133,0),P$1),""))</f>
        <v/>
      </c>
      <c r="Q123" s="26" t="str">
        <f t="array" ref="Q123">IF(IFERROR(INDEX(Pokedex!$A$2:$BK$2133,MATCH($C123,Pokedex!$B$2:$B$2133,0),Q$1),1)=0,"",IFERROR(INDEX(Pokedex!$A$2:$BK$2133,MATCH($C123,Pokedex!$B$2:$B$2133,0),Q$1),""))</f>
        <v/>
      </c>
      <c r="R123" s="188" t="str">
        <f>IFERROR(MATCH($A123,Pokedex!$B$2:$B1000,0), "")</f>
        <v/>
      </c>
      <c r="S123" s="182"/>
      <c r="T123" s="182"/>
      <c r="U123" s="182"/>
      <c r="V123" s="182"/>
      <c r="W123" s="182"/>
      <c r="X123" s="182"/>
      <c r="Y123" s="182"/>
      <c r="Z123" s="182"/>
      <c r="AA123" s="182"/>
    </row>
    <row r="124" spans="1:27" ht="12.75" customHeight="1">
      <c r="A124" s="190"/>
      <c r="B124" s="26" t="str">
        <f ca="1">IFERROR(IF($R124 = "","", OFFSET(Pokedex!$A$1, $R124, B$1, 1, 2)), "")</f>
        <v/>
      </c>
      <c r="C124" s="31"/>
      <c r="D124" s="31" t="str">
        <f ca="1">IFERROR(IF($R124 = "","", OFFSET(Pokedex!$A$1, $R124, D$1, 1, 12)), "")</f>
        <v/>
      </c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 t="str">
        <f t="array" ref="P124">IF(IFERROR(INDEX(Pokedex!$A$2:$BK$2133,MATCH($C124,Pokedex!$B$2:$B$2133,0),P$1),1)=0,"",IFERROR(INDEX(Pokedex!$A$2:$BK$2133,MATCH($C124,Pokedex!$B$2:$B$2133,0),P$1),""))</f>
        <v/>
      </c>
      <c r="Q124" s="26" t="str">
        <f t="array" ref="Q124">IF(IFERROR(INDEX(Pokedex!$A$2:$BK$2133,MATCH($C124,Pokedex!$B$2:$B$2133,0),Q$1),1)=0,"",IFERROR(INDEX(Pokedex!$A$2:$BK$2133,MATCH($C124,Pokedex!$B$2:$B$2133,0),Q$1),""))</f>
        <v/>
      </c>
      <c r="R124" s="188" t="str">
        <f>IFERROR(MATCH($A124,Pokedex!$B$2:$B1000,0), "")</f>
        <v/>
      </c>
      <c r="S124" s="182"/>
      <c r="T124" s="182"/>
      <c r="U124" s="182"/>
      <c r="V124" s="182"/>
      <c r="W124" s="182"/>
      <c r="X124" s="182"/>
      <c r="Y124" s="182"/>
      <c r="Z124" s="182"/>
      <c r="AA124" s="182"/>
    </row>
    <row r="125" spans="1:27" ht="12.75" customHeight="1">
      <c r="A125" s="190"/>
      <c r="B125" s="26" t="str">
        <f ca="1">IFERROR(IF($R125 = "","", OFFSET(Pokedex!$A$1, $R125, B$1, 1, 2)), "")</f>
        <v/>
      </c>
      <c r="C125" s="31"/>
      <c r="D125" s="31" t="str">
        <f ca="1">IFERROR(IF($R125 = "","", OFFSET(Pokedex!$A$1, $R125, D$1, 1, 12)), "")</f>
        <v/>
      </c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 t="str">
        <f t="array" ref="P125">IF(IFERROR(INDEX(Pokedex!$A$2:$BK$2133,MATCH($C125,Pokedex!$B$2:$B$2133,0),P$1),1)=0,"",IFERROR(INDEX(Pokedex!$A$2:$BK$2133,MATCH($C125,Pokedex!$B$2:$B$2133,0),P$1),""))</f>
        <v/>
      </c>
      <c r="Q125" s="26" t="str">
        <f t="array" ref="Q125">IF(IFERROR(INDEX(Pokedex!$A$2:$BK$2133,MATCH($C125,Pokedex!$B$2:$B$2133,0),Q$1),1)=0,"",IFERROR(INDEX(Pokedex!$A$2:$BK$2133,MATCH($C125,Pokedex!$B$2:$B$2133,0),Q$1),""))</f>
        <v/>
      </c>
      <c r="R125" s="188" t="str">
        <f>IFERROR(MATCH($A125,Pokedex!$B$2:$B1000,0), "")</f>
        <v/>
      </c>
      <c r="S125" s="182"/>
      <c r="T125" s="182"/>
      <c r="U125" s="182"/>
      <c r="V125" s="182"/>
      <c r="W125" s="182"/>
      <c r="X125" s="182"/>
      <c r="Y125" s="182"/>
      <c r="Z125" s="182"/>
      <c r="AA125" s="182"/>
    </row>
    <row r="126" spans="1:27" ht="12.75" customHeight="1">
      <c r="A126" s="190"/>
      <c r="B126" s="26" t="str">
        <f ca="1">IFERROR(IF($R126 = "","", OFFSET(Pokedex!$A$1, $R126, B$1, 1, 2)), "")</f>
        <v/>
      </c>
      <c r="C126" s="31"/>
      <c r="D126" s="31" t="str">
        <f ca="1">IFERROR(IF($R126 = "","", OFFSET(Pokedex!$A$1, $R126, D$1, 1, 12)), "")</f>
        <v/>
      </c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 t="str">
        <f t="array" ref="P126">IF(IFERROR(INDEX(Pokedex!$A$2:$BK$2133,MATCH($C126,Pokedex!$B$2:$B$2133,0),P$1),1)=0,"",IFERROR(INDEX(Pokedex!$A$2:$BK$2133,MATCH($C126,Pokedex!$B$2:$B$2133,0),P$1),""))</f>
        <v/>
      </c>
      <c r="Q126" s="26" t="str">
        <f t="array" ref="Q126">IF(IFERROR(INDEX(Pokedex!$A$2:$BK$2133,MATCH($C126,Pokedex!$B$2:$B$2133,0),Q$1),1)=0,"",IFERROR(INDEX(Pokedex!$A$2:$BK$2133,MATCH($C126,Pokedex!$B$2:$B$2133,0),Q$1),""))</f>
        <v/>
      </c>
      <c r="R126" s="188" t="str">
        <f>IFERROR(MATCH($A126,Pokedex!$B$2:$B1000,0), "")</f>
        <v/>
      </c>
      <c r="S126" s="182"/>
      <c r="T126" s="182"/>
      <c r="U126" s="182"/>
      <c r="V126" s="182"/>
      <c r="W126" s="182"/>
      <c r="X126" s="182"/>
      <c r="Y126" s="182"/>
      <c r="Z126" s="182"/>
      <c r="AA126" s="182"/>
    </row>
    <row r="127" spans="1:27" ht="12.75" customHeight="1">
      <c r="A127" s="190"/>
      <c r="B127" s="26" t="str">
        <f ca="1">IFERROR(IF($R127 = "","", OFFSET(Pokedex!$A$1, $R127, B$1, 1, 2)), "")</f>
        <v/>
      </c>
      <c r="C127" s="31"/>
      <c r="D127" s="31" t="str">
        <f ca="1">IFERROR(IF($R127 = "","", OFFSET(Pokedex!$A$1, $R127, D$1, 1, 12)), "")</f>
        <v/>
      </c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 t="str">
        <f t="array" ref="P127">IF(IFERROR(INDEX(Pokedex!$A$2:$BK$2133,MATCH($C127,Pokedex!$B$2:$B$2133,0),P$1),1)=0,"",IFERROR(INDEX(Pokedex!$A$2:$BK$2133,MATCH($C127,Pokedex!$B$2:$B$2133,0),P$1),""))</f>
        <v/>
      </c>
      <c r="Q127" s="26" t="str">
        <f t="array" ref="Q127">IF(IFERROR(INDEX(Pokedex!$A$2:$BK$2133,MATCH($C127,Pokedex!$B$2:$B$2133,0),Q$1),1)=0,"",IFERROR(INDEX(Pokedex!$A$2:$BK$2133,MATCH($C127,Pokedex!$B$2:$B$2133,0),Q$1),""))</f>
        <v/>
      </c>
      <c r="R127" s="188" t="str">
        <f>IFERROR(MATCH($A127,Pokedex!$B$2:$B1000,0), "")</f>
        <v/>
      </c>
      <c r="S127" s="182"/>
      <c r="T127" s="182"/>
      <c r="U127" s="182"/>
      <c r="V127" s="182"/>
      <c r="W127" s="182"/>
      <c r="X127" s="182"/>
      <c r="Y127" s="182"/>
      <c r="Z127" s="182"/>
      <c r="AA127" s="182"/>
    </row>
    <row r="128" spans="1:27" ht="12.75" customHeight="1">
      <c r="A128" s="190"/>
      <c r="B128" s="26" t="str">
        <f ca="1">IFERROR(IF($R128 = "","", OFFSET(Pokedex!$A$1, $R128, B$1, 1, 2)), "")</f>
        <v/>
      </c>
      <c r="C128" s="31"/>
      <c r="D128" s="31" t="str">
        <f ca="1">IFERROR(IF($R128 = "","", OFFSET(Pokedex!$A$1, $R128, D$1, 1, 12)), "")</f>
        <v/>
      </c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 t="str">
        <f t="array" ref="P128">IF(IFERROR(INDEX(Pokedex!$A$2:$BK$2133,MATCH($C128,Pokedex!$B$2:$B$2133,0),P$1),1)=0,"",IFERROR(INDEX(Pokedex!$A$2:$BK$2133,MATCH($C128,Pokedex!$B$2:$B$2133,0),P$1),""))</f>
        <v/>
      </c>
      <c r="Q128" s="26" t="str">
        <f t="array" ref="Q128">IF(IFERROR(INDEX(Pokedex!$A$2:$BK$2133,MATCH($C128,Pokedex!$B$2:$B$2133,0),Q$1),1)=0,"",IFERROR(INDEX(Pokedex!$A$2:$BK$2133,MATCH($C128,Pokedex!$B$2:$B$2133,0),Q$1),""))</f>
        <v/>
      </c>
      <c r="R128" s="188" t="str">
        <f>IFERROR(MATCH($A128,Pokedex!$B$2:$B1000,0), "")</f>
        <v/>
      </c>
      <c r="S128" s="182"/>
      <c r="T128" s="182"/>
      <c r="U128" s="182"/>
      <c r="V128" s="182"/>
      <c r="W128" s="182"/>
      <c r="X128" s="182"/>
      <c r="Y128" s="182"/>
      <c r="Z128" s="182"/>
      <c r="AA128" s="182"/>
    </row>
    <row r="129" spans="1:27" ht="12.75" customHeight="1">
      <c r="A129" s="190"/>
      <c r="B129" s="26" t="str">
        <f ca="1">IFERROR(IF($R129 = "","", OFFSET(Pokedex!$A$1, $R129, B$1, 1, 2)), "")</f>
        <v/>
      </c>
      <c r="C129" s="31"/>
      <c r="D129" s="31" t="str">
        <f ca="1">IFERROR(IF($R129 = "","", OFFSET(Pokedex!$A$1, $R129, D$1, 1, 12)), "")</f>
        <v/>
      </c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 t="str">
        <f t="array" ref="P129">IF(IFERROR(INDEX(Pokedex!$A$2:$BK$2133,MATCH($C129,Pokedex!$B$2:$B$2133,0),P$1),1)=0,"",IFERROR(INDEX(Pokedex!$A$2:$BK$2133,MATCH($C129,Pokedex!$B$2:$B$2133,0),P$1),""))</f>
        <v/>
      </c>
      <c r="Q129" s="26" t="str">
        <f t="array" ref="Q129">IF(IFERROR(INDEX(Pokedex!$A$2:$BK$2133,MATCH($C129,Pokedex!$B$2:$B$2133,0),Q$1),1)=0,"",IFERROR(INDEX(Pokedex!$A$2:$BK$2133,MATCH($C129,Pokedex!$B$2:$B$2133,0),Q$1),""))</f>
        <v/>
      </c>
      <c r="R129" s="188" t="str">
        <f>IFERROR(MATCH($A129,Pokedex!$B$2:$B1000,0), "")</f>
        <v/>
      </c>
      <c r="S129" s="182"/>
      <c r="T129" s="182"/>
      <c r="U129" s="182"/>
      <c r="V129" s="182"/>
      <c r="W129" s="182"/>
      <c r="X129" s="182"/>
      <c r="Y129" s="182"/>
      <c r="Z129" s="182"/>
      <c r="AA129" s="182"/>
    </row>
    <row r="130" spans="1:27" ht="12.75" customHeight="1">
      <c r="A130" s="190"/>
      <c r="B130" s="26" t="str">
        <f ca="1">IFERROR(IF($R130 = "","", OFFSET(Pokedex!$A$1, $R130, B$1, 1, 2)), "")</f>
        <v/>
      </c>
      <c r="C130" s="31"/>
      <c r="D130" s="31" t="str">
        <f ca="1">IFERROR(IF($R130 = "","", OFFSET(Pokedex!$A$1, $R130, D$1, 1, 12)), "")</f>
        <v/>
      </c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 t="str">
        <f t="array" ref="P130">IF(IFERROR(INDEX(Pokedex!$A$2:$BK$2133,MATCH($C130,Pokedex!$B$2:$B$2133,0),P$1),1)=0,"",IFERROR(INDEX(Pokedex!$A$2:$BK$2133,MATCH($C130,Pokedex!$B$2:$B$2133,0),P$1),""))</f>
        <v/>
      </c>
      <c r="Q130" s="26" t="str">
        <f t="array" ref="Q130">IF(IFERROR(INDEX(Pokedex!$A$2:$BK$2133,MATCH($C130,Pokedex!$B$2:$B$2133,0),Q$1),1)=0,"",IFERROR(INDEX(Pokedex!$A$2:$BK$2133,MATCH($C130,Pokedex!$B$2:$B$2133,0),Q$1),""))</f>
        <v/>
      </c>
      <c r="R130" s="188" t="str">
        <f>IFERROR(MATCH($A130,Pokedex!$B$2:$B1000,0), "")</f>
        <v/>
      </c>
      <c r="S130" s="182"/>
      <c r="T130" s="182"/>
      <c r="U130" s="182"/>
      <c r="V130" s="182"/>
      <c r="W130" s="182"/>
      <c r="X130" s="182"/>
      <c r="Y130" s="182"/>
      <c r="Z130" s="182"/>
      <c r="AA130" s="182"/>
    </row>
    <row r="131" spans="1:27" ht="12.75" customHeight="1">
      <c r="A131" s="190"/>
      <c r="B131" s="26" t="str">
        <f ca="1">IFERROR(IF($R131 = "","", OFFSET(Pokedex!$A$1, $R131, B$1, 1, 2)), "")</f>
        <v/>
      </c>
      <c r="C131" s="31"/>
      <c r="D131" s="31" t="str">
        <f ca="1">IFERROR(IF($R131 = "","", OFFSET(Pokedex!$A$1, $R131, D$1, 1, 12)), "")</f>
        <v/>
      </c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 t="str">
        <f t="array" ref="P131">IF(IFERROR(INDEX(Pokedex!$A$2:$BK$2133,MATCH($C131,Pokedex!$B$2:$B$2133,0),P$1),1)=0,"",IFERROR(INDEX(Pokedex!$A$2:$BK$2133,MATCH($C131,Pokedex!$B$2:$B$2133,0),P$1),""))</f>
        <v/>
      </c>
      <c r="Q131" s="26" t="str">
        <f t="array" ref="Q131">IF(IFERROR(INDEX(Pokedex!$A$2:$BK$2133,MATCH($C131,Pokedex!$B$2:$B$2133,0),Q$1),1)=0,"",IFERROR(INDEX(Pokedex!$A$2:$BK$2133,MATCH($C131,Pokedex!$B$2:$B$2133,0),Q$1),""))</f>
        <v/>
      </c>
      <c r="R131" s="188" t="str">
        <f>IFERROR(MATCH($A131,Pokedex!$B$2:$B1000,0), "")</f>
        <v/>
      </c>
      <c r="S131" s="182"/>
      <c r="T131" s="182"/>
      <c r="U131" s="182"/>
      <c r="V131" s="182"/>
      <c r="W131" s="182"/>
      <c r="X131" s="182"/>
      <c r="Y131" s="182"/>
      <c r="Z131" s="182"/>
      <c r="AA131" s="182"/>
    </row>
    <row r="132" spans="1:27" ht="12.75" customHeight="1">
      <c r="A132" s="190"/>
      <c r="B132" s="26" t="str">
        <f ca="1">IFERROR(IF($R132 = "","", OFFSET(Pokedex!$A$1, $R132, B$1, 1, 2)), "")</f>
        <v/>
      </c>
      <c r="C132" s="31"/>
      <c r="D132" s="31" t="str">
        <f ca="1">IFERROR(IF($R132 = "","", OFFSET(Pokedex!$A$1, $R132, D$1, 1, 12)), "")</f>
        <v/>
      </c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 t="str">
        <f t="array" ref="P132">IF(IFERROR(INDEX(Pokedex!$A$2:$BK$2133,MATCH($C132,Pokedex!$B$2:$B$2133,0),P$1),1)=0,"",IFERROR(INDEX(Pokedex!$A$2:$BK$2133,MATCH($C132,Pokedex!$B$2:$B$2133,0),P$1),""))</f>
        <v/>
      </c>
      <c r="Q132" s="26" t="str">
        <f t="array" ref="Q132">IF(IFERROR(INDEX(Pokedex!$A$2:$BK$2133,MATCH($C132,Pokedex!$B$2:$B$2133,0),Q$1),1)=0,"",IFERROR(INDEX(Pokedex!$A$2:$BK$2133,MATCH($C132,Pokedex!$B$2:$B$2133,0),Q$1),""))</f>
        <v/>
      </c>
      <c r="R132" s="188" t="str">
        <f>IFERROR(MATCH($A132,Pokedex!$B$2:$B1000,0), "")</f>
        <v/>
      </c>
      <c r="S132" s="182"/>
      <c r="T132" s="182"/>
      <c r="U132" s="182"/>
      <c r="V132" s="182"/>
      <c r="W132" s="182"/>
      <c r="X132" s="182"/>
      <c r="Y132" s="182"/>
      <c r="Z132" s="182"/>
      <c r="AA132" s="182"/>
    </row>
    <row r="133" spans="1:27" ht="12.75" customHeight="1">
      <c r="A133" s="190"/>
      <c r="B133" s="26" t="str">
        <f ca="1">IFERROR(IF($R133 = "","", OFFSET(Pokedex!$A$1, $R133, B$1, 1, 2)), "")</f>
        <v/>
      </c>
      <c r="C133" s="31"/>
      <c r="D133" s="31" t="str">
        <f ca="1">IFERROR(IF($R133 = "","", OFFSET(Pokedex!$A$1, $R133, D$1, 1, 12)), "")</f>
        <v/>
      </c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 t="str">
        <f t="array" ref="P133">IF(IFERROR(INDEX(Pokedex!$A$2:$BK$2133,MATCH($C133,Pokedex!$B$2:$B$2133,0),P$1),1)=0,"",IFERROR(INDEX(Pokedex!$A$2:$BK$2133,MATCH($C133,Pokedex!$B$2:$B$2133,0),P$1),""))</f>
        <v/>
      </c>
      <c r="Q133" s="26" t="str">
        <f t="array" ref="Q133">IF(IFERROR(INDEX(Pokedex!$A$2:$BK$2133,MATCH($C133,Pokedex!$B$2:$B$2133,0),Q$1),1)=0,"",IFERROR(INDEX(Pokedex!$A$2:$BK$2133,MATCH($C133,Pokedex!$B$2:$B$2133,0),Q$1),""))</f>
        <v/>
      </c>
      <c r="R133" s="188" t="str">
        <f>IFERROR(MATCH($A133,Pokedex!$B$2:$B1000,0), "")</f>
        <v/>
      </c>
      <c r="S133" s="182"/>
      <c r="T133" s="182"/>
      <c r="U133" s="182"/>
      <c r="V133" s="182"/>
      <c r="W133" s="182"/>
      <c r="X133" s="182"/>
      <c r="Y133" s="182"/>
      <c r="Z133" s="182"/>
      <c r="AA133" s="182"/>
    </row>
    <row r="134" spans="1:27" ht="12.75" customHeight="1">
      <c r="A134" s="190"/>
      <c r="B134" s="26" t="str">
        <f ca="1">IFERROR(IF($R134 = "","", OFFSET(Pokedex!$A$1, $R134, B$1, 1, 2)), "")</f>
        <v/>
      </c>
      <c r="C134" s="31"/>
      <c r="D134" s="31" t="str">
        <f ca="1">IFERROR(IF($R134 = "","", OFFSET(Pokedex!$A$1, $R134, D$1, 1, 12)), "")</f>
        <v/>
      </c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 t="str">
        <f t="array" ref="P134">IF(IFERROR(INDEX(Pokedex!$A$2:$BK$2133,MATCH($C134,Pokedex!$B$2:$B$2133,0),P$1),1)=0,"",IFERROR(INDEX(Pokedex!$A$2:$BK$2133,MATCH($C134,Pokedex!$B$2:$B$2133,0),P$1),""))</f>
        <v/>
      </c>
      <c r="Q134" s="26" t="str">
        <f t="array" ref="Q134">IF(IFERROR(INDEX(Pokedex!$A$2:$BK$2133,MATCH($C134,Pokedex!$B$2:$B$2133,0),Q$1),1)=0,"",IFERROR(INDEX(Pokedex!$A$2:$BK$2133,MATCH($C134,Pokedex!$B$2:$B$2133,0),Q$1),""))</f>
        <v/>
      </c>
      <c r="R134" s="188" t="str">
        <f>IFERROR(MATCH($A134,Pokedex!$B$2:$B1000,0), "")</f>
        <v/>
      </c>
      <c r="S134" s="182"/>
      <c r="T134" s="182"/>
      <c r="U134" s="182"/>
      <c r="V134" s="182"/>
      <c r="W134" s="182"/>
      <c r="X134" s="182"/>
      <c r="Y134" s="182"/>
      <c r="Z134" s="182"/>
      <c r="AA134" s="182"/>
    </row>
    <row r="135" spans="1:27" ht="12.75" customHeight="1">
      <c r="A135" s="190"/>
      <c r="B135" s="26" t="str">
        <f ca="1">IFERROR(IF($R135 = "","", OFFSET(Pokedex!$A$1, $R135, B$1, 1, 2)), "")</f>
        <v/>
      </c>
      <c r="C135" s="31"/>
      <c r="D135" s="31" t="str">
        <f ca="1">IFERROR(IF($R135 = "","", OFFSET(Pokedex!$A$1, $R135, D$1, 1, 12)), "")</f>
        <v/>
      </c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 t="str">
        <f t="array" ref="P135">IF(IFERROR(INDEX(Pokedex!$A$2:$BK$2133,MATCH($C135,Pokedex!$B$2:$B$2133,0),P$1),1)=0,"",IFERROR(INDEX(Pokedex!$A$2:$BK$2133,MATCH($C135,Pokedex!$B$2:$B$2133,0),P$1),""))</f>
        <v/>
      </c>
      <c r="Q135" s="26" t="str">
        <f t="array" ref="Q135">IF(IFERROR(INDEX(Pokedex!$A$2:$BK$2133,MATCH($C135,Pokedex!$B$2:$B$2133,0),Q$1),1)=0,"",IFERROR(INDEX(Pokedex!$A$2:$BK$2133,MATCH($C135,Pokedex!$B$2:$B$2133,0),Q$1),""))</f>
        <v/>
      </c>
      <c r="R135" s="188" t="str">
        <f>IFERROR(MATCH($A135,Pokedex!$B$2:$B1000,0), "")</f>
        <v/>
      </c>
      <c r="S135" s="182"/>
      <c r="T135" s="182"/>
      <c r="U135" s="182"/>
      <c r="V135" s="182"/>
      <c r="W135" s="182"/>
      <c r="X135" s="182"/>
      <c r="Y135" s="182"/>
      <c r="Z135" s="182"/>
      <c r="AA135" s="182"/>
    </row>
    <row r="136" spans="1:27" ht="12.75" customHeight="1">
      <c r="A136" s="190"/>
      <c r="B136" s="26" t="str">
        <f ca="1">IFERROR(IF($R136 = "","", OFFSET(Pokedex!$A$1, $R136, B$1, 1, 2)), "")</f>
        <v/>
      </c>
      <c r="C136" s="31"/>
      <c r="D136" s="31" t="str">
        <f ca="1">IFERROR(IF($R136 = "","", OFFSET(Pokedex!$A$1, $R136, D$1, 1, 12)), "")</f>
        <v/>
      </c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 t="str">
        <f t="array" ref="P136">IF(IFERROR(INDEX(Pokedex!$A$2:$BK$2133,MATCH($C136,Pokedex!$B$2:$B$2133,0),P$1),1)=0,"",IFERROR(INDEX(Pokedex!$A$2:$BK$2133,MATCH($C136,Pokedex!$B$2:$B$2133,0),P$1),""))</f>
        <v/>
      </c>
      <c r="Q136" s="26" t="str">
        <f t="array" ref="Q136">IF(IFERROR(INDEX(Pokedex!$A$2:$BK$2133,MATCH($C136,Pokedex!$B$2:$B$2133,0),Q$1),1)=0,"",IFERROR(INDEX(Pokedex!$A$2:$BK$2133,MATCH($C136,Pokedex!$B$2:$B$2133,0),Q$1),""))</f>
        <v/>
      </c>
      <c r="R136" s="188" t="str">
        <f>IFERROR(MATCH($A136,Pokedex!$B$2:$B1000,0), "")</f>
        <v/>
      </c>
      <c r="S136" s="182"/>
      <c r="T136" s="182"/>
      <c r="U136" s="182"/>
      <c r="V136" s="182"/>
      <c r="W136" s="182"/>
      <c r="X136" s="182"/>
      <c r="Y136" s="182"/>
      <c r="Z136" s="182"/>
      <c r="AA136" s="182"/>
    </row>
    <row r="137" spans="1:27" ht="12.75" customHeight="1">
      <c r="A137" s="190"/>
      <c r="B137" s="26" t="str">
        <f ca="1">IFERROR(IF($R137 = "","", OFFSET(Pokedex!$A$1, $R137, B$1, 1, 2)), "")</f>
        <v/>
      </c>
      <c r="C137" s="31"/>
      <c r="D137" s="31" t="str">
        <f ca="1">IFERROR(IF($R137 = "","", OFFSET(Pokedex!$A$1, $R137, D$1, 1, 12)), "")</f>
        <v/>
      </c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 t="str">
        <f t="array" ref="P137">IF(IFERROR(INDEX(Pokedex!$A$2:$BK$2133,MATCH($C137,Pokedex!$B$2:$B$2133,0),P$1),1)=0,"",IFERROR(INDEX(Pokedex!$A$2:$BK$2133,MATCH($C137,Pokedex!$B$2:$B$2133,0),P$1),""))</f>
        <v/>
      </c>
      <c r="Q137" s="26" t="str">
        <f t="array" ref="Q137">IF(IFERROR(INDEX(Pokedex!$A$2:$BK$2133,MATCH($C137,Pokedex!$B$2:$B$2133,0),Q$1),1)=0,"",IFERROR(INDEX(Pokedex!$A$2:$BK$2133,MATCH($C137,Pokedex!$B$2:$B$2133,0),Q$1),""))</f>
        <v/>
      </c>
      <c r="R137" s="188" t="str">
        <f>IFERROR(MATCH($A137,Pokedex!$B$2:$B1000,0), "")</f>
        <v/>
      </c>
      <c r="S137" s="182"/>
      <c r="T137" s="182"/>
      <c r="U137" s="182"/>
      <c r="V137" s="182"/>
      <c r="W137" s="182"/>
      <c r="X137" s="182"/>
      <c r="Y137" s="182"/>
      <c r="Z137" s="182"/>
      <c r="AA137" s="182"/>
    </row>
    <row r="138" spans="1:27" ht="12.75" customHeight="1">
      <c r="A138" s="190"/>
      <c r="B138" s="26" t="str">
        <f ca="1">IFERROR(IF($R138 = "","", OFFSET(Pokedex!$A$1, $R138, B$1, 1, 2)), "")</f>
        <v/>
      </c>
      <c r="C138" s="31"/>
      <c r="D138" s="31" t="str">
        <f ca="1">IFERROR(IF($R138 = "","", OFFSET(Pokedex!$A$1, $R138, D$1, 1, 12)), "")</f>
        <v/>
      </c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 t="str">
        <f t="array" ref="P138">IF(IFERROR(INDEX(Pokedex!$A$2:$BK$2133,MATCH($C138,Pokedex!$B$2:$B$2133,0),P$1),1)=0,"",IFERROR(INDEX(Pokedex!$A$2:$BK$2133,MATCH($C138,Pokedex!$B$2:$B$2133,0),P$1),""))</f>
        <v/>
      </c>
      <c r="Q138" s="26" t="str">
        <f t="array" ref="Q138">IF(IFERROR(INDEX(Pokedex!$A$2:$BK$2133,MATCH($C138,Pokedex!$B$2:$B$2133,0),Q$1),1)=0,"",IFERROR(INDEX(Pokedex!$A$2:$BK$2133,MATCH($C138,Pokedex!$B$2:$B$2133,0),Q$1),""))</f>
        <v/>
      </c>
      <c r="R138" s="188" t="str">
        <f>IFERROR(MATCH($A138,Pokedex!$B$2:$B1000,0), "")</f>
        <v/>
      </c>
      <c r="S138" s="182"/>
      <c r="T138" s="182"/>
      <c r="U138" s="182"/>
      <c r="V138" s="182"/>
      <c r="W138" s="182"/>
      <c r="X138" s="182"/>
      <c r="Y138" s="182"/>
      <c r="Z138" s="182"/>
      <c r="AA138" s="182"/>
    </row>
    <row r="139" spans="1:27" ht="12.75" customHeight="1">
      <c r="A139" s="190"/>
      <c r="B139" s="26" t="str">
        <f ca="1">IFERROR(IF($R139 = "","", OFFSET(Pokedex!$A$1, $R139, B$1, 1, 2)), "")</f>
        <v/>
      </c>
      <c r="C139" s="31"/>
      <c r="D139" s="31" t="str">
        <f ca="1">IFERROR(IF($R139 = "","", OFFSET(Pokedex!$A$1, $R139, D$1, 1, 12)), "")</f>
        <v/>
      </c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 t="str">
        <f t="array" ref="P139">IF(IFERROR(INDEX(Pokedex!$A$2:$BK$2133,MATCH($C139,Pokedex!$B$2:$B$2133,0),P$1),1)=0,"",IFERROR(INDEX(Pokedex!$A$2:$BK$2133,MATCH($C139,Pokedex!$B$2:$B$2133,0),P$1),""))</f>
        <v/>
      </c>
      <c r="Q139" s="26" t="str">
        <f t="array" ref="Q139">IF(IFERROR(INDEX(Pokedex!$A$2:$BK$2133,MATCH($C139,Pokedex!$B$2:$B$2133,0),Q$1),1)=0,"",IFERROR(INDEX(Pokedex!$A$2:$BK$2133,MATCH($C139,Pokedex!$B$2:$B$2133,0),Q$1),""))</f>
        <v/>
      </c>
      <c r="R139" s="188" t="str">
        <f>IFERROR(MATCH($A139,Pokedex!$B$2:$B1000,0), "")</f>
        <v/>
      </c>
      <c r="S139" s="182"/>
      <c r="T139" s="182"/>
      <c r="U139" s="182"/>
      <c r="V139" s="182"/>
      <c r="W139" s="182"/>
      <c r="X139" s="182"/>
      <c r="Y139" s="182"/>
      <c r="Z139" s="182"/>
      <c r="AA139" s="182"/>
    </row>
    <row r="140" spans="1:27" ht="12.75" customHeight="1">
      <c r="A140" s="190"/>
      <c r="B140" s="26" t="str">
        <f ca="1">IFERROR(IF($R140 = "","", OFFSET(Pokedex!$A$1, $R140, B$1, 1, 2)), "")</f>
        <v/>
      </c>
      <c r="C140" s="31"/>
      <c r="D140" s="31" t="str">
        <f ca="1">IFERROR(IF($R140 = "","", OFFSET(Pokedex!$A$1, $R140, D$1, 1, 12)), "")</f>
        <v/>
      </c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 t="str">
        <f t="array" ref="P140">IF(IFERROR(INDEX(Pokedex!$A$2:$BK$2133,MATCH($C140,Pokedex!$B$2:$B$2133,0),P$1),1)=0,"",IFERROR(INDEX(Pokedex!$A$2:$BK$2133,MATCH($C140,Pokedex!$B$2:$B$2133,0),P$1),""))</f>
        <v/>
      </c>
      <c r="Q140" s="26" t="str">
        <f t="array" ref="Q140">IF(IFERROR(INDEX(Pokedex!$A$2:$BK$2133,MATCH($C140,Pokedex!$B$2:$B$2133,0),Q$1),1)=0,"",IFERROR(INDEX(Pokedex!$A$2:$BK$2133,MATCH($C140,Pokedex!$B$2:$B$2133,0),Q$1),""))</f>
        <v/>
      </c>
      <c r="R140" s="188" t="str">
        <f>IFERROR(MATCH($A140,Pokedex!$B$2:$B1000,0), "")</f>
        <v/>
      </c>
      <c r="S140" s="182"/>
      <c r="T140" s="182"/>
      <c r="U140" s="182"/>
      <c r="V140" s="182"/>
      <c r="W140" s="182"/>
      <c r="X140" s="182"/>
      <c r="Y140" s="182"/>
      <c r="Z140" s="182"/>
      <c r="AA140" s="182"/>
    </row>
    <row r="141" spans="1:27" ht="12.75" customHeight="1">
      <c r="A141" s="190"/>
      <c r="B141" s="26" t="str">
        <f ca="1">IFERROR(IF($R141 = "","", OFFSET(Pokedex!$A$1, $R141, B$1, 1, 2)), "")</f>
        <v/>
      </c>
      <c r="C141" s="31"/>
      <c r="D141" s="31" t="str">
        <f ca="1">IFERROR(IF($R141 = "","", OFFSET(Pokedex!$A$1, $R141, D$1, 1, 12)), "")</f>
        <v/>
      </c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 t="str">
        <f t="array" ref="P141">IF(IFERROR(INDEX(Pokedex!$A$2:$BK$2133,MATCH($C141,Pokedex!$B$2:$B$2133,0),P$1),1)=0,"",IFERROR(INDEX(Pokedex!$A$2:$BK$2133,MATCH($C141,Pokedex!$B$2:$B$2133,0),P$1),""))</f>
        <v/>
      </c>
      <c r="Q141" s="26" t="str">
        <f t="array" ref="Q141">IF(IFERROR(INDEX(Pokedex!$A$2:$BK$2133,MATCH($C141,Pokedex!$B$2:$B$2133,0),Q$1),1)=0,"",IFERROR(INDEX(Pokedex!$A$2:$BK$2133,MATCH($C141,Pokedex!$B$2:$B$2133,0),Q$1),""))</f>
        <v/>
      </c>
      <c r="R141" s="188" t="str">
        <f>IFERROR(MATCH($A141,Pokedex!$B$2:$B1000,0), "")</f>
        <v/>
      </c>
      <c r="S141" s="182"/>
      <c r="T141" s="182"/>
      <c r="U141" s="182"/>
      <c r="V141" s="182"/>
      <c r="W141" s="182"/>
      <c r="X141" s="182"/>
      <c r="Y141" s="182"/>
      <c r="Z141" s="182"/>
      <c r="AA141" s="182"/>
    </row>
    <row r="142" spans="1:27" ht="12.75" customHeight="1">
      <c r="A142" s="190"/>
      <c r="B142" s="26" t="str">
        <f ca="1">IFERROR(IF($R142 = "","", OFFSET(Pokedex!$A$1, $R142, B$1, 1, 2)), "")</f>
        <v/>
      </c>
      <c r="C142" s="31"/>
      <c r="D142" s="31" t="str">
        <f ca="1">IFERROR(IF($R142 = "","", OFFSET(Pokedex!$A$1, $R142, D$1, 1, 12)), "")</f>
        <v/>
      </c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 t="str">
        <f t="array" ref="P142">IF(IFERROR(INDEX(Pokedex!$A$2:$BK$2133,MATCH($C142,Pokedex!$B$2:$B$2133,0),P$1),1)=0,"",IFERROR(INDEX(Pokedex!$A$2:$BK$2133,MATCH($C142,Pokedex!$B$2:$B$2133,0),P$1),""))</f>
        <v/>
      </c>
      <c r="Q142" s="26" t="str">
        <f t="array" ref="Q142">IF(IFERROR(INDEX(Pokedex!$A$2:$BK$2133,MATCH($C142,Pokedex!$B$2:$B$2133,0),Q$1),1)=0,"",IFERROR(INDEX(Pokedex!$A$2:$BK$2133,MATCH($C142,Pokedex!$B$2:$B$2133,0),Q$1),""))</f>
        <v/>
      </c>
      <c r="R142" s="188" t="str">
        <f>IFERROR(MATCH($A142,Pokedex!$B$2:$B1000,0), "")</f>
        <v/>
      </c>
      <c r="S142" s="182"/>
      <c r="T142" s="182"/>
      <c r="U142" s="182"/>
      <c r="V142" s="182"/>
      <c r="W142" s="182"/>
      <c r="X142" s="182"/>
      <c r="Y142" s="182"/>
      <c r="Z142" s="182"/>
      <c r="AA142" s="182"/>
    </row>
    <row r="143" spans="1:27" ht="12.75" customHeight="1">
      <c r="A143" s="190"/>
      <c r="B143" s="26" t="str">
        <f ca="1">IFERROR(IF($R143 = "","", OFFSET(Pokedex!$A$1, $R143, B$1, 1, 2)), "")</f>
        <v/>
      </c>
      <c r="C143" s="31"/>
      <c r="D143" s="31" t="str">
        <f ca="1">IFERROR(IF($R143 = "","", OFFSET(Pokedex!$A$1, $R143, D$1, 1, 12)), "")</f>
        <v/>
      </c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 t="str">
        <f t="array" ref="P143">IF(IFERROR(INDEX(Pokedex!$A$2:$BK$2133,MATCH($C143,Pokedex!$B$2:$B$2133,0),P$1),1)=0,"",IFERROR(INDEX(Pokedex!$A$2:$BK$2133,MATCH($C143,Pokedex!$B$2:$B$2133,0),P$1),""))</f>
        <v/>
      </c>
      <c r="Q143" s="26" t="str">
        <f t="array" ref="Q143">IF(IFERROR(INDEX(Pokedex!$A$2:$BK$2133,MATCH($C143,Pokedex!$B$2:$B$2133,0),Q$1),1)=0,"",IFERROR(INDEX(Pokedex!$A$2:$BK$2133,MATCH($C143,Pokedex!$B$2:$B$2133,0),Q$1),""))</f>
        <v/>
      </c>
      <c r="R143" s="188" t="str">
        <f>IFERROR(MATCH($A143,Pokedex!$B$2:$B1000,0), "")</f>
        <v/>
      </c>
      <c r="S143" s="182"/>
      <c r="T143" s="182"/>
      <c r="U143" s="182"/>
      <c r="V143" s="182"/>
      <c r="W143" s="182"/>
      <c r="X143" s="182"/>
      <c r="Y143" s="182"/>
      <c r="Z143" s="182"/>
      <c r="AA143" s="182"/>
    </row>
    <row r="144" spans="1:27" ht="12.75" customHeight="1">
      <c r="A144" s="190"/>
      <c r="B144" s="26" t="str">
        <f ca="1">IFERROR(IF($R144 = "","", OFFSET(Pokedex!$A$1, $R144, B$1, 1, 2)), "")</f>
        <v/>
      </c>
      <c r="C144" s="31"/>
      <c r="D144" s="31" t="str">
        <f ca="1">IFERROR(IF($R144 = "","", OFFSET(Pokedex!$A$1, $R144, D$1, 1, 12)), "")</f>
        <v/>
      </c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 t="str">
        <f t="array" ref="P144">IF(IFERROR(INDEX(Pokedex!$A$2:$BK$2133,MATCH($C144,Pokedex!$B$2:$B$2133,0),P$1),1)=0,"",IFERROR(INDEX(Pokedex!$A$2:$BK$2133,MATCH($C144,Pokedex!$B$2:$B$2133,0),P$1),""))</f>
        <v/>
      </c>
      <c r="Q144" s="26" t="str">
        <f t="array" ref="Q144">IF(IFERROR(INDEX(Pokedex!$A$2:$BK$2133,MATCH($C144,Pokedex!$B$2:$B$2133,0),Q$1),1)=0,"",IFERROR(INDEX(Pokedex!$A$2:$BK$2133,MATCH($C144,Pokedex!$B$2:$B$2133,0),Q$1),""))</f>
        <v/>
      </c>
      <c r="R144" s="188" t="str">
        <f>IFERROR(MATCH($A144,Pokedex!$B$2:$B1000,0), "")</f>
        <v/>
      </c>
      <c r="S144" s="182"/>
      <c r="T144" s="182"/>
      <c r="U144" s="182"/>
      <c r="V144" s="182"/>
      <c r="W144" s="182"/>
      <c r="X144" s="182"/>
      <c r="Y144" s="182"/>
      <c r="Z144" s="182"/>
      <c r="AA144" s="182"/>
    </row>
    <row r="145" spans="1:27" ht="12.75" customHeight="1">
      <c r="A145" s="190"/>
      <c r="B145" s="26" t="str">
        <f ca="1">IFERROR(IF($R145 = "","", OFFSET(Pokedex!$A$1, $R145, B$1, 1, 2)), "")</f>
        <v/>
      </c>
      <c r="C145" s="31"/>
      <c r="D145" s="31" t="str">
        <f ca="1">IFERROR(IF($R145 = "","", OFFSET(Pokedex!$A$1, $R145, D$1, 1, 12)), "")</f>
        <v/>
      </c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 t="str">
        <f t="array" ref="P145">IF(IFERROR(INDEX(Pokedex!$A$2:$BK$2133,MATCH($C145,Pokedex!$B$2:$B$2133,0),P$1),1)=0,"",IFERROR(INDEX(Pokedex!$A$2:$BK$2133,MATCH($C145,Pokedex!$B$2:$B$2133,0),P$1),""))</f>
        <v/>
      </c>
      <c r="Q145" s="26" t="str">
        <f t="array" ref="Q145">IF(IFERROR(INDEX(Pokedex!$A$2:$BK$2133,MATCH($C145,Pokedex!$B$2:$B$2133,0),Q$1),1)=0,"",IFERROR(INDEX(Pokedex!$A$2:$BK$2133,MATCH($C145,Pokedex!$B$2:$B$2133,0),Q$1),""))</f>
        <v/>
      </c>
      <c r="R145" s="188" t="str">
        <f>IFERROR(MATCH($A145,Pokedex!$B$2:$B1000,0), "")</f>
        <v/>
      </c>
      <c r="S145" s="182"/>
      <c r="T145" s="182"/>
      <c r="U145" s="182"/>
      <c r="V145" s="182"/>
      <c r="W145" s="182"/>
      <c r="X145" s="182"/>
      <c r="Y145" s="182"/>
      <c r="Z145" s="182"/>
      <c r="AA145" s="182"/>
    </row>
    <row r="146" spans="1:27" ht="12.75" customHeight="1">
      <c r="A146" s="190"/>
      <c r="B146" s="26" t="str">
        <f ca="1">IFERROR(IF($R146 = "","", OFFSET(Pokedex!$A$1, $R146, B$1, 1, 2)), "")</f>
        <v/>
      </c>
      <c r="C146" s="31"/>
      <c r="D146" s="31" t="str">
        <f ca="1">IFERROR(IF($R146 = "","", OFFSET(Pokedex!$A$1, $R146, D$1, 1, 12)), "")</f>
        <v/>
      </c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 t="str">
        <f t="array" ref="P146">IF(IFERROR(INDEX(Pokedex!$A$2:$BK$2133,MATCH($C146,Pokedex!$B$2:$B$2133,0),P$1),1)=0,"",IFERROR(INDEX(Pokedex!$A$2:$BK$2133,MATCH($C146,Pokedex!$B$2:$B$2133,0),P$1),""))</f>
        <v/>
      </c>
      <c r="Q146" s="26" t="str">
        <f t="array" ref="Q146">IF(IFERROR(INDEX(Pokedex!$A$2:$BK$2133,MATCH($C146,Pokedex!$B$2:$B$2133,0),Q$1),1)=0,"",IFERROR(INDEX(Pokedex!$A$2:$BK$2133,MATCH($C146,Pokedex!$B$2:$B$2133,0),Q$1),""))</f>
        <v/>
      </c>
      <c r="R146" s="188" t="str">
        <f>IFERROR(MATCH($A146,Pokedex!$B$2:$B1000,0), "")</f>
        <v/>
      </c>
      <c r="S146" s="182"/>
      <c r="T146" s="182"/>
      <c r="U146" s="182"/>
      <c r="V146" s="182"/>
      <c r="W146" s="182"/>
      <c r="X146" s="182"/>
      <c r="Y146" s="182"/>
      <c r="Z146" s="182"/>
      <c r="AA146" s="182"/>
    </row>
    <row r="147" spans="1:27" ht="12.75" customHeight="1">
      <c r="A147" s="190"/>
      <c r="B147" s="26" t="str">
        <f ca="1">IFERROR(IF($R147 = "","", OFFSET(Pokedex!$A$1, $R147, B$1, 1, 2)), "")</f>
        <v/>
      </c>
      <c r="C147" s="31"/>
      <c r="D147" s="31" t="str">
        <f ca="1">IFERROR(IF($R147 = "","", OFFSET(Pokedex!$A$1, $R147, D$1, 1, 12)), "")</f>
        <v/>
      </c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 t="str">
        <f t="array" ref="P147">IF(IFERROR(INDEX(Pokedex!$A$2:$BK$2133,MATCH($C147,Pokedex!$B$2:$B$2133,0),P$1),1)=0,"",IFERROR(INDEX(Pokedex!$A$2:$BK$2133,MATCH($C147,Pokedex!$B$2:$B$2133,0),P$1),""))</f>
        <v/>
      </c>
      <c r="Q147" s="26" t="str">
        <f t="array" ref="Q147">IF(IFERROR(INDEX(Pokedex!$A$2:$BK$2133,MATCH($C147,Pokedex!$B$2:$B$2133,0),Q$1),1)=0,"",IFERROR(INDEX(Pokedex!$A$2:$BK$2133,MATCH($C147,Pokedex!$B$2:$B$2133,0),Q$1),""))</f>
        <v/>
      </c>
      <c r="R147" s="188" t="str">
        <f>IFERROR(MATCH($A147,Pokedex!$B$2:$B1000,0), "")</f>
        <v/>
      </c>
      <c r="S147" s="182"/>
      <c r="T147" s="182"/>
      <c r="U147" s="182"/>
      <c r="V147" s="182"/>
      <c r="W147" s="182"/>
      <c r="X147" s="182"/>
      <c r="Y147" s="182"/>
      <c r="Z147" s="182"/>
      <c r="AA147" s="182"/>
    </row>
    <row r="148" spans="1:27" ht="12.75" customHeight="1">
      <c r="A148" s="190"/>
      <c r="B148" s="26" t="str">
        <f ca="1">IFERROR(IF($R148 = "","", OFFSET(Pokedex!$A$1, $R148, B$1, 1, 2)), "")</f>
        <v/>
      </c>
      <c r="C148" s="31"/>
      <c r="D148" s="31" t="str">
        <f ca="1">IFERROR(IF($R148 = "","", OFFSET(Pokedex!$A$1, $R148, D$1, 1, 12)), "")</f>
        <v/>
      </c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 t="str">
        <f t="array" ref="P148">IF(IFERROR(INDEX(Pokedex!$A$2:$BK$2133,MATCH($C148,Pokedex!$B$2:$B$2133,0),P$1),1)=0,"",IFERROR(INDEX(Pokedex!$A$2:$BK$2133,MATCH($C148,Pokedex!$B$2:$B$2133,0),P$1),""))</f>
        <v/>
      </c>
      <c r="Q148" s="26" t="str">
        <f t="array" ref="Q148">IF(IFERROR(INDEX(Pokedex!$A$2:$BK$2133,MATCH($C148,Pokedex!$B$2:$B$2133,0),Q$1),1)=0,"",IFERROR(INDEX(Pokedex!$A$2:$BK$2133,MATCH($C148,Pokedex!$B$2:$B$2133,0),Q$1),""))</f>
        <v/>
      </c>
      <c r="R148" s="188" t="str">
        <f>IFERROR(MATCH($A148,Pokedex!$B$2:$B1000,0), "")</f>
        <v/>
      </c>
      <c r="S148" s="182"/>
      <c r="T148" s="182"/>
      <c r="U148" s="182"/>
      <c r="V148" s="182"/>
      <c r="W148" s="182"/>
      <c r="X148" s="182"/>
      <c r="Y148" s="182"/>
      <c r="Z148" s="182"/>
      <c r="AA148" s="182"/>
    </row>
    <row r="149" spans="1:27" ht="12.75" customHeight="1">
      <c r="A149" s="190"/>
      <c r="B149" s="26" t="str">
        <f ca="1">IFERROR(IF($R149 = "","", OFFSET(Pokedex!$A$1, $R149, B$1, 1, 2)), "")</f>
        <v/>
      </c>
      <c r="C149" s="31"/>
      <c r="D149" s="31" t="str">
        <f ca="1">IFERROR(IF($R149 = "","", OFFSET(Pokedex!$A$1, $R149, D$1, 1, 12)), "")</f>
        <v/>
      </c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 t="str">
        <f t="array" ref="P149">IF(IFERROR(INDEX(Pokedex!$A$2:$BK$2133,MATCH($C149,Pokedex!$B$2:$B$2133,0),P$1),1)=0,"",IFERROR(INDEX(Pokedex!$A$2:$BK$2133,MATCH($C149,Pokedex!$B$2:$B$2133,0),P$1),""))</f>
        <v/>
      </c>
      <c r="Q149" s="26" t="str">
        <f t="array" ref="Q149">IF(IFERROR(INDEX(Pokedex!$A$2:$BK$2133,MATCH($C149,Pokedex!$B$2:$B$2133,0),Q$1),1)=0,"",IFERROR(INDEX(Pokedex!$A$2:$BK$2133,MATCH($C149,Pokedex!$B$2:$B$2133,0),Q$1),""))</f>
        <v/>
      </c>
      <c r="R149" s="188" t="str">
        <f>IFERROR(MATCH($A149,Pokedex!$B$2:$B1000,0), "")</f>
        <v/>
      </c>
      <c r="S149" s="182"/>
      <c r="T149" s="182"/>
      <c r="U149" s="182"/>
      <c r="V149" s="182"/>
      <c r="W149" s="182"/>
      <c r="X149" s="182"/>
      <c r="Y149" s="182"/>
      <c r="Z149" s="182"/>
      <c r="AA149" s="182"/>
    </row>
    <row r="150" spans="1:27" ht="12.75" customHeight="1">
      <c r="A150" s="190"/>
      <c r="B150" s="26" t="str">
        <f ca="1">IFERROR(IF($R150 = "","", OFFSET(Pokedex!$A$1, $R150, B$1, 1, 2)), "")</f>
        <v/>
      </c>
      <c r="C150" s="31"/>
      <c r="D150" s="31" t="str">
        <f ca="1">IFERROR(IF($R150 = "","", OFFSET(Pokedex!$A$1, $R150, D$1, 1, 12)), "")</f>
        <v/>
      </c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 t="str">
        <f t="array" ref="P150">IF(IFERROR(INDEX(Pokedex!$A$2:$BK$2133,MATCH($C150,Pokedex!$B$2:$B$2133,0),P$1),1)=0,"",IFERROR(INDEX(Pokedex!$A$2:$BK$2133,MATCH($C150,Pokedex!$B$2:$B$2133,0),P$1),""))</f>
        <v/>
      </c>
      <c r="Q150" s="26" t="str">
        <f t="array" ref="Q150">IF(IFERROR(INDEX(Pokedex!$A$2:$BK$2133,MATCH($C150,Pokedex!$B$2:$B$2133,0),Q$1),1)=0,"",IFERROR(INDEX(Pokedex!$A$2:$BK$2133,MATCH($C150,Pokedex!$B$2:$B$2133,0),Q$1),""))</f>
        <v/>
      </c>
      <c r="R150" s="188" t="str">
        <f>IFERROR(MATCH($A150,Pokedex!$B$2:$B1000,0), "")</f>
        <v/>
      </c>
      <c r="S150" s="182"/>
      <c r="T150" s="182"/>
      <c r="U150" s="182"/>
      <c r="V150" s="182"/>
      <c r="W150" s="182"/>
      <c r="X150" s="182"/>
      <c r="Y150" s="182"/>
      <c r="Z150" s="182"/>
      <c r="AA150" s="182"/>
    </row>
    <row r="151" spans="1:27" ht="12.75" customHeight="1">
      <c r="A151" s="190"/>
      <c r="B151" s="26" t="str">
        <f ca="1">IFERROR(IF($R151 = "","", OFFSET(Pokedex!$A$1, $R151, B$1, 1, 2)), "")</f>
        <v/>
      </c>
      <c r="C151" s="31"/>
      <c r="D151" s="31" t="str">
        <f ca="1">IFERROR(IF($R151 = "","", OFFSET(Pokedex!$A$1, $R151, D$1, 1, 12)), "")</f>
        <v/>
      </c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 t="str">
        <f t="array" ref="P151">IF(IFERROR(INDEX(Pokedex!$A$2:$BK$2133,MATCH($C151,Pokedex!$B$2:$B$2133,0),P$1),1)=0,"",IFERROR(INDEX(Pokedex!$A$2:$BK$2133,MATCH($C151,Pokedex!$B$2:$B$2133,0),P$1),""))</f>
        <v/>
      </c>
      <c r="Q151" s="26" t="str">
        <f t="array" ref="Q151">IF(IFERROR(INDEX(Pokedex!$A$2:$BK$2133,MATCH($C151,Pokedex!$B$2:$B$2133,0),Q$1),1)=0,"",IFERROR(INDEX(Pokedex!$A$2:$BK$2133,MATCH($C151,Pokedex!$B$2:$B$2133,0),Q$1),""))</f>
        <v/>
      </c>
      <c r="R151" s="188" t="str">
        <f>IFERROR(MATCH($A151,Pokedex!$B$2:$B1000,0), "")</f>
        <v/>
      </c>
      <c r="S151" s="182"/>
      <c r="T151" s="182"/>
      <c r="U151" s="182"/>
      <c r="V151" s="182"/>
      <c r="W151" s="182"/>
      <c r="X151" s="182"/>
      <c r="Y151" s="182"/>
      <c r="Z151" s="182"/>
      <c r="AA151" s="182"/>
    </row>
    <row r="152" spans="1:27" ht="12.75" customHeight="1">
      <c r="A152" s="190"/>
      <c r="B152" s="26" t="str">
        <f ca="1">IFERROR(IF($R152 = "","", OFFSET(Pokedex!$A$1, $R152, B$1, 1, 2)), "")</f>
        <v/>
      </c>
      <c r="C152" s="31"/>
      <c r="D152" s="31" t="str">
        <f ca="1">IFERROR(IF($R152 = "","", OFFSET(Pokedex!$A$1, $R152, D$1, 1, 12)), "")</f>
        <v/>
      </c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 t="str">
        <f t="array" ref="P152">IF(IFERROR(INDEX(Pokedex!$A$2:$BK$2133,MATCH($C152,Pokedex!$B$2:$B$2133,0),P$1),1)=0,"",IFERROR(INDEX(Pokedex!$A$2:$BK$2133,MATCH($C152,Pokedex!$B$2:$B$2133,0),P$1),""))</f>
        <v/>
      </c>
      <c r="Q152" s="26" t="str">
        <f t="array" ref="Q152">IF(IFERROR(INDEX(Pokedex!$A$2:$BK$2133,MATCH($C152,Pokedex!$B$2:$B$2133,0),Q$1),1)=0,"",IFERROR(INDEX(Pokedex!$A$2:$BK$2133,MATCH($C152,Pokedex!$B$2:$B$2133,0),Q$1),""))</f>
        <v/>
      </c>
      <c r="R152" s="188" t="str">
        <f>IFERROR(MATCH($A152,Pokedex!$B$2:$B1000,0), "")</f>
        <v/>
      </c>
      <c r="S152" s="182"/>
      <c r="T152" s="182"/>
      <c r="U152" s="182"/>
      <c r="V152" s="182"/>
      <c r="W152" s="182"/>
      <c r="X152" s="182"/>
      <c r="Y152" s="182"/>
      <c r="Z152" s="182"/>
      <c r="AA152" s="182"/>
    </row>
    <row r="153" spans="1:27" ht="12.75" customHeight="1">
      <c r="A153" s="190"/>
      <c r="B153" s="26" t="str">
        <f ca="1">IFERROR(IF($R153 = "","", OFFSET(Pokedex!$A$1, $R153, B$1, 1, 2)), "")</f>
        <v/>
      </c>
      <c r="C153" s="31"/>
      <c r="D153" s="31" t="str">
        <f ca="1">IFERROR(IF($R153 = "","", OFFSET(Pokedex!$A$1, $R153, D$1, 1, 12)), "")</f>
        <v/>
      </c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 t="str">
        <f t="array" ref="P153">IF(IFERROR(INDEX(Pokedex!$A$2:$BK$2133,MATCH($C153,Pokedex!$B$2:$B$2133,0),P$1),1)=0,"",IFERROR(INDEX(Pokedex!$A$2:$BK$2133,MATCH($C153,Pokedex!$B$2:$B$2133,0),P$1),""))</f>
        <v/>
      </c>
      <c r="Q153" s="26" t="str">
        <f t="array" ref="Q153">IF(IFERROR(INDEX(Pokedex!$A$2:$BK$2133,MATCH($C153,Pokedex!$B$2:$B$2133,0),Q$1),1)=0,"",IFERROR(INDEX(Pokedex!$A$2:$BK$2133,MATCH($C153,Pokedex!$B$2:$B$2133,0),Q$1),""))</f>
        <v/>
      </c>
      <c r="R153" s="188" t="str">
        <f>IFERROR(MATCH($A153,Pokedex!$B$2:$B1000,0), "")</f>
        <v/>
      </c>
      <c r="S153" s="182"/>
      <c r="T153" s="182"/>
      <c r="U153" s="182"/>
      <c r="V153" s="182"/>
      <c r="W153" s="182"/>
      <c r="X153" s="182"/>
      <c r="Y153" s="182"/>
      <c r="Z153" s="182"/>
      <c r="AA153" s="182"/>
    </row>
    <row r="154" spans="1:27" ht="12.75" customHeight="1">
      <c r="A154" s="190"/>
      <c r="B154" s="26" t="str">
        <f ca="1">IFERROR(IF($R154 = "","", OFFSET(Pokedex!$A$1, $R154, B$1, 1, 2)), "")</f>
        <v/>
      </c>
      <c r="C154" s="31"/>
      <c r="D154" s="31" t="str">
        <f ca="1">IFERROR(IF($R154 = "","", OFFSET(Pokedex!$A$1, $R154, D$1, 1, 12)), "")</f>
        <v/>
      </c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 t="str">
        <f t="array" ref="P154">IF(IFERROR(INDEX(Pokedex!$A$2:$BK$2133,MATCH($C154,Pokedex!$B$2:$B$2133,0),P$1),1)=0,"",IFERROR(INDEX(Pokedex!$A$2:$BK$2133,MATCH($C154,Pokedex!$B$2:$B$2133,0),P$1),""))</f>
        <v/>
      </c>
      <c r="Q154" s="26" t="str">
        <f t="array" ref="Q154">IF(IFERROR(INDEX(Pokedex!$A$2:$BK$2133,MATCH($C154,Pokedex!$B$2:$B$2133,0),Q$1),1)=0,"",IFERROR(INDEX(Pokedex!$A$2:$BK$2133,MATCH($C154,Pokedex!$B$2:$B$2133,0),Q$1),""))</f>
        <v/>
      </c>
      <c r="R154" s="188" t="str">
        <f>IFERROR(MATCH($A154,Pokedex!$B$2:$B1000,0), "")</f>
        <v/>
      </c>
      <c r="S154" s="182"/>
      <c r="T154" s="182"/>
      <c r="U154" s="182"/>
      <c r="V154" s="182"/>
      <c r="W154" s="182"/>
      <c r="X154" s="182"/>
      <c r="Y154" s="182"/>
      <c r="Z154" s="182"/>
      <c r="AA154" s="182"/>
    </row>
    <row r="155" spans="1:27" ht="12.75" customHeight="1">
      <c r="A155" s="190"/>
      <c r="B155" s="26" t="str">
        <f ca="1">IFERROR(IF($R155 = "","", OFFSET(Pokedex!$A$1, $R155, B$1, 1, 2)), "")</f>
        <v/>
      </c>
      <c r="C155" s="31"/>
      <c r="D155" s="31" t="str">
        <f ca="1">IFERROR(IF($R155 = "","", OFFSET(Pokedex!$A$1, $R155, D$1, 1, 12)), "")</f>
        <v/>
      </c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 t="str">
        <f t="array" ref="P155">IF(IFERROR(INDEX(Pokedex!$A$2:$BK$2133,MATCH($C155,Pokedex!$B$2:$B$2133,0),P$1),1)=0,"",IFERROR(INDEX(Pokedex!$A$2:$BK$2133,MATCH($C155,Pokedex!$B$2:$B$2133,0),P$1),""))</f>
        <v/>
      </c>
      <c r="Q155" s="26" t="str">
        <f t="array" ref="Q155">IF(IFERROR(INDEX(Pokedex!$A$2:$BK$2133,MATCH($C155,Pokedex!$B$2:$B$2133,0),Q$1),1)=0,"",IFERROR(INDEX(Pokedex!$A$2:$BK$2133,MATCH($C155,Pokedex!$B$2:$B$2133,0),Q$1),""))</f>
        <v/>
      </c>
      <c r="R155" s="188" t="str">
        <f>IFERROR(MATCH($A155,Pokedex!$B$2:$B1000,0), "")</f>
        <v/>
      </c>
      <c r="S155" s="182"/>
      <c r="T155" s="182"/>
      <c r="U155" s="182"/>
      <c r="V155" s="182"/>
      <c r="W155" s="182"/>
      <c r="X155" s="182"/>
      <c r="Y155" s="182"/>
      <c r="Z155" s="182"/>
      <c r="AA155" s="182"/>
    </row>
    <row r="156" spans="1:27" ht="12.75" customHeight="1">
      <c r="A156" s="190"/>
      <c r="B156" s="26" t="str">
        <f ca="1">IFERROR(IF($R156 = "","", OFFSET(Pokedex!$A$1, $R156, B$1, 1, 2)), "")</f>
        <v/>
      </c>
      <c r="C156" s="31"/>
      <c r="D156" s="31" t="str">
        <f ca="1">IFERROR(IF($R156 = "","", OFFSET(Pokedex!$A$1, $R156, D$1, 1, 12)), "")</f>
        <v/>
      </c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 t="str">
        <f t="array" ref="P156">IF(IFERROR(INDEX(Pokedex!$A$2:$BK$2133,MATCH($C156,Pokedex!$B$2:$B$2133,0),P$1),1)=0,"",IFERROR(INDEX(Pokedex!$A$2:$BK$2133,MATCH($C156,Pokedex!$B$2:$B$2133,0),P$1),""))</f>
        <v/>
      </c>
      <c r="Q156" s="26" t="str">
        <f t="array" ref="Q156">IF(IFERROR(INDEX(Pokedex!$A$2:$BK$2133,MATCH($C156,Pokedex!$B$2:$B$2133,0),Q$1),1)=0,"",IFERROR(INDEX(Pokedex!$A$2:$BK$2133,MATCH($C156,Pokedex!$B$2:$B$2133,0),Q$1),""))</f>
        <v/>
      </c>
      <c r="R156" s="188" t="str">
        <f>IFERROR(MATCH($A156,Pokedex!$B$2:$B1000,0), "")</f>
        <v/>
      </c>
      <c r="S156" s="182"/>
      <c r="T156" s="182"/>
      <c r="U156" s="182"/>
      <c r="V156" s="182"/>
      <c r="W156" s="182"/>
      <c r="X156" s="182"/>
      <c r="Y156" s="182"/>
      <c r="Z156" s="182"/>
      <c r="AA156" s="182"/>
    </row>
    <row r="157" spans="1:27" ht="12.75" customHeight="1">
      <c r="A157" s="190"/>
      <c r="B157" s="26" t="str">
        <f ca="1">IFERROR(IF($R157 = "","", OFFSET(Pokedex!$A$1, $R157, B$1, 1, 2)), "")</f>
        <v/>
      </c>
      <c r="C157" s="31"/>
      <c r="D157" s="31" t="str">
        <f ca="1">IFERROR(IF($R157 = "","", OFFSET(Pokedex!$A$1, $R157, D$1, 1, 12)), "")</f>
        <v/>
      </c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 t="str">
        <f t="array" ref="P157">IF(IFERROR(INDEX(Pokedex!$A$2:$BK$2133,MATCH($C157,Pokedex!$B$2:$B$2133,0),P$1),1)=0,"",IFERROR(INDEX(Pokedex!$A$2:$BK$2133,MATCH($C157,Pokedex!$B$2:$B$2133,0),P$1),""))</f>
        <v/>
      </c>
      <c r="Q157" s="26" t="str">
        <f t="array" ref="Q157">IF(IFERROR(INDEX(Pokedex!$A$2:$BK$2133,MATCH($C157,Pokedex!$B$2:$B$2133,0),Q$1),1)=0,"",IFERROR(INDEX(Pokedex!$A$2:$BK$2133,MATCH($C157,Pokedex!$B$2:$B$2133,0),Q$1),""))</f>
        <v/>
      </c>
      <c r="R157" s="188" t="str">
        <f>IFERROR(MATCH($A157,Pokedex!$B$2:$B1000,0), "")</f>
        <v/>
      </c>
      <c r="S157" s="182"/>
      <c r="T157" s="182"/>
      <c r="U157" s="182"/>
      <c r="V157" s="182"/>
      <c r="W157" s="182"/>
      <c r="X157" s="182"/>
      <c r="Y157" s="182"/>
      <c r="Z157" s="182"/>
      <c r="AA157" s="182"/>
    </row>
    <row r="158" spans="1:27" ht="12.75" customHeight="1">
      <c r="A158" s="190"/>
      <c r="B158" s="26" t="str">
        <f ca="1">IFERROR(IF($R158 = "","", OFFSET(Pokedex!$A$1, $R158, B$1, 1, 2)), "")</f>
        <v/>
      </c>
      <c r="C158" s="31"/>
      <c r="D158" s="31" t="str">
        <f ca="1">IFERROR(IF($R158 = "","", OFFSET(Pokedex!$A$1, $R158, D$1, 1, 12)), "")</f>
        <v/>
      </c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 t="str">
        <f t="array" ref="P158">IF(IFERROR(INDEX(Pokedex!$A$2:$BK$2133,MATCH($C158,Pokedex!$B$2:$B$2133,0),P$1),1)=0,"",IFERROR(INDEX(Pokedex!$A$2:$BK$2133,MATCH($C158,Pokedex!$B$2:$B$2133,0),P$1),""))</f>
        <v/>
      </c>
      <c r="Q158" s="26" t="str">
        <f t="array" ref="Q158">IF(IFERROR(INDEX(Pokedex!$A$2:$BK$2133,MATCH($C158,Pokedex!$B$2:$B$2133,0),Q$1),1)=0,"",IFERROR(INDEX(Pokedex!$A$2:$BK$2133,MATCH($C158,Pokedex!$B$2:$B$2133,0),Q$1),""))</f>
        <v/>
      </c>
      <c r="R158" s="188" t="str">
        <f>IFERROR(MATCH($A158,Pokedex!$B$2:$B1000,0), "")</f>
        <v/>
      </c>
      <c r="S158" s="182"/>
      <c r="T158" s="182"/>
      <c r="U158" s="182"/>
      <c r="V158" s="182"/>
      <c r="W158" s="182"/>
      <c r="X158" s="182"/>
      <c r="Y158" s="182"/>
      <c r="Z158" s="182"/>
      <c r="AA158" s="182"/>
    </row>
    <row r="159" spans="1:27" ht="12.75" customHeight="1">
      <c r="A159" s="190"/>
      <c r="B159" s="26" t="str">
        <f ca="1">IFERROR(IF($R159 = "","", OFFSET(Pokedex!$A$1, $R159, B$1, 1, 2)), "")</f>
        <v/>
      </c>
      <c r="C159" s="31"/>
      <c r="D159" s="31" t="str">
        <f ca="1">IFERROR(IF($R159 = "","", OFFSET(Pokedex!$A$1, $R159, D$1, 1, 12)), "")</f>
        <v/>
      </c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 t="str">
        <f t="array" ref="P159">IF(IFERROR(INDEX(Pokedex!$A$2:$BK$2133,MATCH($C159,Pokedex!$B$2:$B$2133,0),P$1),1)=0,"",IFERROR(INDEX(Pokedex!$A$2:$BK$2133,MATCH($C159,Pokedex!$B$2:$B$2133,0),P$1),""))</f>
        <v/>
      </c>
      <c r="Q159" s="26" t="str">
        <f t="array" ref="Q159">IF(IFERROR(INDEX(Pokedex!$A$2:$BK$2133,MATCH($C159,Pokedex!$B$2:$B$2133,0),Q$1),1)=0,"",IFERROR(INDEX(Pokedex!$A$2:$BK$2133,MATCH($C159,Pokedex!$B$2:$B$2133,0),Q$1),""))</f>
        <v/>
      </c>
      <c r="R159" s="188" t="str">
        <f>IFERROR(MATCH($A159,Pokedex!$B$2:$B1000,0), "")</f>
        <v/>
      </c>
      <c r="S159" s="182"/>
      <c r="T159" s="182"/>
      <c r="U159" s="182"/>
      <c r="V159" s="182"/>
      <c r="W159" s="182"/>
      <c r="X159" s="182"/>
      <c r="Y159" s="182"/>
      <c r="Z159" s="182"/>
      <c r="AA159" s="182"/>
    </row>
    <row r="160" spans="1:27" ht="12.75" customHeight="1">
      <c r="A160" s="190"/>
      <c r="B160" s="26" t="str">
        <f ca="1">IFERROR(IF($R160 = "","", OFFSET(Pokedex!$A$1, $R160, B$1, 1, 2)), "")</f>
        <v/>
      </c>
      <c r="C160" s="31"/>
      <c r="D160" s="31" t="str">
        <f ca="1">IFERROR(IF($R160 = "","", OFFSET(Pokedex!$A$1, $R160, D$1, 1, 12)), "")</f>
        <v/>
      </c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 t="str">
        <f t="array" ref="P160">IF(IFERROR(INDEX(Pokedex!$A$2:$BK$2133,MATCH($C160,Pokedex!$B$2:$B$2133,0),P$1),1)=0,"",IFERROR(INDEX(Pokedex!$A$2:$BK$2133,MATCH($C160,Pokedex!$B$2:$B$2133,0),P$1),""))</f>
        <v/>
      </c>
      <c r="Q160" s="26" t="str">
        <f t="array" ref="Q160">IF(IFERROR(INDEX(Pokedex!$A$2:$BK$2133,MATCH($C160,Pokedex!$B$2:$B$2133,0),Q$1),1)=0,"",IFERROR(INDEX(Pokedex!$A$2:$BK$2133,MATCH($C160,Pokedex!$B$2:$B$2133,0),Q$1),""))</f>
        <v/>
      </c>
      <c r="R160" s="188" t="str">
        <f>IFERROR(MATCH($A160,Pokedex!$B$2:$B1000,0), "")</f>
        <v/>
      </c>
      <c r="S160" s="182"/>
      <c r="T160" s="182"/>
      <c r="U160" s="182"/>
      <c r="V160" s="182"/>
      <c r="W160" s="182"/>
      <c r="X160" s="182"/>
      <c r="Y160" s="182"/>
      <c r="Z160" s="182"/>
      <c r="AA160" s="182"/>
    </row>
    <row r="161" spans="1:27" ht="12.75" customHeight="1">
      <c r="A161" s="190"/>
      <c r="B161" s="26" t="str">
        <f ca="1">IFERROR(IF($R161 = "","", OFFSET(Pokedex!$A$1, $R161, B$1, 1, 2)), "")</f>
        <v/>
      </c>
      <c r="C161" s="31"/>
      <c r="D161" s="31" t="str">
        <f ca="1">IFERROR(IF($R161 = "","", OFFSET(Pokedex!$A$1, $R161, D$1, 1, 12)), "")</f>
        <v/>
      </c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 t="str">
        <f t="array" ref="P161">IF(IFERROR(INDEX(Pokedex!$A$2:$BK$2133,MATCH($C161,Pokedex!$B$2:$B$2133,0),P$1),1)=0,"",IFERROR(INDEX(Pokedex!$A$2:$BK$2133,MATCH($C161,Pokedex!$B$2:$B$2133,0),P$1),""))</f>
        <v/>
      </c>
      <c r="Q161" s="26" t="str">
        <f t="array" ref="Q161">IF(IFERROR(INDEX(Pokedex!$A$2:$BK$2133,MATCH($C161,Pokedex!$B$2:$B$2133,0),Q$1),1)=0,"",IFERROR(INDEX(Pokedex!$A$2:$BK$2133,MATCH($C161,Pokedex!$B$2:$B$2133,0),Q$1),""))</f>
        <v/>
      </c>
      <c r="R161" s="188" t="str">
        <f>IFERROR(MATCH($A161,Pokedex!$B$2:$B1000,0), "")</f>
        <v/>
      </c>
      <c r="S161" s="182"/>
      <c r="T161" s="182"/>
      <c r="U161" s="182"/>
      <c r="V161" s="182"/>
      <c r="W161" s="182"/>
      <c r="X161" s="182"/>
      <c r="Y161" s="182"/>
      <c r="Z161" s="182"/>
      <c r="AA161" s="182"/>
    </row>
    <row r="162" spans="1:27" ht="12.75" customHeight="1">
      <c r="A162" s="190"/>
      <c r="B162" s="26" t="str">
        <f ca="1">IFERROR(IF($R162 = "","", OFFSET(Pokedex!$A$1, $R162, B$1, 1, 2)), "")</f>
        <v/>
      </c>
      <c r="C162" s="31"/>
      <c r="D162" s="31" t="str">
        <f ca="1">IFERROR(IF($R162 = "","", OFFSET(Pokedex!$A$1, $R162, D$1, 1, 12)), "")</f>
        <v/>
      </c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 t="str">
        <f t="array" ref="P162">IF(IFERROR(INDEX(Pokedex!$A$2:$BK$2133,MATCH($C162,Pokedex!$B$2:$B$2133,0),P$1),1)=0,"",IFERROR(INDEX(Pokedex!$A$2:$BK$2133,MATCH($C162,Pokedex!$B$2:$B$2133,0),P$1),""))</f>
        <v/>
      </c>
      <c r="Q162" s="26" t="str">
        <f t="array" ref="Q162">IF(IFERROR(INDEX(Pokedex!$A$2:$BK$2133,MATCH($C162,Pokedex!$B$2:$B$2133,0),Q$1),1)=0,"",IFERROR(INDEX(Pokedex!$A$2:$BK$2133,MATCH($C162,Pokedex!$B$2:$B$2133,0),Q$1),""))</f>
        <v/>
      </c>
      <c r="R162" s="188" t="str">
        <f>IFERROR(MATCH($A162,Pokedex!$B$2:$B1000,0), "")</f>
        <v/>
      </c>
      <c r="S162" s="182"/>
      <c r="T162" s="182"/>
      <c r="U162" s="182"/>
      <c r="V162" s="182"/>
      <c r="W162" s="182"/>
      <c r="X162" s="182"/>
      <c r="Y162" s="182"/>
      <c r="Z162" s="182"/>
      <c r="AA162" s="182"/>
    </row>
    <row r="163" spans="1:27" ht="12.75" customHeight="1">
      <c r="A163" s="190"/>
      <c r="B163" s="26" t="str">
        <f ca="1">IFERROR(IF($R163 = "","", OFFSET(Pokedex!$A$1, $R163, B$1, 1, 2)), "")</f>
        <v/>
      </c>
      <c r="C163" s="31"/>
      <c r="D163" s="31" t="str">
        <f ca="1">IFERROR(IF($R163 = "","", OFFSET(Pokedex!$A$1, $R163, D$1, 1, 12)), "")</f>
        <v/>
      </c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 t="str">
        <f t="array" ref="P163">IF(IFERROR(INDEX(Pokedex!$A$2:$BK$2133,MATCH($C163,Pokedex!$B$2:$B$2133,0),P$1),1)=0,"",IFERROR(INDEX(Pokedex!$A$2:$BK$2133,MATCH($C163,Pokedex!$B$2:$B$2133,0),P$1),""))</f>
        <v/>
      </c>
      <c r="Q163" s="26" t="str">
        <f t="array" ref="Q163">IF(IFERROR(INDEX(Pokedex!$A$2:$BK$2133,MATCH($C163,Pokedex!$B$2:$B$2133,0),Q$1),1)=0,"",IFERROR(INDEX(Pokedex!$A$2:$BK$2133,MATCH($C163,Pokedex!$B$2:$B$2133,0),Q$1),""))</f>
        <v/>
      </c>
      <c r="R163" s="188" t="str">
        <f>IFERROR(MATCH($A163,Pokedex!$B$2:$B1000,0), "")</f>
        <v/>
      </c>
      <c r="S163" s="182"/>
      <c r="T163" s="182"/>
      <c r="U163" s="182"/>
      <c r="V163" s="182"/>
      <c r="W163" s="182"/>
      <c r="X163" s="182"/>
      <c r="Y163" s="182"/>
      <c r="Z163" s="182"/>
      <c r="AA163" s="182"/>
    </row>
    <row r="164" spans="1:27" ht="12.75" customHeight="1">
      <c r="A164" s="190"/>
      <c r="B164" s="26" t="str">
        <f ca="1">IFERROR(IF($R164 = "","", OFFSET(Pokedex!$A$1, $R164, B$1, 1, 2)), "")</f>
        <v/>
      </c>
      <c r="C164" s="31"/>
      <c r="D164" s="31" t="str">
        <f ca="1">IFERROR(IF($R164 = "","", OFFSET(Pokedex!$A$1, $R164, D$1, 1, 12)), "")</f>
        <v/>
      </c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 t="str">
        <f t="array" ref="P164">IF(IFERROR(INDEX(Pokedex!$A$2:$BK$2133,MATCH($C164,Pokedex!$B$2:$B$2133,0),P$1),1)=0,"",IFERROR(INDEX(Pokedex!$A$2:$BK$2133,MATCH($C164,Pokedex!$B$2:$B$2133,0),P$1),""))</f>
        <v/>
      </c>
      <c r="Q164" s="26" t="str">
        <f t="array" ref="Q164">IF(IFERROR(INDEX(Pokedex!$A$2:$BK$2133,MATCH($C164,Pokedex!$B$2:$B$2133,0),Q$1),1)=0,"",IFERROR(INDEX(Pokedex!$A$2:$BK$2133,MATCH($C164,Pokedex!$B$2:$B$2133,0),Q$1),""))</f>
        <v/>
      </c>
      <c r="R164" s="188" t="str">
        <f>IFERROR(MATCH($A164,Pokedex!$B$2:$B1000,0), "")</f>
        <v/>
      </c>
      <c r="S164" s="182"/>
      <c r="T164" s="182"/>
      <c r="U164" s="182"/>
      <c r="V164" s="182"/>
      <c r="W164" s="182"/>
      <c r="X164" s="182"/>
      <c r="Y164" s="182"/>
      <c r="Z164" s="182"/>
      <c r="AA164" s="182"/>
    </row>
    <row r="165" spans="1:27" ht="12.75" customHeight="1">
      <c r="A165" s="190"/>
      <c r="B165" s="26" t="str">
        <f ca="1">IFERROR(IF($R165 = "","", OFFSET(Pokedex!$A$1, $R165, B$1, 1, 2)), "")</f>
        <v/>
      </c>
      <c r="C165" s="31"/>
      <c r="D165" s="31" t="str">
        <f ca="1">IFERROR(IF($R165 = "","", OFFSET(Pokedex!$A$1, $R165, D$1, 1, 12)), "")</f>
        <v/>
      </c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 t="str">
        <f t="array" ref="P165">IF(IFERROR(INDEX(Pokedex!$A$2:$BK$2133,MATCH($C165,Pokedex!$B$2:$B$2133,0),P$1),1)=0,"",IFERROR(INDEX(Pokedex!$A$2:$BK$2133,MATCH($C165,Pokedex!$B$2:$B$2133,0),P$1),""))</f>
        <v/>
      </c>
      <c r="Q165" s="26" t="str">
        <f t="array" ref="Q165">IF(IFERROR(INDEX(Pokedex!$A$2:$BK$2133,MATCH($C165,Pokedex!$B$2:$B$2133,0),Q$1),1)=0,"",IFERROR(INDEX(Pokedex!$A$2:$BK$2133,MATCH($C165,Pokedex!$B$2:$B$2133,0),Q$1),""))</f>
        <v/>
      </c>
      <c r="R165" s="188" t="str">
        <f>IFERROR(MATCH($A165,Pokedex!$B$2:$B1000,0), "")</f>
        <v/>
      </c>
      <c r="S165" s="182"/>
      <c r="T165" s="182"/>
      <c r="U165" s="182"/>
      <c r="V165" s="182"/>
      <c r="W165" s="182"/>
      <c r="X165" s="182"/>
      <c r="Y165" s="182"/>
      <c r="Z165" s="182"/>
      <c r="AA165" s="182"/>
    </row>
    <row r="166" spans="1:27" ht="12.75" customHeight="1">
      <c r="A166" s="190"/>
      <c r="B166" s="26" t="str">
        <f ca="1">IFERROR(IF($R166 = "","", OFFSET(Pokedex!$A$1, $R166, B$1, 1, 2)), "")</f>
        <v/>
      </c>
      <c r="C166" s="31"/>
      <c r="D166" s="31" t="str">
        <f ca="1">IFERROR(IF($R166 = "","", OFFSET(Pokedex!$A$1, $R166, D$1, 1, 12)), "")</f>
        <v/>
      </c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 t="str">
        <f t="array" ref="P166">IF(IFERROR(INDEX(Pokedex!$A$2:$BK$2133,MATCH($C166,Pokedex!$B$2:$B$2133,0),P$1),1)=0,"",IFERROR(INDEX(Pokedex!$A$2:$BK$2133,MATCH($C166,Pokedex!$B$2:$B$2133,0),P$1),""))</f>
        <v/>
      </c>
      <c r="Q166" s="26" t="str">
        <f t="array" ref="Q166">IF(IFERROR(INDEX(Pokedex!$A$2:$BK$2133,MATCH($C166,Pokedex!$B$2:$B$2133,0),Q$1),1)=0,"",IFERROR(INDEX(Pokedex!$A$2:$BK$2133,MATCH($C166,Pokedex!$B$2:$B$2133,0),Q$1),""))</f>
        <v/>
      </c>
      <c r="R166" s="188" t="str">
        <f>IFERROR(MATCH($A166,Pokedex!$B$2:$B1000,0), "")</f>
        <v/>
      </c>
      <c r="S166" s="182"/>
      <c r="T166" s="182"/>
      <c r="U166" s="182"/>
      <c r="V166" s="182"/>
      <c r="W166" s="182"/>
      <c r="X166" s="182"/>
      <c r="Y166" s="182"/>
      <c r="Z166" s="182"/>
      <c r="AA166" s="182"/>
    </row>
    <row r="167" spans="1:27" ht="12.75" customHeight="1">
      <c r="A167" s="190"/>
      <c r="B167" s="26" t="str">
        <f ca="1">IFERROR(IF($R167 = "","", OFFSET(Pokedex!$A$1, $R167, B$1, 1, 2)), "")</f>
        <v/>
      </c>
      <c r="C167" s="31"/>
      <c r="D167" s="31" t="str">
        <f ca="1">IFERROR(IF($R167 = "","", OFFSET(Pokedex!$A$1, $R167, D$1, 1, 12)), "")</f>
        <v/>
      </c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 t="str">
        <f t="array" ref="P167">IF(IFERROR(INDEX(Pokedex!$A$2:$BK$2133,MATCH($C167,Pokedex!$B$2:$B$2133,0),P$1),1)=0,"",IFERROR(INDEX(Pokedex!$A$2:$BK$2133,MATCH($C167,Pokedex!$B$2:$B$2133,0),P$1),""))</f>
        <v/>
      </c>
      <c r="Q167" s="26" t="str">
        <f t="array" ref="Q167">IF(IFERROR(INDEX(Pokedex!$A$2:$BK$2133,MATCH($C167,Pokedex!$B$2:$B$2133,0),Q$1),1)=0,"",IFERROR(INDEX(Pokedex!$A$2:$BK$2133,MATCH($C167,Pokedex!$B$2:$B$2133,0),Q$1),""))</f>
        <v/>
      </c>
      <c r="R167" s="188" t="str">
        <f>IFERROR(MATCH($A167,Pokedex!$B$2:$B1000,0), "")</f>
        <v/>
      </c>
      <c r="S167" s="182"/>
      <c r="T167" s="182"/>
      <c r="U167" s="182"/>
      <c r="V167" s="182"/>
      <c r="W167" s="182"/>
      <c r="X167" s="182"/>
      <c r="Y167" s="182"/>
      <c r="Z167" s="182"/>
      <c r="AA167" s="182"/>
    </row>
    <row r="168" spans="1:27" ht="12.75" customHeight="1">
      <c r="A168" s="190"/>
      <c r="B168" s="26" t="str">
        <f ca="1">IFERROR(IF($R168 = "","", OFFSET(Pokedex!$A$1, $R168, B$1, 1, 2)), "")</f>
        <v/>
      </c>
      <c r="C168" s="31"/>
      <c r="D168" s="31" t="str">
        <f ca="1">IFERROR(IF($R168 = "","", OFFSET(Pokedex!$A$1, $R168, D$1, 1, 12)), "")</f>
        <v/>
      </c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 t="str">
        <f t="array" ref="P168">IF(IFERROR(INDEX(Pokedex!$A$2:$BK$2133,MATCH($C168,Pokedex!$B$2:$B$2133,0),P$1),1)=0,"",IFERROR(INDEX(Pokedex!$A$2:$BK$2133,MATCH($C168,Pokedex!$B$2:$B$2133,0),P$1),""))</f>
        <v/>
      </c>
      <c r="Q168" s="26" t="str">
        <f t="array" ref="Q168">IF(IFERROR(INDEX(Pokedex!$A$2:$BK$2133,MATCH($C168,Pokedex!$B$2:$B$2133,0),Q$1),1)=0,"",IFERROR(INDEX(Pokedex!$A$2:$BK$2133,MATCH($C168,Pokedex!$B$2:$B$2133,0),Q$1),""))</f>
        <v/>
      </c>
      <c r="R168" s="188" t="str">
        <f>IFERROR(MATCH($A168,Pokedex!$B$2:$B1000,0), "")</f>
        <v/>
      </c>
      <c r="S168" s="182"/>
      <c r="T168" s="182"/>
      <c r="U168" s="182"/>
      <c r="V168" s="182"/>
      <c r="W168" s="182"/>
      <c r="X168" s="182"/>
      <c r="Y168" s="182"/>
      <c r="Z168" s="182"/>
      <c r="AA168" s="182"/>
    </row>
    <row r="169" spans="1:27" ht="12.75" customHeight="1">
      <c r="A169" s="190"/>
      <c r="B169" s="26" t="str">
        <f ca="1">IFERROR(IF($R169 = "","", OFFSET(Pokedex!$A$1, $R169, B$1, 1, 2)), "")</f>
        <v/>
      </c>
      <c r="C169" s="31"/>
      <c r="D169" s="31" t="str">
        <f ca="1">IFERROR(IF($R169 = "","", OFFSET(Pokedex!$A$1, $R169, D$1, 1, 12)), "")</f>
        <v/>
      </c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 t="str">
        <f t="array" ref="P169">IF(IFERROR(INDEX(Pokedex!$A$2:$BK$2133,MATCH($C169,Pokedex!$B$2:$B$2133,0),P$1),1)=0,"",IFERROR(INDEX(Pokedex!$A$2:$BK$2133,MATCH($C169,Pokedex!$B$2:$B$2133,0),P$1),""))</f>
        <v/>
      </c>
      <c r="Q169" s="26" t="str">
        <f t="array" ref="Q169">IF(IFERROR(INDEX(Pokedex!$A$2:$BK$2133,MATCH($C169,Pokedex!$B$2:$B$2133,0),Q$1),1)=0,"",IFERROR(INDEX(Pokedex!$A$2:$BK$2133,MATCH($C169,Pokedex!$B$2:$B$2133,0),Q$1),""))</f>
        <v/>
      </c>
      <c r="R169" s="188" t="str">
        <f>IFERROR(MATCH($A169,Pokedex!$B$2:$B1000,0), "")</f>
        <v/>
      </c>
      <c r="S169" s="182"/>
      <c r="T169" s="182"/>
      <c r="U169" s="182"/>
      <c r="V169" s="182"/>
      <c r="W169" s="182"/>
      <c r="X169" s="182"/>
      <c r="Y169" s="182"/>
      <c r="Z169" s="182"/>
      <c r="AA169" s="182"/>
    </row>
    <row r="170" spans="1:27" ht="12.75" customHeight="1">
      <c r="A170" s="190"/>
      <c r="B170" s="26" t="str">
        <f ca="1">IFERROR(IF($R170 = "","", OFFSET(Pokedex!$A$1, $R170, B$1, 1, 2)), "")</f>
        <v/>
      </c>
      <c r="C170" s="31"/>
      <c r="D170" s="31" t="str">
        <f ca="1">IFERROR(IF($R170 = "","", OFFSET(Pokedex!$A$1, $R170, D$1, 1, 12)), "")</f>
        <v/>
      </c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 t="str">
        <f t="array" ref="P170">IF(IFERROR(INDEX(Pokedex!$A$2:$BK$2133,MATCH($C170,Pokedex!$B$2:$B$2133,0),P$1),1)=0,"",IFERROR(INDEX(Pokedex!$A$2:$BK$2133,MATCH($C170,Pokedex!$B$2:$B$2133,0),P$1),""))</f>
        <v/>
      </c>
      <c r="Q170" s="26" t="str">
        <f t="array" ref="Q170">IF(IFERROR(INDEX(Pokedex!$A$2:$BK$2133,MATCH($C170,Pokedex!$B$2:$B$2133,0),Q$1),1)=0,"",IFERROR(INDEX(Pokedex!$A$2:$BK$2133,MATCH($C170,Pokedex!$B$2:$B$2133,0),Q$1),""))</f>
        <v/>
      </c>
      <c r="R170" s="188" t="str">
        <f>IFERROR(MATCH($A170,Pokedex!$B$2:$B1000,0), "")</f>
        <v/>
      </c>
      <c r="S170" s="182"/>
      <c r="T170" s="182"/>
      <c r="U170" s="182"/>
      <c r="V170" s="182"/>
      <c r="W170" s="182"/>
      <c r="X170" s="182"/>
      <c r="Y170" s="182"/>
      <c r="Z170" s="182"/>
      <c r="AA170" s="182"/>
    </row>
    <row r="171" spans="1:27" ht="12.75" customHeight="1">
      <c r="A171" s="190"/>
      <c r="B171" s="26" t="str">
        <f ca="1">IFERROR(IF($R171 = "","", OFFSET(Pokedex!$A$1, $R171, B$1, 1, 2)), "")</f>
        <v/>
      </c>
      <c r="C171" s="31"/>
      <c r="D171" s="31" t="str">
        <f ca="1">IFERROR(IF($R171 = "","", OFFSET(Pokedex!$A$1, $R171, D$1, 1, 12)), "")</f>
        <v/>
      </c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 t="str">
        <f t="array" ref="P171">IF(IFERROR(INDEX(Pokedex!$A$2:$BK$2133,MATCH($C171,Pokedex!$B$2:$B$2133,0),P$1),1)=0,"",IFERROR(INDEX(Pokedex!$A$2:$BK$2133,MATCH($C171,Pokedex!$B$2:$B$2133,0),P$1),""))</f>
        <v/>
      </c>
      <c r="Q171" s="26" t="str">
        <f t="array" ref="Q171">IF(IFERROR(INDEX(Pokedex!$A$2:$BK$2133,MATCH($C171,Pokedex!$B$2:$B$2133,0),Q$1),1)=0,"",IFERROR(INDEX(Pokedex!$A$2:$BK$2133,MATCH($C171,Pokedex!$B$2:$B$2133,0),Q$1),""))</f>
        <v/>
      </c>
      <c r="R171" s="188" t="str">
        <f>IFERROR(MATCH($A171,Pokedex!$B$2:$B1000,0), "")</f>
        <v/>
      </c>
      <c r="S171" s="182"/>
      <c r="T171" s="182"/>
      <c r="U171" s="182"/>
      <c r="V171" s="182"/>
      <c r="W171" s="182"/>
      <c r="X171" s="182"/>
      <c r="Y171" s="182"/>
      <c r="Z171" s="182"/>
      <c r="AA171" s="182"/>
    </row>
    <row r="172" spans="1:27" ht="12.75" customHeight="1">
      <c r="A172" s="190"/>
      <c r="B172" s="26" t="str">
        <f ca="1">IFERROR(IF($R172 = "","", OFFSET(Pokedex!$A$1, $R172, B$1, 1, 2)), "")</f>
        <v/>
      </c>
      <c r="C172" s="31"/>
      <c r="D172" s="31" t="str">
        <f ca="1">IFERROR(IF($R172 = "","", OFFSET(Pokedex!$A$1, $R172, D$1, 1, 12)), "")</f>
        <v/>
      </c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 t="str">
        <f t="array" ref="P172">IF(IFERROR(INDEX(Pokedex!$A$2:$BK$2133,MATCH($C172,Pokedex!$B$2:$B$2133,0),P$1),1)=0,"",IFERROR(INDEX(Pokedex!$A$2:$BK$2133,MATCH($C172,Pokedex!$B$2:$B$2133,0),P$1),""))</f>
        <v/>
      </c>
      <c r="Q172" s="26" t="str">
        <f t="array" ref="Q172">IF(IFERROR(INDEX(Pokedex!$A$2:$BK$2133,MATCH($C172,Pokedex!$B$2:$B$2133,0),Q$1),1)=0,"",IFERROR(INDEX(Pokedex!$A$2:$BK$2133,MATCH($C172,Pokedex!$B$2:$B$2133,0),Q$1),""))</f>
        <v/>
      </c>
      <c r="R172" s="188" t="str">
        <f>IFERROR(MATCH($A172,Pokedex!$B$2:$B1000,0), "")</f>
        <v/>
      </c>
      <c r="S172" s="182"/>
      <c r="T172" s="182"/>
      <c r="U172" s="182"/>
      <c r="V172" s="182"/>
      <c r="W172" s="182"/>
      <c r="X172" s="182"/>
      <c r="Y172" s="182"/>
      <c r="Z172" s="182"/>
      <c r="AA172" s="182"/>
    </row>
    <row r="173" spans="1:27" ht="12.75" customHeight="1">
      <c r="A173" s="190"/>
      <c r="B173" s="26" t="str">
        <f ca="1">IFERROR(IF($R173 = "","", OFFSET(Pokedex!$A$1, $R173, B$1, 1, 2)), "")</f>
        <v/>
      </c>
      <c r="C173" s="31"/>
      <c r="D173" s="31" t="str">
        <f ca="1">IFERROR(IF($R173 = "","", OFFSET(Pokedex!$A$1, $R173, D$1, 1, 12)), "")</f>
        <v/>
      </c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 t="str">
        <f t="array" ref="P173">IF(IFERROR(INDEX(Pokedex!$A$2:$BK$2133,MATCH($C173,Pokedex!$B$2:$B$2133,0),P$1),1)=0,"",IFERROR(INDEX(Pokedex!$A$2:$BK$2133,MATCH($C173,Pokedex!$B$2:$B$2133,0),P$1),""))</f>
        <v/>
      </c>
      <c r="Q173" s="26" t="str">
        <f t="array" ref="Q173">IF(IFERROR(INDEX(Pokedex!$A$2:$BK$2133,MATCH($C173,Pokedex!$B$2:$B$2133,0),Q$1),1)=0,"",IFERROR(INDEX(Pokedex!$A$2:$BK$2133,MATCH($C173,Pokedex!$B$2:$B$2133,0),Q$1),""))</f>
        <v/>
      </c>
      <c r="R173" s="188" t="str">
        <f>IFERROR(MATCH($A173,Pokedex!$B$2:$B1000,0), "")</f>
        <v/>
      </c>
      <c r="S173" s="182"/>
      <c r="T173" s="182"/>
      <c r="U173" s="182"/>
      <c r="V173" s="182"/>
      <c r="W173" s="182"/>
      <c r="X173" s="182"/>
      <c r="Y173" s="182"/>
      <c r="Z173" s="182"/>
      <c r="AA173" s="182"/>
    </row>
    <row r="174" spans="1:27" ht="12.75" customHeight="1">
      <c r="A174" s="190"/>
      <c r="B174" s="26" t="str">
        <f ca="1">IFERROR(IF($R174 = "","", OFFSET(Pokedex!$A$1, $R174, B$1, 1, 2)), "")</f>
        <v/>
      </c>
      <c r="C174" s="31"/>
      <c r="D174" s="31" t="str">
        <f ca="1">IFERROR(IF($R174 = "","", OFFSET(Pokedex!$A$1, $R174, D$1, 1, 12)), "")</f>
        <v/>
      </c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 t="str">
        <f t="array" ref="P174">IF(IFERROR(INDEX(Pokedex!$A$2:$BK$2133,MATCH($C174,Pokedex!$B$2:$B$2133,0),P$1),1)=0,"",IFERROR(INDEX(Pokedex!$A$2:$BK$2133,MATCH($C174,Pokedex!$B$2:$B$2133,0),P$1),""))</f>
        <v/>
      </c>
      <c r="Q174" s="26" t="str">
        <f t="array" ref="Q174">IF(IFERROR(INDEX(Pokedex!$A$2:$BK$2133,MATCH($C174,Pokedex!$B$2:$B$2133,0),Q$1),1)=0,"",IFERROR(INDEX(Pokedex!$A$2:$BK$2133,MATCH($C174,Pokedex!$B$2:$B$2133,0),Q$1),""))</f>
        <v/>
      </c>
      <c r="R174" s="188" t="str">
        <f>IFERROR(MATCH($A174,Pokedex!$B$2:$B1000,0), "")</f>
        <v/>
      </c>
      <c r="S174" s="182"/>
      <c r="T174" s="182"/>
      <c r="U174" s="182"/>
      <c r="V174" s="182"/>
      <c r="W174" s="182"/>
      <c r="X174" s="182"/>
      <c r="Y174" s="182"/>
      <c r="Z174" s="182"/>
      <c r="AA174" s="182"/>
    </row>
    <row r="175" spans="1:27" ht="12.75" customHeight="1">
      <c r="A175" s="190"/>
      <c r="B175" s="26" t="str">
        <f ca="1">IFERROR(IF($R175 = "","", OFFSET(Pokedex!$A$1, $R175, B$1, 1, 2)), "")</f>
        <v/>
      </c>
      <c r="C175" s="31"/>
      <c r="D175" s="31" t="str">
        <f ca="1">IFERROR(IF($R175 = "","", OFFSET(Pokedex!$A$1, $R175, D$1, 1, 12)), "")</f>
        <v/>
      </c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 t="str">
        <f t="array" ref="P175">IF(IFERROR(INDEX(Pokedex!$A$2:$BK$2133,MATCH($C175,Pokedex!$B$2:$B$2133,0),P$1),1)=0,"",IFERROR(INDEX(Pokedex!$A$2:$BK$2133,MATCH($C175,Pokedex!$B$2:$B$2133,0),P$1),""))</f>
        <v/>
      </c>
      <c r="Q175" s="26" t="str">
        <f t="array" ref="Q175">IF(IFERROR(INDEX(Pokedex!$A$2:$BK$2133,MATCH($C175,Pokedex!$B$2:$B$2133,0),Q$1),1)=0,"",IFERROR(INDEX(Pokedex!$A$2:$BK$2133,MATCH($C175,Pokedex!$B$2:$B$2133,0),Q$1),""))</f>
        <v/>
      </c>
      <c r="R175" s="188" t="str">
        <f>IFERROR(MATCH($A175,Pokedex!$B$2:$B1000,0), "")</f>
        <v/>
      </c>
      <c r="S175" s="182"/>
      <c r="T175" s="182"/>
      <c r="U175" s="182"/>
      <c r="V175" s="182"/>
      <c r="W175" s="182"/>
      <c r="X175" s="182"/>
      <c r="Y175" s="182"/>
      <c r="Z175" s="182"/>
      <c r="AA175" s="182"/>
    </row>
    <row r="176" spans="1:27" ht="12.75" customHeight="1">
      <c r="A176" s="190"/>
      <c r="B176" s="26" t="str">
        <f ca="1">IFERROR(IF($R176 = "","", OFFSET(Pokedex!$A$1, $R176, B$1, 1, 2)), "")</f>
        <v/>
      </c>
      <c r="C176" s="31"/>
      <c r="D176" s="31" t="str">
        <f ca="1">IFERROR(IF($R176 = "","", OFFSET(Pokedex!$A$1, $R176, D$1, 1, 12)), "")</f>
        <v/>
      </c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 t="str">
        <f t="array" ref="P176">IF(IFERROR(INDEX(Pokedex!$A$2:$BK$2133,MATCH($C176,Pokedex!$B$2:$B$2133,0),P$1),1)=0,"",IFERROR(INDEX(Pokedex!$A$2:$BK$2133,MATCH($C176,Pokedex!$B$2:$B$2133,0),P$1),""))</f>
        <v/>
      </c>
      <c r="Q176" s="26" t="str">
        <f t="array" ref="Q176">IF(IFERROR(INDEX(Pokedex!$A$2:$BK$2133,MATCH($C176,Pokedex!$B$2:$B$2133,0),Q$1),1)=0,"",IFERROR(INDEX(Pokedex!$A$2:$BK$2133,MATCH($C176,Pokedex!$B$2:$B$2133,0),Q$1),""))</f>
        <v/>
      </c>
      <c r="R176" s="188" t="str">
        <f>IFERROR(MATCH($A176,Pokedex!$B$2:$B1000,0), "")</f>
        <v/>
      </c>
      <c r="S176" s="182"/>
      <c r="T176" s="182"/>
      <c r="U176" s="182"/>
      <c r="V176" s="182"/>
      <c r="W176" s="182"/>
      <c r="X176" s="182"/>
      <c r="Y176" s="182"/>
      <c r="Z176" s="182"/>
      <c r="AA176" s="182"/>
    </row>
    <row r="177" spans="1:27" ht="12.75" customHeight="1">
      <c r="A177" s="190"/>
      <c r="B177" s="26" t="str">
        <f ca="1">IFERROR(IF($R177 = "","", OFFSET(Pokedex!$A$1, $R177, B$1, 1, 2)), "")</f>
        <v/>
      </c>
      <c r="C177" s="31"/>
      <c r="D177" s="31" t="str">
        <f ca="1">IFERROR(IF($R177 = "","", OFFSET(Pokedex!$A$1, $R177, D$1, 1, 12)), "")</f>
        <v/>
      </c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 t="str">
        <f t="array" ref="P177">IF(IFERROR(INDEX(Pokedex!$A$2:$BK$2133,MATCH($C177,Pokedex!$B$2:$B$2133,0),P$1),1)=0,"",IFERROR(INDEX(Pokedex!$A$2:$BK$2133,MATCH($C177,Pokedex!$B$2:$B$2133,0),P$1),""))</f>
        <v/>
      </c>
      <c r="Q177" s="26" t="str">
        <f t="array" ref="Q177">IF(IFERROR(INDEX(Pokedex!$A$2:$BK$2133,MATCH($C177,Pokedex!$B$2:$B$2133,0),Q$1),1)=0,"",IFERROR(INDEX(Pokedex!$A$2:$BK$2133,MATCH($C177,Pokedex!$B$2:$B$2133,0),Q$1),""))</f>
        <v/>
      </c>
      <c r="R177" s="188" t="str">
        <f>IFERROR(MATCH($A177,Pokedex!$B$2:$B1000,0), "")</f>
        <v/>
      </c>
      <c r="S177" s="182"/>
      <c r="T177" s="182"/>
      <c r="U177" s="182"/>
      <c r="V177" s="182"/>
      <c r="W177" s="182"/>
      <c r="X177" s="182"/>
      <c r="Y177" s="182"/>
      <c r="Z177" s="182"/>
      <c r="AA177" s="182"/>
    </row>
    <row r="178" spans="1:27" ht="12.75" customHeight="1">
      <c r="A178" s="190"/>
      <c r="B178" s="26" t="str">
        <f ca="1">IFERROR(IF($R178 = "","", OFFSET(Pokedex!$A$1, $R178, B$1, 1, 2)), "")</f>
        <v/>
      </c>
      <c r="C178" s="31"/>
      <c r="D178" s="31" t="str">
        <f ca="1">IFERROR(IF($R178 = "","", OFFSET(Pokedex!$A$1, $R178, D$1, 1, 12)), "")</f>
        <v/>
      </c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 t="str">
        <f t="array" ref="P178">IF(IFERROR(INDEX(Pokedex!$A$2:$BK$2133,MATCH($C178,Pokedex!$B$2:$B$2133,0),P$1),1)=0,"",IFERROR(INDEX(Pokedex!$A$2:$BK$2133,MATCH($C178,Pokedex!$B$2:$B$2133,0),P$1),""))</f>
        <v/>
      </c>
      <c r="Q178" s="26" t="str">
        <f t="array" ref="Q178">IF(IFERROR(INDEX(Pokedex!$A$2:$BK$2133,MATCH($C178,Pokedex!$B$2:$B$2133,0),Q$1),1)=0,"",IFERROR(INDEX(Pokedex!$A$2:$BK$2133,MATCH($C178,Pokedex!$B$2:$B$2133,0),Q$1),""))</f>
        <v/>
      </c>
      <c r="R178" s="188" t="str">
        <f>IFERROR(MATCH($A178,Pokedex!$B$2:$B1000,0), "")</f>
        <v/>
      </c>
      <c r="S178" s="182"/>
      <c r="T178" s="182"/>
      <c r="U178" s="182"/>
      <c r="V178" s="182"/>
      <c r="W178" s="182"/>
      <c r="X178" s="182"/>
      <c r="Y178" s="182"/>
      <c r="Z178" s="182"/>
      <c r="AA178" s="182"/>
    </row>
    <row r="179" spans="1:27" ht="12.75" customHeight="1">
      <c r="A179" s="190"/>
      <c r="B179" s="26" t="str">
        <f ca="1">IFERROR(IF($R179 = "","", OFFSET(Pokedex!$A$1, $R179, B$1, 1, 2)), "")</f>
        <v/>
      </c>
      <c r="C179" s="31"/>
      <c r="D179" s="31" t="str">
        <f ca="1">IFERROR(IF($R179 = "","", OFFSET(Pokedex!$A$1, $R179, D$1, 1, 12)), "")</f>
        <v/>
      </c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 t="str">
        <f t="array" ref="P179">IF(IFERROR(INDEX(Pokedex!$A$2:$BK$2133,MATCH($C179,Pokedex!$B$2:$B$2133,0),P$1),1)=0,"",IFERROR(INDEX(Pokedex!$A$2:$BK$2133,MATCH($C179,Pokedex!$B$2:$B$2133,0),P$1),""))</f>
        <v/>
      </c>
      <c r="Q179" s="26" t="str">
        <f t="array" ref="Q179">IF(IFERROR(INDEX(Pokedex!$A$2:$BK$2133,MATCH($C179,Pokedex!$B$2:$B$2133,0),Q$1),1)=0,"",IFERROR(INDEX(Pokedex!$A$2:$BK$2133,MATCH($C179,Pokedex!$B$2:$B$2133,0),Q$1),""))</f>
        <v/>
      </c>
      <c r="R179" s="188" t="str">
        <f>IFERROR(MATCH($A179,Pokedex!$B$2:$B1000,0), "")</f>
        <v/>
      </c>
      <c r="S179" s="182"/>
      <c r="T179" s="182"/>
      <c r="U179" s="182"/>
      <c r="V179" s="182"/>
      <c r="W179" s="182"/>
      <c r="X179" s="182"/>
      <c r="Y179" s="182"/>
      <c r="Z179" s="182"/>
      <c r="AA179" s="182"/>
    </row>
    <row r="180" spans="1:27" ht="12.75" customHeight="1">
      <c r="A180" s="190"/>
      <c r="B180" s="26" t="str">
        <f ca="1">IFERROR(IF($R180 = "","", OFFSET(Pokedex!$A$1, $R180, B$1, 1, 2)), "")</f>
        <v/>
      </c>
      <c r="C180" s="31"/>
      <c r="D180" s="31" t="str">
        <f ca="1">IFERROR(IF($R180 = "","", OFFSET(Pokedex!$A$1, $R180, D$1, 1, 12)), "")</f>
        <v/>
      </c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 t="str">
        <f t="array" ref="P180">IF(IFERROR(INDEX(Pokedex!$A$2:$BK$2133,MATCH($C180,Pokedex!$B$2:$B$2133,0),P$1),1)=0,"",IFERROR(INDEX(Pokedex!$A$2:$BK$2133,MATCH($C180,Pokedex!$B$2:$B$2133,0),P$1),""))</f>
        <v/>
      </c>
      <c r="Q180" s="26" t="str">
        <f t="array" ref="Q180">IF(IFERROR(INDEX(Pokedex!$A$2:$BK$2133,MATCH($C180,Pokedex!$B$2:$B$2133,0),Q$1),1)=0,"",IFERROR(INDEX(Pokedex!$A$2:$BK$2133,MATCH($C180,Pokedex!$B$2:$B$2133,0),Q$1),""))</f>
        <v/>
      </c>
      <c r="R180" s="188" t="str">
        <f>IFERROR(MATCH($A180,Pokedex!$B$2:$B1000,0), "")</f>
        <v/>
      </c>
      <c r="S180" s="182"/>
      <c r="T180" s="182"/>
      <c r="U180" s="182"/>
      <c r="V180" s="182"/>
      <c r="W180" s="182"/>
      <c r="X180" s="182"/>
      <c r="Y180" s="182"/>
      <c r="Z180" s="182"/>
      <c r="AA180" s="182"/>
    </row>
    <row r="181" spans="1:27" ht="12.75" customHeight="1">
      <c r="A181" s="190"/>
      <c r="B181" s="26" t="str">
        <f ca="1">IFERROR(IF($R181 = "","", OFFSET(Pokedex!$A$1, $R181, B$1, 1, 2)), "")</f>
        <v/>
      </c>
      <c r="C181" s="31"/>
      <c r="D181" s="31" t="str">
        <f ca="1">IFERROR(IF($R181 = "","", OFFSET(Pokedex!$A$1, $R181, D$1, 1, 12)), "")</f>
        <v/>
      </c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 t="str">
        <f t="array" ref="P181">IF(IFERROR(INDEX(Pokedex!$A$2:$BK$2133,MATCH($C181,Pokedex!$B$2:$B$2133,0),P$1),1)=0,"",IFERROR(INDEX(Pokedex!$A$2:$BK$2133,MATCH($C181,Pokedex!$B$2:$B$2133,0),P$1),""))</f>
        <v/>
      </c>
      <c r="Q181" s="26" t="str">
        <f t="array" ref="Q181">IF(IFERROR(INDEX(Pokedex!$A$2:$BK$2133,MATCH($C181,Pokedex!$B$2:$B$2133,0),Q$1),1)=0,"",IFERROR(INDEX(Pokedex!$A$2:$BK$2133,MATCH($C181,Pokedex!$B$2:$B$2133,0),Q$1),""))</f>
        <v/>
      </c>
      <c r="R181" s="188" t="str">
        <f>IFERROR(MATCH($A181,Pokedex!$B$2:$B1000,0), "")</f>
        <v/>
      </c>
      <c r="S181" s="182"/>
      <c r="T181" s="182"/>
      <c r="U181" s="182"/>
      <c r="V181" s="182"/>
      <c r="W181" s="182"/>
      <c r="X181" s="182"/>
      <c r="Y181" s="182"/>
      <c r="Z181" s="182"/>
      <c r="AA181" s="182"/>
    </row>
    <row r="182" spans="1:27" ht="12.75" customHeight="1">
      <c r="A182" s="190"/>
      <c r="B182" s="26" t="str">
        <f ca="1">IFERROR(IF($R182 = "","", OFFSET(Pokedex!$A$1, $R182, B$1, 1, 2)), "")</f>
        <v/>
      </c>
      <c r="C182" s="31"/>
      <c r="D182" s="31" t="str">
        <f ca="1">IFERROR(IF($R182 = "","", OFFSET(Pokedex!$A$1, $R182, D$1, 1, 12)), "")</f>
        <v/>
      </c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 t="str">
        <f t="array" ref="P182">IF(IFERROR(INDEX(Pokedex!$A$2:$BK$2133,MATCH($C182,Pokedex!$B$2:$B$2133,0),P$1),1)=0,"",IFERROR(INDEX(Pokedex!$A$2:$BK$2133,MATCH($C182,Pokedex!$B$2:$B$2133,0),P$1),""))</f>
        <v/>
      </c>
      <c r="Q182" s="26" t="str">
        <f t="array" ref="Q182">IF(IFERROR(INDEX(Pokedex!$A$2:$BK$2133,MATCH($C182,Pokedex!$B$2:$B$2133,0),Q$1),1)=0,"",IFERROR(INDEX(Pokedex!$A$2:$BK$2133,MATCH($C182,Pokedex!$B$2:$B$2133,0),Q$1),""))</f>
        <v/>
      </c>
      <c r="R182" s="188" t="str">
        <f>IFERROR(MATCH($A182,Pokedex!$B$2:$B1000,0), "")</f>
        <v/>
      </c>
      <c r="S182" s="182"/>
      <c r="T182" s="182"/>
      <c r="U182" s="182"/>
      <c r="V182" s="182"/>
      <c r="W182" s="182"/>
      <c r="X182" s="182"/>
      <c r="Y182" s="182"/>
      <c r="Z182" s="182"/>
      <c r="AA182" s="182"/>
    </row>
    <row r="183" spans="1:27" ht="12.75" customHeight="1">
      <c r="A183" s="190"/>
      <c r="B183" s="26" t="str">
        <f ca="1">IFERROR(IF($R183 = "","", OFFSET(Pokedex!$A$1, $R183, B$1, 1, 2)), "")</f>
        <v/>
      </c>
      <c r="C183" s="31"/>
      <c r="D183" s="31" t="str">
        <f ca="1">IFERROR(IF($R183 = "","", OFFSET(Pokedex!$A$1, $R183, D$1, 1, 12)), "")</f>
        <v/>
      </c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 t="str">
        <f t="array" ref="P183">IF(IFERROR(INDEX(Pokedex!$A$2:$BK$2133,MATCH($C183,Pokedex!$B$2:$B$2133,0),P$1),1)=0,"",IFERROR(INDEX(Pokedex!$A$2:$BK$2133,MATCH($C183,Pokedex!$B$2:$B$2133,0),P$1),""))</f>
        <v/>
      </c>
      <c r="Q183" s="26" t="str">
        <f t="array" ref="Q183">IF(IFERROR(INDEX(Pokedex!$A$2:$BK$2133,MATCH($C183,Pokedex!$B$2:$B$2133,0),Q$1),1)=0,"",IFERROR(INDEX(Pokedex!$A$2:$BK$2133,MATCH($C183,Pokedex!$B$2:$B$2133,0),Q$1),""))</f>
        <v/>
      </c>
      <c r="R183" s="188" t="str">
        <f>IFERROR(MATCH($A183,Pokedex!$B$2:$B1000,0), "")</f>
        <v/>
      </c>
      <c r="S183" s="182"/>
      <c r="T183" s="182"/>
      <c r="U183" s="182"/>
      <c r="V183" s="182"/>
      <c r="W183" s="182"/>
      <c r="X183" s="182"/>
      <c r="Y183" s="182"/>
      <c r="Z183" s="182"/>
      <c r="AA183" s="182"/>
    </row>
    <row r="184" spans="1:27" ht="12.75" customHeight="1">
      <c r="A184" s="190"/>
      <c r="B184" s="26" t="str">
        <f ca="1">IFERROR(IF($R184 = "","", OFFSET(Pokedex!$A$1, $R184, B$1, 1, 2)), "")</f>
        <v/>
      </c>
      <c r="C184" s="31"/>
      <c r="D184" s="31" t="str">
        <f ca="1">IFERROR(IF($R184 = "","", OFFSET(Pokedex!$A$1, $R184, D$1, 1, 12)), "")</f>
        <v/>
      </c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 t="str">
        <f t="array" ref="P184">IF(IFERROR(INDEX(Pokedex!$A$2:$BK$2133,MATCH($C184,Pokedex!$B$2:$B$2133,0),P$1),1)=0,"",IFERROR(INDEX(Pokedex!$A$2:$BK$2133,MATCH($C184,Pokedex!$B$2:$B$2133,0),P$1),""))</f>
        <v/>
      </c>
      <c r="Q184" s="26" t="str">
        <f t="array" ref="Q184">IF(IFERROR(INDEX(Pokedex!$A$2:$BK$2133,MATCH($C184,Pokedex!$B$2:$B$2133,0),Q$1),1)=0,"",IFERROR(INDEX(Pokedex!$A$2:$BK$2133,MATCH($C184,Pokedex!$B$2:$B$2133,0),Q$1),""))</f>
        <v/>
      </c>
      <c r="R184" s="188" t="str">
        <f>IFERROR(MATCH($A184,Pokedex!$B$2:$B1000,0), "")</f>
        <v/>
      </c>
      <c r="S184" s="182"/>
      <c r="T184" s="182"/>
      <c r="U184" s="182"/>
      <c r="V184" s="182"/>
      <c r="W184" s="182"/>
      <c r="X184" s="182"/>
      <c r="Y184" s="182"/>
      <c r="Z184" s="182"/>
      <c r="AA184" s="182"/>
    </row>
    <row r="185" spans="1:27" ht="12.75" customHeight="1">
      <c r="A185" s="190"/>
      <c r="B185" s="26" t="str">
        <f ca="1">IFERROR(IF($R185 = "","", OFFSET(Pokedex!$A$1, $R185, B$1, 1, 2)), "")</f>
        <v/>
      </c>
      <c r="C185" s="31"/>
      <c r="D185" s="31" t="str">
        <f ca="1">IFERROR(IF($R185 = "","", OFFSET(Pokedex!$A$1, $R185, D$1, 1, 12)), "")</f>
        <v/>
      </c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 t="str">
        <f t="array" ref="P185">IF(IFERROR(INDEX(Pokedex!$A$2:$BK$2133,MATCH($C185,Pokedex!$B$2:$B$2133,0),P$1),1)=0,"",IFERROR(INDEX(Pokedex!$A$2:$BK$2133,MATCH($C185,Pokedex!$B$2:$B$2133,0),P$1),""))</f>
        <v/>
      </c>
      <c r="Q185" s="26" t="str">
        <f t="array" ref="Q185">IF(IFERROR(INDEX(Pokedex!$A$2:$BK$2133,MATCH($C185,Pokedex!$B$2:$B$2133,0),Q$1),1)=0,"",IFERROR(INDEX(Pokedex!$A$2:$BK$2133,MATCH($C185,Pokedex!$B$2:$B$2133,0),Q$1),""))</f>
        <v/>
      </c>
      <c r="R185" s="188" t="str">
        <f>IFERROR(MATCH($A185,Pokedex!$B$2:$B1000,0), "")</f>
        <v/>
      </c>
      <c r="S185" s="182"/>
      <c r="T185" s="182"/>
      <c r="U185" s="182"/>
      <c r="V185" s="182"/>
      <c r="W185" s="182"/>
      <c r="X185" s="182"/>
      <c r="Y185" s="182"/>
      <c r="Z185" s="182"/>
      <c r="AA185" s="182"/>
    </row>
    <row r="186" spans="1:27" ht="12.75" customHeight="1">
      <c r="A186" s="190"/>
      <c r="B186" s="26" t="str">
        <f ca="1">IFERROR(IF($R186 = "","", OFFSET(Pokedex!$A$1, $R186, B$1, 1, 2)), "")</f>
        <v/>
      </c>
      <c r="C186" s="31"/>
      <c r="D186" s="31" t="str">
        <f ca="1">IFERROR(IF($R186 = "","", OFFSET(Pokedex!$A$1, $R186, D$1, 1, 12)), "")</f>
        <v/>
      </c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 t="str">
        <f t="array" ref="P186">IF(IFERROR(INDEX(Pokedex!$A$2:$BK$2133,MATCH($C186,Pokedex!$B$2:$B$2133,0),P$1),1)=0,"",IFERROR(INDEX(Pokedex!$A$2:$BK$2133,MATCH($C186,Pokedex!$B$2:$B$2133,0),P$1),""))</f>
        <v/>
      </c>
      <c r="Q186" s="26" t="str">
        <f t="array" ref="Q186">IF(IFERROR(INDEX(Pokedex!$A$2:$BK$2133,MATCH($C186,Pokedex!$B$2:$B$2133,0),Q$1),1)=0,"",IFERROR(INDEX(Pokedex!$A$2:$BK$2133,MATCH($C186,Pokedex!$B$2:$B$2133,0),Q$1),""))</f>
        <v/>
      </c>
      <c r="R186" s="188" t="str">
        <f>IFERROR(MATCH($A186,Pokedex!$B$2:$B1000,0), "")</f>
        <v/>
      </c>
      <c r="S186" s="182"/>
      <c r="T186" s="182"/>
      <c r="U186" s="182"/>
      <c r="V186" s="182"/>
      <c r="W186" s="182"/>
      <c r="X186" s="182"/>
      <c r="Y186" s="182"/>
      <c r="Z186" s="182"/>
      <c r="AA186" s="182"/>
    </row>
    <row r="187" spans="1:27" ht="12.75" customHeight="1">
      <c r="A187" s="190"/>
      <c r="B187" s="26" t="str">
        <f ca="1">IFERROR(IF($R187 = "","", OFFSET(Pokedex!$A$1, $R187, B$1, 1, 2)), "")</f>
        <v/>
      </c>
      <c r="C187" s="31"/>
      <c r="D187" s="31" t="str">
        <f ca="1">IFERROR(IF($R187 = "","", OFFSET(Pokedex!$A$1, $R187, D$1, 1, 12)), "")</f>
        <v/>
      </c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 t="str">
        <f t="array" ref="P187">IF(IFERROR(INDEX(Pokedex!$A$2:$BK$2133,MATCH($C187,Pokedex!$B$2:$B$2133,0),P$1),1)=0,"",IFERROR(INDEX(Pokedex!$A$2:$BK$2133,MATCH($C187,Pokedex!$B$2:$B$2133,0),P$1),""))</f>
        <v/>
      </c>
      <c r="Q187" s="26" t="str">
        <f t="array" ref="Q187">IF(IFERROR(INDEX(Pokedex!$A$2:$BK$2133,MATCH($C187,Pokedex!$B$2:$B$2133,0),Q$1),1)=0,"",IFERROR(INDEX(Pokedex!$A$2:$BK$2133,MATCH($C187,Pokedex!$B$2:$B$2133,0),Q$1),""))</f>
        <v/>
      </c>
      <c r="R187" s="188" t="str">
        <f>IFERROR(MATCH($A187,Pokedex!$B$2:$B1000,0), "")</f>
        <v/>
      </c>
      <c r="S187" s="182"/>
      <c r="T187" s="182"/>
      <c r="U187" s="182"/>
      <c r="V187" s="182"/>
      <c r="W187" s="182"/>
      <c r="X187" s="182"/>
      <c r="Y187" s="182"/>
      <c r="Z187" s="182"/>
      <c r="AA187" s="182"/>
    </row>
    <row r="188" spans="1:27" ht="12.75" customHeight="1">
      <c r="A188" s="190"/>
      <c r="B188" s="26" t="str">
        <f ca="1">IFERROR(IF($R188 = "","", OFFSET(Pokedex!$A$1, $R188, B$1, 1, 2)), "")</f>
        <v/>
      </c>
      <c r="C188" s="31"/>
      <c r="D188" s="31" t="str">
        <f ca="1">IFERROR(IF($R188 = "","", OFFSET(Pokedex!$A$1, $R188, D$1, 1, 12)), "")</f>
        <v/>
      </c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 t="str">
        <f t="array" ref="P188">IF(IFERROR(INDEX(Pokedex!$A$2:$BK$2133,MATCH($C188,Pokedex!$B$2:$B$2133,0),P$1),1)=0,"",IFERROR(INDEX(Pokedex!$A$2:$BK$2133,MATCH($C188,Pokedex!$B$2:$B$2133,0),P$1),""))</f>
        <v/>
      </c>
      <c r="Q188" s="26" t="str">
        <f t="array" ref="Q188">IF(IFERROR(INDEX(Pokedex!$A$2:$BK$2133,MATCH($C188,Pokedex!$B$2:$B$2133,0),Q$1),1)=0,"",IFERROR(INDEX(Pokedex!$A$2:$BK$2133,MATCH($C188,Pokedex!$B$2:$B$2133,0),Q$1),""))</f>
        <v/>
      </c>
      <c r="R188" s="188" t="str">
        <f>IFERROR(MATCH($A188,Pokedex!$B$2:$B1000,0), "")</f>
        <v/>
      </c>
      <c r="S188" s="182"/>
      <c r="T188" s="182"/>
      <c r="U188" s="182"/>
      <c r="V188" s="182"/>
      <c r="W188" s="182"/>
      <c r="X188" s="182"/>
      <c r="Y188" s="182"/>
      <c r="Z188" s="182"/>
      <c r="AA188" s="182"/>
    </row>
    <row r="189" spans="1:27" ht="12.75" customHeight="1">
      <c r="A189" s="190"/>
      <c r="B189" s="26" t="str">
        <f ca="1">IFERROR(IF($R189 = "","", OFFSET(Pokedex!$A$1, $R189, B$1, 1, 2)), "")</f>
        <v/>
      </c>
      <c r="C189" s="31"/>
      <c r="D189" s="31" t="str">
        <f ca="1">IFERROR(IF($R189 = "","", OFFSET(Pokedex!$A$1, $R189, D$1, 1, 12)), "")</f>
        <v/>
      </c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 t="str">
        <f t="array" ref="P189">IF(IFERROR(INDEX(Pokedex!$A$2:$BK$2133,MATCH($C189,Pokedex!$B$2:$B$2133,0),P$1),1)=0,"",IFERROR(INDEX(Pokedex!$A$2:$BK$2133,MATCH($C189,Pokedex!$B$2:$B$2133,0),P$1),""))</f>
        <v/>
      </c>
      <c r="Q189" s="26" t="str">
        <f t="array" ref="Q189">IF(IFERROR(INDEX(Pokedex!$A$2:$BK$2133,MATCH($C189,Pokedex!$B$2:$B$2133,0),Q$1),1)=0,"",IFERROR(INDEX(Pokedex!$A$2:$BK$2133,MATCH($C189,Pokedex!$B$2:$B$2133,0),Q$1),""))</f>
        <v/>
      </c>
      <c r="R189" s="188" t="str">
        <f>IFERROR(MATCH($A189,Pokedex!$B$2:$B1000,0), "")</f>
        <v/>
      </c>
      <c r="S189" s="182"/>
      <c r="T189" s="182"/>
      <c r="U189" s="182"/>
      <c r="V189" s="182"/>
      <c r="W189" s="182"/>
      <c r="X189" s="182"/>
      <c r="Y189" s="182"/>
      <c r="Z189" s="182"/>
      <c r="AA189" s="182"/>
    </row>
    <row r="190" spans="1:27" ht="12.75" customHeight="1">
      <c r="A190" s="182"/>
      <c r="B190" s="182"/>
      <c r="C190" s="182"/>
      <c r="D190" s="191"/>
      <c r="E190" s="182"/>
      <c r="F190" s="182"/>
      <c r="G190" s="182"/>
      <c r="H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  <c r="Z190" s="182"/>
      <c r="AA190" s="182"/>
    </row>
    <row r="191" spans="1:27" ht="12.75" customHeight="1">
      <c r="A191" s="182"/>
      <c r="B191" s="182"/>
      <c r="C191" s="182"/>
      <c r="D191" s="192"/>
      <c r="E191" s="182"/>
      <c r="F191" s="182"/>
      <c r="G191" s="182"/>
      <c r="H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  <c r="Z191" s="182"/>
      <c r="AA191" s="182"/>
    </row>
    <row r="192" spans="1:27" ht="12.75" customHeight="1">
      <c r="A192" s="182"/>
      <c r="B192" s="182"/>
      <c r="C192" s="182"/>
      <c r="D192" s="192"/>
      <c r="E192" s="182"/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  <c r="Z192" s="182"/>
      <c r="AA192" s="182"/>
    </row>
    <row r="193" spans="1:27" ht="12.75" customHeight="1">
      <c r="A193" s="182"/>
      <c r="B193" s="182"/>
      <c r="C193" s="182"/>
      <c r="D193" s="182"/>
      <c r="E193" s="182"/>
      <c r="F193" s="182"/>
      <c r="G193" s="182"/>
      <c r="H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  <c r="Z193" s="182"/>
      <c r="AA193" s="182"/>
    </row>
    <row r="194" spans="1:27" ht="12.75" customHeight="1">
      <c r="A194" s="182"/>
      <c r="B194" s="182"/>
      <c r="C194" s="182"/>
      <c r="D194" s="182"/>
      <c r="E194" s="182"/>
      <c r="F194" s="182"/>
      <c r="G194" s="182"/>
      <c r="H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  <c r="Z194" s="182"/>
      <c r="AA194" s="182"/>
    </row>
    <row r="195" spans="1:27" ht="12.75" customHeight="1">
      <c r="A195" s="182"/>
      <c r="B195" s="182"/>
      <c r="C195" s="182"/>
      <c r="D195" s="182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  <c r="Z195" s="182"/>
      <c r="AA195" s="182"/>
    </row>
    <row r="196" spans="1:27" ht="12.75" customHeight="1">
      <c r="A196" s="182"/>
      <c r="B196" s="182"/>
      <c r="C196" s="182"/>
      <c r="D196" s="182"/>
      <c r="E196" s="182"/>
      <c r="F196" s="182"/>
      <c r="G196" s="182"/>
      <c r="H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  <c r="Z196" s="182"/>
      <c r="AA196" s="182"/>
    </row>
    <row r="197" spans="1:27" ht="12.75" customHeight="1">
      <c r="A197" s="182"/>
      <c r="B197" s="182"/>
      <c r="C197" s="182"/>
      <c r="D197" s="182"/>
      <c r="E197" s="182"/>
      <c r="F197" s="182"/>
      <c r="G197" s="182"/>
      <c r="H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  <c r="Z197" s="182"/>
      <c r="AA197" s="182"/>
    </row>
    <row r="198" spans="1:27" ht="12.75" customHeight="1">
      <c r="A198" s="182"/>
      <c r="B198" s="182"/>
      <c r="C198" s="182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  <c r="Z198" s="182"/>
      <c r="AA198" s="182"/>
    </row>
    <row r="199" spans="1:27" ht="12.75" customHeight="1">
      <c r="A199" s="182"/>
      <c r="B199" s="182"/>
      <c r="C199" s="182"/>
      <c r="D199" s="182"/>
      <c r="E199" s="182"/>
      <c r="F199" s="182"/>
      <c r="G199" s="182"/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</row>
    <row r="200" spans="1:27" ht="12.75" customHeight="1">
      <c r="A200" s="182"/>
      <c r="B200" s="182"/>
      <c r="C200" s="182"/>
      <c r="D200" s="182"/>
      <c r="E200" s="182"/>
      <c r="F200" s="182"/>
      <c r="G200" s="182"/>
      <c r="H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  <c r="Z200" s="182"/>
      <c r="AA200" s="182"/>
    </row>
    <row r="201" spans="1:27" ht="12.75" customHeight="1">
      <c r="A201" s="182"/>
      <c r="B201" s="182"/>
      <c r="C201" s="182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  <c r="Z201" s="182"/>
      <c r="AA201" s="182"/>
    </row>
    <row r="202" spans="1:27" ht="12.75" customHeight="1">
      <c r="A202" s="182"/>
      <c r="B202" s="182"/>
      <c r="C202" s="182"/>
      <c r="D202" s="182"/>
      <c r="E202" s="182"/>
      <c r="F202" s="182"/>
      <c r="G202" s="182"/>
      <c r="H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  <c r="Z202" s="182"/>
      <c r="AA202" s="182"/>
    </row>
    <row r="203" spans="1:27" ht="12.75" customHeight="1">
      <c r="A203" s="182"/>
      <c r="B203" s="182"/>
      <c r="C203" s="182"/>
      <c r="D203" s="182"/>
      <c r="E203" s="182"/>
      <c r="F203" s="182"/>
      <c r="G203" s="182"/>
      <c r="H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  <c r="Z203" s="182"/>
      <c r="AA203" s="182"/>
    </row>
    <row r="204" spans="1:27" ht="12.75" customHeight="1">
      <c r="A204" s="182"/>
      <c r="B204" s="182"/>
      <c r="C204" s="182"/>
      <c r="D204" s="182"/>
      <c r="E204" s="182"/>
      <c r="F204" s="182"/>
      <c r="G204" s="182"/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  <c r="Z204" s="182"/>
      <c r="AA204" s="182"/>
    </row>
    <row r="205" spans="1:27" ht="12.75" customHeight="1">
      <c r="A205" s="182"/>
      <c r="B205" s="182"/>
      <c r="C205" s="182"/>
      <c r="D205" s="182"/>
      <c r="E205" s="182"/>
      <c r="F205" s="182"/>
      <c r="G205" s="182"/>
      <c r="H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  <c r="Z205" s="182"/>
      <c r="AA205" s="182"/>
    </row>
    <row r="206" spans="1:27" ht="12.75" customHeight="1">
      <c r="A206" s="182"/>
      <c r="B206" s="182"/>
      <c r="C206" s="182"/>
      <c r="D206" s="182"/>
      <c r="E206" s="182"/>
      <c r="F206" s="182"/>
      <c r="G206" s="182"/>
      <c r="H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  <c r="Z206" s="182"/>
      <c r="AA206" s="182"/>
    </row>
    <row r="207" spans="1:27" ht="12.75" customHeight="1">
      <c r="A207" s="182"/>
      <c r="B207" s="182"/>
      <c r="C207" s="182"/>
      <c r="D207" s="182"/>
      <c r="E207" s="182"/>
      <c r="F207" s="182"/>
      <c r="G207" s="182"/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  <c r="Z207" s="182"/>
      <c r="AA207" s="182"/>
    </row>
    <row r="208" spans="1:27" ht="12.75" customHeight="1">
      <c r="A208" s="182"/>
      <c r="B208" s="182"/>
      <c r="C208" s="182"/>
      <c r="D208" s="182"/>
      <c r="E208" s="182"/>
      <c r="F208" s="182"/>
      <c r="G208" s="182"/>
      <c r="H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  <c r="Z208" s="182"/>
      <c r="AA208" s="182"/>
    </row>
    <row r="209" spans="1:27" ht="12.75" customHeight="1">
      <c r="A209" s="182"/>
      <c r="B209" s="182"/>
      <c r="C209" s="182"/>
      <c r="D209" s="182"/>
      <c r="E209" s="182"/>
      <c r="F209" s="182"/>
      <c r="G209" s="182"/>
      <c r="H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  <c r="Z209" s="182"/>
      <c r="AA209" s="182"/>
    </row>
    <row r="210" spans="1:27" ht="12.75" customHeight="1">
      <c r="A210" s="182"/>
      <c r="B210" s="182"/>
      <c r="C210" s="182"/>
      <c r="D210" s="182"/>
      <c r="E210" s="182"/>
      <c r="F210" s="182"/>
      <c r="G210" s="182"/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  <c r="Z210" s="182"/>
      <c r="AA210" s="182"/>
    </row>
    <row r="211" spans="1:27" ht="12.75" customHeight="1">
      <c r="A211" s="182"/>
      <c r="B211" s="182"/>
      <c r="C211" s="182"/>
      <c r="D211" s="182"/>
      <c r="E211" s="182"/>
      <c r="F211" s="182"/>
      <c r="G211" s="182"/>
      <c r="H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  <c r="Z211" s="182"/>
      <c r="AA211" s="182"/>
    </row>
    <row r="212" spans="1:27" ht="12.75" customHeight="1">
      <c r="A212" s="182"/>
      <c r="B212" s="182"/>
      <c r="C212" s="182"/>
      <c r="D212" s="182"/>
      <c r="E212" s="182"/>
      <c r="F212" s="182"/>
      <c r="G212" s="182"/>
      <c r="H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  <c r="Z212" s="182"/>
      <c r="AA212" s="182"/>
    </row>
    <row r="213" spans="1:27" ht="12.75" customHeight="1">
      <c r="A213" s="182"/>
      <c r="B213" s="182"/>
      <c r="C213" s="182"/>
      <c r="D213" s="182"/>
      <c r="E213" s="182"/>
      <c r="F213" s="182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  <c r="Z213" s="182"/>
      <c r="AA213" s="182"/>
    </row>
    <row r="214" spans="1:27" ht="12.75" customHeight="1">
      <c r="A214" s="182"/>
      <c r="B214" s="182"/>
      <c r="C214" s="182"/>
      <c r="D214" s="182"/>
      <c r="E214" s="182"/>
      <c r="F214" s="182"/>
      <c r="G214" s="182"/>
      <c r="H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  <c r="Z214" s="182"/>
      <c r="AA214" s="182"/>
    </row>
    <row r="215" spans="1:27" ht="12.75" customHeight="1">
      <c r="A215" s="182"/>
      <c r="B215" s="182"/>
      <c r="C215" s="182"/>
      <c r="D215" s="182"/>
      <c r="E215" s="182"/>
      <c r="F215" s="182"/>
      <c r="G215" s="182"/>
      <c r="H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  <c r="Z215" s="182"/>
      <c r="AA215" s="182"/>
    </row>
    <row r="216" spans="1:27" ht="12.75" customHeight="1">
      <c r="A216" s="182"/>
      <c r="B216" s="182"/>
      <c r="C216" s="182"/>
      <c r="D216" s="182"/>
      <c r="E216" s="182"/>
      <c r="F216" s="182"/>
      <c r="G216" s="182"/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  <c r="Z216" s="182"/>
      <c r="AA216" s="182"/>
    </row>
    <row r="217" spans="1:27" ht="12.75" customHeight="1">
      <c r="A217" s="182"/>
      <c r="B217" s="182"/>
      <c r="C217" s="182"/>
      <c r="D217" s="182"/>
      <c r="E217" s="182"/>
      <c r="F217" s="182"/>
      <c r="G217" s="182"/>
      <c r="H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  <c r="Z217" s="182"/>
      <c r="AA217" s="182"/>
    </row>
    <row r="218" spans="1:27" ht="12.75" customHeight="1">
      <c r="A218" s="182"/>
      <c r="B218" s="182"/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  <c r="Z218" s="182"/>
      <c r="AA218" s="182"/>
    </row>
    <row r="219" spans="1:27" ht="12.75" customHeight="1">
      <c r="A219" s="182"/>
      <c r="B219" s="182"/>
      <c r="C219" s="182"/>
      <c r="D219" s="182"/>
      <c r="E219" s="182"/>
      <c r="F219" s="182"/>
      <c r="G219" s="182"/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  <c r="Z219" s="182"/>
      <c r="AA219" s="182"/>
    </row>
    <row r="220" spans="1:27" ht="12.75" customHeight="1">
      <c r="A220" s="182"/>
      <c r="B220" s="182"/>
      <c r="C220" s="182"/>
      <c r="D220" s="182"/>
      <c r="E220" s="182"/>
      <c r="F220" s="182"/>
      <c r="G220" s="182"/>
      <c r="H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  <c r="Z220" s="182"/>
      <c r="AA220" s="182"/>
    </row>
    <row r="221" spans="1:27" ht="12.75" customHeight="1">
      <c r="A221" s="182"/>
      <c r="B221" s="182"/>
      <c r="C221" s="182"/>
      <c r="D221" s="182"/>
      <c r="E221" s="182"/>
      <c r="F221" s="182"/>
      <c r="G221" s="182"/>
      <c r="H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  <c r="Z221" s="182"/>
      <c r="AA221" s="182"/>
    </row>
    <row r="222" spans="1:27" ht="12.75" customHeight="1">
      <c r="A222" s="182"/>
      <c r="B222" s="182"/>
      <c r="C222" s="182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  <c r="Z222" s="182"/>
      <c r="AA222" s="182"/>
    </row>
    <row r="223" spans="1:27" ht="12.75" customHeight="1">
      <c r="A223" s="182"/>
      <c r="B223" s="182"/>
      <c r="C223" s="182"/>
      <c r="D223" s="182"/>
      <c r="E223" s="182"/>
      <c r="F223" s="182"/>
      <c r="G223" s="182"/>
      <c r="H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</row>
    <row r="224" spans="1:27" ht="12.75" customHeight="1">
      <c r="A224" s="182"/>
      <c r="B224" s="182"/>
      <c r="C224" s="182"/>
      <c r="D224" s="182"/>
      <c r="E224" s="182"/>
      <c r="F224" s="182"/>
      <c r="G224" s="182"/>
      <c r="H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</row>
    <row r="225" spans="1:27" ht="12.75" customHeight="1">
      <c r="A225" s="182"/>
      <c r="B225" s="182"/>
      <c r="C225" s="182"/>
      <c r="D225" s="182"/>
      <c r="E225" s="182"/>
      <c r="F225" s="182"/>
      <c r="G225" s="182"/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</row>
    <row r="226" spans="1:27" ht="12.75" customHeight="1">
      <c r="A226" s="182"/>
      <c r="B226" s="182"/>
      <c r="C226" s="182"/>
      <c r="D226" s="182"/>
      <c r="E226" s="182"/>
      <c r="F226" s="182"/>
      <c r="G226" s="182"/>
      <c r="H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  <c r="Z226" s="182"/>
      <c r="AA226" s="182"/>
    </row>
    <row r="227" spans="1:27" ht="12.75" customHeight="1">
      <c r="A227" s="182"/>
      <c r="B227" s="182"/>
      <c r="C227" s="182"/>
      <c r="D227" s="182"/>
      <c r="E227" s="182"/>
      <c r="F227" s="182"/>
      <c r="G227" s="182"/>
      <c r="H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  <c r="Z227" s="182"/>
      <c r="AA227" s="182"/>
    </row>
    <row r="228" spans="1:27" ht="12.75" customHeight="1">
      <c r="A228" s="182"/>
      <c r="B228" s="182"/>
      <c r="C228" s="182"/>
      <c r="D228" s="182"/>
      <c r="E228" s="182"/>
      <c r="F228" s="182"/>
      <c r="G228" s="182"/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  <c r="Z228" s="182"/>
      <c r="AA228" s="182"/>
    </row>
    <row r="229" spans="1:27" ht="12.75" customHeight="1">
      <c r="A229" s="182"/>
      <c r="B229" s="182"/>
      <c r="C229" s="182"/>
      <c r="D229" s="182"/>
      <c r="E229" s="182"/>
      <c r="F229" s="182"/>
      <c r="G229" s="182"/>
      <c r="H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  <c r="Z229" s="182"/>
      <c r="AA229" s="182"/>
    </row>
    <row r="230" spans="1:27" ht="12.75" customHeight="1">
      <c r="A230" s="182"/>
      <c r="B230" s="182"/>
      <c r="C230" s="182"/>
      <c r="D230" s="182"/>
      <c r="E230" s="182"/>
      <c r="F230" s="182"/>
      <c r="G230" s="182"/>
      <c r="H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  <c r="Z230" s="182"/>
      <c r="AA230" s="182"/>
    </row>
    <row r="231" spans="1:27" ht="12.75" customHeight="1">
      <c r="A231" s="182"/>
      <c r="B231" s="182"/>
      <c r="C231" s="182"/>
      <c r="D231" s="182"/>
      <c r="E231" s="182"/>
      <c r="F231" s="182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  <c r="Z231" s="182"/>
      <c r="AA231" s="182"/>
    </row>
    <row r="232" spans="1:27" ht="12.75" customHeight="1">
      <c r="A232" s="182"/>
      <c r="B232" s="182"/>
      <c r="C232" s="182"/>
      <c r="D232" s="182"/>
      <c r="E232" s="182"/>
      <c r="F232" s="182"/>
      <c r="G232" s="182"/>
      <c r="H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  <c r="Z232" s="182"/>
      <c r="AA232" s="182"/>
    </row>
    <row r="233" spans="1:27" ht="12.75" customHeight="1">
      <c r="A233" s="182"/>
      <c r="B233" s="182"/>
      <c r="C233" s="182"/>
      <c r="D233" s="182"/>
      <c r="E233" s="182"/>
      <c r="F233" s="182"/>
      <c r="G233" s="182"/>
      <c r="H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  <c r="Z233" s="182"/>
      <c r="AA233" s="182"/>
    </row>
    <row r="234" spans="1:27" ht="12.75" customHeight="1">
      <c r="A234" s="182"/>
      <c r="B234" s="182"/>
      <c r="C234" s="182"/>
      <c r="D234" s="182"/>
      <c r="E234" s="18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  <c r="Z234" s="182"/>
      <c r="AA234" s="182"/>
    </row>
    <row r="235" spans="1:27" ht="12.75" customHeight="1">
      <c r="A235" s="182"/>
      <c r="B235" s="182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</row>
    <row r="236" spans="1:27" ht="12.75" customHeight="1">
      <c r="A236" s="182"/>
      <c r="B236" s="182"/>
      <c r="C236" s="182"/>
      <c r="D236" s="182"/>
      <c r="E236" s="182"/>
      <c r="F236" s="182"/>
      <c r="G236" s="182"/>
      <c r="H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  <c r="Z236" s="182"/>
      <c r="AA236" s="182"/>
    </row>
    <row r="237" spans="1:27" ht="12.75" customHeight="1">
      <c r="A237" s="182"/>
      <c r="B237" s="182"/>
      <c r="C237" s="182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  <c r="Z237" s="182"/>
      <c r="AA237" s="182"/>
    </row>
    <row r="238" spans="1:27" ht="12.75" customHeight="1">
      <c r="A238" s="182"/>
      <c r="B238" s="182"/>
      <c r="C238" s="182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</row>
    <row r="239" spans="1:27" ht="12.75" customHeight="1">
      <c r="A239" s="182"/>
      <c r="B239" s="182"/>
      <c r="C239" s="182"/>
      <c r="D239" s="182"/>
      <c r="E239" s="182"/>
      <c r="F239" s="182"/>
      <c r="G239" s="182"/>
      <c r="H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  <c r="Z239" s="182"/>
      <c r="AA239" s="182"/>
    </row>
    <row r="240" spans="1:27" ht="12.75" customHeight="1">
      <c r="A240" s="182"/>
      <c r="B240" s="182"/>
      <c r="C240" s="182"/>
      <c r="D240" s="182"/>
      <c r="E240" s="18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  <c r="Z240" s="182"/>
      <c r="AA240" s="182"/>
    </row>
    <row r="241" spans="1:27" ht="12.75" customHeight="1">
      <c r="A241" s="182"/>
      <c r="B241" s="182"/>
      <c r="C241" s="182"/>
      <c r="D241" s="182"/>
      <c r="E241" s="182"/>
      <c r="F241" s="182"/>
      <c r="G241" s="182"/>
      <c r="H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  <c r="Z241" s="182"/>
      <c r="AA241" s="182"/>
    </row>
    <row r="242" spans="1:27" ht="12.75" customHeight="1">
      <c r="A242" s="182"/>
      <c r="B242" s="182"/>
      <c r="C242" s="182"/>
      <c r="D242" s="182"/>
      <c r="E242" s="182"/>
      <c r="F242" s="182"/>
      <c r="G242" s="182"/>
      <c r="H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  <c r="Z242" s="182"/>
      <c r="AA242" s="182"/>
    </row>
    <row r="243" spans="1:27" ht="12.75" customHeight="1">
      <c r="A243" s="182"/>
      <c r="B243" s="182"/>
      <c r="C243" s="182"/>
      <c r="D243" s="182"/>
      <c r="E243" s="182"/>
      <c r="F243" s="182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  <c r="Z243" s="182"/>
      <c r="AA243" s="182"/>
    </row>
    <row r="244" spans="1:27" ht="12.75" customHeight="1">
      <c r="A244" s="182"/>
      <c r="B244" s="182"/>
      <c r="C244" s="182"/>
      <c r="D244" s="182"/>
      <c r="E244" s="182"/>
      <c r="F244" s="182"/>
      <c r="G244" s="182"/>
      <c r="H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  <c r="Z244" s="182"/>
      <c r="AA244" s="182"/>
    </row>
    <row r="245" spans="1:27" ht="12.75" customHeight="1">
      <c r="A245" s="182"/>
      <c r="B245" s="182"/>
      <c r="C245" s="182"/>
      <c r="D245" s="182"/>
      <c r="E245" s="182"/>
      <c r="F245" s="182"/>
      <c r="G245" s="182"/>
      <c r="H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  <c r="Z245" s="182"/>
      <c r="AA245" s="182"/>
    </row>
    <row r="246" spans="1:27" ht="12.75" customHeight="1">
      <c r="A246" s="182"/>
      <c r="B246" s="182"/>
      <c r="C246" s="182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  <c r="Z246" s="182"/>
      <c r="AA246" s="182"/>
    </row>
    <row r="247" spans="1:27" ht="12.75" customHeight="1">
      <c r="A247" s="182"/>
      <c r="B247" s="182"/>
      <c r="C247" s="182"/>
      <c r="D247" s="182"/>
      <c r="E247" s="182"/>
      <c r="F247" s="182"/>
      <c r="G247" s="182"/>
      <c r="H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  <c r="Z247" s="182"/>
      <c r="AA247" s="182"/>
    </row>
    <row r="248" spans="1:27" ht="12.75" customHeight="1">
      <c r="A248" s="182"/>
      <c r="B248" s="182"/>
      <c r="C248" s="182"/>
      <c r="D248" s="182"/>
      <c r="E248" s="182"/>
      <c r="F248" s="182"/>
      <c r="G248" s="182"/>
      <c r="H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  <c r="Z248" s="182"/>
      <c r="AA248" s="182"/>
    </row>
    <row r="249" spans="1:27" ht="12.75" customHeight="1">
      <c r="A249" s="182"/>
      <c r="B249" s="182"/>
      <c r="C249" s="182"/>
      <c r="D249" s="182"/>
      <c r="E249" s="18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  <c r="Z249" s="182"/>
      <c r="AA249" s="182"/>
    </row>
    <row r="250" spans="1:27" ht="12.75" customHeight="1">
      <c r="A250" s="182"/>
      <c r="B250" s="182"/>
      <c r="C250" s="182"/>
      <c r="D250" s="182"/>
      <c r="E250" s="182"/>
      <c r="F250" s="182"/>
      <c r="G250" s="182"/>
      <c r="H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  <c r="Z250" s="182"/>
      <c r="AA250" s="182"/>
    </row>
    <row r="251" spans="1:27" ht="12.75" customHeight="1">
      <c r="A251" s="182"/>
      <c r="B251" s="182"/>
      <c r="C251" s="182"/>
      <c r="D251" s="182"/>
      <c r="E251" s="182"/>
      <c r="F251" s="182"/>
      <c r="G251" s="182"/>
      <c r="H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  <c r="Z251" s="182"/>
      <c r="AA251" s="182"/>
    </row>
    <row r="252" spans="1:27" ht="12.75" customHeight="1">
      <c r="A252" s="182"/>
      <c r="B252" s="182"/>
      <c r="C252" s="182"/>
      <c r="D252" s="182"/>
      <c r="E252" s="182"/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  <c r="Z252" s="182"/>
      <c r="AA252" s="182"/>
    </row>
    <row r="253" spans="1:27" ht="12.75" customHeight="1">
      <c r="A253" s="182"/>
      <c r="B253" s="182"/>
      <c r="C253" s="182"/>
      <c r="D253" s="182"/>
      <c r="E253" s="182"/>
      <c r="F253" s="182"/>
      <c r="G253" s="182"/>
      <c r="H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  <c r="Z253" s="182"/>
      <c r="AA253" s="182"/>
    </row>
    <row r="254" spans="1:27" ht="12.75" customHeight="1">
      <c r="A254" s="182"/>
      <c r="B254" s="182"/>
      <c r="C254" s="182"/>
      <c r="D254" s="182"/>
      <c r="E254" s="182"/>
      <c r="F254" s="182"/>
      <c r="G254" s="182"/>
      <c r="H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  <c r="Z254" s="182"/>
      <c r="AA254" s="182"/>
    </row>
    <row r="255" spans="1:27" ht="12.75" customHeight="1">
      <c r="A255" s="182"/>
      <c r="B255" s="182"/>
      <c r="C255" s="182"/>
      <c r="D255" s="182"/>
      <c r="E255" s="182"/>
      <c r="F255" s="182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  <c r="Z255" s="182"/>
      <c r="AA255" s="182"/>
    </row>
    <row r="256" spans="1:27" ht="12.75" customHeight="1">
      <c r="A256" s="182"/>
      <c r="B256" s="182"/>
      <c r="C256" s="182"/>
      <c r="D256" s="182"/>
      <c r="E256" s="182"/>
      <c r="F256" s="182"/>
      <c r="G256" s="182"/>
      <c r="H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  <c r="Z256" s="182"/>
      <c r="AA256" s="182"/>
    </row>
    <row r="257" spans="1:27" ht="12.75" customHeight="1">
      <c r="A257" s="182"/>
      <c r="B257" s="182"/>
      <c r="C257" s="182"/>
      <c r="D257" s="182"/>
      <c r="E257" s="182"/>
      <c r="F257" s="182"/>
      <c r="G257" s="182"/>
      <c r="H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  <c r="Z257" s="182"/>
      <c r="AA257" s="182"/>
    </row>
    <row r="258" spans="1:27" ht="12.75" customHeight="1">
      <c r="A258" s="182"/>
      <c r="B258" s="182"/>
      <c r="C258" s="182"/>
      <c r="D258" s="182"/>
      <c r="E258" s="182"/>
      <c r="F258" s="182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  <c r="Z258" s="182"/>
      <c r="AA258" s="182"/>
    </row>
    <row r="259" spans="1:27" ht="12.75" customHeight="1">
      <c r="A259" s="182"/>
      <c r="B259" s="182"/>
      <c r="C259" s="182"/>
      <c r="D259" s="182"/>
      <c r="E259" s="182"/>
      <c r="F259" s="182"/>
      <c r="G259" s="182"/>
      <c r="H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  <c r="Z259" s="182"/>
      <c r="AA259" s="182"/>
    </row>
    <row r="260" spans="1:27" ht="12.75" customHeight="1">
      <c r="A260" s="182"/>
      <c r="B260" s="182"/>
      <c r="C260" s="182"/>
      <c r="D260" s="182"/>
      <c r="E260" s="182"/>
      <c r="F260" s="182"/>
      <c r="G260" s="182"/>
      <c r="H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  <c r="Z260" s="182"/>
      <c r="AA260" s="182"/>
    </row>
    <row r="261" spans="1:27" ht="12.75" customHeight="1">
      <c r="A261" s="182"/>
      <c r="B261" s="182"/>
      <c r="C261" s="182"/>
      <c r="D261" s="182"/>
      <c r="E261" s="182"/>
      <c r="F261" s="182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  <c r="Z261" s="182"/>
      <c r="AA261" s="182"/>
    </row>
    <row r="262" spans="1:27" ht="12.75" customHeight="1">
      <c r="A262" s="182"/>
      <c r="B262" s="182"/>
      <c r="C262" s="182"/>
      <c r="D262" s="182"/>
      <c r="E262" s="182"/>
      <c r="F262" s="182"/>
      <c r="G262" s="182"/>
      <c r="H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  <c r="Z262" s="182"/>
      <c r="AA262" s="182"/>
    </row>
    <row r="263" spans="1:27" ht="12.75" customHeight="1">
      <c r="A263" s="182"/>
      <c r="B263" s="182"/>
      <c r="C263" s="182"/>
      <c r="D263" s="182"/>
      <c r="E263" s="182"/>
      <c r="F263" s="182"/>
      <c r="G263" s="182"/>
      <c r="H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  <c r="Z263" s="182"/>
      <c r="AA263" s="182"/>
    </row>
    <row r="264" spans="1:27" ht="12.75" customHeight="1">
      <c r="A264" s="182"/>
      <c r="B264" s="182"/>
      <c r="C264" s="182"/>
      <c r="D264" s="182"/>
      <c r="E264" s="182"/>
      <c r="F264" s="182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  <c r="Z264" s="182"/>
      <c r="AA264" s="182"/>
    </row>
    <row r="265" spans="1:27" ht="12.75" customHeight="1">
      <c r="A265" s="182"/>
      <c r="B265" s="182"/>
      <c r="C265" s="182"/>
      <c r="D265" s="182"/>
      <c r="E265" s="182"/>
      <c r="F265" s="182"/>
      <c r="G265" s="182"/>
      <c r="H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  <c r="Z265" s="182"/>
      <c r="AA265" s="182"/>
    </row>
    <row r="266" spans="1:27" ht="12.75" customHeight="1">
      <c r="A266" s="182"/>
      <c r="B266" s="182"/>
      <c r="C266" s="182"/>
      <c r="D266" s="182"/>
      <c r="E266" s="182"/>
      <c r="F266" s="182"/>
      <c r="G266" s="182"/>
      <c r="H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  <c r="Z266" s="182"/>
      <c r="AA266" s="182"/>
    </row>
    <row r="267" spans="1:27" ht="12.75" customHeight="1">
      <c r="A267" s="182"/>
      <c r="B267" s="182"/>
      <c r="C267" s="182"/>
      <c r="D267" s="182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  <c r="Z267" s="182"/>
      <c r="AA267" s="182"/>
    </row>
    <row r="268" spans="1:27" ht="12.75" customHeight="1">
      <c r="A268" s="182"/>
      <c r="B268" s="182"/>
      <c r="C268" s="182"/>
      <c r="D268" s="182"/>
      <c r="E268" s="182"/>
      <c r="F268" s="182"/>
      <c r="G268" s="182"/>
      <c r="H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  <c r="Z268" s="182"/>
      <c r="AA268" s="182"/>
    </row>
    <row r="269" spans="1:27" ht="12.75" customHeight="1">
      <c r="A269" s="182"/>
      <c r="B269" s="182"/>
      <c r="C269" s="182"/>
      <c r="D269" s="182"/>
      <c r="E269" s="182"/>
      <c r="F269" s="182"/>
      <c r="G269" s="182"/>
      <c r="H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  <c r="Z269" s="182"/>
      <c r="AA269" s="182"/>
    </row>
    <row r="270" spans="1:27" ht="12.75" customHeight="1">
      <c r="A270" s="182"/>
      <c r="B270" s="182"/>
      <c r="C270" s="182"/>
      <c r="D270" s="182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  <c r="Z270" s="182"/>
      <c r="AA270" s="182"/>
    </row>
    <row r="271" spans="1:27" ht="12.75" customHeight="1">
      <c r="A271" s="182"/>
      <c r="B271" s="182"/>
      <c r="C271" s="182"/>
      <c r="D271" s="182"/>
      <c r="E271" s="182"/>
      <c r="F271" s="182"/>
      <c r="G271" s="182"/>
      <c r="H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  <c r="Z271" s="182"/>
      <c r="AA271" s="182"/>
    </row>
    <row r="272" spans="1:27" ht="12.75" customHeight="1">
      <c r="A272" s="182"/>
      <c r="B272" s="182"/>
      <c r="C272" s="182"/>
      <c r="D272" s="182"/>
      <c r="E272" s="182"/>
      <c r="F272" s="182"/>
      <c r="G272" s="182"/>
      <c r="H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  <c r="Z272" s="182"/>
      <c r="AA272" s="182"/>
    </row>
    <row r="273" spans="1:27" ht="12.75" customHeight="1">
      <c r="A273" s="182"/>
      <c r="B273" s="182"/>
      <c r="C273" s="182"/>
      <c r="D273" s="182"/>
      <c r="E273" s="182"/>
      <c r="F273" s="182"/>
      <c r="G273" s="182"/>
      <c r="H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  <c r="Z273" s="182"/>
      <c r="AA273" s="182"/>
    </row>
    <row r="274" spans="1:27" ht="12.75" customHeight="1">
      <c r="A274" s="182"/>
      <c r="B274" s="182"/>
      <c r="C274" s="182"/>
      <c r="D274" s="182"/>
      <c r="E274" s="182"/>
      <c r="F274" s="182"/>
      <c r="G274" s="182"/>
      <c r="H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  <c r="Z274" s="182"/>
      <c r="AA274" s="182"/>
    </row>
    <row r="275" spans="1:27" ht="12.75" customHeight="1">
      <c r="A275" s="182"/>
      <c r="B275" s="182"/>
      <c r="C275" s="182"/>
      <c r="D275" s="182"/>
      <c r="E275" s="182"/>
      <c r="F275" s="182"/>
      <c r="G275" s="182"/>
      <c r="H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  <c r="Z275" s="182"/>
      <c r="AA275" s="182"/>
    </row>
    <row r="276" spans="1:27" ht="12.75" customHeight="1">
      <c r="A276" s="182"/>
      <c r="B276" s="182"/>
      <c r="C276" s="182"/>
      <c r="D276" s="182"/>
      <c r="E276" s="182"/>
      <c r="F276" s="182"/>
      <c r="G276" s="182"/>
      <c r="H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  <c r="Z276" s="182"/>
      <c r="AA276" s="182"/>
    </row>
    <row r="277" spans="1:27" ht="12.75" customHeight="1">
      <c r="A277" s="182"/>
      <c r="B277" s="182"/>
      <c r="C277" s="182"/>
      <c r="D277" s="182"/>
      <c r="E277" s="182"/>
      <c r="F277" s="182"/>
      <c r="G277" s="182"/>
      <c r="H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  <c r="Z277" s="182"/>
      <c r="AA277" s="182"/>
    </row>
    <row r="278" spans="1:27" ht="12.75" customHeight="1">
      <c r="A278" s="182"/>
      <c r="B278" s="182"/>
      <c r="C278" s="182"/>
      <c r="D278" s="182"/>
      <c r="E278" s="182"/>
      <c r="F278" s="182"/>
      <c r="G278" s="182"/>
      <c r="H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  <c r="Z278" s="182"/>
      <c r="AA278" s="182"/>
    </row>
    <row r="279" spans="1:27" ht="12.75" customHeight="1">
      <c r="A279" s="182"/>
      <c r="B279" s="182"/>
      <c r="C279" s="182"/>
      <c r="D279" s="182"/>
      <c r="E279" s="182"/>
      <c r="F279" s="182"/>
      <c r="G279" s="182"/>
      <c r="H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  <c r="Z279" s="182"/>
      <c r="AA279" s="182"/>
    </row>
    <row r="280" spans="1:27" ht="12.75" customHeight="1">
      <c r="A280" s="182"/>
      <c r="B280" s="182"/>
      <c r="C280" s="182"/>
      <c r="D280" s="182"/>
      <c r="E280" s="182"/>
      <c r="F280" s="182"/>
      <c r="G280" s="182"/>
      <c r="H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  <c r="Z280" s="182"/>
      <c r="AA280" s="182"/>
    </row>
    <row r="281" spans="1:27" ht="12.75" customHeight="1">
      <c r="A281" s="182"/>
      <c r="B281" s="182"/>
      <c r="C281" s="182"/>
      <c r="D281" s="182"/>
      <c r="E281" s="182"/>
      <c r="F281" s="182"/>
      <c r="G281" s="182"/>
      <c r="H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  <c r="Z281" s="182"/>
      <c r="AA281" s="182"/>
    </row>
    <row r="282" spans="1:27" ht="12.75" customHeight="1">
      <c r="A282" s="182"/>
      <c r="B282" s="182"/>
      <c r="C282" s="182"/>
      <c r="D282" s="182"/>
      <c r="E282" s="182"/>
      <c r="F282" s="182"/>
      <c r="G282" s="182"/>
      <c r="H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  <c r="Z282" s="182"/>
      <c r="AA282" s="182"/>
    </row>
    <row r="283" spans="1:27" ht="12.75" customHeight="1">
      <c r="A283" s="182"/>
      <c r="B283" s="182"/>
      <c r="C283" s="182"/>
      <c r="D283" s="182"/>
      <c r="E283" s="182"/>
      <c r="F283" s="182"/>
      <c r="G283" s="182"/>
      <c r="H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  <c r="Z283" s="182"/>
      <c r="AA283" s="182"/>
    </row>
    <row r="284" spans="1:27" ht="12.75" customHeight="1">
      <c r="A284" s="182"/>
      <c r="B284" s="182"/>
      <c r="C284" s="182"/>
      <c r="D284" s="182"/>
      <c r="E284" s="182"/>
      <c r="F284" s="182"/>
      <c r="G284" s="182"/>
      <c r="H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  <c r="Z284" s="182"/>
      <c r="AA284" s="182"/>
    </row>
    <row r="285" spans="1:27" ht="12.75" customHeight="1">
      <c r="A285" s="182"/>
      <c r="B285" s="182"/>
      <c r="C285" s="182"/>
      <c r="D285" s="182"/>
      <c r="E285" s="182"/>
      <c r="F285" s="182"/>
      <c r="G285" s="182"/>
      <c r="H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  <c r="Z285" s="182"/>
      <c r="AA285" s="182"/>
    </row>
    <row r="286" spans="1:27" ht="12.75" customHeight="1">
      <c r="A286" s="182"/>
      <c r="B286" s="182"/>
      <c r="C286" s="182"/>
      <c r="D286" s="182"/>
      <c r="E286" s="182"/>
      <c r="F286" s="182"/>
      <c r="G286" s="182"/>
      <c r="H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  <c r="Z286" s="182"/>
      <c r="AA286" s="182"/>
    </row>
    <row r="287" spans="1:27" ht="12.75" customHeight="1">
      <c r="A287" s="182"/>
      <c r="B287" s="182"/>
      <c r="C287" s="182"/>
      <c r="D287" s="182"/>
      <c r="E287" s="182"/>
      <c r="F287" s="182"/>
      <c r="G287" s="182"/>
      <c r="H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  <c r="Z287" s="182"/>
      <c r="AA287" s="182"/>
    </row>
    <row r="288" spans="1:27" ht="12.75" customHeight="1">
      <c r="A288" s="182"/>
      <c r="B288" s="182"/>
      <c r="C288" s="182"/>
      <c r="D288" s="182"/>
      <c r="E288" s="182"/>
      <c r="F288" s="182"/>
      <c r="G288" s="182"/>
      <c r="H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  <c r="Z288" s="182"/>
      <c r="AA288" s="182"/>
    </row>
    <row r="289" spans="1:27" ht="12.75" customHeight="1">
      <c r="A289" s="182"/>
      <c r="B289" s="182"/>
      <c r="C289" s="182"/>
      <c r="D289" s="182"/>
      <c r="E289" s="182"/>
      <c r="F289" s="182"/>
      <c r="G289" s="182"/>
      <c r="H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  <c r="Z289" s="182"/>
      <c r="AA289" s="182"/>
    </row>
    <row r="290" spans="1:27" ht="12.75" customHeight="1">
      <c r="A290" s="182"/>
      <c r="B290" s="182"/>
      <c r="C290" s="182"/>
      <c r="D290" s="182"/>
      <c r="E290" s="182"/>
      <c r="F290" s="182"/>
      <c r="G290" s="182"/>
      <c r="H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  <c r="Z290" s="182"/>
      <c r="AA290" s="182"/>
    </row>
    <row r="291" spans="1:27" ht="12.75" customHeight="1">
      <c r="A291" s="182"/>
      <c r="B291" s="182"/>
      <c r="C291" s="182"/>
      <c r="D291" s="182"/>
      <c r="E291" s="182"/>
      <c r="F291" s="182"/>
      <c r="G291" s="182"/>
      <c r="H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  <c r="Z291" s="182"/>
      <c r="AA291" s="182"/>
    </row>
    <row r="292" spans="1:27" ht="12.75" customHeight="1">
      <c r="A292" s="182"/>
      <c r="B292" s="182"/>
      <c r="C292" s="182"/>
      <c r="D292" s="182"/>
      <c r="E292" s="182"/>
      <c r="F292" s="182"/>
      <c r="G292" s="182"/>
      <c r="H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  <c r="Z292" s="182"/>
      <c r="AA292" s="182"/>
    </row>
    <row r="293" spans="1:27" ht="12.75" customHeight="1">
      <c r="A293" s="182"/>
      <c r="B293" s="182"/>
      <c r="C293" s="182"/>
      <c r="D293" s="182"/>
      <c r="E293" s="182"/>
      <c r="F293" s="182"/>
      <c r="G293" s="182"/>
      <c r="H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  <c r="Z293" s="182"/>
      <c r="AA293" s="182"/>
    </row>
    <row r="294" spans="1:27" ht="12.75" customHeight="1">
      <c r="A294" s="182"/>
      <c r="B294" s="182"/>
      <c r="C294" s="182"/>
      <c r="D294" s="182"/>
      <c r="E294" s="182"/>
      <c r="F294" s="182"/>
      <c r="G294" s="182"/>
      <c r="H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  <c r="Z294" s="182"/>
      <c r="AA294" s="182"/>
    </row>
    <row r="295" spans="1:27" ht="12.75" customHeight="1">
      <c r="A295" s="182"/>
      <c r="B295" s="182"/>
      <c r="C295" s="182"/>
      <c r="D295" s="182"/>
      <c r="E295" s="182"/>
      <c r="F295" s="182"/>
      <c r="G295" s="182"/>
      <c r="H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  <c r="Z295" s="182"/>
      <c r="AA295" s="182"/>
    </row>
    <row r="296" spans="1:27" ht="12.75" customHeight="1">
      <c r="A296" s="182"/>
      <c r="B296" s="182"/>
      <c r="C296" s="182"/>
      <c r="D296" s="182"/>
      <c r="E296" s="182"/>
      <c r="F296" s="182"/>
      <c r="G296" s="182"/>
      <c r="H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  <c r="Z296" s="182"/>
      <c r="AA296" s="182"/>
    </row>
    <row r="297" spans="1:27" ht="12.75" customHeight="1">
      <c r="A297" s="182"/>
      <c r="B297" s="182"/>
      <c r="C297" s="182"/>
      <c r="D297" s="182"/>
      <c r="E297" s="182"/>
      <c r="F297" s="182"/>
      <c r="G297" s="182"/>
      <c r="H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  <c r="Z297" s="182"/>
      <c r="AA297" s="182"/>
    </row>
    <row r="298" spans="1:27" ht="12.75" customHeight="1">
      <c r="A298" s="182"/>
      <c r="B298" s="182"/>
      <c r="C298" s="182"/>
      <c r="D298" s="182"/>
      <c r="E298" s="182"/>
      <c r="F298" s="182"/>
      <c r="G298" s="182"/>
      <c r="H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  <c r="Z298" s="182"/>
      <c r="AA298" s="182"/>
    </row>
    <row r="299" spans="1:27" ht="12.75" customHeight="1">
      <c r="A299" s="182"/>
      <c r="B299" s="182"/>
      <c r="C299" s="182"/>
      <c r="D299" s="182"/>
      <c r="E299" s="182"/>
      <c r="F299" s="182"/>
      <c r="G299" s="182"/>
      <c r="H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  <c r="Z299" s="182"/>
      <c r="AA299" s="182"/>
    </row>
    <row r="300" spans="1:27" ht="12.75" customHeight="1">
      <c r="A300" s="182"/>
      <c r="B300" s="182"/>
      <c r="C300" s="182"/>
      <c r="D300" s="182"/>
      <c r="E300" s="182"/>
      <c r="F300" s="182"/>
      <c r="G300" s="182"/>
      <c r="H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  <c r="Z300" s="182"/>
      <c r="AA300" s="182"/>
    </row>
    <row r="301" spans="1:27" ht="12.75" customHeight="1">
      <c r="A301" s="182"/>
      <c r="B301" s="182"/>
      <c r="C301" s="182"/>
      <c r="D301" s="182"/>
      <c r="E301" s="182"/>
      <c r="F301" s="182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  <c r="Z301" s="182"/>
      <c r="AA301" s="182"/>
    </row>
    <row r="302" spans="1:27" ht="12.75" customHeight="1">
      <c r="A302" s="182"/>
      <c r="B302" s="182"/>
      <c r="C302" s="182"/>
      <c r="D302" s="182"/>
      <c r="E302" s="182"/>
      <c r="F302" s="182"/>
      <c r="G302" s="182"/>
      <c r="H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  <c r="Z302" s="182"/>
      <c r="AA302" s="182"/>
    </row>
    <row r="303" spans="1:27" ht="12.75" customHeight="1">
      <c r="A303" s="182"/>
      <c r="B303" s="182"/>
      <c r="C303" s="182"/>
      <c r="D303" s="182"/>
      <c r="E303" s="182"/>
      <c r="F303" s="182"/>
      <c r="G303" s="182"/>
      <c r="H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  <c r="Z303" s="182"/>
      <c r="AA303" s="182"/>
    </row>
    <row r="304" spans="1:27" ht="12.75" customHeight="1">
      <c r="A304" s="182"/>
      <c r="B304" s="182"/>
      <c r="C304" s="182"/>
      <c r="D304" s="182"/>
      <c r="E304" s="182"/>
      <c r="F304" s="182"/>
      <c r="G304" s="182"/>
      <c r="H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  <c r="Z304" s="182"/>
      <c r="AA304" s="182"/>
    </row>
    <row r="305" spans="1:27" ht="12.75" customHeight="1">
      <c r="A305" s="182"/>
      <c r="B305" s="182"/>
      <c r="C305" s="182"/>
      <c r="D305" s="182"/>
      <c r="E305" s="182"/>
      <c r="F305" s="182"/>
      <c r="G305" s="182"/>
      <c r="H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  <c r="Z305" s="182"/>
      <c r="AA305" s="182"/>
    </row>
    <row r="306" spans="1:27" ht="12.75" customHeight="1">
      <c r="A306" s="182"/>
      <c r="B306" s="182"/>
      <c r="C306" s="182"/>
      <c r="D306" s="182"/>
      <c r="E306" s="182"/>
      <c r="F306" s="182"/>
      <c r="G306" s="182"/>
      <c r="H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  <c r="Z306" s="182"/>
      <c r="AA306" s="182"/>
    </row>
    <row r="307" spans="1:27" ht="12.75" customHeight="1">
      <c r="A307" s="182"/>
      <c r="B307" s="182"/>
      <c r="C307" s="182"/>
      <c r="D307" s="182"/>
      <c r="E307" s="182"/>
      <c r="F307" s="182"/>
      <c r="G307" s="182"/>
      <c r="H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  <c r="Z307" s="182"/>
      <c r="AA307" s="182"/>
    </row>
    <row r="308" spans="1:27" ht="12.75" customHeight="1">
      <c r="A308" s="182"/>
      <c r="B308" s="182"/>
      <c r="C308" s="182"/>
      <c r="D308" s="182"/>
      <c r="E308" s="182"/>
      <c r="F308" s="182"/>
      <c r="G308" s="182"/>
      <c r="H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  <c r="Z308" s="182"/>
      <c r="AA308" s="182"/>
    </row>
    <row r="309" spans="1:27" ht="12.75" customHeight="1">
      <c r="A309" s="182"/>
      <c r="B309" s="182"/>
      <c r="C309" s="182"/>
      <c r="D309" s="182"/>
      <c r="E309" s="182"/>
      <c r="F309" s="182"/>
      <c r="G309" s="182"/>
      <c r="H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  <c r="Z309" s="182"/>
      <c r="AA309" s="182"/>
    </row>
    <row r="310" spans="1:27" ht="12.75" customHeight="1">
      <c r="A310" s="182"/>
      <c r="B310" s="182"/>
      <c r="C310" s="182"/>
      <c r="D310" s="182"/>
      <c r="E310" s="182"/>
      <c r="F310" s="182"/>
      <c r="G310" s="182"/>
      <c r="H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  <c r="Z310" s="182"/>
      <c r="AA310" s="182"/>
    </row>
    <row r="311" spans="1:27" ht="12.75" customHeight="1">
      <c r="A311" s="182"/>
      <c r="B311" s="182"/>
      <c r="C311" s="182"/>
      <c r="D311" s="182"/>
      <c r="E311" s="182"/>
      <c r="F311" s="182"/>
      <c r="G311" s="182"/>
      <c r="H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  <c r="Z311" s="182"/>
      <c r="AA311" s="182"/>
    </row>
    <row r="312" spans="1:27" ht="12.75" customHeight="1">
      <c r="A312" s="182"/>
      <c r="B312" s="182"/>
      <c r="C312" s="182"/>
      <c r="D312" s="182"/>
      <c r="E312" s="182"/>
      <c r="F312" s="182"/>
      <c r="G312" s="182"/>
      <c r="H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  <c r="Z312" s="182"/>
      <c r="AA312" s="182"/>
    </row>
    <row r="313" spans="1:27" ht="12.75" customHeight="1">
      <c r="A313" s="182"/>
      <c r="B313" s="182"/>
      <c r="C313" s="182"/>
      <c r="D313" s="182"/>
      <c r="E313" s="182"/>
      <c r="F313" s="182"/>
      <c r="G313" s="182"/>
      <c r="H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  <c r="Z313" s="182"/>
      <c r="AA313" s="182"/>
    </row>
    <row r="314" spans="1:27" ht="12.75" customHeight="1">
      <c r="A314" s="182"/>
      <c r="B314" s="182"/>
      <c r="C314" s="182"/>
      <c r="D314" s="182"/>
      <c r="E314" s="182"/>
      <c r="F314" s="182"/>
      <c r="G314" s="182"/>
      <c r="H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  <c r="Z314" s="182"/>
      <c r="AA314" s="182"/>
    </row>
    <row r="315" spans="1:27" ht="12.75" customHeight="1">
      <c r="A315" s="182"/>
      <c r="B315" s="182"/>
      <c r="C315" s="182"/>
      <c r="D315" s="182"/>
      <c r="E315" s="182"/>
      <c r="F315" s="182"/>
      <c r="G315" s="182"/>
      <c r="H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  <c r="Z315" s="182"/>
      <c r="AA315" s="182"/>
    </row>
    <row r="316" spans="1:27" ht="12.75" customHeight="1">
      <c r="A316" s="182"/>
      <c r="B316" s="182"/>
      <c r="C316" s="182"/>
      <c r="D316" s="182"/>
      <c r="E316" s="182"/>
      <c r="F316" s="182"/>
      <c r="G316" s="182"/>
      <c r="H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  <c r="Z316" s="182"/>
      <c r="AA316" s="182"/>
    </row>
    <row r="317" spans="1:27" ht="12.75" customHeight="1">
      <c r="A317" s="182"/>
      <c r="B317" s="182"/>
      <c r="C317" s="182"/>
      <c r="D317" s="182"/>
      <c r="E317" s="182"/>
      <c r="F317" s="182"/>
      <c r="G317" s="182"/>
      <c r="H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  <c r="Z317" s="182"/>
      <c r="AA317" s="182"/>
    </row>
    <row r="318" spans="1:27" ht="12.75" customHeight="1">
      <c r="A318" s="182"/>
      <c r="B318" s="182"/>
      <c r="C318" s="182"/>
      <c r="D318" s="182"/>
      <c r="E318" s="182"/>
      <c r="F318" s="182"/>
      <c r="G318" s="182"/>
      <c r="H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  <c r="Z318" s="182"/>
      <c r="AA318" s="182"/>
    </row>
    <row r="319" spans="1:27" ht="12.75" customHeight="1">
      <c r="A319" s="182"/>
      <c r="B319" s="182"/>
      <c r="C319" s="182"/>
      <c r="D319" s="182"/>
      <c r="E319" s="182"/>
      <c r="F319" s="182"/>
      <c r="G319" s="182"/>
      <c r="H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</row>
    <row r="320" spans="1:27" ht="12.75" customHeight="1">
      <c r="A320" s="182"/>
      <c r="B320" s="182"/>
      <c r="C320" s="182"/>
      <c r="D320" s="182"/>
      <c r="E320" s="182"/>
      <c r="F320" s="182"/>
      <c r="G320" s="182"/>
      <c r="H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</row>
    <row r="321" spans="1:27" ht="12.75" customHeight="1">
      <c r="A321" s="182"/>
      <c r="B321" s="182"/>
      <c r="C321" s="182"/>
      <c r="D321" s="182"/>
      <c r="E321" s="182"/>
      <c r="F321" s="182"/>
      <c r="G321" s="182"/>
      <c r="H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  <c r="Z321" s="182"/>
      <c r="AA321" s="182"/>
    </row>
    <row r="322" spans="1:27" ht="12.75" customHeight="1">
      <c r="A322" s="182"/>
      <c r="B322" s="182"/>
      <c r="C322" s="182"/>
      <c r="D322" s="182"/>
      <c r="E322" s="18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  <c r="Z322" s="182"/>
      <c r="AA322" s="182"/>
    </row>
    <row r="323" spans="1:27" ht="12.75" customHeight="1">
      <c r="A323" s="182"/>
      <c r="B323" s="182"/>
      <c r="C323" s="182"/>
      <c r="D323" s="182"/>
      <c r="E323" s="182"/>
      <c r="F323" s="182"/>
      <c r="G323" s="182"/>
      <c r="H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  <c r="Z323" s="182"/>
      <c r="AA323" s="182"/>
    </row>
    <row r="324" spans="1:27" ht="12.75" customHeight="1">
      <c r="A324" s="182"/>
      <c r="B324" s="182"/>
      <c r="C324" s="182"/>
      <c r="D324" s="182"/>
      <c r="E324" s="182"/>
      <c r="F324" s="182"/>
      <c r="G324" s="182"/>
      <c r="H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  <c r="Z324" s="182"/>
      <c r="AA324" s="182"/>
    </row>
    <row r="325" spans="1:27" ht="12.75" customHeight="1">
      <c r="A325" s="182"/>
      <c r="B325" s="182"/>
      <c r="C325" s="182"/>
      <c r="D325" s="182"/>
      <c r="E325" s="182"/>
      <c r="F325" s="182"/>
      <c r="G325" s="182"/>
      <c r="H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  <c r="Z325" s="182"/>
      <c r="AA325" s="182"/>
    </row>
    <row r="326" spans="1:27" ht="12.75" customHeight="1">
      <c r="A326" s="182"/>
      <c r="B326" s="182"/>
      <c r="C326" s="182"/>
      <c r="D326" s="182"/>
      <c r="E326" s="182"/>
      <c r="F326" s="182"/>
      <c r="G326" s="182"/>
      <c r="H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  <c r="Z326" s="182"/>
      <c r="AA326" s="182"/>
    </row>
    <row r="327" spans="1:27" ht="12.75" customHeight="1">
      <c r="A327" s="182"/>
      <c r="B327" s="182"/>
      <c r="C327" s="182"/>
      <c r="D327" s="182"/>
      <c r="E327" s="182"/>
      <c r="F327" s="182"/>
      <c r="G327" s="182"/>
      <c r="H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  <c r="Z327" s="182"/>
      <c r="AA327" s="182"/>
    </row>
    <row r="328" spans="1:27" ht="12.75" customHeight="1">
      <c r="A328" s="182"/>
      <c r="B328" s="182"/>
      <c r="C328" s="182"/>
      <c r="D328" s="182"/>
      <c r="E328" s="182"/>
      <c r="F328" s="182"/>
      <c r="G328" s="182"/>
      <c r="H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  <c r="Z328" s="182"/>
      <c r="AA328" s="182"/>
    </row>
    <row r="329" spans="1:27" ht="12.75" customHeight="1">
      <c r="A329" s="182"/>
      <c r="B329" s="182"/>
      <c r="C329" s="182"/>
      <c r="D329" s="182"/>
      <c r="E329" s="182"/>
      <c r="F329" s="182"/>
      <c r="G329" s="182"/>
      <c r="H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  <c r="Z329" s="182"/>
      <c r="AA329" s="182"/>
    </row>
    <row r="330" spans="1:27" ht="12.75" customHeight="1">
      <c r="A330" s="182"/>
      <c r="B330" s="182"/>
      <c r="C330" s="182"/>
      <c r="D330" s="182"/>
      <c r="E330" s="182"/>
      <c r="F330" s="182"/>
      <c r="G330" s="182"/>
      <c r="H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  <c r="Z330" s="182"/>
      <c r="AA330" s="182"/>
    </row>
    <row r="331" spans="1:27" ht="12.75" customHeight="1">
      <c r="A331" s="182"/>
      <c r="B331" s="182"/>
      <c r="C331" s="182"/>
      <c r="D331" s="182"/>
      <c r="E331" s="182"/>
      <c r="F331" s="182"/>
      <c r="G331" s="182"/>
      <c r="H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</row>
    <row r="332" spans="1:27" ht="12.75" customHeight="1">
      <c r="A332" s="182"/>
      <c r="B332" s="182"/>
      <c r="C332" s="182"/>
      <c r="D332" s="182"/>
      <c r="E332" s="182"/>
      <c r="F332" s="182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  <c r="Z332" s="182"/>
      <c r="AA332" s="182"/>
    </row>
    <row r="333" spans="1:27" ht="12.75" customHeight="1">
      <c r="A333" s="182"/>
      <c r="B333" s="182"/>
      <c r="C333" s="182"/>
      <c r="D333" s="182"/>
      <c r="E333" s="182"/>
      <c r="F333" s="182"/>
      <c r="G333" s="182"/>
      <c r="H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  <c r="Z333" s="182"/>
      <c r="AA333" s="182"/>
    </row>
    <row r="334" spans="1:27" ht="12.75" customHeight="1">
      <c r="A334" s="182"/>
      <c r="B334" s="182"/>
      <c r="C334" s="182"/>
      <c r="D334" s="182"/>
      <c r="E334" s="182"/>
      <c r="F334" s="182"/>
      <c r="G334" s="182"/>
      <c r="H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  <c r="Z334" s="182"/>
      <c r="AA334" s="182"/>
    </row>
    <row r="335" spans="1:27" ht="12.75" customHeight="1">
      <c r="A335" s="182"/>
      <c r="B335" s="182"/>
      <c r="C335" s="182"/>
      <c r="D335" s="182"/>
      <c r="E335" s="182"/>
      <c r="F335" s="182"/>
      <c r="G335" s="182"/>
      <c r="H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  <c r="Z335" s="182"/>
      <c r="AA335" s="182"/>
    </row>
    <row r="336" spans="1:27" ht="12.75" customHeight="1">
      <c r="A336" s="182"/>
      <c r="B336" s="182"/>
      <c r="C336" s="182"/>
      <c r="D336" s="182"/>
      <c r="E336" s="182"/>
      <c r="F336" s="182"/>
      <c r="G336" s="182"/>
      <c r="H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  <c r="Z336" s="182"/>
      <c r="AA336" s="182"/>
    </row>
    <row r="337" spans="1:27" ht="12.75" customHeight="1">
      <c r="A337" s="182"/>
      <c r="B337" s="182"/>
      <c r="C337" s="182"/>
      <c r="D337" s="182"/>
      <c r="E337" s="182"/>
      <c r="F337" s="182"/>
      <c r="G337" s="182"/>
      <c r="H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  <c r="Z337" s="182"/>
      <c r="AA337" s="182"/>
    </row>
    <row r="338" spans="1:27" ht="12.75" customHeight="1">
      <c r="A338" s="182"/>
      <c r="B338" s="182"/>
      <c r="C338" s="182"/>
      <c r="D338" s="182"/>
      <c r="E338" s="182"/>
      <c r="F338" s="182"/>
      <c r="G338" s="182"/>
      <c r="H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  <c r="Z338" s="182"/>
      <c r="AA338" s="182"/>
    </row>
    <row r="339" spans="1:27" ht="12.75" customHeight="1">
      <c r="A339" s="182"/>
      <c r="B339" s="182"/>
      <c r="C339" s="182"/>
      <c r="D339" s="182"/>
      <c r="E339" s="182"/>
      <c r="F339" s="182"/>
      <c r="G339" s="182"/>
      <c r="H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  <c r="Z339" s="182"/>
      <c r="AA339" s="182"/>
    </row>
    <row r="340" spans="1:27" ht="12.75" customHeight="1">
      <c r="A340" s="182"/>
      <c r="B340" s="182"/>
      <c r="C340" s="182"/>
      <c r="D340" s="182"/>
      <c r="E340" s="182"/>
      <c r="F340" s="182"/>
      <c r="G340" s="182"/>
      <c r="H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  <c r="Z340" s="182"/>
      <c r="AA340" s="182"/>
    </row>
    <row r="341" spans="1:27" ht="12.75" customHeight="1">
      <c r="A341" s="182"/>
      <c r="B341" s="182"/>
      <c r="C341" s="182"/>
      <c r="D341" s="182"/>
      <c r="E341" s="182"/>
      <c r="F341" s="182"/>
      <c r="G341" s="182"/>
      <c r="H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  <c r="Z341" s="182"/>
      <c r="AA341" s="182"/>
    </row>
    <row r="342" spans="1:27" ht="12.75" customHeight="1">
      <c r="A342" s="182"/>
      <c r="B342" s="182"/>
      <c r="C342" s="182"/>
      <c r="D342" s="182"/>
      <c r="E342" s="182"/>
      <c r="F342" s="182"/>
      <c r="G342" s="182"/>
      <c r="H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  <c r="Z342" s="182"/>
      <c r="AA342" s="182"/>
    </row>
    <row r="343" spans="1:27" ht="12.75" customHeight="1">
      <c r="A343" s="182"/>
      <c r="B343" s="182"/>
      <c r="C343" s="182"/>
      <c r="D343" s="182"/>
      <c r="E343" s="182"/>
      <c r="F343" s="182"/>
      <c r="G343" s="182"/>
      <c r="H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  <c r="Z343" s="182"/>
      <c r="AA343" s="182"/>
    </row>
    <row r="344" spans="1:27" ht="12.75" customHeight="1">
      <c r="A344" s="182"/>
      <c r="B344" s="182"/>
      <c r="C344" s="182"/>
      <c r="D344" s="182"/>
      <c r="E344" s="182"/>
      <c r="F344" s="182"/>
      <c r="G344" s="182"/>
      <c r="H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  <c r="Z344" s="182"/>
      <c r="AA344" s="182"/>
    </row>
    <row r="345" spans="1:27" ht="12.75" customHeight="1">
      <c r="A345" s="182"/>
      <c r="B345" s="182"/>
      <c r="C345" s="182"/>
      <c r="D345" s="182"/>
      <c r="E345" s="182"/>
      <c r="F345" s="182"/>
      <c r="G345" s="182"/>
      <c r="H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  <c r="Z345" s="182"/>
      <c r="AA345" s="182"/>
    </row>
    <row r="346" spans="1:27" ht="12.75" customHeight="1">
      <c r="A346" s="182"/>
      <c r="B346" s="182"/>
      <c r="C346" s="182"/>
      <c r="D346" s="182"/>
      <c r="E346" s="182"/>
      <c r="F346" s="182"/>
      <c r="G346" s="182"/>
      <c r="H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  <c r="Z346" s="182"/>
      <c r="AA346" s="182"/>
    </row>
    <row r="347" spans="1:27" ht="12.75" customHeight="1">
      <c r="A347" s="182"/>
      <c r="B347" s="182"/>
      <c r="C347" s="182"/>
      <c r="D347" s="182"/>
      <c r="E347" s="182"/>
      <c r="F347" s="182"/>
      <c r="G347" s="182"/>
      <c r="H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  <c r="Z347" s="182"/>
      <c r="AA347" s="182"/>
    </row>
    <row r="348" spans="1:27" ht="12.75" customHeight="1">
      <c r="A348" s="182"/>
      <c r="B348" s="182"/>
      <c r="C348" s="182"/>
      <c r="D348" s="182"/>
      <c r="E348" s="182"/>
      <c r="F348" s="182"/>
      <c r="G348" s="182"/>
      <c r="H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  <c r="Z348" s="182"/>
      <c r="AA348" s="182"/>
    </row>
    <row r="349" spans="1:27" ht="12.75" customHeight="1">
      <c r="A349" s="182"/>
      <c r="B349" s="182"/>
      <c r="C349" s="182"/>
      <c r="D349" s="182"/>
      <c r="E349" s="182"/>
      <c r="F349" s="182"/>
      <c r="G349" s="182"/>
      <c r="H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  <c r="Z349" s="182"/>
      <c r="AA349" s="182"/>
    </row>
    <row r="350" spans="1:27" ht="12.75" customHeight="1">
      <c r="A350" s="182"/>
      <c r="B350" s="182"/>
      <c r="C350" s="182"/>
      <c r="D350" s="182"/>
      <c r="E350" s="182"/>
      <c r="F350" s="182"/>
      <c r="G350" s="182"/>
      <c r="H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  <c r="Z350" s="182"/>
      <c r="AA350" s="182"/>
    </row>
    <row r="351" spans="1:27" ht="12.75" customHeight="1">
      <c r="A351" s="182"/>
      <c r="B351" s="182"/>
      <c r="C351" s="182"/>
      <c r="D351" s="182"/>
      <c r="E351" s="182"/>
      <c r="F351" s="182"/>
      <c r="G351" s="182"/>
      <c r="H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  <c r="Z351" s="182"/>
      <c r="AA351" s="182"/>
    </row>
    <row r="352" spans="1:27" ht="12.75" customHeight="1">
      <c r="A352" s="182"/>
      <c r="B352" s="182"/>
      <c r="C352" s="182"/>
      <c r="D352" s="182"/>
      <c r="E352" s="182"/>
      <c r="F352" s="182"/>
      <c r="G352" s="182"/>
      <c r="H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  <c r="Z352" s="182"/>
      <c r="AA352" s="182"/>
    </row>
    <row r="353" spans="1:27" ht="12.75" customHeight="1">
      <c r="A353" s="182"/>
      <c r="B353" s="182"/>
      <c r="C353" s="182"/>
      <c r="D353" s="182"/>
      <c r="E353" s="182"/>
      <c r="F353" s="182"/>
      <c r="G353" s="182"/>
      <c r="H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  <c r="Z353" s="182"/>
      <c r="AA353" s="182"/>
    </row>
    <row r="354" spans="1:27" ht="12.75" customHeight="1">
      <c r="A354" s="182"/>
      <c r="B354" s="182"/>
      <c r="C354" s="182"/>
      <c r="D354" s="182"/>
      <c r="E354" s="182"/>
      <c r="F354" s="182"/>
      <c r="G354" s="182"/>
      <c r="H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  <c r="Z354" s="182"/>
      <c r="AA354" s="182"/>
    </row>
    <row r="355" spans="1:27" ht="12.75" customHeight="1">
      <c r="A355" s="182"/>
      <c r="B355" s="182"/>
      <c r="C355" s="182"/>
      <c r="D355" s="182"/>
      <c r="E355" s="182"/>
      <c r="F355" s="182"/>
      <c r="G355" s="182"/>
      <c r="H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  <c r="Z355" s="182"/>
      <c r="AA355" s="182"/>
    </row>
    <row r="356" spans="1:27" ht="12.75" customHeight="1">
      <c r="A356" s="182"/>
      <c r="B356" s="182"/>
      <c r="C356" s="182"/>
      <c r="D356" s="182"/>
      <c r="E356" s="182"/>
      <c r="F356" s="182"/>
      <c r="G356" s="182"/>
      <c r="H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  <c r="Z356" s="182"/>
      <c r="AA356" s="182"/>
    </row>
    <row r="357" spans="1:27" ht="12.75" customHeight="1">
      <c r="A357" s="182"/>
      <c r="B357" s="182"/>
      <c r="C357" s="182"/>
      <c r="D357" s="182"/>
      <c r="E357" s="182"/>
      <c r="F357" s="182"/>
      <c r="G357" s="182"/>
      <c r="H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  <c r="Z357" s="182"/>
      <c r="AA357" s="182"/>
    </row>
    <row r="358" spans="1:27" ht="12.75" customHeight="1">
      <c r="A358" s="182"/>
      <c r="B358" s="182"/>
      <c r="C358" s="182"/>
      <c r="D358" s="182"/>
      <c r="E358" s="182"/>
      <c r="F358" s="182"/>
      <c r="G358" s="182"/>
      <c r="H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  <c r="Z358" s="182"/>
      <c r="AA358" s="182"/>
    </row>
    <row r="359" spans="1:27" ht="12.75" customHeight="1">
      <c r="A359" s="182"/>
      <c r="B359" s="182"/>
      <c r="C359" s="182"/>
      <c r="D359" s="182"/>
      <c r="E359" s="182"/>
      <c r="F359" s="182"/>
      <c r="G359" s="182"/>
      <c r="H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  <c r="Z359" s="182"/>
      <c r="AA359" s="182"/>
    </row>
    <row r="360" spans="1:27" ht="12.75" customHeight="1">
      <c r="A360" s="182"/>
      <c r="B360" s="182"/>
      <c r="C360" s="182"/>
      <c r="D360" s="182"/>
      <c r="E360" s="182"/>
      <c r="F360" s="182"/>
      <c r="G360" s="182"/>
      <c r="H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  <c r="Z360" s="182"/>
      <c r="AA360" s="182"/>
    </row>
    <row r="361" spans="1:27" ht="12.75" customHeight="1">
      <c r="A361" s="182"/>
      <c r="B361" s="182"/>
      <c r="C361" s="182"/>
      <c r="D361" s="182"/>
      <c r="E361" s="182"/>
      <c r="F361" s="182"/>
      <c r="G361" s="182"/>
      <c r="H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  <c r="Z361" s="182"/>
      <c r="AA361" s="182"/>
    </row>
    <row r="362" spans="1:27" ht="12.75" customHeight="1">
      <c r="A362" s="182"/>
      <c r="B362" s="182"/>
      <c r="C362" s="182"/>
      <c r="D362" s="182"/>
      <c r="E362" s="182"/>
      <c r="F362" s="182"/>
      <c r="G362" s="182"/>
      <c r="H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  <c r="Z362" s="182"/>
      <c r="AA362" s="182"/>
    </row>
    <row r="363" spans="1:27" ht="12.75" customHeight="1">
      <c r="A363" s="182"/>
      <c r="B363" s="182"/>
      <c r="C363" s="182"/>
      <c r="D363" s="182"/>
      <c r="E363" s="182"/>
      <c r="F363" s="182"/>
      <c r="G363" s="182"/>
      <c r="H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  <c r="Z363" s="182"/>
      <c r="AA363" s="182"/>
    </row>
    <row r="364" spans="1:27" ht="12.75" customHeight="1">
      <c r="A364" s="182"/>
      <c r="B364" s="182"/>
      <c r="C364" s="182"/>
      <c r="D364" s="182"/>
      <c r="E364" s="182"/>
      <c r="F364" s="182"/>
      <c r="G364" s="182"/>
      <c r="H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  <c r="Z364" s="182"/>
      <c r="AA364" s="182"/>
    </row>
    <row r="365" spans="1:27" ht="12.75" customHeight="1">
      <c r="A365" s="182"/>
      <c r="B365" s="182"/>
      <c r="C365" s="182"/>
      <c r="D365" s="182"/>
      <c r="E365" s="182"/>
      <c r="F365" s="182"/>
      <c r="G365" s="182"/>
      <c r="H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  <c r="Z365" s="182"/>
      <c r="AA365" s="182"/>
    </row>
    <row r="366" spans="1:27" ht="12.75" customHeight="1">
      <c r="A366" s="182"/>
      <c r="B366" s="182"/>
      <c r="C366" s="182"/>
      <c r="D366" s="182"/>
      <c r="E366" s="182"/>
      <c r="F366" s="182"/>
      <c r="G366" s="182"/>
      <c r="H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  <c r="Z366" s="182"/>
      <c r="AA366" s="182"/>
    </row>
    <row r="367" spans="1:27" ht="12.75" customHeight="1">
      <c r="A367" s="182"/>
      <c r="B367" s="182"/>
      <c r="C367" s="182"/>
      <c r="D367" s="182"/>
      <c r="E367" s="182"/>
      <c r="F367" s="182"/>
      <c r="G367" s="182"/>
      <c r="H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  <c r="Z367" s="182"/>
      <c r="AA367" s="182"/>
    </row>
    <row r="368" spans="1:27" ht="12.75" customHeight="1">
      <c r="A368" s="182"/>
      <c r="B368" s="182"/>
      <c r="C368" s="182"/>
      <c r="D368" s="182"/>
      <c r="E368" s="182"/>
      <c r="F368" s="182"/>
      <c r="G368" s="182"/>
      <c r="H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  <c r="Z368" s="182"/>
      <c r="AA368" s="182"/>
    </row>
    <row r="369" spans="1:27" ht="12.75" customHeight="1">
      <c r="A369" s="182"/>
      <c r="B369" s="182"/>
      <c r="C369" s="182"/>
      <c r="D369" s="182"/>
      <c r="E369" s="182"/>
      <c r="F369" s="182"/>
      <c r="G369" s="182"/>
      <c r="H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  <c r="Z369" s="182"/>
      <c r="AA369" s="182"/>
    </row>
    <row r="370" spans="1:27" ht="12.75" customHeight="1">
      <c r="A370" s="182"/>
      <c r="B370" s="182"/>
      <c r="C370" s="182"/>
      <c r="D370" s="182"/>
      <c r="E370" s="182"/>
      <c r="F370" s="182"/>
      <c r="G370" s="182"/>
      <c r="H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  <c r="Z370" s="182"/>
      <c r="AA370" s="182"/>
    </row>
    <row r="371" spans="1:27" ht="12.75" customHeight="1">
      <c r="A371" s="182"/>
      <c r="B371" s="182"/>
      <c r="C371" s="182"/>
      <c r="D371" s="182"/>
      <c r="E371" s="182"/>
      <c r="F371" s="182"/>
      <c r="G371" s="182"/>
      <c r="H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  <c r="Z371" s="182"/>
      <c r="AA371" s="182"/>
    </row>
    <row r="372" spans="1:27" ht="12.75" customHeight="1">
      <c r="A372" s="182"/>
      <c r="B372" s="182"/>
      <c r="C372" s="182"/>
      <c r="D372" s="182"/>
      <c r="E372" s="182"/>
      <c r="F372" s="182"/>
      <c r="G372" s="182"/>
      <c r="H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  <c r="Z372" s="182"/>
      <c r="AA372" s="182"/>
    </row>
    <row r="373" spans="1:27" ht="12.75" customHeight="1">
      <c r="A373" s="182"/>
      <c r="B373" s="182"/>
      <c r="C373" s="182"/>
      <c r="D373" s="182"/>
      <c r="E373" s="182"/>
      <c r="F373" s="182"/>
      <c r="G373" s="182"/>
      <c r="H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  <c r="Z373" s="182"/>
      <c r="AA373" s="182"/>
    </row>
    <row r="374" spans="1:27" ht="12.75" customHeight="1">
      <c r="A374" s="182"/>
      <c r="B374" s="182"/>
      <c r="C374" s="182"/>
      <c r="D374" s="182"/>
      <c r="E374" s="182"/>
      <c r="F374" s="182"/>
      <c r="G374" s="182"/>
      <c r="H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  <c r="Z374" s="182"/>
      <c r="AA374" s="182"/>
    </row>
    <row r="375" spans="1:27" ht="12.75" customHeight="1">
      <c r="A375" s="182"/>
      <c r="B375" s="182"/>
      <c r="C375" s="182"/>
      <c r="D375" s="182"/>
      <c r="E375" s="182"/>
      <c r="F375" s="182"/>
      <c r="G375" s="182"/>
      <c r="H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  <c r="Z375" s="182"/>
      <c r="AA375" s="182"/>
    </row>
    <row r="376" spans="1:27" ht="12.75" customHeight="1">
      <c r="A376" s="182"/>
      <c r="B376" s="182"/>
      <c r="C376" s="182"/>
      <c r="D376" s="182"/>
      <c r="E376" s="182"/>
      <c r="F376" s="182"/>
      <c r="G376" s="182"/>
      <c r="H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  <c r="Z376" s="182"/>
      <c r="AA376" s="182"/>
    </row>
    <row r="377" spans="1:27" ht="12.75" customHeight="1">
      <c r="A377" s="182"/>
      <c r="B377" s="182"/>
      <c r="C377" s="182"/>
      <c r="D377" s="182"/>
      <c r="E377" s="182"/>
      <c r="F377" s="182"/>
      <c r="G377" s="182"/>
      <c r="H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  <c r="Z377" s="182"/>
      <c r="AA377" s="182"/>
    </row>
    <row r="378" spans="1:27" ht="12.75" customHeight="1">
      <c r="A378" s="182"/>
      <c r="B378" s="182"/>
      <c r="C378" s="182"/>
      <c r="D378" s="182"/>
      <c r="E378" s="182"/>
      <c r="F378" s="182"/>
      <c r="G378" s="182"/>
      <c r="H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  <c r="Z378" s="182"/>
      <c r="AA378" s="182"/>
    </row>
    <row r="379" spans="1:27" ht="12.75" customHeight="1">
      <c r="A379" s="182"/>
      <c r="B379" s="182"/>
      <c r="C379" s="182"/>
      <c r="D379" s="182"/>
      <c r="E379" s="182"/>
      <c r="F379" s="182"/>
      <c r="G379" s="182"/>
      <c r="H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  <c r="Z379" s="182"/>
      <c r="AA379" s="182"/>
    </row>
    <row r="380" spans="1:27" ht="12.75" customHeight="1">
      <c r="A380" s="182"/>
      <c r="B380" s="182"/>
      <c r="C380" s="182"/>
      <c r="D380" s="182"/>
      <c r="E380" s="182"/>
      <c r="F380" s="182"/>
      <c r="G380" s="182"/>
      <c r="H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  <c r="Z380" s="182"/>
      <c r="AA380" s="182"/>
    </row>
    <row r="381" spans="1:27" ht="12.75" customHeight="1">
      <c r="A381" s="182"/>
      <c r="B381" s="182"/>
      <c r="C381" s="182"/>
      <c r="D381" s="182"/>
      <c r="E381" s="182"/>
      <c r="F381" s="182"/>
      <c r="G381" s="182"/>
      <c r="H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  <c r="Z381" s="182"/>
      <c r="AA381" s="182"/>
    </row>
    <row r="382" spans="1:27" ht="12.75" customHeight="1">
      <c r="A382" s="182"/>
      <c r="B382" s="182"/>
      <c r="C382" s="182"/>
      <c r="D382" s="182"/>
      <c r="E382" s="182"/>
      <c r="F382" s="182"/>
      <c r="G382" s="182"/>
      <c r="H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  <c r="Z382" s="182"/>
      <c r="AA382" s="182"/>
    </row>
    <row r="383" spans="1:27" ht="12.75" customHeight="1">
      <c r="A383" s="182"/>
      <c r="B383" s="182"/>
      <c r="C383" s="182"/>
      <c r="D383" s="182"/>
      <c r="E383" s="182"/>
      <c r="F383" s="182"/>
      <c r="G383" s="182"/>
      <c r="H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  <c r="Z383" s="182"/>
      <c r="AA383" s="182"/>
    </row>
    <row r="384" spans="1:27" ht="12.75" customHeight="1">
      <c r="A384" s="182"/>
      <c r="B384" s="182"/>
      <c r="C384" s="182"/>
      <c r="D384" s="182"/>
      <c r="E384" s="182"/>
      <c r="F384" s="182"/>
      <c r="G384" s="182"/>
      <c r="H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  <c r="Z384" s="182"/>
      <c r="AA384" s="182"/>
    </row>
    <row r="385" spans="1:27" ht="12.75" customHeight="1">
      <c r="A385" s="182"/>
      <c r="B385" s="182"/>
      <c r="C385" s="182"/>
      <c r="D385" s="182"/>
      <c r="E385" s="182"/>
      <c r="F385" s="182"/>
      <c r="G385" s="182"/>
      <c r="H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  <c r="Z385" s="182"/>
      <c r="AA385" s="182"/>
    </row>
    <row r="386" spans="1:27" ht="12.75" customHeight="1">
      <c r="A386" s="182"/>
      <c r="B386" s="182"/>
      <c r="C386" s="182"/>
      <c r="D386" s="182"/>
      <c r="E386" s="182"/>
      <c r="F386" s="182"/>
      <c r="G386" s="182"/>
      <c r="H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  <c r="Z386" s="182"/>
      <c r="AA386" s="182"/>
    </row>
    <row r="387" spans="1:27" ht="12.75" customHeight="1">
      <c r="A387" s="182"/>
      <c r="B387" s="182"/>
      <c r="C387" s="182"/>
      <c r="D387" s="182"/>
      <c r="E387" s="182"/>
      <c r="F387" s="182"/>
      <c r="G387" s="182"/>
      <c r="H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  <c r="Z387" s="182"/>
      <c r="AA387" s="182"/>
    </row>
    <row r="388" spans="1:27" ht="12.75" customHeight="1">
      <c r="A388" s="182"/>
      <c r="B388" s="182"/>
      <c r="C388" s="182"/>
      <c r="D388" s="182"/>
      <c r="E388" s="182"/>
      <c r="F388" s="182"/>
      <c r="G388" s="182"/>
      <c r="H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  <c r="Z388" s="182"/>
      <c r="AA388" s="182"/>
    </row>
    <row r="389" spans="1:27" ht="12.75" customHeight="1">
      <c r="A389" s="182"/>
      <c r="B389" s="182"/>
      <c r="C389" s="182"/>
      <c r="D389" s="182"/>
      <c r="E389" s="182"/>
      <c r="F389" s="182"/>
      <c r="G389" s="182"/>
      <c r="H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  <c r="Z389" s="182"/>
      <c r="AA389" s="182"/>
    </row>
    <row r="390" spans="1:27" ht="12.75" customHeight="1">
      <c r="A390" s="182"/>
      <c r="B390" s="182"/>
      <c r="C390" s="182"/>
      <c r="D390" s="182"/>
      <c r="E390" s="182"/>
      <c r="F390" s="182"/>
      <c r="G390" s="182"/>
      <c r="H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  <c r="Z390" s="182"/>
      <c r="AA390" s="182"/>
    </row>
    <row r="391" spans="1:27" ht="12.75" customHeight="1">
      <c r="A391" s="182"/>
      <c r="B391" s="182"/>
      <c r="C391" s="182"/>
      <c r="D391" s="182"/>
      <c r="E391" s="182"/>
      <c r="F391" s="182"/>
      <c r="G391" s="182"/>
      <c r="H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  <c r="Z391" s="182"/>
      <c r="AA391" s="182"/>
    </row>
    <row r="392" spans="1:27" ht="12.75" customHeight="1">
      <c r="A392" s="182"/>
      <c r="B392" s="182"/>
      <c r="C392" s="182"/>
      <c r="D392" s="182"/>
      <c r="E392" s="182"/>
      <c r="F392" s="182"/>
      <c r="G392" s="182"/>
      <c r="H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  <c r="Z392" s="182"/>
      <c r="AA392" s="182"/>
    </row>
    <row r="393" spans="1:27" ht="12.75" customHeight="1">
      <c r="A393" s="182"/>
      <c r="B393" s="182"/>
      <c r="C393" s="182"/>
      <c r="D393" s="182"/>
      <c r="E393" s="182"/>
      <c r="F393" s="182"/>
      <c r="G393" s="182"/>
      <c r="H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  <c r="Z393" s="182"/>
      <c r="AA393" s="182"/>
    </row>
    <row r="394" spans="1:27" ht="12.75" customHeight="1">
      <c r="A394" s="182"/>
      <c r="B394" s="182"/>
      <c r="C394" s="182"/>
      <c r="D394" s="182"/>
      <c r="E394" s="182"/>
      <c r="F394" s="182"/>
      <c r="G394" s="182"/>
      <c r="H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  <c r="Z394" s="182"/>
      <c r="AA394" s="182"/>
    </row>
    <row r="395" spans="1:27" ht="12.75" customHeight="1">
      <c r="A395" s="182"/>
      <c r="B395" s="182"/>
      <c r="C395" s="182"/>
      <c r="D395" s="182"/>
      <c r="E395" s="182"/>
      <c r="F395" s="182"/>
      <c r="G395" s="182"/>
      <c r="H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  <c r="Z395" s="182"/>
      <c r="AA395" s="182"/>
    </row>
    <row r="396" spans="1:27" ht="12.75" customHeight="1">
      <c r="A396" s="182"/>
      <c r="B396" s="182"/>
      <c r="C396" s="182"/>
      <c r="D396" s="182"/>
      <c r="E396" s="182"/>
      <c r="F396" s="182"/>
      <c r="G396" s="182"/>
      <c r="H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  <c r="Z396" s="182"/>
      <c r="AA396" s="182"/>
    </row>
    <row r="397" spans="1:27" ht="12.75" customHeight="1">
      <c r="A397" s="182"/>
      <c r="B397" s="182"/>
      <c r="C397" s="182"/>
      <c r="D397" s="182"/>
      <c r="E397" s="182"/>
      <c r="F397" s="182"/>
      <c r="G397" s="182"/>
      <c r="H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  <c r="Z397" s="182"/>
      <c r="AA397" s="182"/>
    </row>
    <row r="398" spans="1:27" ht="12.75" customHeight="1">
      <c r="A398" s="182"/>
      <c r="B398" s="182"/>
      <c r="C398" s="182"/>
      <c r="D398" s="182"/>
      <c r="E398" s="182"/>
      <c r="F398" s="182"/>
      <c r="G398" s="182"/>
      <c r="H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  <c r="Z398" s="182"/>
      <c r="AA398" s="182"/>
    </row>
    <row r="399" spans="1:27" ht="12.75" customHeight="1">
      <c r="A399" s="182"/>
      <c r="B399" s="182"/>
      <c r="C399" s="182"/>
      <c r="D399" s="182"/>
      <c r="E399" s="182"/>
      <c r="F399" s="182"/>
      <c r="G399" s="182"/>
      <c r="H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  <c r="Z399" s="182"/>
      <c r="AA399" s="182"/>
    </row>
    <row r="400" spans="1:27" ht="12.75" customHeight="1">
      <c r="A400" s="182"/>
      <c r="B400" s="182"/>
      <c r="C400" s="182"/>
      <c r="D400" s="182"/>
      <c r="E400" s="182"/>
      <c r="F400" s="182"/>
      <c r="G400" s="182"/>
      <c r="H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  <c r="Z400" s="182"/>
      <c r="AA400" s="182"/>
    </row>
    <row r="401" spans="1:27" ht="12.75" customHeight="1">
      <c r="A401" s="182"/>
      <c r="B401" s="182"/>
      <c r="C401" s="182"/>
      <c r="D401" s="182"/>
      <c r="E401" s="182"/>
      <c r="F401" s="182"/>
      <c r="G401" s="182"/>
      <c r="H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  <c r="Z401" s="182"/>
      <c r="AA401" s="182"/>
    </row>
    <row r="402" spans="1:27" ht="12.75" customHeight="1">
      <c r="A402" s="182"/>
      <c r="B402" s="182"/>
      <c r="C402" s="182"/>
      <c r="D402" s="182"/>
      <c r="E402" s="182"/>
      <c r="F402" s="182"/>
      <c r="G402" s="182"/>
      <c r="H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  <c r="Z402" s="182"/>
      <c r="AA402" s="182"/>
    </row>
    <row r="403" spans="1:27" ht="12.75" customHeight="1">
      <c r="A403" s="182"/>
      <c r="B403" s="182"/>
      <c r="C403" s="182"/>
      <c r="D403" s="182"/>
      <c r="E403" s="182"/>
      <c r="F403" s="182"/>
      <c r="G403" s="182"/>
      <c r="H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  <c r="Z403" s="182"/>
      <c r="AA403" s="182"/>
    </row>
    <row r="404" spans="1:27" ht="12.75" customHeight="1">
      <c r="A404" s="182"/>
      <c r="B404" s="182"/>
      <c r="C404" s="182"/>
      <c r="D404" s="182"/>
      <c r="E404" s="182"/>
      <c r="F404" s="182"/>
      <c r="G404" s="182"/>
      <c r="H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  <c r="Z404" s="182"/>
      <c r="AA404" s="182"/>
    </row>
    <row r="405" spans="1:27" ht="12.75" customHeight="1">
      <c r="A405" s="182"/>
      <c r="B405" s="182"/>
      <c r="C405" s="182"/>
      <c r="D405" s="182"/>
      <c r="E405" s="182"/>
      <c r="F405" s="182"/>
      <c r="G405" s="182"/>
      <c r="H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  <c r="Z405" s="182"/>
      <c r="AA405" s="182"/>
    </row>
    <row r="406" spans="1:27" ht="12.75" customHeight="1">
      <c r="A406" s="182"/>
      <c r="B406" s="182"/>
      <c r="C406" s="182"/>
      <c r="D406" s="182"/>
      <c r="E406" s="182"/>
      <c r="F406" s="182"/>
      <c r="G406" s="182"/>
      <c r="H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  <c r="Z406" s="182"/>
      <c r="AA406" s="182"/>
    </row>
    <row r="407" spans="1:27" ht="12.75" customHeight="1">
      <c r="A407" s="182"/>
      <c r="B407" s="182"/>
      <c r="C407" s="182"/>
      <c r="D407" s="182"/>
      <c r="E407" s="182"/>
      <c r="F407" s="182"/>
      <c r="G407" s="182"/>
      <c r="H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  <c r="Z407" s="182"/>
      <c r="AA407" s="182"/>
    </row>
    <row r="408" spans="1:27" ht="12.75" customHeight="1">
      <c r="A408" s="182"/>
      <c r="B408" s="182"/>
      <c r="C408" s="182"/>
      <c r="D408" s="182"/>
      <c r="E408" s="182"/>
      <c r="F408" s="182"/>
      <c r="G408" s="182"/>
      <c r="H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  <c r="Z408" s="182"/>
      <c r="AA408" s="182"/>
    </row>
    <row r="409" spans="1:27" ht="12.75" customHeight="1">
      <c r="A409" s="182"/>
      <c r="B409" s="182"/>
      <c r="C409" s="182"/>
      <c r="D409" s="182"/>
      <c r="E409" s="182"/>
      <c r="F409" s="182"/>
      <c r="G409" s="182"/>
      <c r="H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  <c r="Z409" s="182"/>
      <c r="AA409" s="182"/>
    </row>
    <row r="410" spans="1:27" ht="12.75" customHeight="1">
      <c r="A410" s="182"/>
      <c r="B410" s="182"/>
      <c r="C410" s="182"/>
      <c r="D410" s="182"/>
      <c r="E410" s="182"/>
      <c r="F410" s="182"/>
      <c r="G410" s="182"/>
      <c r="H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  <c r="Z410" s="182"/>
      <c r="AA410" s="182"/>
    </row>
    <row r="411" spans="1:27" ht="12.75" customHeight="1">
      <c r="A411" s="182"/>
      <c r="B411" s="182"/>
      <c r="C411" s="182"/>
      <c r="D411" s="182"/>
      <c r="E411" s="182"/>
      <c r="F411" s="182"/>
      <c r="G411" s="182"/>
      <c r="H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  <c r="Z411" s="182"/>
      <c r="AA411" s="182"/>
    </row>
    <row r="412" spans="1:27" ht="12.75" customHeight="1">
      <c r="A412" s="182"/>
      <c r="B412" s="182"/>
      <c r="C412" s="182"/>
      <c r="D412" s="182"/>
      <c r="E412" s="182"/>
      <c r="F412" s="182"/>
      <c r="G412" s="182"/>
      <c r="H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  <c r="Z412" s="182"/>
      <c r="AA412" s="182"/>
    </row>
    <row r="413" spans="1:27" ht="12.75" customHeight="1">
      <c r="A413" s="182"/>
      <c r="B413" s="182"/>
      <c r="C413" s="182"/>
      <c r="D413" s="182"/>
      <c r="E413" s="182"/>
      <c r="F413" s="182"/>
      <c r="G413" s="182"/>
      <c r="H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  <c r="Z413" s="182"/>
      <c r="AA413" s="182"/>
    </row>
    <row r="414" spans="1:27" ht="12.75" customHeight="1">
      <c r="A414" s="182"/>
      <c r="B414" s="182"/>
      <c r="C414" s="182"/>
      <c r="D414" s="182"/>
      <c r="E414" s="182"/>
      <c r="F414" s="182"/>
      <c r="G414" s="182"/>
      <c r="H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  <c r="Z414" s="182"/>
      <c r="AA414" s="182"/>
    </row>
    <row r="415" spans="1:27" ht="12.75" customHeight="1">
      <c r="A415" s="182"/>
      <c r="B415" s="182"/>
      <c r="C415" s="182"/>
      <c r="D415" s="182"/>
      <c r="E415" s="182"/>
      <c r="F415" s="182"/>
      <c r="G415" s="182"/>
      <c r="H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  <c r="Z415" s="182"/>
      <c r="AA415" s="182"/>
    </row>
    <row r="416" spans="1:27" ht="12.75" customHeight="1">
      <c r="A416" s="182"/>
      <c r="B416" s="182"/>
      <c r="C416" s="182"/>
      <c r="D416" s="182"/>
      <c r="E416" s="182"/>
      <c r="F416" s="182"/>
      <c r="G416" s="182"/>
      <c r="H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  <c r="Z416" s="182"/>
      <c r="AA416" s="182"/>
    </row>
    <row r="417" spans="1:27" ht="12.75" customHeight="1">
      <c r="A417" s="182"/>
      <c r="B417" s="182"/>
      <c r="C417" s="182"/>
      <c r="D417" s="182"/>
      <c r="E417" s="182"/>
      <c r="F417" s="182"/>
      <c r="G417" s="182"/>
      <c r="H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  <c r="Z417" s="182"/>
      <c r="AA417" s="182"/>
    </row>
    <row r="418" spans="1:27" ht="12.75" customHeight="1">
      <c r="A418" s="182"/>
      <c r="B418" s="182"/>
      <c r="C418" s="182"/>
      <c r="D418" s="182"/>
      <c r="E418" s="182"/>
      <c r="F418" s="182"/>
      <c r="G418" s="182"/>
      <c r="H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  <c r="Z418" s="182"/>
      <c r="AA418" s="182"/>
    </row>
    <row r="419" spans="1:27" ht="12.75" customHeight="1">
      <c r="A419" s="182"/>
      <c r="B419" s="182"/>
      <c r="C419" s="182"/>
      <c r="D419" s="182"/>
      <c r="E419" s="182"/>
      <c r="F419" s="182"/>
      <c r="G419" s="182"/>
      <c r="H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  <c r="Z419" s="182"/>
      <c r="AA419" s="182"/>
    </row>
    <row r="420" spans="1:27" ht="12.75" customHeight="1">
      <c r="A420" s="182"/>
      <c r="B420" s="182"/>
      <c r="C420" s="182"/>
      <c r="D420" s="182"/>
      <c r="E420" s="182"/>
      <c r="F420" s="182"/>
      <c r="G420" s="182"/>
      <c r="H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  <c r="Z420" s="182"/>
      <c r="AA420" s="182"/>
    </row>
    <row r="421" spans="1:27" ht="12.75" customHeight="1">
      <c r="A421" s="182"/>
      <c r="B421" s="182"/>
      <c r="C421" s="182"/>
      <c r="D421" s="182"/>
      <c r="E421" s="182"/>
      <c r="F421" s="182"/>
      <c r="G421" s="182"/>
      <c r="H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  <c r="Z421" s="182"/>
      <c r="AA421" s="182"/>
    </row>
    <row r="422" spans="1:27" ht="12.75" customHeight="1">
      <c r="A422" s="182"/>
      <c r="B422" s="182"/>
      <c r="C422" s="182"/>
      <c r="D422" s="182"/>
      <c r="E422" s="182"/>
      <c r="F422" s="182"/>
      <c r="G422" s="182"/>
      <c r="H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  <c r="Z422" s="182"/>
      <c r="AA422" s="182"/>
    </row>
    <row r="423" spans="1:27" ht="12.75" customHeight="1">
      <c r="A423" s="182"/>
      <c r="B423" s="182"/>
      <c r="C423" s="182"/>
      <c r="D423" s="182"/>
      <c r="E423" s="182"/>
      <c r="F423" s="182"/>
      <c r="G423" s="182"/>
      <c r="H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  <c r="Z423" s="182"/>
      <c r="AA423" s="182"/>
    </row>
    <row r="424" spans="1:27" ht="12.75" customHeight="1">
      <c r="A424" s="182"/>
      <c r="B424" s="182"/>
      <c r="C424" s="182"/>
      <c r="D424" s="182"/>
      <c r="E424" s="182"/>
      <c r="F424" s="182"/>
      <c r="G424" s="182"/>
      <c r="H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  <c r="Z424" s="182"/>
      <c r="AA424" s="182"/>
    </row>
    <row r="425" spans="1:27" ht="12.75" customHeight="1">
      <c r="A425" s="182"/>
      <c r="B425" s="182"/>
      <c r="C425" s="182"/>
      <c r="D425" s="182"/>
      <c r="E425" s="182"/>
      <c r="F425" s="182"/>
      <c r="G425" s="182"/>
      <c r="H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  <c r="Z425" s="182"/>
      <c r="AA425" s="182"/>
    </row>
    <row r="426" spans="1:27" ht="12.75" customHeight="1">
      <c r="A426" s="182"/>
      <c r="B426" s="182"/>
      <c r="C426" s="182"/>
      <c r="D426" s="182"/>
      <c r="E426" s="182"/>
      <c r="F426" s="182"/>
      <c r="G426" s="182"/>
      <c r="H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  <c r="Z426" s="182"/>
      <c r="AA426" s="182"/>
    </row>
    <row r="427" spans="1:27" ht="12.75" customHeight="1">
      <c r="A427" s="182"/>
      <c r="B427" s="182"/>
      <c r="C427" s="182"/>
      <c r="D427" s="182"/>
      <c r="E427" s="182"/>
      <c r="F427" s="182"/>
      <c r="G427" s="182"/>
      <c r="H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  <c r="Z427" s="182"/>
      <c r="AA427" s="182"/>
    </row>
    <row r="428" spans="1:27" ht="12.75" customHeight="1">
      <c r="A428" s="182"/>
      <c r="B428" s="182"/>
      <c r="C428" s="182"/>
      <c r="D428" s="182"/>
      <c r="E428" s="182"/>
      <c r="F428" s="182"/>
      <c r="G428" s="182"/>
      <c r="H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  <c r="Z428" s="182"/>
      <c r="AA428" s="182"/>
    </row>
    <row r="429" spans="1:27" ht="12.75" customHeight="1">
      <c r="A429" s="182"/>
      <c r="B429" s="182"/>
      <c r="C429" s="182"/>
      <c r="D429" s="182"/>
      <c r="E429" s="182"/>
      <c r="F429" s="182"/>
      <c r="G429" s="182"/>
      <c r="H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  <c r="Z429" s="182"/>
      <c r="AA429" s="182"/>
    </row>
    <row r="430" spans="1:27" ht="12.75" customHeight="1">
      <c r="A430" s="182"/>
      <c r="B430" s="182"/>
      <c r="C430" s="182"/>
      <c r="D430" s="182"/>
      <c r="E430" s="182"/>
      <c r="F430" s="182"/>
      <c r="G430" s="182"/>
      <c r="H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  <c r="Z430" s="182"/>
      <c r="AA430" s="182"/>
    </row>
    <row r="431" spans="1:27" ht="12.75" customHeight="1">
      <c r="A431" s="182"/>
      <c r="B431" s="182"/>
      <c r="C431" s="182"/>
      <c r="D431" s="182"/>
      <c r="E431" s="182"/>
      <c r="F431" s="182"/>
      <c r="G431" s="182"/>
      <c r="H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  <c r="Z431" s="182"/>
      <c r="AA431" s="182"/>
    </row>
    <row r="432" spans="1:27" ht="12.75" customHeight="1">
      <c r="A432" s="182"/>
      <c r="B432" s="182"/>
      <c r="C432" s="182"/>
      <c r="D432" s="182"/>
      <c r="E432" s="182"/>
      <c r="F432" s="182"/>
      <c r="G432" s="182"/>
      <c r="H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  <c r="Z432" s="182"/>
      <c r="AA432" s="182"/>
    </row>
    <row r="433" spans="1:27" ht="12.75" customHeight="1">
      <c r="A433" s="182"/>
      <c r="B433" s="182"/>
      <c r="C433" s="182"/>
      <c r="D433" s="182"/>
      <c r="E433" s="182"/>
      <c r="F433" s="182"/>
      <c r="G433" s="182"/>
      <c r="H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  <c r="Z433" s="182"/>
      <c r="AA433" s="182"/>
    </row>
    <row r="434" spans="1:27" ht="12.75" customHeight="1">
      <c r="A434" s="182"/>
      <c r="B434" s="182"/>
      <c r="C434" s="182"/>
      <c r="D434" s="182"/>
      <c r="E434" s="182"/>
      <c r="F434" s="182"/>
      <c r="G434" s="182"/>
      <c r="H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  <c r="Z434" s="182"/>
      <c r="AA434" s="182"/>
    </row>
    <row r="435" spans="1:27" ht="12.75" customHeight="1">
      <c r="A435" s="182"/>
      <c r="B435" s="182"/>
      <c r="C435" s="182"/>
      <c r="D435" s="182"/>
      <c r="E435" s="182"/>
      <c r="F435" s="182"/>
      <c r="G435" s="182"/>
      <c r="H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  <c r="Z435" s="182"/>
      <c r="AA435" s="182"/>
    </row>
    <row r="436" spans="1:27" ht="12.75" customHeight="1">
      <c r="A436" s="182"/>
      <c r="B436" s="182"/>
      <c r="C436" s="182"/>
      <c r="D436" s="182"/>
      <c r="E436" s="182"/>
      <c r="F436" s="182"/>
      <c r="G436" s="182"/>
      <c r="H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  <c r="Z436" s="182"/>
      <c r="AA436" s="182"/>
    </row>
    <row r="437" spans="1:27" ht="12.75" customHeight="1">
      <c r="A437" s="182"/>
      <c r="B437" s="182"/>
      <c r="C437" s="182"/>
      <c r="D437" s="182"/>
      <c r="E437" s="182"/>
      <c r="F437" s="182"/>
      <c r="G437" s="182"/>
      <c r="H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  <c r="Z437" s="182"/>
      <c r="AA437" s="182"/>
    </row>
    <row r="438" spans="1:27" ht="12.75" customHeight="1">
      <c r="A438" s="182"/>
      <c r="B438" s="182"/>
      <c r="C438" s="182"/>
      <c r="D438" s="182"/>
      <c r="E438" s="182"/>
      <c r="F438" s="182"/>
      <c r="G438" s="182"/>
      <c r="H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  <c r="Z438" s="182"/>
      <c r="AA438" s="182"/>
    </row>
    <row r="439" spans="1:27" ht="12.75" customHeight="1">
      <c r="A439" s="182"/>
      <c r="B439" s="182"/>
      <c r="C439" s="182"/>
      <c r="D439" s="182"/>
      <c r="E439" s="182"/>
      <c r="F439" s="182"/>
      <c r="G439" s="182"/>
      <c r="H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  <c r="Z439" s="182"/>
      <c r="AA439" s="182"/>
    </row>
    <row r="440" spans="1:27" ht="12.75" customHeight="1">
      <c r="A440" s="182"/>
      <c r="B440" s="182"/>
      <c r="C440" s="182"/>
      <c r="D440" s="182"/>
      <c r="E440" s="182"/>
      <c r="F440" s="182"/>
      <c r="G440" s="182"/>
      <c r="H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  <c r="Z440" s="182"/>
      <c r="AA440" s="182"/>
    </row>
    <row r="441" spans="1:27" ht="12.75" customHeight="1">
      <c r="A441" s="182"/>
      <c r="B441" s="182"/>
      <c r="C441" s="182"/>
      <c r="D441" s="182"/>
      <c r="E441" s="182"/>
      <c r="F441" s="182"/>
      <c r="G441" s="182"/>
      <c r="H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  <c r="Z441" s="182"/>
      <c r="AA441" s="182"/>
    </row>
    <row r="442" spans="1:27" ht="12.75" customHeight="1">
      <c r="A442" s="182"/>
      <c r="B442" s="182"/>
      <c r="C442" s="182"/>
      <c r="D442" s="182"/>
      <c r="E442" s="182"/>
      <c r="F442" s="182"/>
      <c r="G442" s="182"/>
      <c r="H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  <c r="Z442" s="182"/>
      <c r="AA442" s="182"/>
    </row>
    <row r="443" spans="1:27" ht="12.75" customHeight="1">
      <c r="A443" s="182"/>
      <c r="B443" s="182"/>
      <c r="C443" s="182"/>
      <c r="D443" s="182"/>
      <c r="E443" s="182"/>
      <c r="F443" s="182"/>
      <c r="G443" s="182"/>
      <c r="H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  <c r="Z443" s="182"/>
      <c r="AA443" s="182"/>
    </row>
    <row r="444" spans="1:27" ht="12.75" customHeight="1">
      <c r="A444" s="182"/>
      <c r="B444" s="182"/>
      <c r="C444" s="182"/>
      <c r="D444" s="182"/>
      <c r="E444" s="182"/>
      <c r="F444" s="182"/>
      <c r="G444" s="182"/>
      <c r="H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  <c r="Z444" s="182"/>
      <c r="AA444" s="182"/>
    </row>
    <row r="445" spans="1:27" ht="12.75" customHeight="1">
      <c r="A445" s="182"/>
      <c r="B445" s="182"/>
      <c r="C445" s="182"/>
      <c r="D445" s="182"/>
      <c r="E445" s="182"/>
      <c r="F445" s="182"/>
      <c r="G445" s="182"/>
      <c r="H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  <c r="Z445" s="182"/>
      <c r="AA445" s="182"/>
    </row>
    <row r="446" spans="1:27" ht="12.75" customHeight="1">
      <c r="A446" s="182"/>
      <c r="B446" s="182"/>
      <c r="C446" s="182"/>
      <c r="D446" s="182"/>
      <c r="E446" s="182"/>
      <c r="F446" s="182"/>
      <c r="G446" s="182"/>
      <c r="H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  <c r="Z446" s="182"/>
      <c r="AA446" s="182"/>
    </row>
    <row r="447" spans="1:27" ht="12.75" customHeight="1">
      <c r="A447" s="182"/>
      <c r="B447" s="182"/>
      <c r="C447" s="182"/>
      <c r="D447" s="182"/>
      <c r="E447" s="182"/>
      <c r="F447" s="182"/>
      <c r="G447" s="182"/>
      <c r="H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  <c r="Z447" s="182"/>
      <c r="AA447" s="182"/>
    </row>
    <row r="448" spans="1:27" ht="12.75" customHeight="1">
      <c r="A448" s="182"/>
      <c r="B448" s="182"/>
      <c r="C448" s="182"/>
      <c r="D448" s="182"/>
      <c r="E448" s="182"/>
      <c r="F448" s="182"/>
      <c r="G448" s="182"/>
      <c r="H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  <c r="Z448" s="182"/>
      <c r="AA448" s="182"/>
    </row>
    <row r="449" spans="1:27" ht="12.75" customHeight="1">
      <c r="A449" s="182"/>
      <c r="B449" s="182"/>
      <c r="C449" s="182"/>
      <c r="D449" s="182"/>
      <c r="E449" s="182"/>
      <c r="F449" s="182"/>
      <c r="G449" s="182"/>
      <c r="H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  <c r="Z449" s="182"/>
      <c r="AA449" s="182"/>
    </row>
    <row r="450" spans="1:27" ht="12.75" customHeight="1">
      <c r="A450" s="182"/>
      <c r="B450" s="182"/>
      <c r="C450" s="182"/>
      <c r="D450" s="182"/>
      <c r="E450" s="182"/>
      <c r="F450" s="182"/>
      <c r="G450" s="182"/>
      <c r="H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  <c r="Z450" s="182"/>
      <c r="AA450" s="182"/>
    </row>
    <row r="451" spans="1:27" ht="12.75" customHeight="1">
      <c r="A451" s="182"/>
      <c r="B451" s="182"/>
      <c r="C451" s="182"/>
      <c r="D451" s="182"/>
      <c r="E451" s="182"/>
      <c r="F451" s="182"/>
      <c r="G451" s="182"/>
      <c r="H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  <c r="Z451" s="182"/>
      <c r="AA451" s="182"/>
    </row>
    <row r="452" spans="1:27" ht="12.75" customHeight="1">
      <c r="A452" s="182"/>
      <c r="B452" s="182"/>
      <c r="C452" s="182"/>
      <c r="D452" s="182"/>
      <c r="E452" s="182"/>
      <c r="F452" s="182"/>
      <c r="G452" s="182"/>
      <c r="H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  <c r="Z452" s="182"/>
      <c r="AA452" s="182"/>
    </row>
    <row r="453" spans="1:27" ht="12.75" customHeight="1">
      <c r="A453" s="182"/>
      <c r="B453" s="182"/>
      <c r="C453" s="182"/>
      <c r="D453" s="182"/>
      <c r="E453" s="182"/>
      <c r="F453" s="182"/>
      <c r="G453" s="182"/>
      <c r="H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  <c r="Z453" s="182"/>
      <c r="AA453" s="182"/>
    </row>
    <row r="454" spans="1:27" ht="12.75" customHeight="1">
      <c r="A454" s="182"/>
      <c r="B454" s="182"/>
      <c r="C454" s="182"/>
      <c r="D454" s="182"/>
      <c r="E454" s="182"/>
      <c r="F454" s="182"/>
      <c r="G454" s="182"/>
      <c r="H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  <c r="Z454" s="182"/>
      <c r="AA454" s="182"/>
    </row>
    <row r="455" spans="1:27" ht="12.75" customHeight="1">
      <c r="A455" s="182"/>
      <c r="B455" s="182"/>
      <c r="C455" s="182"/>
      <c r="D455" s="182"/>
      <c r="E455" s="182"/>
      <c r="F455" s="182"/>
      <c r="G455" s="182"/>
      <c r="H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  <c r="Z455" s="182"/>
      <c r="AA455" s="182"/>
    </row>
    <row r="456" spans="1:27" ht="12.75" customHeight="1">
      <c r="A456" s="182"/>
      <c r="B456" s="182"/>
      <c r="C456" s="182"/>
      <c r="D456" s="182"/>
      <c r="E456" s="182"/>
      <c r="F456" s="182"/>
      <c r="G456" s="182"/>
      <c r="H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  <c r="Z456" s="182"/>
      <c r="AA456" s="182"/>
    </row>
    <row r="457" spans="1:27" ht="12.75" customHeight="1">
      <c r="A457" s="182"/>
      <c r="B457" s="182"/>
      <c r="C457" s="182"/>
      <c r="D457" s="182"/>
      <c r="E457" s="182"/>
      <c r="F457" s="182"/>
      <c r="G457" s="182"/>
      <c r="H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  <c r="Z457" s="182"/>
      <c r="AA457" s="182"/>
    </row>
    <row r="458" spans="1:27" ht="12.75" customHeight="1">
      <c r="A458" s="182"/>
      <c r="B458" s="182"/>
      <c r="C458" s="182"/>
      <c r="D458" s="182"/>
      <c r="E458" s="182"/>
      <c r="F458" s="182"/>
      <c r="G458" s="182"/>
      <c r="H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  <c r="Z458" s="182"/>
      <c r="AA458" s="182"/>
    </row>
    <row r="459" spans="1:27" ht="12.75" customHeight="1">
      <c r="A459" s="182"/>
      <c r="B459" s="182"/>
      <c r="C459" s="182"/>
      <c r="D459" s="182"/>
      <c r="E459" s="182"/>
      <c r="F459" s="182"/>
      <c r="G459" s="182"/>
      <c r="H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  <c r="Z459" s="182"/>
      <c r="AA459" s="182"/>
    </row>
    <row r="460" spans="1:27" ht="12.75" customHeight="1">
      <c r="A460" s="182"/>
      <c r="B460" s="182"/>
      <c r="C460" s="182"/>
      <c r="D460" s="182"/>
      <c r="E460" s="182"/>
      <c r="F460" s="182"/>
      <c r="G460" s="182"/>
      <c r="H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  <c r="Z460" s="182"/>
      <c r="AA460" s="182"/>
    </row>
    <row r="461" spans="1:27" ht="12.75" customHeight="1">
      <c r="A461" s="182"/>
      <c r="B461" s="182"/>
      <c r="C461" s="182"/>
      <c r="D461" s="182"/>
      <c r="E461" s="182"/>
      <c r="F461" s="182"/>
      <c r="G461" s="182"/>
      <c r="H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  <c r="Z461" s="182"/>
      <c r="AA461" s="182"/>
    </row>
    <row r="462" spans="1:27" ht="12.75" customHeight="1">
      <c r="A462" s="182"/>
      <c r="B462" s="182"/>
      <c r="C462" s="182"/>
      <c r="D462" s="182"/>
      <c r="E462" s="182"/>
      <c r="F462" s="182"/>
      <c r="G462" s="182"/>
      <c r="H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  <c r="Z462" s="182"/>
      <c r="AA462" s="182"/>
    </row>
    <row r="463" spans="1:27" ht="12.75" customHeight="1">
      <c r="A463" s="182"/>
      <c r="B463" s="182"/>
      <c r="C463" s="182"/>
      <c r="D463" s="182"/>
      <c r="E463" s="182"/>
      <c r="F463" s="182"/>
      <c r="G463" s="182"/>
      <c r="H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  <c r="Z463" s="182"/>
      <c r="AA463" s="182"/>
    </row>
    <row r="464" spans="1:27" ht="12.75" customHeight="1">
      <c r="A464" s="182"/>
      <c r="B464" s="182"/>
      <c r="C464" s="182"/>
      <c r="D464" s="182"/>
      <c r="E464" s="182"/>
      <c r="F464" s="182"/>
      <c r="G464" s="182"/>
      <c r="H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  <c r="Z464" s="182"/>
      <c r="AA464" s="182"/>
    </row>
    <row r="465" spans="1:27" ht="12.75" customHeight="1">
      <c r="A465" s="182"/>
      <c r="B465" s="182"/>
      <c r="C465" s="182"/>
      <c r="D465" s="182"/>
      <c r="E465" s="182"/>
      <c r="F465" s="182"/>
      <c r="G465" s="182"/>
      <c r="H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  <c r="Z465" s="182"/>
      <c r="AA465" s="182"/>
    </row>
    <row r="466" spans="1:27" ht="12.75" customHeight="1">
      <c r="A466" s="182"/>
      <c r="B466" s="182"/>
      <c r="C466" s="182"/>
      <c r="D466" s="182"/>
      <c r="E466" s="182"/>
      <c r="F466" s="182"/>
      <c r="G466" s="182"/>
      <c r="H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  <c r="Z466" s="182"/>
      <c r="AA466" s="182"/>
    </row>
    <row r="467" spans="1:27" ht="12.75" customHeight="1">
      <c r="A467" s="182"/>
      <c r="B467" s="182"/>
      <c r="C467" s="182"/>
      <c r="D467" s="182"/>
      <c r="E467" s="182"/>
      <c r="F467" s="182"/>
      <c r="G467" s="182"/>
      <c r="H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  <c r="Z467" s="182"/>
      <c r="AA467" s="182"/>
    </row>
    <row r="468" spans="1:27" ht="12.75" customHeight="1">
      <c r="A468" s="182"/>
      <c r="B468" s="182"/>
      <c r="C468" s="182"/>
      <c r="D468" s="182"/>
      <c r="E468" s="182"/>
      <c r="F468" s="182"/>
      <c r="G468" s="182"/>
      <c r="H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  <c r="Z468" s="182"/>
      <c r="AA468" s="182"/>
    </row>
    <row r="469" spans="1:27" ht="12.75" customHeight="1">
      <c r="A469" s="182"/>
      <c r="B469" s="182"/>
      <c r="C469" s="182"/>
      <c r="D469" s="182"/>
      <c r="E469" s="182"/>
      <c r="F469" s="182"/>
      <c r="G469" s="182"/>
      <c r="H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  <c r="Z469" s="182"/>
      <c r="AA469" s="182"/>
    </row>
    <row r="470" spans="1:27" ht="12.75" customHeight="1">
      <c r="A470" s="182"/>
      <c r="B470" s="182"/>
      <c r="C470" s="182"/>
      <c r="D470" s="182"/>
      <c r="E470" s="182"/>
      <c r="F470" s="182"/>
      <c r="G470" s="182"/>
      <c r="H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  <c r="Z470" s="182"/>
      <c r="AA470" s="182"/>
    </row>
    <row r="471" spans="1:27" ht="12.75" customHeight="1">
      <c r="A471" s="182"/>
      <c r="B471" s="182"/>
      <c r="C471" s="182"/>
      <c r="D471" s="182"/>
      <c r="E471" s="182"/>
      <c r="F471" s="182"/>
      <c r="G471" s="182"/>
      <c r="H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  <c r="Z471" s="182"/>
      <c r="AA471" s="182"/>
    </row>
    <row r="472" spans="1:27" ht="12.75" customHeight="1">
      <c r="A472" s="182"/>
      <c r="B472" s="182"/>
      <c r="C472" s="182"/>
      <c r="D472" s="182"/>
      <c r="E472" s="182"/>
      <c r="F472" s="182"/>
      <c r="G472" s="182"/>
      <c r="H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  <c r="Z472" s="182"/>
      <c r="AA472" s="182"/>
    </row>
    <row r="473" spans="1:27" ht="12.75" customHeight="1">
      <c r="A473" s="182"/>
      <c r="B473" s="182"/>
      <c r="C473" s="182"/>
      <c r="D473" s="182"/>
      <c r="E473" s="182"/>
      <c r="F473" s="182"/>
      <c r="G473" s="182"/>
      <c r="H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  <c r="Z473" s="182"/>
      <c r="AA473" s="182"/>
    </row>
    <row r="474" spans="1:27" ht="12.75" customHeight="1">
      <c r="A474" s="182"/>
      <c r="B474" s="182"/>
      <c r="C474" s="182"/>
      <c r="D474" s="182"/>
      <c r="E474" s="182"/>
      <c r="F474" s="182"/>
      <c r="G474" s="182"/>
      <c r="H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  <c r="Z474" s="182"/>
      <c r="AA474" s="182"/>
    </row>
    <row r="475" spans="1:27" ht="12.75" customHeight="1">
      <c r="A475" s="182"/>
      <c r="B475" s="182"/>
      <c r="C475" s="182"/>
      <c r="D475" s="182"/>
      <c r="E475" s="182"/>
      <c r="F475" s="182"/>
      <c r="G475" s="182"/>
      <c r="H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  <c r="Z475" s="182"/>
      <c r="AA475" s="182"/>
    </row>
    <row r="476" spans="1:27" ht="12.75" customHeight="1">
      <c r="A476" s="182"/>
      <c r="B476" s="182"/>
      <c r="C476" s="182"/>
      <c r="D476" s="182"/>
      <c r="E476" s="182"/>
      <c r="F476" s="182"/>
      <c r="G476" s="182"/>
      <c r="H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  <c r="Z476" s="182"/>
      <c r="AA476" s="182"/>
    </row>
    <row r="477" spans="1:27" ht="12.75" customHeight="1">
      <c r="A477" s="182"/>
      <c r="B477" s="182"/>
      <c r="C477" s="182"/>
      <c r="D477" s="182"/>
      <c r="E477" s="182"/>
      <c r="F477" s="182"/>
      <c r="G477" s="182"/>
      <c r="H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  <c r="Z477" s="182"/>
      <c r="AA477" s="182"/>
    </row>
    <row r="478" spans="1:27" ht="12.75" customHeight="1">
      <c r="A478" s="182"/>
      <c r="B478" s="182"/>
      <c r="C478" s="182"/>
      <c r="D478" s="182"/>
      <c r="E478" s="182"/>
      <c r="F478" s="182"/>
      <c r="G478" s="182"/>
      <c r="H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  <c r="Z478" s="182"/>
      <c r="AA478" s="182"/>
    </row>
    <row r="479" spans="1:27" ht="12.75" customHeight="1">
      <c r="A479" s="182"/>
      <c r="B479" s="182"/>
      <c r="C479" s="182"/>
      <c r="D479" s="182"/>
      <c r="E479" s="182"/>
      <c r="F479" s="182"/>
      <c r="G479" s="182"/>
      <c r="H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  <c r="Z479" s="182"/>
      <c r="AA479" s="182"/>
    </row>
    <row r="480" spans="1:27" ht="12.75" customHeight="1">
      <c r="A480" s="182"/>
      <c r="B480" s="182"/>
      <c r="C480" s="182"/>
      <c r="D480" s="182"/>
      <c r="E480" s="182"/>
      <c r="F480" s="182"/>
      <c r="G480" s="182"/>
      <c r="H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  <c r="Z480" s="182"/>
      <c r="AA480" s="182"/>
    </row>
    <row r="481" spans="1:27" ht="12.75" customHeight="1">
      <c r="A481" s="182"/>
      <c r="B481" s="182"/>
      <c r="C481" s="182"/>
      <c r="D481" s="182"/>
      <c r="E481" s="182"/>
      <c r="F481" s="182"/>
      <c r="G481" s="182"/>
      <c r="H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  <c r="Z481" s="182"/>
      <c r="AA481" s="182"/>
    </row>
    <row r="482" spans="1:27" ht="12.75" customHeight="1">
      <c r="A482" s="182"/>
      <c r="B482" s="182"/>
      <c r="C482" s="182"/>
      <c r="D482" s="182"/>
      <c r="E482" s="182"/>
      <c r="F482" s="182"/>
      <c r="G482" s="182"/>
      <c r="H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  <c r="Z482" s="182"/>
      <c r="AA482" s="182"/>
    </row>
    <row r="483" spans="1:27" ht="12.75" customHeight="1">
      <c r="A483" s="182"/>
      <c r="B483" s="182"/>
      <c r="C483" s="182"/>
      <c r="D483" s="182"/>
      <c r="E483" s="182"/>
      <c r="F483" s="182"/>
      <c r="G483" s="182"/>
      <c r="H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  <c r="Z483" s="182"/>
      <c r="AA483" s="182"/>
    </row>
    <row r="484" spans="1:27" ht="12.75" customHeight="1">
      <c r="A484" s="182"/>
      <c r="B484" s="182"/>
      <c r="C484" s="182"/>
      <c r="D484" s="182"/>
      <c r="E484" s="182"/>
      <c r="F484" s="182"/>
      <c r="G484" s="182"/>
      <c r="H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  <c r="Z484" s="182"/>
      <c r="AA484" s="182"/>
    </row>
    <row r="485" spans="1:27" ht="12.75" customHeight="1">
      <c r="A485" s="182"/>
      <c r="B485" s="182"/>
      <c r="C485" s="182"/>
      <c r="D485" s="182"/>
      <c r="E485" s="182"/>
      <c r="F485" s="182"/>
      <c r="G485" s="182"/>
      <c r="H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  <c r="Z485" s="182"/>
      <c r="AA485" s="182"/>
    </row>
    <row r="486" spans="1:27" ht="12.75" customHeight="1">
      <c r="A486" s="182"/>
      <c r="B486" s="182"/>
      <c r="C486" s="182"/>
      <c r="D486" s="182"/>
      <c r="E486" s="182"/>
      <c r="F486" s="182"/>
      <c r="G486" s="182"/>
      <c r="H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  <c r="Z486" s="182"/>
      <c r="AA486" s="182"/>
    </row>
    <row r="487" spans="1:27" ht="12.75" customHeight="1">
      <c r="A487" s="182"/>
      <c r="B487" s="182"/>
      <c r="C487" s="182"/>
      <c r="D487" s="182"/>
      <c r="E487" s="182"/>
      <c r="F487" s="182"/>
      <c r="G487" s="182"/>
      <c r="H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  <c r="Z487" s="182"/>
      <c r="AA487" s="182"/>
    </row>
    <row r="488" spans="1:27" ht="12.75" customHeight="1">
      <c r="A488" s="182"/>
      <c r="B488" s="182"/>
      <c r="C488" s="182"/>
      <c r="D488" s="182"/>
      <c r="E488" s="182"/>
      <c r="F488" s="182"/>
      <c r="G488" s="182"/>
      <c r="H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  <c r="Z488" s="182"/>
      <c r="AA488" s="182"/>
    </row>
    <row r="489" spans="1:27" ht="12.75" customHeight="1">
      <c r="A489" s="182"/>
      <c r="B489" s="182"/>
      <c r="C489" s="182"/>
      <c r="D489" s="182"/>
      <c r="E489" s="182"/>
      <c r="F489" s="182"/>
      <c r="G489" s="182"/>
      <c r="H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  <c r="Z489" s="182"/>
      <c r="AA489" s="182"/>
    </row>
    <row r="490" spans="1:27" ht="12.75" customHeight="1">
      <c r="A490" s="182"/>
      <c r="B490" s="182"/>
      <c r="C490" s="182"/>
      <c r="D490" s="182"/>
      <c r="E490" s="182"/>
      <c r="F490" s="182"/>
      <c r="G490" s="182"/>
      <c r="H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  <c r="Z490" s="182"/>
      <c r="AA490" s="182"/>
    </row>
    <row r="491" spans="1:27" ht="12.75" customHeight="1">
      <c r="A491" s="182"/>
      <c r="B491" s="182"/>
      <c r="C491" s="182"/>
      <c r="D491" s="182"/>
      <c r="E491" s="182"/>
      <c r="F491" s="182"/>
      <c r="G491" s="182"/>
      <c r="H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  <c r="Z491" s="182"/>
      <c r="AA491" s="182"/>
    </row>
    <row r="492" spans="1:27" ht="12.75" customHeight="1">
      <c r="A492" s="182"/>
      <c r="B492" s="182"/>
      <c r="C492" s="182"/>
      <c r="D492" s="182"/>
      <c r="E492" s="182"/>
      <c r="F492" s="182"/>
      <c r="G492" s="182"/>
      <c r="H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  <c r="Z492" s="182"/>
      <c r="AA492" s="182"/>
    </row>
    <row r="493" spans="1:27" ht="12.75" customHeight="1">
      <c r="A493" s="182"/>
      <c r="B493" s="182"/>
      <c r="C493" s="182"/>
      <c r="D493" s="182"/>
      <c r="E493" s="182"/>
      <c r="F493" s="182"/>
      <c r="G493" s="182"/>
      <c r="H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  <c r="Z493" s="182"/>
      <c r="AA493" s="182"/>
    </row>
    <row r="494" spans="1:27" ht="12.75" customHeight="1">
      <c r="A494" s="182"/>
      <c r="B494" s="182"/>
      <c r="C494" s="182"/>
      <c r="D494" s="182"/>
      <c r="E494" s="182"/>
      <c r="F494" s="182"/>
      <c r="G494" s="182"/>
      <c r="H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  <c r="Z494" s="182"/>
      <c r="AA494" s="182"/>
    </row>
    <row r="495" spans="1:27" ht="12.75" customHeight="1">
      <c r="A495" s="182"/>
      <c r="B495" s="182"/>
      <c r="C495" s="182"/>
      <c r="D495" s="182"/>
      <c r="E495" s="182"/>
      <c r="F495" s="182"/>
      <c r="G495" s="182"/>
      <c r="H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  <c r="Z495" s="182"/>
      <c r="AA495" s="182"/>
    </row>
    <row r="496" spans="1:27" ht="12.75" customHeight="1">
      <c r="A496" s="182"/>
      <c r="B496" s="182"/>
      <c r="C496" s="182"/>
      <c r="D496" s="182"/>
      <c r="E496" s="182"/>
      <c r="F496" s="182"/>
      <c r="G496" s="182"/>
      <c r="H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  <c r="Z496" s="182"/>
      <c r="AA496" s="182"/>
    </row>
    <row r="497" spans="1:27" ht="12.75" customHeight="1">
      <c r="A497" s="182"/>
      <c r="B497" s="182"/>
      <c r="C497" s="182"/>
      <c r="D497" s="182"/>
      <c r="E497" s="182"/>
      <c r="F497" s="182"/>
      <c r="G497" s="182"/>
      <c r="H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  <c r="Z497" s="182"/>
      <c r="AA497" s="182"/>
    </row>
    <row r="498" spans="1:27" ht="12.75" customHeight="1">
      <c r="A498" s="182"/>
      <c r="B498" s="182"/>
      <c r="C498" s="182"/>
      <c r="D498" s="182"/>
      <c r="E498" s="182"/>
      <c r="F498" s="182"/>
      <c r="G498" s="182"/>
      <c r="H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  <c r="Z498" s="182"/>
      <c r="AA498" s="182"/>
    </row>
    <row r="499" spans="1:27" ht="12.75" customHeight="1">
      <c r="A499" s="182"/>
      <c r="B499" s="182"/>
      <c r="C499" s="182"/>
      <c r="D499" s="182"/>
      <c r="E499" s="182"/>
      <c r="F499" s="182"/>
      <c r="G499" s="182"/>
      <c r="H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  <c r="Z499" s="182"/>
      <c r="AA499" s="182"/>
    </row>
    <row r="500" spans="1:27" ht="12.75" customHeight="1">
      <c r="A500" s="182"/>
      <c r="B500" s="182"/>
      <c r="C500" s="182"/>
      <c r="D500" s="182"/>
      <c r="E500" s="182"/>
      <c r="F500" s="182"/>
      <c r="G500" s="182"/>
      <c r="H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  <c r="Z500" s="182"/>
      <c r="AA500" s="182"/>
    </row>
    <row r="501" spans="1:27" ht="12.75" customHeight="1">
      <c r="A501" s="182"/>
      <c r="B501" s="182"/>
      <c r="C501" s="182"/>
      <c r="D501" s="182"/>
      <c r="E501" s="182"/>
      <c r="F501" s="182"/>
      <c r="G501" s="182"/>
      <c r="H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  <c r="Z501" s="182"/>
      <c r="AA501" s="182"/>
    </row>
    <row r="502" spans="1:27" ht="12.75" customHeight="1">
      <c r="A502" s="182"/>
      <c r="B502" s="182"/>
      <c r="C502" s="182"/>
      <c r="D502" s="182"/>
      <c r="E502" s="182"/>
      <c r="F502" s="182"/>
      <c r="G502" s="182"/>
      <c r="H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  <c r="Z502" s="182"/>
      <c r="AA502" s="182"/>
    </row>
    <row r="503" spans="1:27" ht="12.75" customHeight="1">
      <c r="A503" s="182"/>
      <c r="B503" s="182"/>
      <c r="C503" s="182"/>
      <c r="D503" s="182"/>
      <c r="E503" s="182"/>
      <c r="F503" s="182"/>
      <c r="G503" s="182"/>
      <c r="H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  <c r="Z503" s="182"/>
      <c r="AA503" s="182"/>
    </row>
    <row r="504" spans="1:27" ht="12.75" customHeight="1">
      <c r="A504" s="182"/>
      <c r="B504" s="182"/>
      <c r="C504" s="182"/>
      <c r="D504" s="182"/>
      <c r="E504" s="182"/>
      <c r="F504" s="182"/>
      <c r="G504" s="182"/>
      <c r="H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  <c r="Z504" s="182"/>
      <c r="AA504" s="182"/>
    </row>
    <row r="505" spans="1:27" ht="12.75" customHeight="1">
      <c r="A505" s="182"/>
      <c r="B505" s="182"/>
      <c r="C505" s="182"/>
      <c r="D505" s="182"/>
      <c r="E505" s="182"/>
      <c r="F505" s="182"/>
      <c r="G505" s="182"/>
      <c r="H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  <c r="Z505" s="182"/>
      <c r="AA505" s="182"/>
    </row>
    <row r="506" spans="1:27" ht="12.75" customHeight="1">
      <c r="A506" s="182"/>
      <c r="B506" s="182"/>
      <c r="C506" s="182"/>
      <c r="D506" s="182"/>
      <c r="E506" s="182"/>
      <c r="F506" s="182"/>
      <c r="G506" s="182"/>
      <c r="H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  <c r="Z506" s="182"/>
      <c r="AA506" s="182"/>
    </row>
    <row r="507" spans="1:27" ht="12.75" customHeight="1">
      <c r="A507" s="182"/>
      <c r="B507" s="182"/>
      <c r="C507" s="182"/>
      <c r="D507" s="182"/>
      <c r="E507" s="182"/>
      <c r="F507" s="182"/>
      <c r="G507" s="182"/>
      <c r="H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  <c r="Z507" s="182"/>
      <c r="AA507" s="182"/>
    </row>
    <row r="508" spans="1:27" ht="12.75" customHeight="1">
      <c r="A508" s="182"/>
      <c r="B508" s="182"/>
      <c r="C508" s="182"/>
      <c r="D508" s="182"/>
      <c r="E508" s="182"/>
      <c r="F508" s="182"/>
      <c r="G508" s="182"/>
      <c r="H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  <c r="Z508" s="182"/>
      <c r="AA508" s="182"/>
    </row>
    <row r="509" spans="1:27" ht="12.75" customHeight="1">
      <c r="A509" s="182"/>
      <c r="B509" s="182"/>
      <c r="C509" s="182"/>
      <c r="D509" s="182"/>
      <c r="E509" s="182"/>
      <c r="F509" s="182"/>
      <c r="G509" s="182"/>
      <c r="H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  <c r="Z509" s="182"/>
      <c r="AA509" s="182"/>
    </row>
    <row r="510" spans="1:27" ht="12.75" customHeight="1">
      <c r="A510" s="182"/>
      <c r="B510" s="182"/>
      <c r="C510" s="182"/>
      <c r="D510" s="182"/>
      <c r="E510" s="182"/>
      <c r="F510" s="182"/>
      <c r="G510" s="182"/>
      <c r="H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  <c r="Z510" s="182"/>
      <c r="AA510" s="182"/>
    </row>
    <row r="511" spans="1:27" ht="12.75" customHeight="1">
      <c r="A511" s="182"/>
      <c r="B511" s="182"/>
      <c r="C511" s="182"/>
      <c r="D511" s="182"/>
      <c r="E511" s="182"/>
      <c r="F511" s="182"/>
      <c r="G511" s="182"/>
      <c r="H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  <c r="Z511" s="182"/>
      <c r="AA511" s="182"/>
    </row>
    <row r="512" spans="1:27" ht="12.75" customHeight="1">
      <c r="A512" s="182"/>
      <c r="B512" s="182"/>
      <c r="C512" s="182"/>
      <c r="D512" s="182"/>
      <c r="E512" s="182"/>
      <c r="F512" s="182"/>
      <c r="G512" s="182"/>
      <c r="H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  <c r="Z512" s="182"/>
      <c r="AA512" s="182"/>
    </row>
    <row r="513" spans="1:27" ht="12.75" customHeight="1">
      <c r="A513" s="182"/>
      <c r="B513" s="182"/>
      <c r="C513" s="182"/>
      <c r="D513" s="182"/>
      <c r="E513" s="182"/>
      <c r="F513" s="182"/>
      <c r="G513" s="182"/>
      <c r="H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  <c r="Z513" s="182"/>
      <c r="AA513" s="182"/>
    </row>
    <row r="514" spans="1:27" ht="12.75" customHeight="1">
      <c r="A514" s="182"/>
      <c r="B514" s="182"/>
      <c r="C514" s="182"/>
      <c r="D514" s="182"/>
      <c r="E514" s="182"/>
      <c r="F514" s="182"/>
      <c r="G514" s="182"/>
      <c r="H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  <c r="Z514" s="182"/>
      <c r="AA514" s="182"/>
    </row>
    <row r="515" spans="1:27" ht="12.75" customHeight="1">
      <c r="A515" s="182"/>
      <c r="B515" s="182"/>
      <c r="C515" s="182"/>
      <c r="D515" s="182"/>
      <c r="E515" s="182"/>
      <c r="F515" s="182"/>
      <c r="G515" s="182"/>
      <c r="H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  <c r="Z515" s="182"/>
      <c r="AA515" s="182"/>
    </row>
    <row r="516" spans="1:27" ht="12.75" customHeight="1">
      <c r="A516" s="182"/>
      <c r="B516" s="182"/>
      <c r="C516" s="182"/>
      <c r="D516" s="182"/>
      <c r="E516" s="182"/>
      <c r="F516" s="182"/>
      <c r="G516" s="182"/>
      <c r="H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  <c r="Z516" s="182"/>
      <c r="AA516" s="182"/>
    </row>
    <row r="517" spans="1:27" ht="12.75" customHeight="1">
      <c r="A517" s="182"/>
      <c r="B517" s="182"/>
      <c r="C517" s="182"/>
      <c r="D517" s="182"/>
      <c r="E517" s="182"/>
      <c r="F517" s="182"/>
      <c r="G517" s="182"/>
      <c r="H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  <c r="Z517" s="182"/>
      <c r="AA517" s="182"/>
    </row>
    <row r="518" spans="1:27" ht="12.75" customHeight="1">
      <c r="A518" s="182"/>
      <c r="B518" s="182"/>
      <c r="C518" s="182"/>
      <c r="D518" s="182"/>
      <c r="E518" s="182"/>
      <c r="F518" s="182"/>
      <c r="G518" s="182"/>
      <c r="H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  <c r="Z518" s="182"/>
      <c r="AA518" s="182"/>
    </row>
    <row r="519" spans="1:27" ht="12.75" customHeight="1">
      <c r="A519" s="182"/>
      <c r="B519" s="182"/>
      <c r="C519" s="182"/>
      <c r="D519" s="182"/>
      <c r="E519" s="182"/>
      <c r="F519" s="182"/>
      <c r="G519" s="182"/>
      <c r="H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  <c r="Z519" s="182"/>
      <c r="AA519" s="182"/>
    </row>
    <row r="520" spans="1:27" ht="12.75" customHeight="1">
      <c r="A520" s="182"/>
      <c r="B520" s="182"/>
      <c r="C520" s="182"/>
      <c r="D520" s="182"/>
      <c r="E520" s="182"/>
      <c r="F520" s="182"/>
      <c r="G520" s="182"/>
      <c r="H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  <c r="Z520" s="182"/>
      <c r="AA520" s="182"/>
    </row>
    <row r="521" spans="1:27" ht="12.75" customHeight="1">
      <c r="A521" s="182"/>
      <c r="B521" s="182"/>
      <c r="C521" s="182"/>
      <c r="D521" s="182"/>
      <c r="E521" s="182"/>
      <c r="F521" s="182"/>
      <c r="G521" s="182"/>
      <c r="H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  <c r="Z521" s="182"/>
      <c r="AA521" s="182"/>
    </row>
    <row r="522" spans="1:27" ht="12.75" customHeight="1">
      <c r="A522" s="182"/>
      <c r="B522" s="182"/>
      <c r="C522" s="182"/>
      <c r="D522" s="182"/>
      <c r="E522" s="182"/>
      <c r="F522" s="182"/>
      <c r="G522" s="182"/>
      <c r="H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  <c r="Z522" s="182"/>
      <c r="AA522" s="182"/>
    </row>
    <row r="523" spans="1:27" ht="12.75" customHeight="1">
      <c r="A523" s="182"/>
      <c r="B523" s="182"/>
      <c r="C523" s="182"/>
      <c r="D523" s="182"/>
      <c r="E523" s="182"/>
      <c r="F523" s="182"/>
      <c r="G523" s="182"/>
      <c r="H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  <c r="Z523" s="182"/>
      <c r="AA523" s="182"/>
    </row>
    <row r="524" spans="1:27" ht="12.75" customHeight="1">
      <c r="A524" s="182"/>
      <c r="B524" s="182"/>
      <c r="C524" s="182"/>
      <c r="D524" s="182"/>
      <c r="E524" s="182"/>
      <c r="F524" s="182"/>
      <c r="G524" s="182"/>
      <c r="H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  <c r="Z524" s="182"/>
      <c r="AA524" s="182"/>
    </row>
    <row r="525" spans="1:27" ht="12.75" customHeight="1">
      <c r="A525" s="182"/>
      <c r="B525" s="182"/>
      <c r="C525" s="182"/>
      <c r="D525" s="182"/>
      <c r="E525" s="182"/>
      <c r="F525" s="182"/>
      <c r="G525" s="182"/>
      <c r="H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  <c r="Z525" s="182"/>
      <c r="AA525" s="182"/>
    </row>
    <row r="526" spans="1:27" ht="12.75" customHeight="1">
      <c r="A526" s="182"/>
      <c r="B526" s="182"/>
      <c r="C526" s="182"/>
      <c r="D526" s="182"/>
      <c r="E526" s="182"/>
      <c r="F526" s="182"/>
      <c r="G526" s="182"/>
      <c r="H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  <c r="Z526" s="182"/>
      <c r="AA526" s="182"/>
    </row>
    <row r="527" spans="1:27" ht="12.75" customHeight="1">
      <c r="A527" s="182"/>
      <c r="B527" s="182"/>
      <c r="C527" s="182"/>
      <c r="D527" s="182"/>
      <c r="E527" s="182"/>
      <c r="F527" s="182"/>
      <c r="G527" s="182"/>
      <c r="H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  <c r="Z527" s="182"/>
      <c r="AA527" s="182"/>
    </row>
    <row r="528" spans="1:27" ht="12.75" customHeight="1">
      <c r="A528" s="182"/>
      <c r="B528" s="182"/>
      <c r="C528" s="182"/>
      <c r="D528" s="182"/>
      <c r="E528" s="182"/>
      <c r="F528" s="182"/>
      <c r="G528" s="182"/>
      <c r="H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  <c r="Z528" s="182"/>
      <c r="AA528" s="182"/>
    </row>
    <row r="529" spans="1:27" ht="12.75" customHeight="1">
      <c r="A529" s="182"/>
      <c r="B529" s="182"/>
      <c r="C529" s="182"/>
      <c r="D529" s="182"/>
      <c r="E529" s="182"/>
      <c r="F529" s="182"/>
      <c r="G529" s="182"/>
      <c r="H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  <c r="Z529" s="182"/>
      <c r="AA529" s="182"/>
    </row>
    <row r="530" spans="1:27" ht="12.75" customHeight="1">
      <c r="A530" s="182"/>
      <c r="B530" s="182"/>
      <c r="C530" s="182"/>
      <c r="D530" s="182"/>
      <c r="E530" s="182"/>
      <c r="F530" s="182"/>
      <c r="G530" s="182"/>
      <c r="H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  <c r="Z530" s="182"/>
      <c r="AA530" s="182"/>
    </row>
    <row r="531" spans="1:27" ht="12.75" customHeight="1">
      <c r="A531" s="182"/>
      <c r="B531" s="182"/>
      <c r="C531" s="182"/>
      <c r="D531" s="182"/>
      <c r="E531" s="182"/>
      <c r="F531" s="182"/>
      <c r="G531" s="182"/>
      <c r="H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  <c r="Z531" s="182"/>
      <c r="AA531" s="182"/>
    </row>
    <row r="532" spans="1:27" ht="12.75" customHeight="1">
      <c r="A532" s="182"/>
      <c r="B532" s="182"/>
      <c r="C532" s="182"/>
      <c r="D532" s="182"/>
      <c r="E532" s="182"/>
      <c r="F532" s="182"/>
      <c r="G532" s="182"/>
      <c r="H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  <c r="Z532" s="182"/>
      <c r="AA532" s="182"/>
    </row>
    <row r="533" spans="1:27" ht="12.75" customHeight="1">
      <c r="A533" s="182"/>
      <c r="B533" s="182"/>
      <c r="C533" s="182"/>
      <c r="D533" s="182"/>
      <c r="E533" s="182"/>
      <c r="F533" s="182"/>
      <c r="G533" s="182"/>
      <c r="H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  <c r="Z533" s="182"/>
      <c r="AA533" s="182"/>
    </row>
    <row r="534" spans="1:27" ht="12.75" customHeight="1">
      <c r="A534" s="182"/>
      <c r="B534" s="182"/>
      <c r="C534" s="182"/>
      <c r="D534" s="182"/>
      <c r="E534" s="182"/>
      <c r="F534" s="182"/>
      <c r="G534" s="182"/>
      <c r="H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  <c r="Z534" s="182"/>
      <c r="AA534" s="182"/>
    </row>
    <row r="535" spans="1:27" ht="12.75" customHeight="1">
      <c r="A535" s="182"/>
      <c r="B535" s="182"/>
      <c r="C535" s="182"/>
      <c r="D535" s="182"/>
      <c r="E535" s="182"/>
      <c r="F535" s="182"/>
      <c r="G535" s="182"/>
      <c r="H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  <c r="Z535" s="182"/>
      <c r="AA535" s="182"/>
    </row>
    <row r="536" spans="1:27" ht="12.75" customHeight="1">
      <c r="A536" s="182"/>
      <c r="B536" s="182"/>
      <c r="C536" s="182"/>
      <c r="D536" s="182"/>
      <c r="E536" s="182"/>
      <c r="F536" s="182"/>
      <c r="G536" s="182"/>
      <c r="H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  <c r="Z536" s="182"/>
      <c r="AA536" s="182"/>
    </row>
    <row r="537" spans="1:27" ht="12.75" customHeight="1">
      <c r="A537" s="182"/>
      <c r="B537" s="182"/>
      <c r="C537" s="182"/>
      <c r="D537" s="182"/>
      <c r="E537" s="182"/>
      <c r="F537" s="182"/>
      <c r="G537" s="182"/>
      <c r="H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  <c r="Z537" s="182"/>
      <c r="AA537" s="182"/>
    </row>
    <row r="538" spans="1:27" ht="12.75" customHeight="1">
      <c r="A538" s="182"/>
      <c r="B538" s="182"/>
      <c r="C538" s="182"/>
      <c r="D538" s="182"/>
      <c r="E538" s="182"/>
      <c r="F538" s="182"/>
      <c r="G538" s="182"/>
      <c r="H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  <c r="Z538" s="182"/>
      <c r="AA538" s="182"/>
    </row>
    <row r="539" spans="1:27" ht="12.75" customHeight="1">
      <c r="A539" s="182"/>
      <c r="B539" s="182"/>
      <c r="C539" s="182"/>
      <c r="D539" s="182"/>
      <c r="E539" s="182"/>
      <c r="F539" s="182"/>
      <c r="G539" s="182"/>
      <c r="H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  <c r="Z539" s="182"/>
      <c r="AA539" s="182"/>
    </row>
    <row r="540" spans="1:27" ht="12.75" customHeight="1">
      <c r="A540" s="182"/>
      <c r="B540" s="182"/>
      <c r="C540" s="182"/>
      <c r="D540" s="182"/>
      <c r="E540" s="182"/>
      <c r="F540" s="182"/>
      <c r="G540" s="182"/>
      <c r="H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  <c r="Z540" s="182"/>
      <c r="AA540" s="182"/>
    </row>
    <row r="541" spans="1:27" ht="12.75" customHeight="1">
      <c r="A541" s="182"/>
      <c r="B541" s="182"/>
      <c r="C541" s="182"/>
      <c r="D541" s="182"/>
      <c r="E541" s="182"/>
      <c r="F541" s="182"/>
      <c r="G541" s="182"/>
      <c r="H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  <c r="Z541" s="182"/>
      <c r="AA541" s="182"/>
    </row>
    <row r="542" spans="1:27" ht="12.75" customHeight="1">
      <c r="A542" s="182"/>
      <c r="B542" s="182"/>
      <c r="C542" s="182"/>
      <c r="D542" s="182"/>
      <c r="E542" s="182"/>
      <c r="F542" s="182"/>
      <c r="G542" s="182"/>
      <c r="H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  <c r="Z542" s="182"/>
      <c r="AA542" s="182"/>
    </row>
    <row r="543" spans="1:27" ht="12.75" customHeight="1">
      <c r="A543" s="182"/>
      <c r="B543" s="182"/>
      <c r="C543" s="182"/>
      <c r="D543" s="182"/>
      <c r="E543" s="182"/>
      <c r="F543" s="182"/>
      <c r="G543" s="182"/>
      <c r="H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  <c r="Z543" s="182"/>
      <c r="AA543" s="182"/>
    </row>
    <row r="544" spans="1:27" ht="12.75" customHeight="1">
      <c r="A544" s="182"/>
      <c r="B544" s="182"/>
      <c r="C544" s="182"/>
      <c r="D544" s="182"/>
      <c r="E544" s="182"/>
      <c r="F544" s="182"/>
      <c r="G544" s="182"/>
      <c r="H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  <c r="Z544" s="182"/>
      <c r="AA544" s="182"/>
    </row>
    <row r="545" spans="1:27" ht="12.75" customHeight="1">
      <c r="A545" s="182"/>
      <c r="B545" s="182"/>
      <c r="C545" s="182"/>
      <c r="D545" s="182"/>
      <c r="E545" s="182"/>
      <c r="F545" s="182"/>
      <c r="G545" s="182"/>
      <c r="H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  <c r="Z545" s="182"/>
      <c r="AA545" s="182"/>
    </row>
    <row r="546" spans="1:27" ht="12.75" customHeight="1">
      <c r="A546" s="182"/>
      <c r="B546" s="182"/>
      <c r="C546" s="182"/>
      <c r="D546" s="182"/>
      <c r="E546" s="182"/>
      <c r="F546" s="182"/>
      <c r="G546" s="182"/>
      <c r="H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  <c r="Z546" s="182"/>
      <c r="AA546" s="182"/>
    </row>
    <row r="547" spans="1:27" ht="12.75" customHeight="1">
      <c r="A547" s="182"/>
      <c r="B547" s="182"/>
      <c r="C547" s="182"/>
      <c r="D547" s="182"/>
      <c r="E547" s="182"/>
      <c r="F547" s="182"/>
      <c r="G547" s="182"/>
      <c r="H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  <c r="Z547" s="182"/>
      <c r="AA547" s="182"/>
    </row>
    <row r="548" spans="1:27" ht="12.75" customHeight="1">
      <c r="A548" s="182"/>
      <c r="B548" s="182"/>
      <c r="C548" s="182"/>
      <c r="D548" s="182"/>
      <c r="E548" s="182"/>
      <c r="F548" s="182"/>
      <c r="G548" s="182"/>
      <c r="H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  <c r="Z548" s="182"/>
      <c r="AA548" s="182"/>
    </row>
    <row r="549" spans="1:27" ht="12.75" customHeight="1">
      <c r="A549" s="182"/>
      <c r="B549" s="182"/>
      <c r="C549" s="182"/>
      <c r="D549" s="182"/>
      <c r="E549" s="182"/>
      <c r="F549" s="182"/>
      <c r="G549" s="182"/>
      <c r="H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  <c r="Z549" s="182"/>
      <c r="AA549" s="182"/>
    </row>
    <row r="550" spans="1:27" ht="12.75" customHeight="1">
      <c r="A550" s="182"/>
      <c r="B550" s="182"/>
      <c r="C550" s="182"/>
      <c r="D550" s="182"/>
      <c r="E550" s="182"/>
      <c r="F550" s="182"/>
      <c r="G550" s="182"/>
      <c r="H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  <c r="Z550" s="182"/>
      <c r="AA550" s="182"/>
    </row>
    <row r="551" spans="1:27" ht="12.75" customHeight="1">
      <c r="A551" s="182"/>
      <c r="B551" s="182"/>
      <c r="C551" s="182"/>
      <c r="D551" s="182"/>
      <c r="E551" s="182"/>
      <c r="F551" s="182"/>
      <c r="G551" s="182"/>
      <c r="H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  <c r="Z551" s="182"/>
      <c r="AA551" s="182"/>
    </row>
    <row r="552" spans="1:27" ht="12.75" customHeight="1">
      <c r="A552" s="182"/>
      <c r="B552" s="182"/>
      <c r="C552" s="182"/>
      <c r="D552" s="182"/>
      <c r="E552" s="182"/>
      <c r="F552" s="182"/>
      <c r="G552" s="182"/>
      <c r="H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  <c r="Z552" s="182"/>
      <c r="AA552" s="182"/>
    </row>
    <row r="553" spans="1:27" ht="12.75" customHeight="1">
      <c r="A553" s="182"/>
      <c r="B553" s="182"/>
      <c r="C553" s="182"/>
      <c r="D553" s="182"/>
      <c r="E553" s="182"/>
      <c r="F553" s="182"/>
      <c r="G553" s="182"/>
      <c r="H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  <c r="Z553" s="182"/>
      <c r="AA553" s="182"/>
    </row>
    <row r="554" spans="1:27" ht="12.75" customHeight="1">
      <c r="A554" s="182"/>
      <c r="B554" s="182"/>
      <c r="C554" s="182"/>
      <c r="D554" s="182"/>
      <c r="E554" s="182"/>
      <c r="F554" s="182"/>
      <c r="G554" s="182"/>
      <c r="H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  <c r="Z554" s="182"/>
      <c r="AA554" s="182"/>
    </row>
    <row r="555" spans="1:27" ht="12.75" customHeight="1">
      <c r="A555" s="182"/>
      <c r="B555" s="182"/>
      <c r="C555" s="182"/>
      <c r="D555" s="182"/>
      <c r="E555" s="182"/>
      <c r="F555" s="182"/>
      <c r="G555" s="182"/>
      <c r="H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  <c r="Z555" s="182"/>
      <c r="AA555" s="182"/>
    </row>
    <row r="556" spans="1:27" ht="12.75" customHeight="1">
      <c r="A556" s="182"/>
      <c r="B556" s="182"/>
      <c r="C556" s="182"/>
      <c r="D556" s="182"/>
      <c r="E556" s="182"/>
      <c r="F556" s="182"/>
      <c r="G556" s="182"/>
      <c r="H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  <c r="Z556" s="182"/>
      <c r="AA556" s="182"/>
    </row>
    <row r="557" spans="1:27" ht="12.75" customHeight="1">
      <c r="A557" s="182"/>
      <c r="B557" s="182"/>
      <c r="C557" s="182"/>
      <c r="D557" s="182"/>
      <c r="E557" s="182"/>
      <c r="F557" s="182"/>
      <c r="G557" s="182"/>
      <c r="H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  <c r="Z557" s="182"/>
      <c r="AA557" s="182"/>
    </row>
    <row r="558" spans="1:27" ht="12.75" customHeight="1">
      <c r="A558" s="182"/>
      <c r="B558" s="182"/>
      <c r="C558" s="182"/>
      <c r="D558" s="182"/>
      <c r="E558" s="182"/>
      <c r="F558" s="182"/>
      <c r="G558" s="182"/>
      <c r="H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  <c r="Z558" s="182"/>
      <c r="AA558" s="182"/>
    </row>
    <row r="559" spans="1:27" ht="12.75" customHeight="1">
      <c r="A559" s="182"/>
      <c r="B559" s="182"/>
      <c r="C559" s="182"/>
      <c r="D559" s="182"/>
      <c r="E559" s="182"/>
      <c r="F559" s="182"/>
      <c r="G559" s="182"/>
      <c r="H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  <c r="Z559" s="182"/>
      <c r="AA559" s="182"/>
    </row>
    <row r="560" spans="1:27" ht="12.75" customHeight="1">
      <c r="A560" s="182"/>
      <c r="B560" s="182"/>
      <c r="C560" s="182"/>
      <c r="D560" s="182"/>
      <c r="E560" s="182"/>
      <c r="F560" s="182"/>
      <c r="G560" s="182"/>
      <c r="H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  <c r="Z560" s="182"/>
      <c r="AA560" s="182"/>
    </row>
    <row r="561" spans="1:27" ht="12.75" customHeight="1">
      <c r="A561" s="182"/>
      <c r="B561" s="182"/>
      <c r="C561" s="182"/>
      <c r="D561" s="182"/>
      <c r="E561" s="182"/>
      <c r="F561" s="182"/>
      <c r="G561" s="182"/>
      <c r="H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  <c r="Z561" s="182"/>
      <c r="AA561" s="182"/>
    </row>
    <row r="562" spans="1:27" ht="12.75" customHeight="1">
      <c r="A562" s="182"/>
      <c r="B562" s="182"/>
      <c r="C562" s="182"/>
      <c r="D562" s="182"/>
      <c r="E562" s="182"/>
      <c r="F562" s="182"/>
      <c r="G562" s="182"/>
      <c r="H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  <c r="Z562" s="182"/>
      <c r="AA562" s="182"/>
    </row>
    <row r="563" spans="1:27" ht="12.75" customHeight="1">
      <c r="A563" s="182"/>
      <c r="B563" s="182"/>
      <c r="C563" s="182"/>
      <c r="D563" s="182"/>
      <c r="E563" s="182"/>
      <c r="F563" s="182"/>
      <c r="G563" s="182"/>
      <c r="H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  <c r="Z563" s="182"/>
      <c r="AA563" s="182"/>
    </row>
    <row r="564" spans="1:27" ht="12.75" customHeight="1">
      <c r="A564" s="182"/>
      <c r="B564" s="182"/>
      <c r="C564" s="182"/>
      <c r="D564" s="182"/>
      <c r="E564" s="182"/>
      <c r="F564" s="182"/>
      <c r="G564" s="182"/>
      <c r="H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  <c r="Z564" s="182"/>
      <c r="AA564" s="182"/>
    </row>
    <row r="565" spans="1:27" ht="12.75" customHeight="1">
      <c r="A565" s="182"/>
      <c r="B565" s="182"/>
      <c r="C565" s="182"/>
      <c r="D565" s="182"/>
      <c r="E565" s="182"/>
      <c r="F565" s="182"/>
      <c r="G565" s="182"/>
      <c r="H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  <c r="Z565" s="182"/>
      <c r="AA565" s="182"/>
    </row>
    <row r="566" spans="1:27" ht="12.75" customHeight="1">
      <c r="A566" s="182"/>
      <c r="B566" s="182"/>
      <c r="C566" s="182"/>
      <c r="D566" s="182"/>
      <c r="E566" s="182"/>
      <c r="F566" s="182"/>
      <c r="G566" s="182"/>
      <c r="H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  <c r="Z566" s="182"/>
      <c r="AA566" s="182"/>
    </row>
    <row r="567" spans="1:27" ht="12.75" customHeight="1">
      <c r="A567" s="182"/>
      <c r="B567" s="182"/>
      <c r="C567" s="182"/>
      <c r="D567" s="182"/>
      <c r="E567" s="182"/>
      <c r="F567" s="182"/>
      <c r="G567" s="182"/>
      <c r="H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  <c r="Z567" s="182"/>
      <c r="AA567" s="182"/>
    </row>
    <row r="568" spans="1:27" ht="12.75" customHeight="1">
      <c r="A568" s="182"/>
      <c r="B568" s="182"/>
      <c r="C568" s="182"/>
      <c r="D568" s="182"/>
      <c r="E568" s="182"/>
      <c r="F568" s="182"/>
      <c r="G568" s="182"/>
      <c r="H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  <c r="Z568" s="182"/>
      <c r="AA568" s="182"/>
    </row>
    <row r="569" spans="1:27" ht="12.75" customHeight="1">
      <c r="A569" s="182"/>
      <c r="B569" s="182"/>
      <c r="C569" s="182"/>
      <c r="D569" s="182"/>
      <c r="E569" s="182"/>
      <c r="F569" s="182"/>
      <c r="G569" s="182"/>
      <c r="H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  <c r="Z569" s="182"/>
      <c r="AA569" s="182"/>
    </row>
    <row r="570" spans="1:27" ht="12.75" customHeight="1">
      <c r="A570" s="182"/>
      <c r="B570" s="182"/>
      <c r="C570" s="182"/>
      <c r="D570" s="182"/>
      <c r="E570" s="182"/>
      <c r="F570" s="182"/>
      <c r="G570" s="182"/>
      <c r="H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  <c r="Z570" s="182"/>
      <c r="AA570" s="182"/>
    </row>
    <row r="571" spans="1:27" ht="12.75" customHeight="1">
      <c r="A571" s="182"/>
      <c r="B571" s="182"/>
      <c r="C571" s="182"/>
      <c r="D571" s="182"/>
      <c r="E571" s="182"/>
      <c r="F571" s="182"/>
      <c r="G571" s="182"/>
      <c r="H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  <c r="Z571" s="182"/>
      <c r="AA571" s="182"/>
    </row>
    <row r="572" spans="1:27" ht="12.75" customHeight="1">
      <c r="A572" s="182"/>
      <c r="B572" s="182"/>
      <c r="C572" s="182"/>
      <c r="D572" s="182"/>
      <c r="E572" s="182"/>
      <c r="F572" s="182"/>
      <c r="G572" s="182"/>
      <c r="H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  <c r="Z572" s="182"/>
      <c r="AA572" s="182"/>
    </row>
    <row r="573" spans="1:27" ht="12.75" customHeight="1">
      <c r="A573" s="182"/>
      <c r="B573" s="182"/>
      <c r="C573" s="182"/>
      <c r="D573" s="182"/>
      <c r="E573" s="182"/>
      <c r="F573" s="182"/>
      <c r="G573" s="182"/>
      <c r="H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  <c r="Z573" s="182"/>
      <c r="AA573" s="182"/>
    </row>
    <row r="574" spans="1:27" ht="12.75" customHeight="1">
      <c r="A574" s="182"/>
      <c r="B574" s="182"/>
      <c r="C574" s="182"/>
      <c r="D574" s="182"/>
      <c r="E574" s="182"/>
      <c r="F574" s="182"/>
      <c r="G574" s="182"/>
      <c r="H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  <c r="Z574" s="182"/>
      <c r="AA574" s="182"/>
    </row>
    <row r="575" spans="1:27" ht="12.75" customHeight="1">
      <c r="A575" s="182"/>
      <c r="B575" s="182"/>
      <c r="C575" s="182"/>
      <c r="D575" s="182"/>
      <c r="E575" s="182"/>
      <c r="F575" s="182"/>
      <c r="G575" s="182"/>
      <c r="H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  <c r="Z575" s="182"/>
      <c r="AA575" s="182"/>
    </row>
    <row r="576" spans="1:27" ht="12.75" customHeight="1">
      <c r="A576" s="182"/>
      <c r="B576" s="182"/>
      <c r="C576" s="182"/>
      <c r="D576" s="182"/>
      <c r="E576" s="182"/>
      <c r="F576" s="182"/>
      <c r="G576" s="182"/>
      <c r="H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  <c r="Z576" s="182"/>
      <c r="AA576" s="182"/>
    </row>
    <row r="577" spans="1:27" ht="12.75" customHeight="1">
      <c r="A577" s="182"/>
      <c r="B577" s="182"/>
      <c r="C577" s="182"/>
      <c r="D577" s="182"/>
      <c r="E577" s="182"/>
      <c r="F577" s="182"/>
      <c r="G577" s="182"/>
      <c r="H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  <c r="Z577" s="182"/>
      <c r="AA577" s="182"/>
    </row>
    <row r="578" spans="1:27" ht="12.75" customHeight="1">
      <c r="A578" s="182"/>
      <c r="B578" s="182"/>
      <c r="C578" s="182"/>
      <c r="D578" s="182"/>
      <c r="E578" s="182"/>
      <c r="F578" s="182"/>
      <c r="G578" s="182"/>
      <c r="H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  <c r="Z578" s="182"/>
      <c r="AA578" s="182"/>
    </row>
    <row r="579" spans="1:27" ht="12.75" customHeight="1">
      <c r="A579" s="182"/>
      <c r="B579" s="182"/>
      <c r="C579" s="182"/>
      <c r="D579" s="182"/>
      <c r="E579" s="182"/>
      <c r="F579" s="182"/>
      <c r="G579" s="182"/>
      <c r="H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  <c r="Z579" s="182"/>
      <c r="AA579" s="182"/>
    </row>
    <row r="580" spans="1:27" ht="12.75" customHeight="1">
      <c r="A580" s="182"/>
      <c r="B580" s="182"/>
      <c r="C580" s="182"/>
      <c r="D580" s="182"/>
      <c r="E580" s="182"/>
      <c r="F580" s="182"/>
      <c r="G580" s="182"/>
      <c r="H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  <c r="Z580" s="182"/>
      <c r="AA580" s="182"/>
    </row>
    <row r="581" spans="1:27" ht="12.75" customHeight="1">
      <c r="A581" s="182"/>
      <c r="B581" s="182"/>
      <c r="C581" s="182"/>
      <c r="D581" s="182"/>
      <c r="E581" s="182"/>
      <c r="F581" s="182"/>
      <c r="G581" s="182"/>
      <c r="H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  <c r="Z581" s="182"/>
      <c r="AA581" s="182"/>
    </row>
    <row r="582" spans="1:27" ht="12.75" customHeight="1">
      <c r="A582" s="182"/>
      <c r="B582" s="182"/>
      <c r="C582" s="182"/>
      <c r="D582" s="182"/>
      <c r="E582" s="182"/>
      <c r="F582" s="182"/>
      <c r="G582" s="182"/>
      <c r="H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  <c r="Z582" s="182"/>
      <c r="AA582" s="182"/>
    </row>
    <row r="583" spans="1:27" ht="12.75" customHeight="1">
      <c r="A583" s="182"/>
      <c r="B583" s="182"/>
      <c r="C583" s="182"/>
      <c r="D583" s="182"/>
      <c r="E583" s="182"/>
      <c r="F583" s="182"/>
      <c r="G583" s="182"/>
      <c r="H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  <c r="Z583" s="182"/>
      <c r="AA583" s="182"/>
    </row>
    <row r="584" spans="1:27" ht="12.75" customHeight="1">
      <c r="A584" s="182"/>
      <c r="B584" s="182"/>
      <c r="C584" s="182"/>
      <c r="D584" s="182"/>
      <c r="E584" s="182"/>
      <c r="F584" s="182"/>
      <c r="G584" s="182"/>
      <c r="H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  <c r="Z584" s="182"/>
      <c r="AA584" s="182"/>
    </row>
    <row r="585" spans="1:27" ht="12.75" customHeight="1">
      <c r="A585" s="182"/>
      <c r="B585" s="182"/>
      <c r="C585" s="182"/>
      <c r="D585" s="182"/>
      <c r="E585" s="182"/>
      <c r="F585" s="182"/>
      <c r="G585" s="182"/>
      <c r="H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  <c r="Z585" s="182"/>
      <c r="AA585" s="182"/>
    </row>
    <row r="586" spans="1:27" ht="12.75" customHeight="1">
      <c r="A586" s="182"/>
      <c r="B586" s="182"/>
      <c r="C586" s="182"/>
      <c r="D586" s="182"/>
      <c r="E586" s="182"/>
      <c r="F586" s="182"/>
      <c r="G586" s="182"/>
      <c r="H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  <c r="Z586" s="182"/>
      <c r="AA586" s="182"/>
    </row>
    <row r="587" spans="1:27" ht="12.75" customHeight="1">
      <c r="A587" s="182"/>
      <c r="B587" s="182"/>
      <c r="C587" s="182"/>
      <c r="D587" s="182"/>
      <c r="E587" s="182"/>
      <c r="F587" s="182"/>
      <c r="G587" s="182"/>
      <c r="H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  <c r="Z587" s="182"/>
      <c r="AA587" s="182"/>
    </row>
    <row r="588" spans="1:27" ht="12.75" customHeight="1">
      <c r="A588" s="182"/>
      <c r="B588" s="182"/>
      <c r="C588" s="182"/>
      <c r="D588" s="182"/>
      <c r="E588" s="182"/>
      <c r="F588" s="182"/>
      <c r="G588" s="182"/>
      <c r="H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  <c r="Z588" s="182"/>
      <c r="AA588" s="182"/>
    </row>
    <row r="589" spans="1:27" ht="12.75" customHeight="1">
      <c r="A589" s="182"/>
      <c r="B589" s="182"/>
      <c r="C589" s="182"/>
      <c r="D589" s="182"/>
      <c r="E589" s="182"/>
      <c r="F589" s="182"/>
      <c r="G589" s="182"/>
      <c r="H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  <c r="Z589" s="182"/>
      <c r="AA589" s="182"/>
    </row>
    <row r="590" spans="1:27" ht="12.75" customHeight="1">
      <c r="A590" s="182"/>
      <c r="B590" s="182"/>
      <c r="C590" s="182"/>
      <c r="D590" s="182"/>
      <c r="E590" s="182"/>
      <c r="F590" s="182"/>
      <c r="G590" s="182"/>
      <c r="H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  <c r="Z590" s="182"/>
      <c r="AA590" s="182"/>
    </row>
    <row r="591" spans="1:27" ht="12.75" customHeight="1">
      <c r="A591" s="182"/>
      <c r="B591" s="182"/>
      <c r="C591" s="182"/>
      <c r="D591" s="182"/>
      <c r="E591" s="182"/>
      <c r="F591" s="182"/>
      <c r="G591" s="182"/>
      <c r="H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  <c r="Z591" s="182"/>
      <c r="AA591" s="182"/>
    </row>
    <row r="592" spans="1:27" ht="12.75" customHeight="1">
      <c r="A592" s="182"/>
      <c r="B592" s="182"/>
      <c r="C592" s="182"/>
      <c r="D592" s="182"/>
      <c r="E592" s="182"/>
      <c r="F592" s="182"/>
      <c r="G592" s="182"/>
      <c r="H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  <c r="Z592" s="182"/>
      <c r="AA592" s="182"/>
    </row>
    <row r="593" spans="1:27" ht="12.75" customHeight="1">
      <c r="A593" s="182"/>
      <c r="B593" s="182"/>
      <c r="C593" s="182"/>
      <c r="D593" s="182"/>
      <c r="E593" s="182"/>
      <c r="F593" s="182"/>
      <c r="G593" s="182"/>
      <c r="H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  <c r="Z593" s="182"/>
      <c r="AA593" s="182"/>
    </row>
    <row r="594" spans="1:27" ht="12.75" customHeight="1">
      <c r="A594" s="182"/>
      <c r="B594" s="182"/>
      <c r="C594" s="182"/>
      <c r="D594" s="182"/>
      <c r="E594" s="182"/>
      <c r="F594" s="182"/>
      <c r="G594" s="182"/>
      <c r="H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  <c r="Z594" s="182"/>
      <c r="AA594" s="182"/>
    </row>
    <row r="595" spans="1:27" ht="12.75" customHeight="1">
      <c r="A595" s="182"/>
      <c r="B595" s="182"/>
      <c r="C595" s="182"/>
      <c r="D595" s="182"/>
      <c r="E595" s="182"/>
      <c r="F595" s="182"/>
      <c r="G595" s="182"/>
      <c r="H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  <c r="Z595" s="182"/>
      <c r="AA595" s="182"/>
    </row>
    <row r="596" spans="1:27" ht="12.75" customHeight="1">
      <c r="A596" s="182"/>
      <c r="B596" s="182"/>
      <c r="C596" s="182"/>
      <c r="D596" s="182"/>
      <c r="E596" s="182"/>
      <c r="F596" s="182"/>
      <c r="G596" s="182"/>
      <c r="H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  <c r="Z596" s="182"/>
      <c r="AA596" s="182"/>
    </row>
    <row r="597" spans="1:27" ht="12.75" customHeight="1">
      <c r="A597" s="182"/>
      <c r="B597" s="182"/>
      <c r="C597" s="182"/>
      <c r="D597" s="182"/>
      <c r="E597" s="182"/>
      <c r="F597" s="182"/>
      <c r="G597" s="182"/>
      <c r="H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  <c r="Z597" s="182"/>
      <c r="AA597" s="182"/>
    </row>
    <row r="598" spans="1:27" ht="12.75" customHeight="1">
      <c r="A598" s="182"/>
      <c r="B598" s="182"/>
      <c r="C598" s="182"/>
      <c r="D598" s="182"/>
      <c r="E598" s="182"/>
      <c r="F598" s="182"/>
      <c r="G598" s="182"/>
      <c r="H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  <c r="Z598" s="182"/>
      <c r="AA598" s="182"/>
    </row>
    <row r="599" spans="1:27" ht="12.75" customHeight="1">
      <c r="A599" s="182"/>
      <c r="B599" s="182"/>
      <c r="C599" s="182"/>
      <c r="D599" s="182"/>
      <c r="E599" s="182"/>
      <c r="F599" s="182"/>
      <c r="G599" s="182"/>
      <c r="H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  <c r="Z599" s="182"/>
      <c r="AA599" s="182"/>
    </row>
    <row r="600" spans="1:27" ht="12.75" customHeight="1">
      <c r="A600" s="182"/>
      <c r="B600" s="182"/>
      <c r="C600" s="182"/>
      <c r="D600" s="182"/>
      <c r="E600" s="182"/>
      <c r="F600" s="182"/>
      <c r="G600" s="182"/>
      <c r="H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  <c r="Z600" s="182"/>
      <c r="AA600" s="182"/>
    </row>
    <row r="601" spans="1:27" ht="12.75" customHeight="1">
      <c r="A601" s="182"/>
      <c r="B601" s="182"/>
      <c r="C601" s="182"/>
      <c r="D601" s="182"/>
      <c r="E601" s="182"/>
      <c r="F601" s="182"/>
      <c r="G601" s="182"/>
      <c r="H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  <c r="Z601" s="182"/>
      <c r="AA601" s="182"/>
    </row>
    <row r="602" spans="1:27" ht="12.75" customHeight="1">
      <c r="A602" s="182"/>
      <c r="B602" s="182"/>
      <c r="C602" s="182"/>
      <c r="D602" s="182"/>
      <c r="E602" s="182"/>
      <c r="F602" s="182"/>
      <c r="G602" s="182"/>
      <c r="H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  <c r="Z602" s="182"/>
      <c r="AA602" s="182"/>
    </row>
    <row r="603" spans="1:27" ht="12.75" customHeight="1">
      <c r="A603" s="182"/>
      <c r="B603" s="182"/>
      <c r="C603" s="182"/>
      <c r="D603" s="182"/>
      <c r="E603" s="182"/>
      <c r="F603" s="182"/>
      <c r="G603" s="182"/>
      <c r="H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  <c r="Z603" s="182"/>
      <c r="AA603" s="182"/>
    </row>
    <row r="604" spans="1:27" ht="12.75" customHeight="1">
      <c r="A604" s="182"/>
      <c r="B604" s="182"/>
      <c r="C604" s="182"/>
      <c r="D604" s="182"/>
      <c r="E604" s="182"/>
      <c r="F604" s="182"/>
      <c r="G604" s="182"/>
      <c r="H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  <c r="Z604" s="182"/>
      <c r="AA604" s="182"/>
    </row>
    <row r="605" spans="1:27" ht="12.75" customHeight="1">
      <c r="A605" s="182"/>
      <c r="B605" s="182"/>
      <c r="C605" s="182"/>
      <c r="D605" s="182"/>
      <c r="E605" s="182"/>
      <c r="F605" s="182"/>
      <c r="G605" s="182"/>
      <c r="H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  <c r="Z605" s="182"/>
      <c r="AA605" s="182"/>
    </row>
    <row r="606" spans="1:27" ht="12.75" customHeight="1">
      <c r="A606" s="182"/>
      <c r="B606" s="182"/>
      <c r="C606" s="182"/>
      <c r="D606" s="182"/>
      <c r="E606" s="182"/>
      <c r="F606" s="182"/>
      <c r="G606" s="182"/>
      <c r="H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  <c r="Z606" s="182"/>
      <c r="AA606" s="182"/>
    </row>
    <row r="607" spans="1:27" ht="12.75" customHeight="1">
      <c r="A607" s="182"/>
      <c r="B607" s="182"/>
      <c r="C607" s="182"/>
      <c r="D607" s="182"/>
      <c r="E607" s="182"/>
      <c r="F607" s="182"/>
      <c r="G607" s="182"/>
      <c r="H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  <c r="Z607" s="182"/>
      <c r="AA607" s="182"/>
    </row>
    <row r="608" spans="1:27" ht="12.75" customHeight="1">
      <c r="A608" s="182"/>
      <c r="B608" s="182"/>
      <c r="C608" s="182"/>
      <c r="D608" s="182"/>
      <c r="E608" s="182"/>
      <c r="F608" s="182"/>
      <c r="G608" s="182"/>
      <c r="H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  <c r="Z608" s="182"/>
      <c r="AA608" s="182"/>
    </row>
    <row r="609" spans="1:27" ht="12.75" customHeight="1">
      <c r="A609" s="182"/>
      <c r="B609" s="182"/>
      <c r="C609" s="182"/>
      <c r="D609" s="182"/>
      <c r="E609" s="182"/>
      <c r="F609" s="182"/>
      <c r="G609" s="182"/>
      <c r="H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  <c r="Z609" s="182"/>
      <c r="AA609" s="182"/>
    </row>
    <row r="610" spans="1:27" ht="12.75" customHeight="1">
      <c r="A610" s="182"/>
      <c r="B610" s="182"/>
      <c r="C610" s="182"/>
      <c r="D610" s="182"/>
      <c r="E610" s="182"/>
      <c r="F610" s="182"/>
      <c r="G610" s="182"/>
      <c r="H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  <c r="Z610" s="182"/>
      <c r="AA610" s="182"/>
    </row>
    <row r="611" spans="1:27" ht="12.75" customHeight="1">
      <c r="A611" s="182"/>
      <c r="B611" s="182"/>
      <c r="C611" s="182"/>
      <c r="D611" s="182"/>
      <c r="E611" s="182"/>
      <c r="F611" s="182"/>
      <c r="G611" s="182"/>
      <c r="H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  <c r="Z611" s="182"/>
      <c r="AA611" s="182"/>
    </row>
    <row r="612" spans="1:27" ht="12.75" customHeight="1">
      <c r="A612" s="182"/>
      <c r="B612" s="182"/>
      <c r="C612" s="182"/>
      <c r="D612" s="182"/>
      <c r="E612" s="182"/>
      <c r="F612" s="182"/>
      <c r="G612" s="182"/>
      <c r="H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  <c r="Z612" s="182"/>
      <c r="AA612" s="182"/>
    </row>
    <row r="613" spans="1:27" ht="12.75" customHeight="1">
      <c r="A613" s="182"/>
      <c r="B613" s="182"/>
      <c r="C613" s="182"/>
      <c r="D613" s="182"/>
      <c r="E613" s="182"/>
      <c r="F613" s="182"/>
      <c r="G613" s="182"/>
      <c r="H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  <c r="Z613" s="182"/>
      <c r="AA613" s="182"/>
    </row>
    <row r="614" spans="1:27" ht="12.75" customHeight="1">
      <c r="A614" s="182"/>
      <c r="B614" s="182"/>
      <c r="C614" s="182"/>
      <c r="D614" s="182"/>
      <c r="E614" s="182"/>
      <c r="F614" s="182"/>
      <c r="G614" s="182"/>
      <c r="H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  <c r="Z614" s="182"/>
      <c r="AA614" s="182"/>
    </row>
    <row r="615" spans="1:27" ht="12.75" customHeight="1">
      <c r="A615" s="182"/>
      <c r="B615" s="182"/>
      <c r="C615" s="182"/>
      <c r="D615" s="182"/>
      <c r="E615" s="182"/>
      <c r="F615" s="182"/>
      <c r="G615" s="182"/>
      <c r="H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  <c r="Z615" s="182"/>
      <c r="AA615" s="182"/>
    </row>
    <row r="616" spans="1:27" ht="12.75" customHeight="1">
      <c r="A616" s="182"/>
      <c r="B616" s="182"/>
      <c r="C616" s="182"/>
      <c r="D616" s="182"/>
      <c r="E616" s="182"/>
      <c r="F616" s="182"/>
      <c r="G616" s="182"/>
      <c r="H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  <c r="Z616" s="182"/>
      <c r="AA616" s="182"/>
    </row>
    <row r="617" spans="1:27" ht="12.75" customHeight="1">
      <c r="A617" s="182"/>
      <c r="B617" s="182"/>
      <c r="C617" s="182"/>
      <c r="D617" s="182"/>
      <c r="E617" s="182"/>
      <c r="F617" s="182"/>
      <c r="G617" s="182"/>
      <c r="H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  <c r="Z617" s="182"/>
      <c r="AA617" s="182"/>
    </row>
    <row r="618" spans="1:27" ht="12.75" customHeight="1">
      <c r="A618" s="182"/>
      <c r="B618" s="182"/>
      <c r="C618" s="182"/>
      <c r="D618" s="182"/>
      <c r="E618" s="182"/>
      <c r="F618" s="182"/>
      <c r="G618" s="182"/>
      <c r="H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  <c r="Z618" s="182"/>
      <c r="AA618" s="182"/>
    </row>
    <row r="619" spans="1:27" ht="12.75" customHeight="1">
      <c r="A619" s="182"/>
      <c r="B619" s="182"/>
      <c r="C619" s="182"/>
      <c r="D619" s="182"/>
      <c r="E619" s="182"/>
      <c r="F619" s="182"/>
      <c r="G619" s="182"/>
      <c r="H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  <c r="Z619" s="182"/>
      <c r="AA619" s="182"/>
    </row>
    <row r="620" spans="1:27" ht="12.75" customHeight="1">
      <c r="A620" s="182"/>
      <c r="B620" s="182"/>
      <c r="C620" s="182"/>
      <c r="D620" s="182"/>
      <c r="E620" s="182"/>
      <c r="F620" s="182"/>
      <c r="G620" s="182"/>
      <c r="H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  <c r="Z620" s="182"/>
      <c r="AA620" s="182"/>
    </row>
    <row r="621" spans="1:27" ht="12.75" customHeight="1">
      <c r="A621" s="182"/>
      <c r="B621" s="182"/>
      <c r="C621" s="182"/>
      <c r="D621" s="182"/>
      <c r="E621" s="182"/>
      <c r="F621" s="182"/>
      <c r="G621" s="182"/>
      <c r="H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  <c r="Z621" s="182"/>
      <c r="AA621" s="182"/>
    </row>
    <row r="622" spans="1:27" ht="12.75" customHeight="1">
      <c r="A622" s="182"/>
      <c r="B622" s="182"/>
      <c r="C622" s="182"/>
      <c r="D622" s="182"/>
      <c r="E622" s="182"/>
      <c r="F622" s="182"/>
      <c r="G622" s="182"/>
      <c r="H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  <c r="Z622" s="182"/>
      <c r="AA622" s="182"/>
    </row>
    <row r="623" spans="1:27" ht="12.75" customHeight="1">
      <c r="A623" s="182"/>
      <c r="B623" s="182"/>
      <c r="C623" s="182"/>
      <c r="D623" s="182"/>
      <c r="E623" s="182"/>
      <c r="F623" s="182"/>
      <c r="G623" s="182"/>
      <c r="H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  <c r="Z623" s="182"/>
      <c r="AA623" s="182"/>
    </row>
    <row r="624" spans="1:27" ht="12.75" customHeight="1">
      <c r="A624" s="182"/>
      <c r="B624" s="182"/>
      <c r="C624" s="182"/>
      <c r="D624" s="182"/>
      <c r="E624" s="182"/>
      <c r="F624" s="182"/>
      <c r="G624" s="182"/>
      <c r="H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  <c r="Z624" s="182"/>
      <c r="AA624" s="182"/>
    </row>
    <row r="625" spans="1:27" ht="12.75" customHeight="1">
      <c r="A625" s="182"/>
      <c r="B625" s="182"/>
      <c r="C625" s="182"/>
      <c r="D625" s="182"/>
      <c r="E625" s="182"/>
      <c r="F625" s="182"/>
      <c r="G625" s="182"/>
      <c r="H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  <c r="Z625" s="182"/>
      <c r="AA625" s="182"/>
    </row>
    <row r="626" spans="1:27" ht="12.75" customHeight="1">
      <c r="A626" s="182"/>
      <c r="B626" s="182"/>
      <c r="C626" s="182"/>
      <c r="D626" s="182"/>
      <c r="E626" s="182"/>
      <c r="F626" s="182"/>
      <c r="G626" s="182"/>
      <c r="H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  <c r="Z626" s="182"/>
      <c r="AA626" s="182"/>
    </row>
    <row r="627" spans="1:27" ht="12.75" customHeight="1">
      <c r="A627" s="182"/>
      <c r="B627" s="182"/>
      <c r="C627" s="182"/>
      <c r="D627" s="182"/>
      <c r="E627" s="182"/>
      <c r="F627" s="182"/>
      <c r="G627" s="182"/>
      <c r="H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  <c r="Z627" s="182"/>
      <c r="AA627" s="182"/>
    </row>
    <row r="628" spans="1:27" ht="12.75" customHeight="1">
      <c r="A628" s="182"/>
      <c r="B628" s="182"/>
      <c r="C628" s="182"/>
      <c r="D628" s="182"/>
      <c r="E628" s="182"/>
      <c r="F628" s="182"/>
      <c r="G628" s="182"/>
      <c r="H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  <c r="Z628" s="182"/>
      <c r="AA628" s="182"/>
    </row>
    <row r="629" spans="1:27" ht="12.75" customHeight="1">
      <c r="A629" s="182"/>
      <c r="B629" s="182"/>
      <c r="C629" s="182"/>
      <c r="D629" s="182"/>
      <c r="E629" s="182"/>
      <c r="F629" s="182"/>
      <c r="G629" s="182"/>
      <c r="H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  <c r="Z629" s="182"/>
      <c r="AA629" s="182"/>
    </row>
    <row r="630" spans="1:27" ht="12.75" customHeight="1">
      <c r="A630" s="182"/>
      <c r="B630" s="182"/>
      <c r="C630" s="182"/>
      <c r="D630" s="182"/>
      <c r="E630" s="182"/>
      <c r="F630" s="182"/>
      <c r="G630" s="182"/>
      <c r="H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  <c r="Z630" s="182"/>
      <c r="AA630" s="182"/>
    </row>
    <row r="631" spans="1:27" ht="12.75" customHeight="1">
      <c r="A631" s="182"/>
      <c r="B631" s="182"/>
      <c r="C631" s="182"/>
      <c r="D631" s="182"/>
      <c r="E631" s="182"/>
      <c r="F631" s="182"/>
      <c r="G631" s="182"/>
      <c r="H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  <c r="Z631" s="182"/>
      <c r="AA631" s="182"/>
    </row>
    <row r="632" spans="1:27" ht="12.75" customHeight="1">
      <c r="A632" s="182"/>
      <c r="B632" s="182"/>
      <c r="C632" s="182"/>
      <c r="D632" s="182"/>
      <c r="E632" s="182"/>
      <c r="F632" s="182"/>
      <c r="G632" s="182"/>
      <c r="H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  <c r="Z632" s="182"/>
      <c r="AA632" s="182"/>
    </row>
    <row r="633" spans="1:27" ht="12.75" customHeight="1">
      <c r="A633" s="182"/>
      <c r="B633" s="182"/>
      <c r="C633" s="182"/>
      <c r="D633" s="182"/>
      <c r="E633" s="182"/>
      <c r="F633" s="182"/>
      <c r="G633" s="182"/>
      <c r="H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  <c r="Z633" s="182"/>
      <c r="AA633" s="182"/>
    </row>
    <row r="634" spans="1:27" ht="12.75" customHeight="1">
      <c r="A634" s="182"/>
      <c r="B634" s="182"/>
      <c r="C634" s="182"/>
      <c r="D634" s="182"/>
      <c r="E634" s="182"/>
      <c r="F634" s="182"/>
      <c r="G634" s="182"/>
      <c r="H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  <c r="Z634" s="182"/>
      <c r="AA634" s="182"/>
    </row>
    <row r="635" spans="1:27" ht="12.75" customHeight="1">
      <c r="A635" s="182"/>
      <c r="B635" s="182"/>
      <c r="C635" s="182"/>
      <c r="D635" s="182"/>
      <c r="E635" s="182"/>
      <c r="F635" s="182"/>
      <c r="G635" s="182"/>
      <c r="H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  <c r="Z635" s="182"/>
      <c r="AA635" s="182"/>
    </row>
    <row r="636" spans="1:27" ht="12.75" customHeight="1">
      <c r="A636" s="182"/>
      <c r="B636" s="182"/>
      <c r="C636" s="182"/>
      <c r="D636" s="182"/>
      <c r="E636" s="182"/>
      <c r="F636" s="182"/>
      <c r="G636" s="182"/>
      <c r="H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  <c r="Z636" s="182"/>
      <c r="AA636" s="182"/>
    </row>
    <row r="637" spans="1:27" ht="12.75" customHeight="1">
      <c r="A637" s="182"/>
      <c r="B637" s="182"/>
      <c r="C637" s="182"/>
      <c r="D637" s="182"/>
      <c r="E637" s="182"/>
      <c r="F637" s="182"/>
      <c r="G637" s="182"/>
      <c r="H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  <c r="Z637" s="182"/>
      <c r="AA637" s="182"/>
    </row>
    <row r="638" spans="1:27" ht="12.75" customHeight="1">
      <c r="A638" s="182"/>
      <c r="B638" s="182"/>
      <c r="C638" s="182"/>
      <c r="D638" s="182"/>
      <c r="E638" s="182"/>
      <c r="F638" s="182"/>
      <c r="G638" s="182"/>
      <c r="H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  <c r="Z638" s="182"/>
      <c r="AA638" s="182"/>
    </row>
    <row r="639" spans="1:27" ht="12.75" customHeight="1">
      <c r="A639" s="182"/>
      <c r="B639" s="182"/>
      <c r="C639" s="182"/>
      <c r="D639" s="182"/>
      <c r="E639" s="182"/>
      <c r="F639" s="182"/>
      <c r="G639" s="182"/>
      <c r="H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  <c r="Z639" s="182"/>
      <c r="AA639" s="182"/>
    </row>
    <row r="640" spans="1:27" ht="12.75" customHeight="1">
      <c r="A640" s="182"/>
      <c r="B640" s="182"/>
      <c r="C640" s="182"/>
      <c r="D640" s="182"/>
      <c r="E640" s="182"/>
      <c r="F640" s="182"/>
      <c r="G640" s="182"/>
      <c r="H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  <c r="Z640" s="182"/>
      <c r="AA640" s="182"/>
    </row>
    <row r="641" spans="1:27" ht="12.75" customHeight="1">
      <c r="A641" s="182"/>
      <c r="B641" s="182"/>
      <c r="C641" s="182"/>
      <c r="D641" s="182"/>
      <c r="E641" s="182"/>
      <c r="F641" s="182"/>
      <c r="G641" s="182"/>
      <c r="H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  <c r="Z641" s="182"/>
      <c r="AA641" s="182"/>
    </row>
    <row r="642" spans="1:27" ht="12.75" customHeight="1">
      <c r="A642" s="182"/>
      <c r="B642" s="182"/>
      <c r="C642" s="182"/>
      <c r="D642" s="182"/>
      <c r="E642" s="182"/>
      <c r="F642" s="182"/>
      <c r="G642" s="182"/>
      <c r="H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  <c r="Z642" s="182"/>
      <c r="AA642" s="182"/>
    </row>
    <row r="643" spans="1:27" ht="12.75" customHeight="1">
      <c r="A643" s="182"/>
      <c r="B643" s="182"/>
      <c r="C643" s="182"/>
      <c r="D643" s="182"/>
      <c r="E643" s="182"/>
      <c r="F643" s="182"/>
      <c r="G643" s="182"/>
      <c r="H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  <c r="Z643" s="182"/>
      <c r="AA643" s="182"/>
    </row>
    <row r="644" spans="1:27" ht="12.75" customHeight="1">
      <c r="A644" s="182"/>
      <c r="B644" s="182"/>
      <c r="C644" s="182"/>
      <c r="D644" s="182"/>
      <c r="E644" s="182"/>
      <c r="F644" s="182"/>
      <c r="G644" s="182"/>
      <c r="H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  <c r="Z644" s="182"/>
      <c r="AA644" s="182"/>
    </row>
    <row r="645" spans="1:27" ht="12.75" customHeight="1">
      <c r="A645" s="182"/>
      <c r="B645" s="182"/>
      <c r="C645" s="182"/>
      <c r="D645" s="182"/>
      <c r="E645" s="182"/>
      <c r="F645" s="182"/>
      <c r="G645" s="182"/>
      <c r="H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  <c r="Z645" s="182"/>
      <c r="AA645" s="182"/>
    </row>
    <row r="646" spans="1:27" ht="12.75" customHeight="1">
      <c r="A646" s="182"/>
      <c r="B646" s="182"/>
      <c r="C646" s="182"/>
      <c r="D646" s="182"/>
      <c r="E646" s="182"/>
      <c r="F646" s="182"/>
      <c r="G646" s="182"/>
      <c r="H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  <c r="Z646" s="182"/>
      <c r="AA646" s="182"/>
    </row>
    <row r="647" spans="1:27" ht="12.75" customHeight="1">
      <c r="A647" s="182"/>
      <c r="B647" s="182"/>
      <c r="C647" s="182"/>
      <c r="D647" s="182"/>
      <c r="E647" s="182"/>
      <c r="F647" s="182"/>
      <c r="G647" s="182"/>
      <c r="H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  <c r="Z647" s="182"/>
      <c r="AA647" s="182"/>
    </row>
    <row r="648" spans="1:27" ht="12.75" customHeight="1">
      <c r="A648" s="182"/>
      <c r="B648" s="182"/>
      <c r="C648" s="182"/>
      <c r="D648" s="182"/>
      <c r="E648" s="182"/>
      <c r="F648" s="182"/>
      <c r="G648" s="182"/>
      <c r="H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  <c r="Z648" s="182"/>
      <c r="AA648" s="182"/>
    </row>
    <row r="649" spans="1:27" ht="12.75" customHeight="1">
      <c r="A649" s="182"/>
      <c r="B649" s="182"/>
      <c r="C649" s="182"/>
      <c r="D649" s="182"/>
      <c r="E649" s="182"/>
      <c r="F649" s="182"/>
      <c r="G649" s="182"/>
      <c r="H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  <c r="Z649" s="182"/>
      <c r="AA649" s="182"/>
    </row>
    <row r="650" spans="1:27" ht="12.75" customHeight="1">
      <c r="A650" s="182"/>
      <c r="B650" s="182"/>
      <c r="C650" s="182"/>
      <c r="D650" s="182"/>
      <c r="E650" s="182"/>
      <c r="F650" s="182"/>
      <c r="G650" s="182"/>
      <c r="H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  <c r="Z650" s="182"/>
      <c r="AA650" s="182"/>
    </row>
    <row r="651" spans="1:27" ht="12.75" customHeight="1">
      <c r="A651" s="182"/>
      <c r="B651" s="182"/>
      <c r="C651" s="182"/>
      <c r="D651" s="182"/>
      <c r="E651" s="182"/>
      <c r="F651" s="182"/>
      <c r="G651" s="182"/>
      <c r="H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  <c r="Z651" s="182"/>
      <c r="AA651" s="182"/>
    </row>
    <row r="652" spans="1:27" ht="12.75" customHeight="1">
      <c r="A652" s="182"/>
      <c r="B652" s="182"/>
      <c r="C652" s="182"/>
      <c r="D652" s="182"/>
      <c r="E652" s="182"/>
      <c r="F652" s="182"/>
      <c r="G652" s="182"/>
      <c r="H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  <c r="Z652" s="182"/>
      <c r="AA652" s="182"/>
    </row>
    <row r="653" spans="1:27" ht="12.75" customHeight="1">
      <c r="A653" s="182"/>
      <c r="B653" s="182"/>
      <c r="C653" s="182"/>
      <c r="D653" s="182"/>
      <c r="E653" s="182"/>
      <c r="F653" s="182"/>
      <c r="G653" s="182"/>
      <c r="H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  <c r="Z653" s="182"/>
      <c r="AA653" s="182"/>
    </row>
    <row r="654" spans="1:27" ht="12.75" customHeight="1">
      <c r="A654" s="182"/>
      <c r="B654" s="182"/>
      <c r="C654" s="182"/>
      <c r="D654" s="182"/>
      <c r="E654" s="182"/>
      <c r="F654" s="182"/>
      <c r="G654" s="182"/>
      <c r="H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  <c r="Z654" s="182"/>
      <c r="AA654" s="182"/>
    </row>
    <row r="655" spans="1:27" ht="12.75" customHeight="1">
      <c r="A655" s="182"/>
      <c r="B655" s="182"/>
      <c r="C655" s="182"/>
      <c r="D655" s="182"/>
      <c r="E655" s="182"/>
      <c r="F655" s="182"/>
      <c r="G655" s="182"/>
      <c r="H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  <c r="Z655" s="182"/>
      <c r="AA655" s="182"/>
    </row>
    <row r="656" spans="1:27" ht="12.75" customHeight="1">
      <c r="A656" s="182"/>
      <c r="B656" s="182"/>
      <c r="C656" s="182"/>
      <c r="D656" s="182"/>
      <c r="E656" s="182"/>
      <c r="F656" s="182"/>
      <c r="G656" s="182"/>
      <c r="H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  <c r="Z656" s="182"/>
      <c r="AA656" s="182"/>
    </row>
    <row r="657" spans="1:27" ht="12.75" customHeight="1">
      <c r="A657" s="182"/>
      <c r="B657" s="182"/>
      <c r="C657" s="182"/>
      <c r="D657" s="182"/>
      <c r="E657" s="182"/>
      <c r="F657" s="182"/>
      <c r="G657" s="182"/>
      <c r="H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  <c r="Z657" s="182"/>
      <c r="AA657" s="182"/>
    </row>
    <row r="658" spans="1:27" ht="12.75" customHeight="1">
      <c r="A658" s="182"/>
      <c r="B658" s="182"/>
      <c r="C658" s="182"/>
      <c r="D658" s="182"/>
      <c r="E658" s="182"/>
      <c r="F658" s="182"/>
      <c r="G658" s="182"/>
      <c r="H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  <c r="Z658" s="182"/>
      <c r="AA658" s="182"/>
    </row>
    <row r="659" spans="1:27" ht="12.75" customHeight="1">
      <c r="A659" s="182"/>
      <c r="B659" s="182"/>
      <c r="C659" s="182"/>
      <c r="D659" s="182"/>
      <c r="E659" s="182"/>
      <c r="F659" s="182"/>
      <c r="G659" s="182"/>
      <c r="H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  <c r="Z659" s="182"/>
      <c r="AA659" s="182"/>
    </row>
    <row r="660" spans="1:27" ht="12.75" customHeight="1">
      <c r="A660" s="182"/>
      <c r="B660" s="182"/>
      <c r="C660" s="182"/>
      <c r="D660" s="182"/>
      <c r="E660" s="182"/>
      <c r="F660" s="182"/>
      <c r="G660" s="182"/>
      <c r="H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  <c r="Z660" s="182"/>
      <c r="AA660" s="182"/>
    </row>
    <row r="661" spans="1:27" ht="12.75" customHeight="1">
      <c r="A661" s="182"/>
      <c r="B661" s="182"/>
      <c r="C661" s="182"/>
      <c r="D661" s="182"/>
      <c r="E661" s="182"/>
      <c r="F661" s="182"/>
      <c r="G661" s="182"/>
      <c r="H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  <c r="Z661" s="182"/>
      <c r="AA661" s="182"/>
    </row>
    <row r="662" spans="1:27" ht="12.75" customHeight="1">
      <c r="A662" s="182"/>
      <c r="B662" s="182"/>
      <c r="C662" s="182"/>
      <c r="D662" s="182"/>
      <c r="E662" s="182"/>
      <c r="F662" s="182"/>
      <c r="G662" s="182"/>
      <c r="H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  <c r="Z662" s="182"/>
      <c r="AA662" s="182"/>
    </row>
    <row r="663" spans="1:27" ht="12.75" customHeight="1">
      <c r="A663" s="182"/>
      <c r="B663" s="182"/>
      <c r="C663" s="182"/>
      <c r="D663" s="182"/>
      <c r="E663" s="182"/>
      <c r="F663" s="182"/>
      <c r="G663" s="182"/>
      <c r="H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  <c r="Z663" s="182"/>
      <c r="AA663" s="182"/>
    </row>
    <row r="664" spans="1:27" ht="12.75" customHeight="1">
      <c r="A664" s="182"/>
      <c r="B664" s="182"/>
      <c r="C664" s="182"/>
      <c r="D664" s="182"/>
      <c r="E664" s="182"/>
      <c r="F664" s="182"/>
      <c r="G664" s="182"/>
      <c r="H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  <c r="Z664" s="182"/>
      <c r="AA664" s="182"/>
    </row>
    <row r="665" spans="1:27" ht="12.75" customHeight="1">
      <c r="A665" s="182"/>
      <c r="B665" s="182"/>
      <c r="C665" s="182"/>
      <c r="D665" s="182"/>
      <c r="E665" s="182"/>
      <c r="F665" s="182"/>
      <c r="G665" s="182"/>
      <c r="H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  <c r="Z665" s="182"/>
      <c r="AA665" s="182"/>
    </row>
    <row r="666" spans="1:27" ht="12.75" customHeight="1">
      <c r="A666" s="182"/>
      <c r="B666" s="182"/>
      <c r="C666" s="182"/>
      <c r="D666" s="182"/>
      <c r="E666" s="182"/>
      <c r="F666" s="182"/>
      <c r="G666" s="182"/>
      <c r="H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  <c r="Z666" s="182"/>
      <c r="AA666" s="182"/>
    </row>
    <row r="667" spans="1:27" ht="12.75" customHeight="1">
      <c r="A667" s="182"/>
      <c r="B667" s="182"/>
      <c r="C667" s="182"/>
      <c r="D667" s="182"/>
      <c r="E667" s="182"/>
      <c r="F667" s="182"/>
      <c r="G667" s="182"/>
      <c r="H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  <c r="Z667" s="182"/>
      <c r="AA667" s="182"/>
    </row>
    <row r="668" spans="1:27" ht="12.75" customHeight="1">
      <c r="A668" s="182"/>
      <c r="B668" s="182"/>
      <c r="C668" s="182"/>
      <c r="D668" s="182"/>
      <c r="E668" s="182"/>
      <c r="F668" s="182"/>
      <c r="G668" s="182"/>
      <c r="H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  <c r="Z668" s="182"/>
      <c r="AA668" s="182"/>
    </row>
    <row r="669" spans="1:27" ht="12.75" customHeight="1">
      <c r="A669" s="182"/>
      <c r="B669" s="182"/>
      <c r="C669" s="182"/>
      <c r="D669" s="182"/>
      <c r="E669" s="182"/>
      <c r="F669" s="182"/>
      <c r="G669" s="182"/>
      <c r="H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  <c r="Z669" s="182"/>
      <c r="AA669" s="182"/>
    </row>
    <row r="670" spans="1:27" ht="12.75" customHeight="1">
      <c r="A670" s="182"/>
      <c r="B670" s="182"/>
      <c r="C670" s="182"/>
      <c r="D670" s="182"/>
      <c r="E670" s="182"/>
      <c r="F670" s="182"/>
      <c r="G670" s="182"/>
      <c r="H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  <c r="Z670" s="182"/>
      <c r="AA670" s="182"/>
    </row>
    <row r="671" spans="1:27" ht="12.75" customHeight="1">
      <c r="A671" s="182"/>
      <c r="B671" s="182"/>
      <c r="C671" s="182"/>
      <c r="D671" s="182"/>
      <c r="E671" s="182"/>
      <c r="F671" s="182"/>
      <c r="G671" s="182"/>
      <c r="H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  <c r="Z671" s="182"/>
      <c r="AA671" s="182"/>
    </row>
    <row r="672" spans="1:27" ht="12.75" customHeight="1">
      <c r="A672" s="182"/>
      <c r="B672" s="182"/>
      <c r="C672" s="182"/>
      <c r="D672" s="182"/>
      <c r="E672" s="182"/>
      <c r="F672" s="182"/>
      <c r="G672" s="182"/>
      <c r="H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  <c r="Z672" s="182"/>
      <c r="AA672" s="182"/>
    </row>
    <row r="673" spans="1:27" ht="12.75" customHeight="1">
      <c r="A673" s="182"/>
      <c r="B673" s="182"/>
      <c r="C673" s="182"/>
      <c r="D673" s="182"/>
      <c r="E673" s="182"/>
      <c r="F673" s="182"/>
      <c r="G673" s="182"/>
      <c r="H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  <c r="Z673" s="182"/>
      <c r="AA673" s="182"/>
    </row>
    <row r="674" spans="1:27" ht="12.75" customHeight="1">
      <c r="A674" s="182"/>
      <c r="B674" s="182"/>
      <c r="C674" s="182"/>
      <c r="D674" s="182"/>
      <c r="E674" s="182"/>
      <c r="F674" s="182"/>
      <c r="G674" s="182"/>
      <c r="H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  <c r="Z674" s="182"/>
      <c r="AA674" s="182"/>
    </row>
    <row r="675" spans="1:27" ht="12.75" customHeight="1">
      <c r="A675" s="182"/>
      <c r="B675" s="182"/>
      <c r="C675" s="182"/>
      <c r="D675" s="182"/>
      <c r="E675" s="182"/>
      <c r="F675" s="182"/>
      <c r="G675" s="182"/>
      <c r="H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  <c r="Z675" s="182"/>
      <c r="AA675" s="182"/>
    </row>
    <row r="676" spans="1:27" ht="12.75" customHeight="1">
      <c r="A676" s="182"/>
      <c r="B676" s="182"/>
      <c r="C676" s="182"/>
      <c r="D676" s="182"/>
      <c r="E676" s="182"/>
      <c r="F676" s="182"/>
      <c r="G676" s="182"/>
      <c r="H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  <c r="Z676" s="182"/>
      <c r="AA676" s="182"/>
    </row>
    <row r="677" spans="1:27" ht="12.75" customHeight="1">
      <c r="A677" s="182"/>
      <c r="B677" s="182"/>
      <c r="C677" s="182"/>
      <c r="D677" s="182"/>
      <c r="E677" s="182"/>
      <c r="F677" s="182"/>
      <c r="G677" s="182"/>
      <c r="H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  <c r="Z677" s="182"/>
      <c r="AA677" s="182"/>
    </row>
    <row r="678" spans="1:27" ht="12.75" customHeight="1">
      <c r="A678" s="182"/>
      <c r="B678" s="182"/>
      <c r="C678" s="182"/>
      <c r="D678" s="182"/>
      <c r="E678" s="182"/>
      <c r="F678" s="182"/>
      <c r="G678" s="182"/>
      <c r="H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  <c r="Z678" s="182"/>
      <c r="AA678" s="182"/>
    </row>
    <row r="679" spans="1:27" ht="12.75" customHeight="1">
      <c r="A679" s="182"/>
      <c r="B679" s="182"/>
      <c r="C679" s="182"/>
      <c r="D679" s="182"/>
      <c r="E679" s="182"/>
      <c r="F679" s="182"/>
      <c r="G679" s="182"/>
      <c r="H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  <c r="Z679" s="182"/>
      <c r="AA679" s="182"/>
    </row>
    <row r="680" spans="1:27" ht="12.75" customHeight="1">
      <c r="A680" s="182"/>
      <c r="B680" s="182"/>
      <c r="C680" s="182"/>
      <c r="D680" s="182"/>
      <c r="E680" s="182"/>
      <c r="F680" s="182"/>
      <c r="G680" s="182"/>
      <c r="H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  <c r="Z680" s="182"/>
      <c r="AA680" s="182"/>
    </row>
    <row r="681" spans="1:27" ht="12.75" customHeight="1">
      <c r="A681" s="182"/>
      <c r="B681" s="182"/>
      <c r="C681" s="182"/>
      <c r="D681" s="182"/>
      <c r="E681" s="182"/>
      <c r="F681" s="182"/>
      <c r="G681" s="182"/>
      <c r="H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  <c r="Z681" s="182"/>
      <c r="AA681" s="182"/>
    </row>
    <row r="682" spans="1:27" ht="12.75" customHeight="1">
      <c r="A682" s="182"/>
      <c r="B682" s="182"/>
      <c r="C682" s="182"/>
      <c r="D682" s="182"/>
      <c r="E682" s="182"/>
      <c r="F682" s="182"/>
      <c r="G682" s="182"/>
      <c r="H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  <c r="Z682" s="182"/>
      <c r="AA682" s="182"/>
    </row>
    <row r="683" spans="1:27" ht="12.75" customHeight="1">
      <c r="A683" s="182"/>
      <c r="B683" s="182"/>
      <c r="C683" s="182"/>
      <c r="D683" s="182"/>
      <c r="E683" s="182"/>
      <c r="F683" s="182"/>
      <c r="G683" s="182"/>
      <c r="H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  <c r="Z683" s="182"/>
      <c r="AA683" s="182"/>
    </row>
    <row r="684" spans="1:27" ht="12.75" customHeight="1">
      <c r="A684" s="182"/>
      <c r="B684" s="182"/>
      <c r="C684" s="182"/>
      <c r="D684" s="182"/>
      <c r="E684" s="182"/>
      <c r="F684" s="182"/>
      <c r="G684" s="182"/>
      <c r="H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  <c r="Z684" s="182"/>
      <c r="AA684" s="182"/>
    </row>
    <row r="685" spans="1:27" ht="12.75" customHeight="1">
      <c r="A685" s="182"/>
      <c r="B685" s="182"/>
      <c r="C685" s="182"/>
      <c r="D685" s="182"/>
      <c r="E685" s="182"/>
      <c r="F685" s="182"/>
      <c r="G685" s="182"/>
      <c r="H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  <c r="Z685" s="182"/>
      <c r="AA685" s="182"/>
    </row>
    <row r="686" spans="1:27" ht="12.75" customHeight="1">
      <c r="A686" s="182"/>
      <c r="B686" s="182"/>
      <c r="C686" s="182"/>
      <c r="D686" s="182"/>
      <c r="E686" s="182"/>
      <c r="F686" s="182"/>
      <c r="G686" s="182"/>
      <c r="H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  <c r="Z686" s="182"/>
      <c r="AA686" s="182"/>
    </row>
    <row r="687" spans="1:27" ht="12.75" customHeight="1">
      <c r="A687" s="182"/>
      <c r="B687" s="182"/>
      <c r="C687" s="182"/>
      <c r="D687" s="182"/>
      <c r="E687" s="182"/>
      <c r="F687" s="182"/>
      <c r="G687" s="182"/>
      <c r="H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  <c r="Z687" s="182"/>
      <c r="AA687" s="182"/>
    </row>
    <row r="688" spans="1:27" ht="12.75" customHeight="1">
      <c r="A688" s="182"/>
      <c r="B688" s="182"/>
      <c r="C688" s="182"/>
      <c r="D688" s="182"/>
      <c r="E688" s="182"/>
      <c r="F688" s="182"/>
      <c r="G688" s="182"/>
      <c r="H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  <c r="Z688" s="182"/>
      <c r="AA688" s="182"/>
    </row>
    <row r="689" spans="1:27" ht="12.75" customHeight="1">
      <c r="A689" s="182"/>
      <c r="B689" s="182"/>
      <c r="C689" s="182"/>
      <c r="D689" s="182"/>
      <c r="E689" s="182"/>
      <c r="F689" s="182"/>
      <c r="G689" s="182"/>
      <c r="H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  <c r="Z689" s="182"/>
      <c r="AA689" s="182"/>
    </row>
    <row r="690" spans="1:27" ht="12.75" customHeight="1">
      <c r="A690" s="182"/>
      <c r="B690" s="182"/>
      <c r="C690" s="182"/>
      <c r="D690" s="182"/>
      <c r="E690" s="182"/>
      <c r="F690" s="182"/>
      <c r="G690" s="182"/>
      <c r="H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  <c r="Z690" s="182"/>
      <c r="AA690" s="182"/>
    </row>
    <row r="691" spans="1:27" ht="12.75" customHeight="1">
      <c r="A691" s="182"/>
      <c r="B691" s="182"/>
      <c r="C691" s="182"/>
      <c r="D691" s="182"/>
      <c r="E691" s="182"/>
      <c r="F691" s="182"/>
      <c r="G691" s="182"/>
      <c r="H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  <c r="Z691" s="182"/>
      <c r="AA691" s="182"/>
    </row>
    <row r="692" spans="1:27" ht="12.75" customHeight="1">
      <c r="A692" s="182"/>
      <c r="B692" s="182"/>
      <c r="C692" s="182"/>
      <c r="D692" s="182"/>
      <c r="E692" s="182"/>
      <c r="F692" s="182"/>
      <c r="G692" s="182"/>
      <c r="H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  <c r="Z692" s="182"/>
      <c r="AA692" s="182"/>
    </row>
    <row r="693" spans="1:27" ht="12.75" customHeight="1">
      <c r="A693" s="182"/>
      <c r="B693" s="182"/>
      <c r="C693" s="182"/>
      <c r="D693" s="182"/>
      <c r="E693" s="182"/>
      <c r="F693" s="182"/>
      <c r="G693" s="182"/>
      <c r="H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  <c r="Z693" s="182"/>
      <c r="AA693" s="182"/>
    </row>
    <row r="694" spans="1:27" ht="12.75" customHeight="1">
      <c r="A694" s="182"/>
      <c r="B694" s="182"/>
      <c r="C694" s="182"/>
      <c r="D694" s="182"/>
      <c r="E694" s="182"/>
      <c r="F694" s="182"/>
      <c r="G694" s="182"/>
      <c r="H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  <c r="Z694" s="182"/>
      <c r="AA694" s="182"/>
    </row>
    <row r="695" spans="1:27" ht="12.75" customHeight="1">
      <c r="A695" s="182"/>
      <c r="B695" s="182"/>
      <c r="C695" s="182"/>
      <c r="D695" s="182"/>
      <c r="E695" s="182"/>
      <c r="F695" s="182"/>
      <c r="G695" s="182"/>
      <c r="H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  <c r="Z695" s="182"/>
      <c r="AA695" s="182"/>
    </row>
    <row r="696" spans="1:27" ht="12.75" customHeight="1">
      <c r="A696" s="182"/>
      <c r="B696" s="182"/>
      <c r="C696" s="182"/>
      <c r="D696" s="182"/>
      <c r="E696" s="182"/>
      <c r="F696" s="182"/>
      <c r="G696" s="182"/>
      <c r="H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  <c r="Z696" s="182"/>
      <c r="AA696" s="182"/>
    </row>
    <row r="697" spans="1:27" ht="12.75" customHeight="1">
      <c r="A697" s="182"/>
      <c r="B697" s="182"/>
      <c r="C697" s="182"/>
      <c r="D697" s="182"/>
      <c r="E697" s="182"/>
      <c r="F697" s="182"/>
      <c r="G697" s="182"/>
      <c r="H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  <c r="Z697" s="182"/>
      <c r="AA697" s="182"/>
    </row>
    <row r="698" spans="1:27" ht="12.75" customHeight="1">
      <c r="A698" s="182"/>
      <c r="B698" s="182"/>
      <c r="C698" s="182"/>
      <c r="D698" s="182"/>
      <c r="E698" s="182"/>
      <c r="F698" s="182"/>
      <c r="G698" s="182"/>
      <c r="H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  <c r="Z698" s="182"/>
      <c r="AA698" s="182"/>
    </row>
    <row r="699" spans="1:27" ht="12.75" customHeight="1">
      <c r="A699" s="182"/>
      <c r="B699" s="182"/>
      <c r="C699" s="182"/>
      <c r="D699" s="182"/>
      <c r="E699" s="182"/>
      <c r="F699" s="182"/>
      <c r="G699" s="182"/>
      <c r="H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  <c r="Z699" s="182"/>
      <c r="AA699" s="182"/>
    </row>
    <row r="700" spans="1:27" ht="12.75" customHeight="1">
      <c r="A700" s="182"/>
      <c r="B700" s="182"/>
      <c r="C700" s="182"/>
      <c r="D700" s="182"/>
      <c r="E700" s="182"/>
      <c r="F700" s="182"/>
      <c r="G700" s="182"/>
      <c r="H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  <c r="Z700" s="182"/>
      <c r="AA700" s="182"/>
    </row>
    <row r="701" spans="1:27" ht="12.75" customHeight="1">
      <c r="A701" s="182"/>
      <c r="B701" s="182"/>
      <c r="C701" s="182"/>
      <c r="D701" s="182"/>
      <c r="E701" s="182"/>
      <c r="F701" s="182"/>
      <c r="G701" s="182"/>
      <c r="H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  <c r="Z701" s="182"/>
      <c r="AA701" s="182"/>
    </row>
    <row r="702" spans="1:27" ht="12.75" customHeight="1">
      <c r="A702" s="182"/>
      <c r="B702" s="182"/>
      <c r="C702" s="182"/>
      <c r="D702" s="182"/>
      <c r="E702" s="182"/>
      <c r="F702" s="182"/>
      <c r="G702" s="182"/>
      <c r="H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  <c r="Z702" s="182"/>
      <c r="AA702" s="182"/>
    </row>
    <row r="703" spans="1:27" ht="12.75" customHeight="1">
      <c r="A703" s="182"/>
      <c r="B703" s="182"/>
      <c r="C703" s="182"/>
      <c r="D703" s="182"/>
      <c r="E703" s="182"/>
      <c r="F703" s="182"/>
      <c r="G703" s="182"/>
      <c r="H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  <c r="Z703" s="182"/>
      <c r="AA703" s="182"/>
    </row>
    <row r="704" spans="1:27" ht="12.75" customHeight="1">
      <c r="A704" s="182"/>
      <c r="B704" s="182"/>
      <c r="C704" s="182"/>
      <c r="D704" s="182"/>
      <c r="E704" s="182"/>
      <c r="F704" s="182"/>
      <c r="G704" s="182"/>
      <c r="H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  <c r="Z704" s="182"/>
      <c r="AA704" s="182"/>
    </row>
    <row r="705" spans="1:27" ht="12.75" customHeight="1">
      <c r="A705" s="182"/>
      <c r="B705" s="182"/>
      <c r="C705" s="182"/>
      <c r="D705" s="182"/>
      <c r="E705" s="182"/>
      <c r="F705" s="182"/>
      <c r="G705" s="182"/>
      <c r="H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  <c r="Z705" s="182"/>
      <c r="AA705" s="182"/>
    </row>
    <row r="706" spans="1:27" ht="12.75" customHeight="1">
      <c r="A706" s="182"/>
      <c r="B706" s="182"/>
      <c r="C706" s="182"/>
      <c r="D706" s="182"/>
      <c r="E706" s="182"/>
      <c r="F706" s="182"/>
      <c r="G706" s="182"/>
      <c r="H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  <c r="Z706" s="182"/>
      <c r="AA706" s="182"/>
    </row>
    <row r="707" spans="1:27" ht="12.75" customHeight="1">
      <c r="A707" s="182"/>
      <c r="B707" s="182"/>
      <c r="C707" s="182"/>
      <c r="D707" s="182"/>
      <c r="E707" s="182"/>
      <c r="F707" s="182"/>
      <c r="G707" s="182"/>
      <c r="H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  <c r="Z707" s="182"/>
      <c r="AA707" s="182"/>
    </row>
    <row r="708" spans="1:27" ht="12.75" customHeight="1">
      <c r="A708" s="182"/>
      <c r="B708" s="182"/>
      <c r="C708" s="182"/>
      <c r="D708" s="182"/>
      <c r="E708" s="182"/>
      <c r="F708" s="182"/>
      <c r="G708" s="182"/>
      <c r="H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  <c r="Z708" s="182"/>
      <c r="AA708" s="182"/>
    </row>
    <row r="709" spans="1:27" ht="12.75" customHeight="1">
      <c r="A709" s="182"/>
      <c r="B709" s="182"/>
      <c r="C709" s="182"/>
      <c r="D709" s="182"/>
      <c r="E709" s="182"/>
      <c r="F709" s="182"/>
      <c r="G709" s="182"/>
      <c r="H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  <c r="Z709" s="182"/>
      <c r="AA709" s="182"/>
    </row>
    <row r="710" spans="1:27" ht="12.75" customHeight="1">
      <c r="A710" s="182"/>
      <c r="B710" s="182"/>
      <c r="C710" s="182"/>
      <c r="D710" s="182"/>
      <c r="E710" s="182"/>
      <c r="F710" s="182"/>
      <c r="G710" s="182"/>
      <c r="H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  <c r="Z710" s="182"/>
      <c r="AA710" s="182"/>
    </row>
    <row r="711" spans="1:27" ht="12.75" customHeight="1">
      <c r="A711" s="182"/>
      <c r="B711" s="182"/>
      <c r="C711" s="182"/>
      <c r="D711" s="182"/>
      <c r="E711" s="182"/>
      <c r="F711" s="182"/>
      <c r="G711" s="182"/>
      <c r="H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  <c r="Z711" s="182"/>
      <c r="AA711" s="182"/>
    </row>
    <row r="712" spans="1:27" ht="12.75" customHeight="1">
      <c r="A712" s="182"/>
      <c r="B712" s="182"/>
      <c r="C712" s="182"/>
      <c r="D712" s="182"/>
      <c r="E712" s="182"/>
      <c r="F712" s="182"/>
      <c r="G712" s="182"/>
      <c r="H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  <c r="Z712" s="182"/>
      <c r="AA712" s="182"/>
    </row>
    <row r="713" spans="1:27" ht="12.75" customHeight="1">
      <c r="A713" s="182"/>
      <c r="B713" s="182"/>
      <c r="C713" s="182"/>
      <c r="D713" s="182"/>
      <c r="E713" s="182"/>
      <c r="F713" s="182"/>
      <c r="G713" s="182"/>
      <c r="H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  <c r="Z713" s="182"/>
      <c r="AA713" s="182"/>
    </row>
    <row r="714" spans="1:27" ht="12.75" customHeight="1">
      <c r="A714" s="182"/>
      <c r="B714" s="182"/>
      <c r="C714" s="182"/>
      <c r="D714" s="182"/>
      <c r="E714" s="182"/>
      <c r="F714" s="182"/>
      <c r="G714" s="182"/>
      <c r="H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  <c r="Z714" s="182"/>
      <c r="AA714" s="182"/>
    </row>
    <row r="715" spans="1:27" ht="12.75" customHeight="1">
      <c r="A715" s="182"/>
      <c r="B715" s="182"/>
      <c r="C715" s="182"/>
      <c r="D715" s="182"/>
      <c r="E715" s="182"/>
      <c r="F715" s="182"/>
      <c r="G715" s="182"/>
      <c r="H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  <c r="Z715" s="182"/>
      <c r="AA715" s="182"/>
    </row>
    <row r="716" spans="1:27" ht="12.75" customHeight="1">
      <c r="A716" s="182"/>
      <c r="B716" s="182"/>
      <c r="C716" s="182"/>
      <c r="D716" s="182"/>
      <c r="E716" s="182"/>
      <c r="F716" s="182"/>
      <c r="G716" s="182"/>
      <c r="H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  <c r="Z716" s="182"/>
      <c r="AA716" s="182"/>
    </row>
    <row r="717" spans="1:27" ht="12.75" customHeight="1">
      <c r="A717" s="182"/>
      <c r="B717" s="182"/>
      <c r="C717" s="182"/>
      <c r="D717" s="182"/>
      <c r="E717" s="182"/>
      <c r="F717" s="182"/>
      <c r="G717" s="182"/>
      <c r="H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  <c r="Z717" s="182"/>
      <c r="AA717" s="182"/>
    </row>
    <row r="718" spans="1:27" ht="12.75" customHeight="1">
      <c r="A718" s="182"/>
      <c r="B718" s="182"/>
      <c r="C718" s="182"/>
      <c r="D718" s="182"/>
      <c r="E718" s="182"/>
      <c r="F718" s="182"/>
      <c r="G718" s="182"/>
      <c r="H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  <c r="Z718" s="182"/>
      <c r="AA718" s="182"/>
    </row>
    <row r="719" spans="1:27" ht="12.75" customHeight="1">
      <c r="A719" s="182"/>
      <c r="B719" s="182"/>
      <c r="C719" s="182"/>
      <c r="D719" s="182"/>
      <c r="E719" s="182"/>
      <c r="F719" s="182"/>
      <c r="G719" s="182"/>
      <c r="H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  <c r="Z719" s="182"/>
      <c r="AA719" s="182"/>
    </row>
    <row r="720" spans="1:27" ht="12.75" customHeight="1">
      <c r="A720" s="182"/>
      <c r="B720" s="182"/>
      <c r="C720" s="182"/>
      <c r="D720" s="182"/>
      <c r="E720" s="182"/>
      <c r="F720" s="182"/>
      <c r="G720" s="182"/>
      <c r="H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  <c r="Z720" s="182"/>
      <c r="AA720" s="182"/>
    </row>
    <row r="721" spans="1:27" ht="12.75" customHeight="1">
      <c r="A721" s="182"/>
      <c r="B721" s="182"/>
      <c r="C721" s="182"/>
      <c r="D721" s="182"/>
      <c r="E721" s="182"/>
      <c r="F721" s="182"/>
      <c r="G721" s="182"/>
      <c r="H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  <c r="Z721" s="182"/>
      <c r="AA721" s="182"/>
    </row>
    <row r="722" spans="1:27" ht="12.75" customHeight="1">
      <c r="A722" s="182"/>
      <c r="B722" s="182"/>
      <c r="C722" s="182"/>
      <c r="D722" s="182"/>
      <c r="E722" s="182"/>
      <c r="F722" s="182"/>
      <c r="G722" s="182"/>
      <c r="H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  <c r="Z722" s="182"/>
      <c r="AA722" s="182"/>
    </row>
    <row r="723" spans="1:27" ht="12.75" customHeight="1">
      <c r="A723" s="182"/>
      <c r="B723" s="182"/>
      <c r="C723" s="182"/>
      <c r="D723" s="182"/>
      <c r="E723" s="182"/>
      <c r="F723" s="182"/>
      <c r="G723" s="182"/>
      <c r="H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  <c r="Z723" s="182"/>
      <c r="AA723" s="182"/>
    </row>
    <row r="724" spans="1:27" ht="12.75" customHeight="1">
      <c r="A724" s="182"/>
      <c r="B724" s="182"/>
      <c r="C724" s="182"/>
      <c r="D724" s="182"/>
      <c r="E724" s="182"/>
      <c r="F724" s="182"/>
      <c r="G724" s="182"/>
      <c r="H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  <c r="Z724" s="182"/>
      <c r="AA724" s="182"/>
    </row>
    <row r="725" spans="1:27" ht="12.75" customHeight="1">
      <c r="A725" s="182"/>
      <c r="B725" s="182"/>
      <c r="C725" s="182"/>
      <c r="D725" s="182"/>
      <c r="E725" s="182"/>
      <c r="F725" s="182"/>
      <c r="G725" s="182"/>
      <c r="H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  <c r="Z725" s="182"/>
      <c r="AA725" s="182"/>
    </row>
    <row r="726" spans="1:27" ht="12.75" customHeight="1">
      <c r="A726" s="182"/>
      <c r="B726" s="182"/>
      <c r="C726" s="182"/>
      <c r="D726" s="182"/>
      <c r="E726" s="182"/>
      <c r="F726" s="182"/>
      <c r="G726" s="182"/>
      <c r="H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  <c r="Z726" s="182"/>
      <c r="AA726" s="182"/>
    </row>
    <row r="727" spans="1:27" ht="12.75" customHeight="1">
      <c r="A727" s="182"/>
      <c r="B727" s="182"/>
      <c r="C727" s="182"/>
      <c r="D727" s="182"/>
      <c r="E727" s="182"/>
      <c r="F727" s="182"/>
      <c r="G727" s="182"/>
      <c r="H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  <c r="Z727" s="182"/>
      <c r="AA727" s="182"/>
    </row>
    <row r="728" spans="1:27" ht="12.75" customHeight="1">
      <c r="A728" s="182"/>
      <c r="B728" s="182"/>
      <c r="C728" s="182"/>
      <c r="D728" s="182"/>
      <c r="E728" s="182"/>
      <c r="F728" s="182"/>
      <c r="G728" s="182"/>
      <c r="H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  <c r="Z728" s="182"/>
      <c r="AA728" s="182"/>
    </row>
    <row r="729" spans="1:27" ht="12.75" customHeight="1">
      <c r="A729" s="182"/>
      <c r="B729" s="182"/>
      <c r="C729" s="182"/>
      <c r="D729" s="182"/>
      <c r="E729" s="182"/>
      <c r="F729" s="182"/>
      <c r="G729" s="182"/>
      <c r="H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  <c r="Z729" s="182"/>
      <c r="AA729" s="182"/>
    </row>
    <row r="730" spans="1:27" ht="12.75" customHeight="1">
      <c r="A730" s="182"/>
      <c r="B730" s="182"/>
      <c r="C730" s="182"/>
      <c r="D730" s="182"/>
      <c r="E730" s="182"/>
      <c r="F730" s="182"/>
      <c r="G730" s="182"/>
      <c r="H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  <c r="Z730" s="182"/>
      <c r="AA730" s="182"/>
    </row>
    <row r="731" spans="1:27" ht="12.75" customHeight="1">
      <c r="A731" s="182"/>
      <c r="B731" s="182"/>
      <c r="C731" s="182"/>
      <c r="D731" s="182"/>
      <c r="E731" s="182"/>
      <c r="F731" s="182"/>
      <c r="G731" s="182"/>
      <c r="H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  <c r="Z731" s="182"/>
      <c r="AA731" s="182"/>
    </row>
    <row r="732" spans="1:27" ht="12.75" customHeight="1">
      <c r="A732" s="182"/>
      <c r="B732" s="182"/>
      <c r="C732" s="182"/>
      <c r="D732" s="182"/>
      <c r="E732" s="182"/>
      <c r="F732" s="182"/>
      <c r="G732" s="182"/>
      <c r="H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  <c r="Z732" s="182"/>
      <c r="AA732" s="182"/>
    </row>
    <row r="733" spans="1:27" ht="12.75" customHeight="1">
      <c r="A733" s="182"/>
      <c r="B733" s="182"/>
      <c r="C733" s="182"/>
      <c r="D733" s="182"/>
      <c r="E733" s="182"/>
      <c r="F733" s="182"/>
      <c r="G733" s="182"/>
      <c r="H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  <c r="Z733" s="182"/>
      <c r="AA733" s="182"/>
    </row>
    <row r="734" spans="1:27" ht="12.75" customHeight="1">
      <c r="A734" s="182"/>
      <c r="B734" s="182"/>
      <c r="C734" s="182"/>
      <c r="D734" s="182"/>
      <c r="E734" s="182"/>
      <c r="F734" s="182"/>
      <c r="G734" s="182"/>
      <c r="H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  <c r="Z734" s="182"/>
      <c r="AA734" s="182"/>
    </row>
    <row r="735" spans="1:27" ht="12.75" customHeight="1">
      <c r="A735" s="182"/>
      <c r="B735" s="182"/>
      <c r="C735" s="182"/>
      <c r="D735" s="182"/>
      <c r="E735" s="182"/>
      <c r="F735" s="182"/>
      <c r="G735" s="182"/>
      <c r="H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  <c r="Z735" s="182"/>
      <c r="AA735" s="182"/>
    </row>
    <row r="736" spans="1:27" ht="12.75" customHeight="1">
      <c r="A736" s="182"/>
      <c r="B736" s="182"/>
      <c r="C736" s="182"/>
      <c r="D736" s="182"/>
      <c r="E736" s="182"/>
      <c r="F736" s="182"/>
      <c r="G736" s="182"/>
      <c r="H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  <c r="Z736" s="182"/>
      <c r="AA736" s="182"/>
    </row>
    <row r="737" spans="1:27" ht="12.75" customHeight="1">
      <c r="A737" s="182"/>
      <c r="B737" s="182"/>
      <c r="C737" s="182"/>
      <c r="D737" s="182"/>
      <c r="E737" s="182"/>
      <c r="F737" s="182"/>
      <c r="G737" s="182"/>
      <c r="H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  <c r="Z737" s="182"/>
      <c r="AA737" s="182"/>
    </row>
    <row r="738" spans="1:27" ht="12.75" customHeight="1">
      <c r="A738" s="182"/>
      <c r="B738" s="182"/>
      <c r="C738" s="182"/>
      <c r="D738" s="182"/>
      <c r="E738" s="182"/>
      <c r="F738" s="182"/>
      <c r="G738" s="182"/>
      <c r="H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  <c r="Z738" s="182"/>
      <c r="AA738" s="182"/>
    </row>
    <row r="739" spans="1:27" ht="12.75" customHeight="1">
      <c r="A739" s="182"/>
      <c r="B739" s="182"/>
      <c r="C739" s="182"/>
      <c r="D739" s="182"/>
      <c r="E739" s="182"/>
      <c r="F739" s="182"/>
      <c r="G739" s="182"/>
      <c r="H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  <c r="Z739" s="182"/>
      <c r="AA739" s="182"/>
    </row>
    <row r="740" spans="1:27" ht="12.75" customHeight="1">
      <c r="A740" s="182"/>
      <c r="B740" s="182"/>
      <c r="C740" s="182"/>
      <c r="D740" s="182"/>
      <c r="E740" s="182"/>
      <c r="F740" s="182"/>
      <c r="G740" s="182"/>
      <c r="H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  <c r="Z740" s="182"/>
      <c r="AA740" s="182"/>
    </row>
    <row r="741" spans="1:27" ht="12.75" customHeight="1">
      <c r="A741" s="182"/>
      <c r="B741" s="182"/>
      <c r="C741" s="182"/>
      <c r="D741" s="182"/>
      <c r="E741" s="182"/>
      <c r="F741" s="182"/>
      <c r="G741" s="182"/>
      <c r="H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  <c r="Z741" s="182"/>
      <c r="AA741" s="182"/>
    </row>
    <row r="742" spans="1:27" ht="12.75" customHeight="1">
      <c r="A742" s="182"/>
      <c r="B742" s="182"/>
      <c r="C742" s="182"/>
      <c r="D742" s="182"/>
      <c r="E742" s="182"/>
      <c r="F742" s="182"/>
      <c r="G742" s="182"/>
      <c r="H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  <c r="Z742" s="182"/>
      <c r="AA742" s="182"/>
    </row>
    <row r="743" spans="1:27" ht="12.75" customHeight="1">
      <c r="A743" s="182"/>
      <c r="B743" s="182"/>
      <c r="C743" s="182"/>
      <c r="D743" s="182"/>
      <c r="E743" s="182"/>
      <c r="F743" s="182"/>
      <c r="G743" s="182"/>
      <c r="H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  <c r="Z743" s="182"/>
      <c r="AA743" s="182"/>
    </row>
    <row r="744" spans="1:27" ht="12.75" customHeight="1">
      <c r="A744" s="182"/>
      <c r="B744" s="182"/>
      <c r="C744" s="182"/>
      <c r="D744" s="182"/>
      <c r="E744" s="182"/>
      <c r="F744" s="182"/>
      <c r="G744" s="182"/>
      <c r="H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  <c r="Z744" s="182"/>
      <c r="AA744" s="182"/>
    </row>
    <row r="745" spans="1:27" ht="12.75" customHeight="1">
      <c r="A745" s="182"/>
      <c r="B745" s="182"/>
      <c r="C745" s="182"/>
      <c r="D745" s="182"/>
      <c r="E745" s="182"/>
      <c r="F745" s="182"/>
      <c r="G745" s="182"/>
      <c r="H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  <c r="Z745" s="182"/>
      <c r="AA745" s="182"/>
    </row>
    <row r="746" spans="1:27" ht="12.75" customHeight="1">
      <c r="A746" s="182"/>
      <c r="B746" s="182"/>
      <c r="C746" s="182"/>
      <c r="D746" s="182"/>
      <c r="E746" s="182"/>
      <c r="F746" s="182"/>
      <c r="G746" s="182"/>
      <c r="H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  <c r="Z746" s="182"/>
      <c r="AA746" s="182"/>
    </row>
    <row r="747" spans="1:27" ht="12.75" customHeight="1">
      <c r="A747" s="182"/>
      <c r="B747" s="182"/>
      <c r="C747" s="182"/>
      <c r="D747" s="182"/>
      <c r="E747" s="182"/>
      <c r="F747" s="182"/>
      <c r="G747" s="182"/>
      <c r="H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  <c r="Z747" s="182"/>
      <c r="AA747" s="182"/>
    </row>
    <row r="748" spans="1:27" ht="12.75" customHeight="1">
      <c r="A748" s="182"/>
      <c r="B748" s="182"/>
      <c r="C748" s="182"/>
      <c r="D748" s="182"/>
      <c r="E748" s="182"/>
      <c r="F748" s="182"/>
      <c r="G748" s="182"/>
      <c r="H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  <c r="Z748" s="182"/>
      <c r="AA748" s="182"/>
    </row>
    <row r="749" spans="1:27" ht="12.75" customHeight="1">
      <c r="A749" s="182"/>
      <c r="B749" s="182"/>
      <c r="C749" s="182"/>
      <c r="D749" s="182"/>
      <c r="E749" s="182"/>
      <c r="F749" s="182"/>
      <c r="G749" s="182"/>
      <c r="H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  <c r="Z749" s="182"/>
      <c r="AA749" s="182"/>
    </row>
    <row r="750" spans="1:27" ht="12.75" customHeight="1">
      <c r="A750" s="182"/>
      <c r="B750" s="182"/>
      <c r="C750" s="182"/>
      <c r="D750" s="182"/>
      <c r="E750" s="182"/>
      <c r="F750" s="182"/>
      <c r="G750" s="182"/>
      <c r="H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  <c r="Z750" s="182"/>
      <c r="AA750" s="182"/>
    </row>
    <row r="751" spans="1:27" ht="12.75" customHeight="1">
      <c r="A751" s="182"/>
      <c r="B751" s="182"/>
      <c r="C751" s="182"/>
      <c r="D751" s="182"/>
      <c r="E751" s="182"/>
      <c r="F751" s="182"/>
      <c r="G751" s="182"/>
      <c r="H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  <c r="Z751" s="182"/>
      <c r="AA751" s="182"/>
    </row>
    <row r="752" spans="1:27" ht="12.75" customHeight="1">
      <c r="A752" s="182"/>
      <c r="B752" s="182"/>
      <c r="C752" s="182"/>
      <c r="D752" s="182"/>
      <c r="E752" s="182"/>
      <c r="F752" s="182"/>
      <c r="G752" s="182"/>
      <c r="H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  <c r="Z752" s="182"/>
      <c r="AA752" s="182"/>
    </row>
    <row r="753" spans="1:27" ht="12.75" customHeight="1">
      <c r="A753" s="182"/>
      <c r="B753" s="182"/>
      <c r="C753" s="182"/>
      <c r="D753" s="182"/>
      <c r="E753" s="182"/>
      <c r="F753" s="182"/>
      <c r="G753" s="182"/>
      <c r="H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  <c r="Z753" s="182"/>
      <c r="AA753" s="182"/>
    </row>
    <row r="754" spans="1:27" ht="12.75" customHeight="1">
      <c r="A754" s="182"/>
      <c r="B754" s="182"/>
      <c r="C754" s="182"/>
      <c r="D754" s="182"/>
      <c r="E754" s="182"/>
      <c r="F754" s="182"/>
      <c r="G754" s="182"/>
      <c r="H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  <c r="Z754" s="182"/>
      <c r="AA754" s="182"/>
    </row>
    <row r="755" spans="1:27" ht="12.75" customHeight="1">
      <c r="A755" s="182"/>
      <c r="B755" s="182"/>
      <c r="C755" s="182"/>
      <c r="D755" s="182"/>
      <c r="E755" s="182"/>
      <c r="F755" s="182"/>
      <c r="G755" s="182"/>
      <c r="H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  <c r="Z755" s="182"/>
      <c r="AA755" s="182"/>
    </row>
    <row r="756" spans="1:27" ht="12.75" customHeight="1">
      <c r="A756" s="182"/>
      <c r="B756" s="182"/>
      <c r="C756" s="182"/>
      <c r="D756" s="182"/>
      <c r="E756" s="182"/>
      <c r="F756" s="182"/>
      <c r="G756" s="182"/>
      <c r="H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  <c r="Z756" s="182"/>
      <c r="AA756" s="182"/>
    </row>
    <row r="757" spans="1:27" ht="12.75" customHeight="1">
      <c r="A757" s="182"/>
      <c r="B757" s="182"/>
      <c r="C757" s="182"/>
      <c r="D757" s="182"/>
      <c r="E757" s="182"/>
      <c r="F757" s="182"/>
      <c r="G757" s="182"/>
      <c r="H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  <c r="Z757" s="182"/>
      <c r="AA757" s="182"/>
    </row>
    <row r="758" spans="1:27" ht="12.75" customHeight="1">
      <c r="A758" s="182"/>
      <c r="B758" s="182"/>
      <c r="C758" s="182"/>
      <c r="D758" s="182"/>
      <c r="E758" s="182"/>
      <c r="F758" s="182"/>
      <c r="G758" s="182"/>
      <c r="H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  <c r="Z758" s="182"/>
      <c r="AA758" s="182"/>
    </row>
    <row r="759" spans="1:27" ht="12.75" customHeight="1">
      <c r="A759" s="182"/>
      <c r="B759" s="182"/>
      <c r="C759" s="182"/>
      <c r="D759" s="182"/>
      <c r="E759" s="182"/>
      <c r="F759" s="182"/>
      <c r="G759" s="182"/>
      <c r="H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  <c r="Z759" s="182"/>
      <c r="AA759" s="182"/>
    </row>
    <row r="760" spans="1:27" ht="12.75" customHeight="1">
      <c r="A760" s="182"/>
      <c r="B760" s="182"/>
      <c r="C760" s="182"/>
      <c r="D760" s="182"/>
      <c r="E760" s="182"/>
      <c r="F760" s="182"/>
      <c r="G760" s="182"/>
      <c r="H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  <c r="Z760" s="182"/>
      <c r="AA760" s="182"/>
    </row>
    <row r="761" spans="1:27" ht="12.75" customHeight="1">
      <c r="A761" s="182"/>
      <c r="B761" s="182"/>
      <c r="C761" s="182"/>
      <c r="D761" s="182"/>
      <c r="E761" s="182"/>
      <c r="F761" s="182"/>
      <c r="G761" s="182"/>
      <c r="H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  <c r="Z761" s="182"/>
      <c r="AA761" s="182"/>
    </row>
    <row r="762" spans="1:27" ht="12.75" customHeight="1">
      <c r="A762" s="182"/>
      <c r="B762" s="182"/>
      <c r="C762" s="182"/>
      <c r="D762" s="182"/>
      <c r="E762" s="182"/>
      <c r="F762" s="182"/>
      <c r="G762" s="182"/>
      <c r="H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  <c r="Z762" s="182"/>
      <c r="AA762" s="182"/>
    </row>
    <row r="763" spans="1:27" ht="12.75" customHeight="1">
      <c r="A763" s="182"/>
      <c r="B763" s="182"/>
      <c r="C763" s="182"/>
      <c r="D763" s="182"/>
      <c r="E763" s="182"/>
      <c r="F763" s="182"/>
      <c r="G763" s="182"/>
      <c r="H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  <c r="Z763" s="182"/>
      <c r="AA763" s="182"/>
    </row>
    <row r="764" spans="1:27" ht="12.75" customHeight="1">
      <c r="A764" s="182"/>
      <c r="B764" s="182"/>
      <c r="C764" s="182"/>
      <c r="D764" s="182"/>
      <c r="E764" s="182"/>
      <c r="F764" s="182"/>
      <c r="G764" s="182"/>
      <c r="H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  <c r="Z764" s="182"/>
      <c r="AA764" s="182"/>
    </row>
    <row r="765" spans="1:27" ht="12.75" customHeight="1">
      <c r="A765" s="182"/>
      <c r="B765" s="182"/>
      <c r="C765" s="182"/>
      <c r="D765" s="182"/>
      <c r="E765" s="182"/>
      <c r="F765" s="182"/>
      <c r="G765" s="182"/>
      <c r="H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  <c r="Z765" s="182"/>
      <c r="AA765" s="182"/>
    </row>
    <row r="766" spans="1:27" ht="12.75" customHeight="1">
      <c r="A766" s="182"/>
      <c r="B766" s="182"/>
      <c r="C766" s="182"/>
      <c r="D766" s="182"/>
      <c r="E766" s="182"/>
      <c r="F766" s="182"/>
      <c r="G766" s="182"/>
      <c r="H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  <c r="Z766" s="182"/>
      <c r="AA766" s="182"/>
    </row>
    <row r="767" spans="1:27" ht="12.75" customHeight="1">
      <c r="A767" s="182"/>
      <c r="B767" s="182"/>
      <c r="C767" s="182"/>
      <c r="D767" s="182"/>
      <c r="E767" s="182"/>
      <c r="F767" s="182"/>
      <c r="G767" s="182"/>
      <c r="H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  <c r="Z767" s="182"/>
      <c r="AA767" s="182"/>
    </row>
    <row r="768" spans="1:27" ht="12.75" customHeight="1">
      <c r="A768" s="182"/>
      <c r="B768" s="182"/>
      <c r="C768" s="182"/>
      <c r="D768" s="182"/>
      <c r="E768" s="182"/>
      <c r="F768" s="182"/>
      <c r="G768" s="182"/>
      <c r="H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  <c r="Z768" s="182"/>
      <c r="AA768" s="182"/>
    </row>
    <row r="769" spans="1:27" ht="12.75" customHeight="1">
      <c r="A769" s="182"/>
      <c r="B769" s="182"/>
      <c r="C769" s="182"/>
      <c r="D769" s="182"/>
      <c r="E769" s="182"/>
      <c r="F769" s="182"/>
      <c r="G769" s="182"/>
      <c r="H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  <c r="Z769" s="182"/>
      <c r="AA769" s="182"/>
    </row>
    <row r="770" spans="1:27" ht="12.75" customHeight="1">
      <c r="A770" s="182"/>
      <c r="B770" s="182"/>
      <c r="C770" s="182"/>
      <c r="D770" s="182"/>
      <c r="E770" s="182"/>
      <c r="F770" s="182"/>
      <c r="G770" s="182"/>
      <c r="H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  <c r="Z770" s="182"/>
      <c r="AA770" s="182"/>
    </row>
    <row r="771" spans="1:27" ht="12.75" customHeight="1">
      <c r="A771" s="182"/>
      <c r="B771" s="182"/>
      <c r="C771" s="182"/>
      <c r="D771" s="182"/>
      <c r="E771" s="182"/>
      <c r="F771" s="182"/>
      <c r="G771" s="182"/>
      <c r="H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  <c r="Z771" s="182"/>
      <c r="AA771" s="182"/>
    </row>
    <row r="772" spans="1:27" ht="12.75" customHeight="1">
      <c r="A772" s="182"/>
      <c r="B772" s="182"/>
      <c r="C772" s="182"/>
      <c r="D772" s="182"/>
      <c r="E772" s="182"/>
      <c r="F772" s="182"/>
      <c r="G772" s="182"/>
      <c r="H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  <c r="Z772" s="182"/>
      <c r="AA772" s="182"/>
    </row>
    <row r="773" spans="1:27" ht="12.75" customHeight="1">
      <c r="A773" s="182"/>
      <c r="B773" s="182"/>
      <c r="C773" s="182"/>
      <c r="D773" s="182"/>
      <c r="E773" s="182"/>
      <c r="F773" s="182"/>
      <c r="G773" s="182"/>
      <c r="H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  <c r="Z773" s="182"/>
      <c r="AA773" s="182"/>
    </row>
    <row r="774" spans="1:27" ht="12.75" customHeight="1">
      <c r="A774" s="182"/>
      <c r="B774" s="182"/>
      <c r="C774" s="182"/>
      <c r="D774" s="182"/>
      <c r="E774" s="182"/>
      <c r="F774" s="182"/>
      <c r="G774" s="182"/>
      <c r="H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  <c r="Z774" s="182"/>
      <c r="AA774" s="182"/>
    </row>
    <row r="775" spans="1:27" ht="12.75" customHeight="1">
      <c r="A775" s="182"/>
      <c r="B775" s="182"/>
      <c r="C775" s="182"/>
      <c r="D775" s="182"/>
      <c r="E775" s="182"/>
      <c r="F775" s="182"/>
      <c r="G775" s="182"/>
      <c r="H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  <c r="Z775" s="182"/>
      <c r="AA775" s="182"/>
    </row>
    <row r="776" spans="1:27" ht="12.75" customHeight="1">
      <c r="A776" s="182"/>
      <c r="B776" s="182"/>
      <c r="C776" s="182"/>
      <c r="D776" s="182"/>
      <c r="E776" s="182"/>
      <c r="F776" s="182"/>
      <c r="G776" s="182"/>
      <c r="H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  <c r="Z776" s="182"/>
      <c r="AA776" s="182"/>
    </row>
    <row r="777" spans="1:27" ht="12.75" customHeight="1">
      <c r="A777" s="182"/>
      <c r="B777" s="182"/>
      <c r="C777" s="182"/>
      <c r="D777" s="182"/>
      <c r="E777" s="182"/>
      <c r="F777" s="182"/>
      <c r="G777" s="182"/>
      <c r="H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  <c r="Z777" s="182"/>
      <c r="AA777" s="182"/>
    </row>
    <row r="778" spans="1:27" ht="12.75" customHeight="1">
      <c r="A778" s="182"/>
      <c r="B778" s="182"/>
      <c r="C778" s="182"/>
      <c r="D778" s="182"/>
      <c r="E778" s="182"/>
      <c r="F778" s="182"/>
      <c r="G778" s="182"/>
      <c r="H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  <c r="Z778" s="182"/>
      <c r="AA778" s="182"/>
    </row>
    <row r="779" spans="1:27" ht="12.75" customHeight="1">
      <c r="A779" s="182"/>
      <c r="B779" s="182"/>
      <c r="C779" s="182"/>
      <c r="D779" s="182"/>
      <c r="E779" s="182"/>
      <c r="F779" s="182"/>
      <c r="G779" s="182"/>
      <c r="H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  <c r="Z779" s="182"/>
      <c r="AA779" s="182"/>
    </row>
    <row r="780" spans="1:27" ht="12.75" customHeight="1">
      <c r="A780" s="182"/>
      <c r="B780" s="182"/>
      <c r="C780" s="182"/>
      <c r="D780" s="182"/>
      <c r="E780" s="182"/>
      <c r="F780" s="182"/>
      <c r="G780" s="182"/>
      <c r="H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  <c r="Z780" s="182"/>
      <c r="AA780" s="182"/>
    </row>
    <row r="781" spans="1:27" ht="12.75" customHeight="1">
      <c r="A781" s="182"/>
      <c r="B781" s="182"/>
      <c r="C781" s="182"/>
      <c r="D781" s="182"/>
      <c r="E781" s="182"/>
      <c r="F781" s="182"/>
      <c r="G781" s="182"/>
      <c r="H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  <c r="Z781" s="182"/>
      <c r="AA781" s="182"/>
    </row>
    <row r="782" spans="1:27" ht="12.75" customHeight="1">
      <c r="A782" s="182"/>
      <c r="B782" s="182"/>
      <c r="C782" s="182"/>
      <c r="D782" s="182"/>
      <c r="E782" s="182"/>
      <c r="F782" s="182"/>
      <c r="G782" s="182"/>
      <c r="H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  <c r="Z782" s="182"/>
      <c r="AA782" s="182"/>
    </row>
    <row r="783" spans="1:27" ht="12.75" customHeight="1">
      <c r="A783" s="182"/>
      <c r="B783" s="182"/>
      <c r="C783" s="182"/>
      <c r="D783" s="182"/>
      <c r="E783" s="182"/>
      <c r="F783" s="182"/>
      <c r="G783" s="182"/>
      <c r="H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  <c r="Z783" s="182"/>
      <c r="AA783" s="182"/>
    </row>
    <row r="784" spans="1:27" ht="12.75" customHeight="1">
      <c r="A784" s="182"/>
      <c r="B784" s="182"/>
      <c r="C784" s="182"/>
      <c r="D784" s="182"/>
      <c r="E784" s="182"/>
      <c r="F784" s="182"/>
      <c r="G784" s="182"/>
      <c r="H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  <c r="Z784" s="182"/>
      <c r="AA784" s="182"/>
    </row>
    <row r="785" spans="1:27" ht="12.75" customHeight="1">
      <c r="A785" s="182"/>
      <c r="B785" s="182"/>
      <c r="C785" s="182"/>
      <c r="D785" s="182"/>
      <c r="E785" s="182"/>
      <c r="F785" s="182"/>
      <c r="G785" s="182"/>
      <c r="H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  <c r="Z785" s="182"/>
      <c r="AA785" s="182"/>
    </row>
    <row r="786" spans="1:27" ht="12.75" customHeight="1">
      <c r="A786" s="182"/>
      <c r="B786" s="182"/>
      <c r="C786" s="182"/>
      <c r="D786" s="182"/>
      <c r="E786" s="182"/>
      <c r="F786" s="182"/>
      <c r="G786" s="182"/>
      <c r="H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  <c r="Z786" s="182"/>
      <c r="AA786" s="182"/>
    </row>
    <row r="787" spans="1:27" ht="12.75" customHeight="1">
      <c r="A787" s="182"/>
      <c r="B787" s="182"/>
      <c r="C787" s="182"/>
      <c r="D787" s="182"/>
      <c r="E787" s="182"/>
      <c r="F787" s="182"/>
      <c r="G787" s="182"/>
      <c r="H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  <c r="Z787" s="182"/>
      <c r="AA787" s="182"/>
    </row>
    <row r="788" spans="1:27" ht="12.75" customHeight="1">
      <c r="A788" s="182"/>
      <c r="B788" s="182"/>
      <c r="C788" s="182"/>
      <c r="D788" s="182"/>
      <c r="E788" s="182"/>
      <c r="F788" s="182"/>
      <c r="G788" s="182"/>
      <c r="H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  <c r="Z788" s="182"/>
      <c r="AA788" s="182"/>
    </row>
    <row r="789" spans="1:27" ht="12.75" customHeight="1">
      <c r="A789" s="182"/>
      <c r="B789" s="182"/>
      <c r="C789" s="182"/>
      <c r="D789" s="182"/>
      <c r="E789" s="182"/>
      <c r="F789" s="182"/>
      <c r="G789" s="182"/>
      <c r="H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  <c r="Z789" s="182"/>
      <c r="AA789" s="182"/>
    </row>
    <row r="790" spans="1:27" ht="12.75" customHeight="1">
      <c r="A790" s="182"/>
      <c r="B790" s="182"/>
      <c r="C790" s="182"/>
      <c r="D790" s="182"/>
      <c r="E790" s="182"/>
      <c r="F790" s="182"/>
      <c r="G790" s="182"/>
      <c r="H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  <c r="Z790" s="182"/>
      <c r="AA790" s="182"/>
    </row>
    <row r="791" spans="1:27" ht="12.75" customHeight="1">
      <c r="A791" s="182"/>
      <c r="B791" s="182"/>
      <c r="C791" s="182"/>
      <c r="D791" s="182"/>
      <c r="E791" s="182"/>
      <c r="F791" s="182"/>
      <c r="G791" s="182"/>
      <c r="H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  <c r="Z791" s="182"/>
      <c r="AA791" s="182"/>
    </row>
    <row r="792" spans="1:27" ht="12.75" customHeight="1">
      <c r="A792" s="182"/>
      <c r="B792" s="182"/>
      <c r="C792" s="182"/>
      <c r="D792" s="182"/>
      <c r="E792" s="182"/>
      <c r="F792" s="182"/>
      <c r="G792" s="182"/>
      <c r="H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  <c r="Z792" s="182"/>
      <c r="AA792" s="182"/>
    </row>
    <row r="793" spans="1:27" ht="12.75" customHeight="1">
      <c r="A793" s="182"/>
      <c r="B793" s="182"/>
      <c r="C793" s="182"/>
      <c r="D793" s="182"/>
      <c r="E793" s="182"/>
      <c r="F793" s="182"/>
      <c r="G793" s="182"/>
      <c r="H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  <c r="Z793" s="182"/>
      <c r="AA793" s="182"/>
    </row>
    <row r="794" spans="1:27" ht="12.75" customHeight="1">
      <c r="A794" s="182"/>
      <c r="B794" s="182"/>
      <c r="C794" s="182"/>
      <c r="D794" s="182"/>
      <c r="E794" s="182"/>
      <c r="F794" s="182"/>
      <c r="G794" s="182"/>
      <c r="H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  <c r="Z794" s="182"/>
      <c r="AA794" s="182"/>
    </row>
    <row r="795" spans="1:27" ht="12.75" customHeight="1">
      <c r="A795" s="182"/>
      <c r="B795" s="182"/>
      <c r="C795" s="182"/>
      <c r="D795" s="182"/>
      <c r="E795" s="182"/>
      <c r="F795" s="182"/>
      <c r="G795" s="182"/>
      <c r="H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  <c r="Z795" s="182"/>
      <c r="AA795" s="182"/>
    </row>
    <row r="796" spans="1:27" ht="12.75" customHeight="1">
      <c r="A796" s="182"/>
      <c r="B796" s="182"/>
      <c r="C796" s="182"/>
      <c r="D796" s="182"/>
      <c r="E796" s="182"/>
      <c r="F796" s="182"/>
      <c r="G796" s="182"/>
      <c r="H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  <c r="Z796" s="182"/>
      <c r="AA796" s="182"/>
    </row>
    <row r="797" spans="1:27" ht="12.75" customHeight="1">
      <c r="A797" s="182"/>
      <c r="B797" s="182"/>
      <c r="C797" s="182"/>
      <c r="D797" s="182"/>
      <c r="E797" s="182"/>
      <c r="F797" s="182"/>
      <c r="G797" s="182"/>
      <c r="H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  <c r="Z797" s="182"/>
      <c r="AA797" s="182"/>
    </row>
    <row r="798" spans="1:27" ht="12.75" customHeight="1">
      <c r="A798" s="182"/>
      <c r="B798" s="182"/>
      <c r="C798" s="182"/>
      <c r="D798" s="182"/>
      <c r="E798" s="182"/>
      <c r="F798" s="182"/>
      <c r="G798" s="182"/>
      <c r="H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  <c r="Z798" s="182"/>
      <c r="AA798" s="182"/>
    </row>
    <row r="799" spans="1:27" ht="12.75" customHeight="1">
      <c r="A799" s="182"/>
      <c r="B799" s="182"/>
      <c r="C799" s="182"/>
      <c r="D799" s="182"/>
      <c r="E799" s="182"/>
      <c r="F799" s="182"/>
      <c r="G799" s="182"/>
      <c r="H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  <c r="Z799" s="182"/>
      <c r="AA799" s="182"/>
    </row>
    <row r="800" spans="1:27" ht="12.75" customHeight="1">
      <c r="A800" s="182"/>
      <c r="B800" s="182"/>
      <c r="C800" s="182"/>
      <c r="D800" s="182"/>
      <c r="E800" s="182"/>
      <c r="F800" s="182"/>
      <c r="G800" s="182"/>
      <c r="H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  <c r="Z800" s="182"/>
      <c r="AA800" s="182"/>
    </row>
    <row r="801" spans="1:27" ht="12.75" customHeight="1">
      <c r="A801" s="182"/>
      <c r="B801" s="182"/>
      <c r="C801" s="182"/>
      <c r="D801" s="182"/>
      <c r="E801" s="182"/>
      <c r="F801" s="182"/>
      <c r="G801" s="182"/>
      <c r="H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  <c r="Z801" s="182"/>
      <c r="AA801" s="182"/>
    </row>
    <row r="802" spans="1:27" ht="12.75" customHeight="1">
      <c r="A802" s="182"/>
      <c r="B802" s="182"/>
      <c r="C802" s="182"/>
      <c r="D802" s="182"/>
      <c r="E802" s="182"/>
      <c r="F802" s="182"/>
      <c r="G802" s="182"/>
      <c r="H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  <c r="Z802" s="182"/>
      <c r="AA802" s="182"/>
    </row>
    <row r="803" spans="1:27" ht="12.75" customHeight="1">
      <c r="A803" s="182"/>
      <c r="B803" s="182"/>
      <c r="C803" s="182"/>
      <c r="D803" s="182"/>
      <c r="E803" s="182"/>
      <c r="F803" s="182"/>
      <c r="G803" s="182"/>
      <c r="H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  <c r="Z803" s="182"/>
      <c r="AA803" s="182"/>
    </row>
    <row r="804" spans="1:27" ht="12.75" customHeight="1">
      <c r="A804" s="182"/>
      <c r="B804" s="182"/>
      <c r="C804" s="182"/>
      <c r="D804" s="182"/>
      <c r="E804" s="182"/>
      <c r="F804" s="182"/>
      <c r="G804" s="182"/>
      <c r="H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  <c r="Z804" s="182"/>
      <c r="AA804" s="182"/>
    </row>
    <row r="805" spans="1:27" ht="12.75" customHeight="1">
      <c r="A805" s="182"/>
      <c r="B805" s="182"/>
      <c r="C805" s="182"/>
      <c r="D805" s="182"/>
      <c r="E805" s="182"/>
      <c r="F805" s="182"/>
      <c r="G805" s="182"/>
      <c r="H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  <c r="Z805" s="182"/>
      <c r="AA805" s="182"/>
    </row>
    <row r="806" spans="1:27" ht="12.75" customHeight="1">
      <c r="A806" s="182"/>
      <c r="B806" s="182"/>
      <c r="C806" s="182"/>
      <c r="D806" s="182"/>
      <c r="E806" s="182"/>
      <c r="F806" s="182"/>
      <c r="G806" s="182"/>
      <c r="H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  <c r="Z806" s="182"/>
      <c r="AA806" s="182"/>
    </row>
    <row r="807" spans="1:27" ht="12.75" customHeight="1">
      <c r="A807" s="182"/>
      <c r="B807" s="182"/>
      <c r="C807" s="182"/>
      <c r="D807" s="182"/>
      <c r="E807" s="182"/>
      <c r="F807" s="182"/>
      <c r="G807" s="182"/>
      <c r="H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  <c r="Z807" s="182"/>
      <c r="AA807" s="182"/>
    </row>
    <row r="808" spans="1:27" ht="12.75" customHeight="1">
      <c r="A808" s="182"/>
      <c r="B808" s="182"/>
      <c r="C808" s="182"/>
      <c r="D808" s="182"/>
      <c r="E808" s="182"/>
      <c r="F808" s="182"/>
      <c r="G808" s="182"/>
      <c r="H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  <c r="Z808" s="182"/>
      <c r="AA808" s="182"/>
    </row>
    <row r="809" spans="1:27" ht="12.75" customHeight="1">
      <c r="A809" s="182"/>
      <c r="B809" s="182"/>
      <c r="C809" s="182"/>
      <c r="D809" s="182"/>
      <c r="E809" s="182"/>
      <c r="F809" s="182"/>
      <c r="G809" s="182"/>
      <c r="H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  <c r="Z809" s="182"/>
      <c r="AA809" s="182"/>
    </row>
    <row r="810" spans="1:27" ht="12.75" customHeight="1">
      <c r="A810" s="182"/>
      <c r="B810" s="182"/>
      <c r="C810" s="182"/>
      <c r="D810" s="182"/>
      <c r="E810" s="182"/>
      <c r="F810" s="182"/>
      <c r="G810" s="182"/>
      <c r="H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  <c r="Z810" s="182"/>
      <c r="AA810" s="182"/>
    </row>
    <row r="811" spans="1:27" ht="12.75" customHeight="1">
      <c r="A811" s="182"/>
      <c r="B811" s="182"/>
      <c r="C811" s="182"/>
      <c r="D811" s="182"/>
      <c r="E811" s="182"/>
      <c r="F811" s="182"/>
      <c r="G811" s="182"/>
      <c r="H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  <c r="Z811" s="182"/>
      <c r="AA811" s="182"/>
    </row>
    <row r="812" spans="1:27" ht="12.75" customHeight="1">
      <c r="A812" s="182"/>
      <c r="B812" s="182"/>
      <c r="C812" s="182"/>
      <c r="D812" s="182"/>
      <c r="E812" s="182"/>
      <c r="F812" s="182"/>
      <c r="G812" s="182"/>
      <c r="H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  <c r="Z812" s="182"/>
      <c r="AA812" s="182"/>
    </row>
    <row r="813" spans="1:27" ht="12.75" customHeight="1">
      <c r="A813" s="182"/>
      <c r="B813" s="182"/>
      <c r="C813" s="182"/>
      <c r="D813" s="182"/>
      <c r="E813" s="182"/>
      <c r="F813" s="182"/>
      <c r="G813" s="182"/>
      <c r="H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  <c r="Z813" s="182"/>
      <c r="AA813" s="182"/>
    </row>
    <row r="814" spans="1:27" ht="12.75" customHeight="1">
      <c r="A814" s="182"/>
      <c r="B814" s="182"/>
      <c r="C814" s="182"/>
      <c r="D814" s="182"/>
      <c r="E814" s="182"/>
      <c r="F814" s="182"/>
      <c r="G814" s="182"/>
      <c r="H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  <c r="Z814" s="182"/>
      <c r="AA814" s="182"/>
    </row>
    <row r="815" spans="1:27" ht="12.75" customHeight="1">
      <c r="A815" s="182"/>
      <c r="B815" s="182"/>
      <c r="C815" s="182"/>
      <c r="D815" s="182"/>
      <c r="E815" s="182"/>
      <c r="F815" s="182"/>
      <c r="G815" s="182"/>
      <c r="H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  <c r="Z815" s="182"/>
      <c r="AA815" s="182"/>
    </row>
    <row r="816" spans="1:27" ht="12.75" customHeight="1">
      <c r="A816" s="182"/>
      <c r="B816" s="182"/>
      <c r="C816" s="182"/>
      <c r="D816" s="182"/>
      <c r="E816" s="182"/>
      <c r="F816" s="182"/>
      <c r="G816" s="182"/>
      <c r="H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  <c r="Z816" s="182"/>
      <c r="AA816" s="182"/>
    </row>
    <row r="817" spans="1:27" ht="12.75" customHeight="1">
      <c r="A817" s="182"/>
      <c r="B817" s="182"/>
      <c r="C817" s="182"/>
      <c r="D817" s="182"/>
      <c r="E817" s="182"/>
      <c r="F817" s="182"/>
      <c r="G817" s="182"/>
      <c r="H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  <c r="Z817" s="182"/>
      <c r="AA817" s="182"/>
    </row>
    <row r="818" spans="1:27" ht="12.75" customHeight="1">
      <c r="A818" s="182"/>
      <c r="B818" s="182"/>
      <c r="C818" s="182"/>
      <c r="D818" s="182"/>
      <c r="E818" s="182"/>
      <c r="F818" s="182"/>
      <c r="G818" s="182"/>
      <c r="H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  <c r="Z818" s="182"/>
      <c r="AA818" s="182"/>
    </row>
    <row r="819" spans="1:27" ht="12.75" customHeight="1">
      <c r="A819" s="182"/>
      <c r="B819" s="182"/>
      <c r="C819" s="182"/>
      <c r="D819" s="182"/>
      <c r="E819" s="182"/>
      <c r="F819" s="182"/>
      <c r="G819" s="182"/>
      <c r="H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  <c r="Z819" s="182"/>
      <c r="AA819" s="182"/>
    </row>
    <row r="820" spans="1:27" ht="12.75" customHeight="1">
      <c r="A820" s="182"/>
      <c r="B820" s="182"/>
      <c r="C820" s="182"/>
      <c r="D820" s="182"/>
      <c r="E820" s="182"/>
      <c r="F820" s="182"/>
      <c r="G820" s="182"/>
      <c r="H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  <c r="Z820" s="182"/>
      <c r="AA820" s="182"/>
    </row>
    <row r="821" spans="1:27" ht="12.75" customHeight="1">
      <c r="A821" s="182"/>
      <c r="B821" s="182"/>
      <c r="C821" s="182"/>
      <c r="D821" s="182"/>
      <c r="E821" s="182"/>
      <c r="F821" s="182"/>
      <c r="G821" s="182"/>
      <c r="H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  <c r="Z821" s="182"/>
      <c r="AA821" s="182"/>
    </row>
    <row r="822" spans="1:27" ht="12.75" customHeight="1">
      <c r="A822" s="182"/>
      <c r="B822" s="182"/>
      <c r="C822" s="182"/>
      <c r="D822" s="182"/>
      <c r="E822" s="182"/>
      <c r="F822" s="182"/>
      <c r="G822" s="182"/>
      <c r="H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  <c r="Z822" s="182"/>
      <c r="AA822" s="182"/>
    </row>
    <row r="823" spans="1:27" ht="12.75" customHeight="1">
      <c r="A823" s="182"/>
      <c r="B823" s="182"/>
      <c r="C823" s="182"/>
      <c r="D823" s="182"/>
      <c r="E823" s="182"/>
      <c r="F823" s="182"/>
      <c r="G823" s="182"/>
      <c r="H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  <c r="Z823" s="182"/>
      <c r="AA823" s="182"/>
    </row>
    <row r="824" spans="1:27" ht="12.75" customHeight="1">
      <c r="A824" s="182"/>
      <c r="B824" s="182"/>
      <c r="C824" s="182"/>
      <c r="D824" s="182"/>
      <c r="E824" s="182"/>
      <c r="F824" s="182"/>
      <c r="G824" s="182"/>
      <c r="H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  <c r="Z824" s="182"/>
      <c r="AA824" s="182"/>
    </row>
    <row r="825" spans="1:27" ht="12.75" customHeight="1">
      <c r="A825" s="182"/>
      <c r="B825" s="182"/>
      <c r="C825" s="182"/>
      <c r="D825" s="182"/>
      <c r="E825" s="182"/>
      <c r="F825" s="182"/>
      <c r="G825" s="182"/>
      <c r="H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  <c r="Z825" s="182"/>
      <c r="AA825" s="182"/>
    </row>
    <row r="826" spans="1:27" ht="12.75" customHeight="1">
      <c r="A826" s="182"/>
      <c r="B826" s="182"/>
      <c r="C826" s="182"/>
      <c r="D826" s="182"/>
      <c r="E826" s="182"/>
      <c r="F826" s="182"/>
      <c r="G826" s="182"/>
      <c r="H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  <c r="Z826" s="182"/>
      <c r="AA826" s="182"/>
    </row>
    <row r="827" spans="1:27" ht="12.75" customHeight="1">
      <c r="A827" s="182"/>
      <c r="B827" s="182"/>
      <c r="C827" s="182"/>
      <c r="D827" s="182"/>
      <c r="E827" s="182"/>
      <c r="F827" s="182"/>
      <c r="G827" s="182"/>
      <c r="H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  <c r="Z827" s="182"/>
      <c r="AA827" s="182"/>
    </row>
    <row r="828" spans="1:27" ht="12.75" customHeight="1">
      <c r="A828" s="182"/>
      <c r="B828" s="182"/>
      <c r="C828" s="182"/>
      <c r="D828" s="182"/>
      <c r="E828" s="182"/>
      <c r="F828" s="182"/>
      <c r="G828" s="182"/>
      <c r="H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  <c r="Z828" s="182"/>
      <c r="AA828" s="182"/>
    </row>
    <row r="829" spans="1:27" ht="12.75" customHeight="1">
      <c r="A829" s="182"/>
      <c r="B829" s="182"/>
      <c r="C829" s="182"/>
      <c r="D829" s="182"/>
      <c r="E829" s="182"/>
      <c r="F829" s="182"/>
      <c r="G829" s="182"/>
      <c r="H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  <c r="Z829" s="182"/>
      <c r="AA829" s="182"/>
    </row>
    <row r="830" spans="1:27" ht="12.75" customHeight="1">
      <c r="A830" s="182"/>
      <c r="B830" s="182"/>
      <c r="C830" s="182"/>
      <c r="D830" s="182"/>
      <c r="E830" s="182"/>
      <c r="F830" s="182"/>
      <c r="G830" s="182"/>
      <c r="H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  <c r="Z830" s="182"/>
      <c r="AA830" s="182"/>
    </row>
    <row r="831" spans="1:27" ht="12.75" customHeight="1">
      <c r="A831" s="182"/>
      <c r="B831" s="182"/>
      <c r="C831" s="182"/>
      <c r="D831" s="182"/>
      <c r="E831" s="182"/>
      <c r="F831" s="182"/>
      <c r="G831" s="182"/>
      <c r="H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  <c r="Z831" s="182"/>
      <c r="AA831" s="182"/>
    </row>
    <row r="832" spans="1:27" ht="12.75" customHeight="1">
      <c r="A832" s="182"/>
      <c r="B832" s="182"/>
      <c r="C832" s="182"/>
      <c r="D832" s="182"/>
      <c r="E832" s="182"/>
      <c r="F832" s="182"/>
      <c r="G832" s="182"/>
      <c r="H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  <c r="Z832" s="182"/>
      <c r="AA832" s="182"/>
    </row>
    <row r="833" spans="1:27" ht="12.75" customHeight="1">
      <c r="A833" s="182"/>
      <c r="B833" s="182"/>
      <c r="C833" s="182"/>
      <c r="D833" s="182"/>
      <c r="E833" s="182"/>
      <c r="F833" s="182"/>
      <c r="G833" s="182"/>
      <c r="H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  <c r="Z833" s="182"/>
      <c r="AA833" s="182"/>
    </row>
    <row r="834" spans="1:27" ht="12.75" customHeight="1">
      <c r="A834" s="182"/>
      <c r="B834" s="182"/>
      <c r="C834" s="182"/>
      <c r="D834" s="182"/>
      <c r="E834" s="182"/>
      <c r="F834" s="182"/>
      <c r="G834" s="182"/>
      <c r="H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  <c r="Z834" s="182"/>
      <c r="AA834" s="182"/>
    </row>
    <row r="835" spans="1:27" ht="12.75" customHeight="1">
      <c r="A835" s="182"/>
      <c r="B835" s="182"/>
      <c r="C835" s="182"/>
      <c r="D835" s="182"/>
      <c r="E835" s="182"/>
      <c r="F835" s="182"/>
      <c r="G835" s="182"/>
      <c r="H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  <c r="Z835" s="182"/>
      <c r="AA835" s="182"/>
    </row>
    <row r="836" spans="1:27" ht="12.75" customHeight="1">
      <c r="A836" s="182"/>
      <c r="B836" s="182"/>
      <c r="C836" s="182"/>
      <c r="D836" s="182"/>
      <c r="E836" s="182"/>
      <c r="F836" s="182"/>
      <c r="G836" s="182"/>
      <c r="H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  <c r="Z836" s="182"/>
      <c r="AA836" s="182"/>
    </row>
    <row r="837" spans="1:27" ht="12.75" customHeight="1">
      <c r="A837" s="182"/>
      <c r="B837" s="182"/>
      <c r="C837" s="182"/>
      <c r="D837" s="182"/>
      <c r="E837" s="182"/>
      <c r="F837" s="182"/>
      <c r="G837" s="182"/>
      <c r="H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  <c r="Z837" s="182"/>
      <c r="AA837" s="182"/>
    </row>
    <row r="838" spans="1:27" ht="12.75" customHeight="1">
      <c r="A838" s="182"/>
      <c r="B838" s="182"/>
      <c r="C838" s="182"/>
      <c r="D838" s="182"/>
      <c r="E838" s="182"/>
      <c r="F838" s="182"/>
      <c r="G838" s="182"/>
      <c r="H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  <c r="Z838" s="182"/>
      <c r="AA838" s="182"/>
    </row>
    <row r="839" spans="1:27" ht="12.75" customHeight="1">
      <c r="A839" s="182"/>
      <c r="B839" s="182"/>
      <c r="C839" s="182"/>
      <c r="D839" s="182"/>
      <c r="E839" s="182"/>
      <c r="F839" s="182"/>
      <c r="G839" s="182"/>
      <c r="H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  <c r="Z839" s="182"/>
      <c r="AA839" s="182"/>
    </row>
    <row r="840" spans="1:27" ht="12.75" customHeight="1">
      <c r="A840" s="182"/>
      <c r="B840" s="182"/>
      <c r="C840" s="182"/>
      <c r="D840" s="182"/>
      <c r="E840" s="182"/>
      <c r="F840" s="182"/>
      <c r="G840" s="182"/>
      <c r="H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  <c r="Z840" s="182"/>
      <c r="AA840" s="182"/>
    </row>
    <row r="841" spans="1:27" ht="12.75" customHeight="1">
      <c r="A841" s="182"/>
      <c r="B841" s="182"/>
      <c r="C841" s="182"/>
      <c r="D841" s="182"/>
      <c r="E841" s="182"/>
      <c r="F841" s="182"/>
      <c r="G841" s="182"/>
      <c r="H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  <c r="Z841" s="182"/>
      <c r="AA841" s="182"/>
    </row>
    <row r="842" spans="1:27" ht="12.75" customHeight="1">
      <c r="A842" s="182"/>
      <c r="B842" s="182"/>
      <c r="C842" s="182"/>
      <c r="D842" s="182"/>
      <c r="E842" s="182"/>
      <c r="F842" s="182"/>
      <c r="G842" s="182"/>
      <c r="H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  <c r="Z842" s="182"/>
      <c r="AA842" s="182"/>
    </row>
    <row r="843" spans="1:27" ht="12.75" customHeight="1">
      <c r="A843" s="182"/>
      <c r="B843" s="182"/>
      <c r="C843" s="182"/>
      <c r="D843" s="182"/>
      <c r="E843" s="182"/>
      <c r="F843" s="182"/>
      <c r="G843" s="182"/>
      <c r="H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  <c r="Z843" s="182"/>
      <c r="AA843" s="182"/>
    </row>
    <row r="844" spans="1:27" ht="12.75" customHeight="1">
      <c r="A844" s="182"/>
      <c r="B844" s="182"/>
      <c r="C844" s="182"/>
      <c r="D844" s="182"/>
      <c r="E844" s="182"/>
      <c r="F844" s="182"/>
      <c r="G844" s="182"/>
      <c r="H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  <c r="Z844" s="182"/>
      <c r="AA844" s="182"/>
    </row>
    <row r="845" spans="1:27" ht="12.75" customHeight="1">
      <c r="A845" s="182"/>
      <c r="B845" s="182"/>
      <c r="C845" s="182"/>
      <c r="D845" s="182"/>
      <c r="E845" s="182"/>
      <c r="F845" s="182"/>
      <c r="G845" s="182"/>
      <c r="H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  <c r="Z845" s="182"/>
      <c r="AA845" s="182"/>
    </row>
    <row r="846" spans="1:27" ht="12.75" customHeight="1">
      <c r="A846" s="182"/>
      <c r="B846" s="182"/>
      <c r="C846" s="182"/>
      <c r="D846" s="182"/>
      <c r="E846" s="182"/>
      <c r="F846" s="182"/>
      <c r="G846" s="182"/>
      <c r="H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  <c r="Z846" s="182"/>
      <c r="AA846" s="182"/>
    </row>
    <row r="847" spans="1:27" ht="12.75" customHeight="1">
      <c r="A847" s="182"/>
      <c r="B847" s="182"/>
      <c r="C847" s="182"/>
      <c r="D847" s="182"/>
      <c r="E847" s="182"/>
      <c r="F847" s="182"/>
      <c r="G847" s="182"/>
      <c r="H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  <c r="Z847" s="182"/>
      <c r="AA847" s="182"/>
    </row>
    <row r="848" spans="1:27" ht="12.75" customHeight="1">
      <c r="A848" s="182"/>
      <c r="B848" s="182"/>
      <c r="C848" s="182"/>
      <c r="D848" s="182"/>
      <c r="E848" s="182"/>
      <c r="F848" s="182"/>
      <c r="G848" s="182"/>
      <c r="H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  <c r="Z848" s="182"/>
      <c r="AA848" s="182"/>
    </row>
    <row r="849" spans="1:27" ht="12.75" customHeight="1">
      <c r="A849" s="182"/>
      <c r="B849" s="182"/>
      <c r="C849" s="182"/>
      <c r="D849" s="182"/>
      <c r="E849" s="182"/>
      <c r="F849" s="182"/>
      <c r="G849" s="182"/>
      <c r="H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  <c r="Z849" s="182"/>
      <c r="AA849" s="182"/>
    </row>
    <row r="850" spans="1:27" ht="12.75" customHeight="1">
      <c r="A850" s="182"/>
      <c r="B850" s="182"/>
      <c r="C850" s="182"/>
      <c r="D850" s="182"/>
      <c r="E850" s="182"/>
      <c r="F850" s="182"/>
      <c r="G850" s="182"/>
      <c r="H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  <c r="Z850" s="182"/>
      <c r="AA850" s="182"/>
    </row>
    <row r="851" spans="1:27" ht="12.75" customHeight="1">
      <c r="A851" s="182"/>
      <c r="B851" s="182"/>
      <c r="C851" s="182"/>
      <c r="D851" s="182"/>
      <c r="E851" s="182"/>
      <c r="F851" s="182"/>
      <c r="G851" s="182"/>
      <c r="H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  <c r="Z851" s="182"/>
      <c r="AA851" s="182"/>
    </row>
    <row r="852" spans="1:27" ht="12.75" customHeight="1">
      <c r="A852" s="182"/>
      <c r="B852" s="182"/>
      <c r="C852" s="182"/>
      <c r="D852" s="182"/>
      <c r="E852" s="182"/>
      <c r="F852" s="182"/>
      <c r="G852" s="182"/>
      <c r="H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  <c r="Z852" s="182"/>
      <c r="AA852" s="182"/>
    </row>
    <row r="853" spans="1:27" ht="12.75" customHeight="1">
      <c r="A853" s="182"/>
      <c r="B853" s="182"/>
      <c r="C853" s="182"/>
      <c r="D853" s="182"/>
      <c r="E853" s="182"/>
      <c r="F853" s="182"/>
      <c r="G853" s="182"/>
      <c r="H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  <c r="Z853" s="182"/>
      <c r="AA853" s="182"/>
    </row>
    <row r="854" spans="1:27" ht="12.75" customHeight="1">
      <c r="A854" s="182"/>
      <c r="B854" s="182"/>
      <c r="C854" s="182"/>
      <c r="D854" s="182"/>
      <c r="E854" s="182"/>
      <c r="F854" s="182"/>
      <c r="G854" s="182"/>
      <c r="H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  <c r="Z854" s="182"/>
      <c r="AA854" s="182"/>
    </row>
    <row r="855" spans="1:27" ht="12.75" customHeight="1">
      <c r="A855" s="182"/>
      <c r="B855" s="182"/>
      <c r="C855" s="182"/>
      <c r="D855" s="182"/>
      <c r="E855" s="182"/>
      <c r="F855" s="182"/>
      <c r="G855" s="182"/>
      <c r="H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  <c r="Z855" s="182"/>
      <c r="AA855" s="182"/>
    </row>
    <row r="856" spans="1:27" ht="12.75" customHeight="1">
      <c r="A856" s="182"/>
      <c r="B856" s="182"/>
      <c r="C856" s="182"/>
      <c r="D856" s="182"/>
      <c r="E856" s="182"/>
      <c r="F856" s="182"/>
      <c r="G856" s="182"/>
      <c r="H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  <c r="Z856" s="182"/>
      <c r="AA856" s="182"/>
    </row>
    <row r="857" spans="1:27" ht="12.75" customHeight="1">
      <c r="A857" s="182"/>
      <c r="B857" s="182"/>
      <c r="C857" s="182"/>
      <c r="D857" s="182"/>
      <c r="E857" s="182"/>
      <c r="F857" s="182"/>
      <c r="G857" s="182"/>
      <c r="H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  <c r="Z857" s="182"/>
      <c r="AA857" s="182"/>
    </row>
    <row r="858" spans="1:27" ht="12.75" customHeight="1">
      <c r="A858" s="182"/>
      <c r="B858" s="182"/>
      <c r="C858" s="182"/>
      <c r="D858" s="182"/>
      <c r="E858" s="182"/>
      <c r="F858" s="182"/>
      <c r="G858" s="182"/>
      <c r="H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  <c r="Z858" s="182"/>
      <c r="AA858" s="182"/>
    </row>
    <row r="859" spans="1:27" ht="12.75" customHeight="1">
      <c r="A859" s="182"/>
      <c r="B859" s="182"/>
      <c r="C859" s="182"/>
      <c r="D859" s="182"/>
      <c r="E859" s="182"/>
      <c r="F859" s="182"/>
      <c r="G859" s="182"/>
      <c r="H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  <c r="Z859" s="182"/>
      <c r="AA859" s="182"/>
    </row>
    <row r="860" spans="1:27" ht="12.75" customHeight="1">
      <c r="A860" s="182"/>
      <c r="B860" s="182"/>
      <c r="C860" s="182"/>
      <c r="D860" s="182"/>
      <c r="E860" s="182"/>
      <c r="F860" s="182"/>
      <c r="G860" s="182"/>
      <c r="H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  <c r="Z860" s="182"/>
      <c r="AA860" s="182"/>
    </row>
    <row r="861" spans="1:27" ht="12.75" customHeight="1">
      <c r="A861" s="182"/>
      <c r="B861" s="182"/>
      <c r="C861" s="182"/>
      <c r="D861" s="182"/>
      <c r="E861" s="182"/>
      <c r="F861" s="182"/>
      <c r="G861" s="182"/>
      <c r="H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  <c r="Z861" s="182"/>
      <c r="AA861" s="182"/>
    </row>
    <row r="862" spans="1:27" ht="12.75" customHeight="1">
      <c r="A862" s="182"/>
      <c r="B862" s="182"/>
      <c r="C862" s="182"/>
      <c r="D862" s="182"/>
      <c r="E862" s="182"/>
      <c r="F862" s="182"/>
      <c r="G862" s="182"/>
      <c r="H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  <c r="Z862" s="182"/>
      <c r="AA862" s="182"/>
    </row>
    <row r="863" spans="1:27" ht="12.75" customHeight="1">
      <c r="A863" s="182"/>
      <c r="B863" s="182"/>
      <c r="C863" s="182"/>
      <c r="D863" s="182"/>
      <c r="E863" s="182"/>
      <c r="F863" s="182"/>
      <c r="G863" s="182"/>
      <c r="H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  <c r="Z863" s="182"/>
      <c r="AA863" s="182"/>
    </row>
    <row r="864" spans="1:27" ht="12.75" customHeight="1">
      <c r="A864" s="182"/>
      <c r="B864" s="182"/>
      <c r="C864" s="182"/>
      <c r="D864" s="182"/>
      <c r="E864" s="182"/>
      <c r="F864" s="182"/>
      <c r="G864" s="182"/>
      <c r="H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  <c r="Z864" s="182"/>
      <c r="AA864" s="182"/>
    </row>
    <row r="865" spans="1:27" ht="12.75" customHeight="1">
      <c r="A865" s="182"/>
      <c r="B865" s="182"/>
      <c r="C865" s="182"/>
      <c r="D865" s="182"/>
      <c r="E865" s="182"/>
      <c r="F865" s="182"/>
      <c r="G865" s="182"/>
      <c r="H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  <c r="Z865" s="182"/>
      <c r="AA865" s="182"/>
    </row>
    <row r="866" spans="1:27" ht="12.75" customHeight="1">
      <c r="A866" s="182"/>
      <c r="B866" s="182"/>
      <c r="C866" s="182"/>
      <c r="D866" s="182"/>
      <c r="E866" s="182"/>
      <c r="F866" s="182"/>
      <c r="G866" s="182"/>
      <c r="H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  <c r="Z866" s="182"/>
      <c r="AA866" s="182"/>
    </row>
    <row r="867" spans="1:27" ht="12.75" customHeight="1">
      <c r="A867" s="182"/>
      <c r="B867" s="182"/>
      <c r="C867" s="182"/>
      <c r="D867" s="182"/>
      <c r="E867" s="182"/>
      <c r="F867" s="182"/>
      <c r="G867" s="182"/>
      <c r="H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  <c r="Z867" s="182"/>
      <c r="AA867" s="182"/>
    </row>
    <row r="868" spans="1:27" ht="12.75" customHeight="1">
      <c r="A868" s="182"/>
      <c r="B868" s="182"/>
      <c r="C868" s="182"/>
      <c r="D868" s="182"/>
      <c r="E868" s="182"/>
      <c r="F868" s="182"/>
      <c r="G868" s="182"/>
      <c r="H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  <c r="Z868" s="182"/>
      <c r="AA868" s="182"/>
    </row>
    <row r="869" spans="1:27" ht="12.75" customHeight="1">
      <c r="A869" s="182"/>
      <c r="B869" s="182"/>
      <c r="C869" s="182"/>
      <c r="D869" s="182"/>
      <c r="E869" s="182"/>
      <c r="F869" s="182"/>
      <c r="G869" s="182"/>
      <c r="H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  <c r="Z869" s="182"/>
      <c r="AA869" s="182"/>
    </row>
    <row r="870" spans="1:27" ht="12.75" customHeight="1">
      <c r="A870" s="182"/>
      <c r="B870" s="182"/>
      <c r="C870" s="182"/>
      <c r="D870" s="182"/>
      <c r="E870" s="182"/>
      <c r="F870" s="182"/>
      <c r="G870" s="182"/>
      <c r="H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  <c r="Z870" s="182"/>
      <c r="AA870" s="182"/>
    </row>
    <row r="871" spans="1:27" ht="12.75" customHeight="1">
      <c r="A871" s="182"/>
      <c r="B871" s="182"/>
      <c r="C871" s="182"/>
      <c r="D871" s="182"/>
      <c r="E871" s="182"/>
      <c r="F871" s="182"/>
      <c r="G871" s="182"/>
      <c r="H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  <c r="Z871" s="182"/>
      <c r="AA871" s="182"/>
    </row>
    <row r="872" spans="1:27" ht="12.75" customHeight="1">
      <c r="A872" s="182"/>
      <c r="B872" s="182"/>
      <c r="C872" s="182"/>
      <c r="D872" s="182"/>
      <c r="E872" s="182"/>
      <c r="F872" s="182"/>
      <c r="G872" s="182"/>
      <c r="H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  <c r="Z872" s="182"/>
      <c r="AA872" s="182"/>
    </row>
    <row r="873" spans="1:27" ht="12.75" customHeight="1">
      <c r="A873" s="182"/>
      <c r="B873" s="182"/>
      <c r="C873" s="182"/>
      <c r="D873" s="182"/>
      <c r="E873" s="182"/>
      <c r="F873" s="182"/>
      <c r="G873" s="182"/>
      <c r="H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  <c r="Z873" s="182"/>
      <c r="AA873" s="182"/>
    </row>
    <row r="874" spans="1:27" ht="12.75" customHeight="1">
      <c r="A874" s="182"/>
      <c r="B874" s="182"/>
      <c r="C874" s="182"/>
      <c r="D874" s="182"/>
      <c r="E874" s="182"/>
      <c r="F874" s="182"/>
      <c r="G874" s="182"/>
      <c r="H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  <c r="Z874" s="182"/>
      <c r="AA874" s="182"/>
    </row>
    <row r="875" spans="1:27" ht="12.75" customHeight="1">
      <c r="A875" s="182"/>
      <c r="B875" s="182"/>
      <c r="C875" s="182"/>
      <c r="D875" s="182"/>
      <c r="E875" s="182"/>
      <c r="F875" s="182"/>
      <c r="G875" s="182"/>
      <c r="H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  <c r="Z875" s="182"/>
      <c r="AA875" s="182"/>
    </row>
    <row r="876" spans="1:27" ht="12.75" customHeight="1">
      <c r="A876" s="182"/>
      <c r="B876" s="182"/>
      <c r="C876" s="182"/>
      <c r="D876" s="182"/>
      <c r="E876" s="182"/>
      <c r="F876" s="182"/>
      <c r="G876" s="182"/>
      <c r="H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  <c r="Z876" s="182"/>
      <c r="AA876" s="182"/>
    </row>
    <row r="877" spans="1:27" ht="12.75" customHeight="1">
      <c r="A877" s="182"/>
      <c r="B877" s="182"/>
      <c r="C877" s="182"/>
      <c r="D877" s="182"/>
      <c r="E877" s="182"/>
      <c r="F877" s="182"/>
      <c r="G877" s="182"/>
      <c r="H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  <c r="Z877" s="182"/>
      <c r="AA877" s="182"/>
    </row>
    <row r="878" spans="1:27" ht="12.75" customHeight="1">
      <c r="A878" s="182"/>
      <c r="B878" s="182"/>
      <c r="C878" s="182"/>
      <c r="D878" s="182"/>
      <c r="E878" s="182"/>
      <c r="F878" s="182"/>
      <c r="G878" s="182"/>
      <c r="H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  <c r="Z878" s="182"/>
      <c r="AA878" s="182"/>
    </row>
    <row r="879" spans="1:27" ht="12.75" customHeight="1">
      <c r="A879" s="182"/>
      <c r="B879" s="182"/>
      <c r="C879" s="182"/>
      <c r="D879" s="182"/>
      <c r="E879" s="182"/>
      <c r="F879" s="182"/>
      <c r="G879" s="182"/>
      <c r="H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  <c r="Z879" s="182"/>
      <c r="AA879" s="182"/>
    </row>
    <row r="880" spans="1:27" ht="12.75" customHeight="1">
      <c r="A880" s="182"/>
      <c r="B880" s="182"/>
      <c r="C880" s="182"/>
      <c r="D880" s="182"/>
      <c r="E880" s="182"/>
      <c r="F880" s="182"/>
      <c r="G880" s="182"/>
      <c r="H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  <c r="Z880" s="182"/>
      <c r="AA880" s="182"/>
    </row>
    <row r="881" spans="1:27" ht="12.75" customHeight="1">
      <c r="A881" s="182"/>
      <c r="B881" s="182"/>
      <c r="C881" s="182"/>
      <c r="D881" s="182"/>
      <c r="E881" s="182"/>
      <c r="F881" s="182"/>
      <c r="G881" s="182"/>
      <c r="H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  <c r="Z881" s="182"/>
      <c r="AA881" s="182"/>
    </row>
    <row r="882" spans="1:27" ht="12.75" customHeight="1">
      <c r="A882" s="182"/>
      <c r="B882" s="182"/>
      <c r="C882" s="182"/>
      <c r="D882" s="182"/>
      <c r="E882" s="182"/>
      <c r="F882" s="182"/>
      <c r="G882" s="182"/>
      <c r="H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  <c r="Z882" s="182"/>
      <c r="AA882" s="182"/>
    </row>
    <row r="883" spans="1:27" ht="12.75" customHeight="1">
      <c r="A883" s="182"/>
      <c r="B883" s="182"/>
      <c r="C883" s="182"/>
      <c r="D883" s="182"/>
      <c r="E883" s="182"/>
      <c r="F883" s="182"/>
      <c r="G883" s="182"/>
      <c r="H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  <c r="Z883" s="182"/>
      <c r="AA883" s="182"/>
    </row>
    <row r="884" spans="1:27" ht="12.75" customHeight="1">
      <c r="A884" s="182"/>
      <c r="B884" s="182"/>
      <c r="C884" s="182"/>
      <c r="D884" s="182"/>
      <c r="E884" s="182"/>
      <c r="F884" s="182"/>
      <c r="G884" s="182"/>
      <c r="H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  <c r="Z884" s="182"/>
      <c r="AA884" s="182"/>
    </row>
    <row r="885" spans="1:27" ht="12.75" customHeight="1">
      <c r="A885" s="182"/>
      <c r="B885" s="182"/>
      <c r="C885" s="182"/>
      <c r="D885" s="182"/>
      <c r="E885" s="182"/>
      <c r="F885" s="182"/>
      <c r="G885" s="182"/>
      <c r="H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  <c r="Z885" s="182"/>
      <c r="AA885" s="182"/>
    </row>
    <row r="886" spans="1:27" ht="12.75" customHeight="1">
      <c r="A886" s="182"/>
      <c r="B886" s="182"/>
      <c r="C886" s="182"/>
      <c r="D886" s="182"/>
      <c r="E886" s="182"/>
      <c r="F886" s="182"/>
      <c r="G886" s="182"/>
      <c r="H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  <c r="Z886" s="182"/>
      <c r="AA886" s="182"/>
    </row>
    <row r="887" spans="1:27" ht="12.75" customHeight="1">
      <c r="A887" s="182"/>
      <c r="B887" s="182"/>
      <c r="C887" s="182"/>
      <c r="D887" s="182"/>
      <c r="E887" s="182"/>
      <c r="F887" s="182"/>
      <c r="G887" s="182"/>
      <c r="H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  <c r="Z887" s="182"/>
      <c r="AA887" s="182"/>
    </row>
    <row r="888" spans="1:27" ht="12.75" customHeight="1">
      <c r="A888" s="182"/>
      <c r="B888" s="182"/>
      <c r="C888" s="182"/>
      <c r="D888" s="182"/>
      <c r="E888" s="182"/>
      <c r="F888" s="182"/>
      <c r="G888" s="182"/>
      <c r="H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  <c r="Z888" s="182"/>
      <c r="AA888" s="182"/>
    </row>
    <row r="889" spans="1:27" ht="12.75" customHeight="1">
      <c r="A889" s="182"/>
      <c r="B889" s="182"/>
      <c r="C889" s="182"/>
      <c r="D889" s="182"/>
      <c r="E889" s="182"/>
      <c r="F889" s="182"/>
      <c r="G889" s="182"/>
      <c r="H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  <c r="Z889" s="182"/>
      <c r="AA889" s="182"/>
    </row>
    <row r="890" spans="1:27" ht="12.75" customHeight="1">
      <c r="A890" s="182"/>
      <c r="B890" s="182"/>
      <c r="C890" s="182"/>
      <c r="D890" s="182"/>
      <c r="E890" s="182"/>
      <c r="F890" s="182"/>
      <c r="G890" s="182"/>
      <c r="H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  <c r="Z890" s="182"/>
      <c r="AA890" s="182"/>
    </row>
    <row r="891" spans="1:27" ht="12.75" customHeight="1">
      <c r="A891" s="182"/>
      <c r="B891" s="182"/>
      <c r="C891" s="182"/>
      <c r="D891" s="182"/>
      <c r="E891" s="182"/>
      <c r="F891" s="182"/>
      <c r="G891" s="182"/>
      <c r="H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  <c r="Z891" s="182"/>
      <c r="AA891" s="182"/>
    </row>
    <row r="892" spans="1:27" ht="12.75" customHeight="1">
      <c r="A892" s="182"/>
      <c r="B892" s="182"/>
      <c r="C892" s="182"/>
      <c r="D892" s="182"/>
      <c r="E892" s="182"/>
      <c r="F892" s="182"/>
      <c r="G892" s="182"/>
      <c r="H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  <c r="Z892" s="182"/>
      <c r="AA892" s="182"/>
    </row>
    <row r="893" spans="1:27" ht="12.75" customHeight="1">
      <c r="A893" s="182"/>
      <c r="B893" s="182"/>
      <c r="C893" s="182"/>
      <c r="D893" s="182"/>
      <c r="E893" s="182"/>
      <c r="F893" s="182"/>
      <c r="G893" s="182"/>
      <c r="H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  <c r="Z893" s="182"/>
      <c r="AA893" s="182"/>
    </row>
    <row r="894" spans="1:27" ht="12.75" customHeight="1">
      <c r="A894" s="182"/>
      <c r="B894" s="182"/>
      <c r="C894" s="182"/>
      <c r="D894" s="182"/>
      <c r="E894" s="182"/>
      <c r="F894" s="182"/>
      <c r="G894" s="182"/>
      <c r="H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  <c r="Z894" s="182"/>
      <c r="AA894" s="182"/>
    </row>
    <row r="895" spans="1:27" ht="12.75" customHeight="1">
      <c r="A895" s="182"/>
      <c r="B895" s="182"/>
      <c r="C895" s="182"/>
      <c r="D895" s="182"/>
      <c r="E895" s="182"/>
      <c r="F895" s="182"/>
      <c r="G895" s="182"/>
      <c r="H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  <c r="Z895" s="182"/>
      <c r="AA895" s="182"/>
    </row>
    <row r="896" spans="1:27" ht="12.75" customHeight="1">
      <c r="A896" s="182"/>
      <c r="B896" s="182"/>
      <c r="C896" s="182"/>
      <c r="D896" s="182"/>
      <c r="E896" s="182"/>
      <c r="F896" s="182"/>
      <c r="G896" s="182"/>
      <c r="H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  <c r="Z896" s="182"/>
      <c r="AA896" s="182"/>
    </row>
    <row r="897" spans="1:27" ht="12.75" customHeight="1">
      <c r="A897" s="182"/>
      <c r="B897" s="182"/>
      <c r="C897" s="182"/>
      <c r="D897" s="182"/>
      <c r="E897" s="182"/>
      <c r="F897" s="182"/>
      <c r="G897" s="182"/>
      <c r="H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  <c r="Z897" s="182"/>
      <c r="AA897" s="182"/>
    </row>
    <row r="898" spans="1:27" ht="12.75" customHeight="1">
      <c r="A898" s="182"/>
      <c r="B898" s="182"/>
      <c r="C898" s="182"/>
      <c r="D898" s="182"/>
      <c r="E898" s="182"/>
      <c r="F898" s="182"/>
      <c r="G898" s="182"/>
      <c r="H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  <c r="Z898" s="182"/>
      <c r="AA898" s="182"/>
    </row>
    <row r="899" spans="1:27" ht="12.75" customHeight="1">
      <c r="A899" s="182"/>
      <c r="B899" s="182"/>
      <c r="C899" s="182"/>
      <c r="D899" s="182"/>
      <c r="E899" s="182"/>
      <c r="F899" s="182"/>
      <c r="G899" s="182"/>
      <c r="H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  <c r="Z899" s="182"/>
      <c r="AA899" s="182"/>
    </row>
    <row r="900" spans="1:27" ht="12.75" customHeight="1">
      <c r="A900" s="182"/>
      <c r="B900" s="182"/>
      <c r="C900" s="182"/>
      <c r="D900" s="182"/>
      <c r="E900" s="182"/>
      <c r="F900" s="182"/>
      <c r="G900" s="182"/>
      <c r="H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2"/>
      <c r="X900" s="182"/>
      <c r="Y900" s="182"/>
      <c r="Z900" s="182"/>
      <c r="AA900" s="182"/>
    </row>
    <row r="901" spans="1:27" ht="12.75" customHeight="1">
      <c r="A901" s="182"/>
      <c r="B901" s="182"/>
      <c r="C901" s="182"/>
      <c r="D901" s="182"/>
      <c r="E901" s="182"/>
      <c r="F901" s="182"/>
      <c r="G901" s="182"/>
      <c r="H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2"/>
      <c r="X901" s="182"/>
      <c r="Y901" s="182"/>
      <c r="Z901" s="182"/>
      <c r="AA901" s="182"/>
    </row>
    <row r="902" spans="1:27" ht="12.75" customHeight="1">
      <c r="A902" s="182"/>
      <c r="B902" s="182"/>
      <c r="C902" s="182"/>
      <c r="D902" s="182"/>
      <c r="E902" s="182"/>
      <c r="F902" s="182"/>
      <c r="G902" s="182"/>
      <c r="H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2"/>
      <c r="X902" s="182"/>
      <c r="Y902" s="182"/>
      <c r="Z902" s="182"/>
      <c r="AA902" s="182"/>
    </row>
    <row r="903" spans="1:27" ht="12.75" customHeight="1">
      <c r="A903" s="182"/>
      <c r="B903" s="182"/>
      <c r="C903" s="182"/>
      <c r="D903" s="182"/>
      <c r="E903" s="182"/>
      <c r="F903" s="182"/>
      <c r="G903" s="182"/>
      <c r="H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2"/>
      <c r="X903" s="182"/>
      <c r="Y903" s="182"/>
      <c r="Z903" s="182"/>
      <c r="AA903" s="182"/>
    </row>
    <row r="904" spans="1:27" ht="12.75" customHeight="1">
      <c r="A904" s="182"/>
      <c r="B904" s="182"/>
      <c r="C904" s="182"/>
      <c r="D904" s="182"/>
      <c r="E904" s="182"/>
      <c r="F904" s="182"/>
      <c r="G904" s="182"/>
      <c r="H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2"/>
      <c r="X904" s="182"/>
      <c r="Y904" s="182"/>
      <c r="Z904" s="182"/>
      <c r="AA904" s="182"/>
    </row>
    <row r="905" spans="1:27" ht="12.75" customHeight="1">
      <c r="A905" s="182"/>
      <c r="B905" s="182"/>
      <c r="C905" s="182"/>
      <c r="D905" s="182"/>
      <c r="E905" s="182"/>
      <c r="F905" s="182"/>
      <c r="G905" s="182"/>
      <c r="H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2"/>
      <c r="X905" s="182"/>
      <c r="Y905" s="182"/>
      <c r="Z905" s="182"/>
      <c r="AA905" s="182"/>
    </row>
    <row r="906" spans="1:27" ht="12.75" customHeight="1">
      <c r="A906" s="182"/>
      <c r="B906" s="182"/>
      <c r="C906" s="182"/>
      <c r="D906" s="182"/>
      <c r="E906" s="182"/>
      <c r="F906" s="182"/>
      <c r="G906" s="182"/>
      <c r="H906" s="182"/>
      <c r="I906" s="182"/>
      <c r="J906" s="182"/>
      <c r="K906" s="182"/>
      <c r="L906" s="182"/>
      <c r="M906" s="182"/>
      <c r="N906" s="182"/>
      <c r="O906" s="182"/>
      <c r="P906" s="182"/>
      <c r="Q906" s="182"/>
      <c r="R906" s="182"/>
      <c r="S906" s="182"/>
      <c r="T906" s="182"/>
      <c r="U906" s="182"/>
      <c r="V906" s="182"/>
      <c r="W906" s="182"/>
      <c r="X906" s="182"/>
      <c r="Y906" s="182"/>
      <c r="Z906" s="182"/>
      <c r="AA906" s="182"/>
    </row>
    <row r="907" spans="1:27" ht="12.75" customHeight="1">
      <c r="A907" s="182"/>
      <c r="B907" s="182"/>
      <c r="C907" s="182"/>
      <c r="D907" s="182"/>
      <c r="E907" s="182"/>
      <c r="F907" s="182"/>
      <c r="G907" s="182"/>
      <c r="H907" s="182"/>
      <c r="I907" s="182"/>
      <c r="J907" s="182"/>
      <c r="K907" s="182"/>
      <c r="L907" s="182"/>
      <c r="M907" s="182"/>
      <c r="N907" s="182"/>
      <c r="O907" s="182"/>
      <c r="P907" s="182"/>
      <c r="Q907" s="182"/>
      <c r="R907" s="182"/>
      <c r="S907" s="182"/>
      <c r="T907" s="182"/>
      <c r="U907" s="182"/>
      <c r="V907" s="182"/>
      <c r="W907" s="182"/>
      <c r="X907" s="182"/>
      <c r="Y907" s="182"/>
      <c r="Z907" s="182"/>
      <c r="AA907" s="182"/>
    </row>
    <row r="908" spans="1:27" ht="12.75" customHeight="1">
      <c r="A908" s="182"/>
      <c r="B908" s="182"/>
      <c r="C908" s="182"/>
      <c r="D908" s="182"/>
      <c r="E908" s="182"/>
      <c r="F908" s="182"/>
      <c r="G908" s="182"/>
      <c r="H908" s="182"/>
      <c r="I908" s="182"/>
      <c r="J908" s="182"/>
      <c r="K908" s="182"/>
      <c r="L908" s="182"/>
      <c r="M908" s="182"/>
      <c r="N908" s="182"/>
      <c r="O908" s="182"/>
      <c r="P908" s="182"/>
      <c r="Q908" s="182"/>
      <c r="R908" s="182"/>
      <c r="S908" s="182"/>
      <c r="T908" s="182"/>
      <c r="U908" s="182"/>
      <c r="V908" s="182"/>
      <c r="W908" s="182"/>
      <c r="X908" s="182"/>
      <c r="Y908" s="182"/>
      <c r="Z908" s="182"/>
      <c r="AA908" s="182"/>
    </row>
    <row r="909" spans="1:27" ht="12.75" customHeight="1">
      <c r="A909" s="182"/>
      <c r="B909" s="182"/>
      <c r="C909" s="182"/>
      <c r="D909" s="182"/>
      <c r="E909" s="182"/>
      <c r="F909" s="182"/>
      <c r="G909" s="182"/>
      <c r="H909" s="182"/>
      <c r="I909" s="182"/>
      <c r="J909" s="182"/>
      <c r="K909" s="182"/>
      <c r="L909" s="182"/>
      <c r="M909" s="182"/>
      <c r="N909" s="182"/>
      <c r="O909" s="182"/>
      <c r="P909" s="182"/>
      <c r="Q909" s="182"/>
      <c r="R909" s="182"/>
      <c r="S909" s="182"/>
      <c r="T909" s="182"/>
      <c r="U909" s="182"/>
      <c r="V909" s="182"/>
      <c r="W909" s="182"/>
      <c r="X909" s="182"/>
      <c r="Y909" s="182"/>
      <c r="Z909" s="182"/>
      <c r="AA909" s="182"/>
    </row>
    <row r="910" spans="1:27" ht="12.75" customHeight="1">
      <c r="A910" s="182"/>
      <c r="B910" s="182"/>
      <c r="C910" s="182"/>
      <c r="D910" s="182"/>
      <c r="E910" s="182"/>
      <c r="F910" s="182"/>
      <c r="G910" s="182"/>
      <c r="H910" s="182"/>
      <c r="I910" s="182"/>
      <c r="J910" s="182"/>
      <c r="K910" s="182"/>
      <c r="L910" s="182"/>
      <c r="M910" s="182"/>
      <c r="N910" s="182"/>
      <c r="O910" s="182"/>
      <c r="P910" s="182"/>
      <c r="Q910" s="182"/>
      <c r="R910" s="182"/>
      <c r="S910" s="182"/>
      <c r="T910" s="182"/>
      <c r="U910" s="182"/>
      <c r="V910" s="182"/>
      <c r="W910" s="182"/>
      <c r="X910" s="182"/>
      <c r="Y910" s="182"/>
      <c r="Z910" s="182"/>
      <c r="AA910" s="182"/>
    </row>
    <row r="911" spans="1:27" ht="12.75" customHeight="1">
      <c r="A911" s="182"/>
      <c r="B911" s="182"/>
      <c r="C911" s="182"/>
      <c r="D911" s="182"/>
      <c r="E911" s="182"/>
      <c r="F911" s="182"/>
      <c r="G911" s="182"/>
      <c r="H911" s="182"/>
      <c r="I911" s="182"/>
      <c r="J911" s="182"/>
      <c r="K911" s="182"/>
      <c r="L911" s="182"/>
      <c r="M911" s="182"/>
      <c r="N911" s="182"/>
      <c r="O911" s="182"/>
      <c r="P911" s="182"/>
      <c r="Q911" s="182"/>
      <c r="R911" s="182"/>
      <c r="S911" s="182"/>
      <c r="T911" s="182"/>
      <c r="U911" s="182"/>
      <c r="V911" s="182"/>
      <c r="W911" s="182"/>
      <c r="X911" s="182"/>
      <c r="Y911" s="182"/>
      <c r="Z911" s="182"/>
      <c r="AA911" s="182"/>
    </row>
    <row r="912" spans="1:27" ht="12.75" customHeight="1">
      <c r="A912" s="182"/>
      <c r="B912" s="182"/>
      <c r="C912" s="182"/>
      <c r="D912" s="182"/>
      <c r="E912" s="182"/>
      <c r="F912" s="182"/>
      <c r="G912" s="182"/>
      <c r="H912" s="182"/>
      <c r="I912" s="182"/>
      <c r="J912" s="182"/>
      <c r="K912" s="182"/>
      <c r="L912" s="182"/>
      <c r="M912" s="182"/>
      <c r="N912" s="182"/>
      <c r="O912" s="182"/>
      <c r="P912" s="182"/>
      <c r="Q912" s="182"/>
      <c r="R912" s="182"/>
      <c r="S912" s="182"/>
      <c r="T912" s="182"/>
      <c r="U912" s="182"/>
      <c r="V912" s="182"/>
      <c r="W912" s="182"/>
      <c r="X912" s="182"/>
      <c r="Y912" s="182"/>
      <c r="Z912" s="182"/>
      <c r="AA912" s="182"/>
    </row>
    <row r="913" spans="1:27" ht="12.75" customHeight="1">
      <c r="A913" s="182"/>
      <c r="B913" s="182"/>
      <c r="C913" s="182"/>
      <c r="D913" s="182"/>
      <c r="E913" s="182"/>
      <c r="F913" s="182"/>
      <c r="G913" s="182"/>
      <c r="H913" s="182"/>
      <c r="I913" s="182"/>
      <c r="J913" s="182"/>
      <c r="K913" s="182"/>
      <c r="L913" s="182"/>
      <c r="M913" s="182"/>
      <c r="N913" s="182"/>
      <c r="O913" s="182"/>
      <c r="P913" s="182"/>
      <c r="Q913" s="182"/>
      <c r="R913" s="182"/>
      <c r="S913" s="182"/>
      <c r="T913" s="182"/>
      <c r="U913" s="182"/>
      <c r="V913" s="182"/>
      <c r="W913" s="182"/>
      <c r="X913" s="182"/>
      <c r="Y913" s="182"/>
      <c r="Z913" s="182"/>
      <c r="AA913" s="182"/>
    </row>
    <row r="914" spans="1:27" ht="12.75" customHeight="1">
      <c r="A914" s="182"/>
      <c r="B914" s="182"/>
      <c r="C914" s="182"/>
      <c r="D914" s="182"/>
      <c r="E914" s="182"/>
      <c r="F914" s="182"/>
      <c r="G914" s="182"/>
      <c r="H914" s="182"/>
      <c r="I914" s="182"/>
      <c r="J914" s="182"/>
      <c r="K914" s="182"/>
      <c r="L914" s="182"/>
      <c r="M914" s="182"/>
      <c r="N914" s="182"/>
      <c r="O914" s="182"/>
      <c r="P914" s="182"/>
      <c r="Q914" s="182"/>
      <c r="R914" s="182"/>
      <c r="S914" s="182"/>
      <c r="T914" s="182"/>
      <c r="U914" s="182"/>
      <c r="V914" s="182"/>
      <c r="W914" s="182"/>
      <c r="X914" s="182"/>
      <c r="Y914" s="182"/>
      <c r="Z914" s="182"/>
      <c r="AA914" s="182"/>
    </row>
    <row r="915" spans="1:27" ht="12.75" customHeight="1">
      <c r="A915" s="182"/>
      <c r="B915" s="182"/>
      <c r="C915" s="182"/>
      <c r="D915" s="182"/>
      <c r="E915" s="182"/>
      <c r="F915" s="182"/>
      <c r="G915" s="182"/>
      <c r="H915" s="182"/>
      <c r="I915" s="182"/>
      <c r="J915" s="182"/>
      <c r="K915" s="182"/>
      <c r="L915" s="182"/>
      <c r="M915" s="182"/>
      <c r="N915" s="182"/>
      <c r="O915" s="182"/>
      <c r="P915" s="182"/>
      <c r="Q915" s="182"/>
      <c r="R915" s="182"/>
      <c r="S915" s="182"/>
      <c r="T915" s="182"/>
      <c r="U915" s="182"/>
      <c r="V915" s="182"/>
      <c r="W915" s="182"/>
      <c r="X915" s="182"/>
      <c r="Y915" s="182"/>
      <c r="Z915" s="182"/>
      <c r="AA915" s="182"/>
    </row>
    <row r="916" spans="1:27" ht="12.75" customHeight="1">
      <c r="A916" s="182"/>
      <c r="B916" s="182"/>
      <c r="C916" s="182"/>
      <c r="D916" s="182"/>
      <c r="E916" s="182"/>
      <c r="F916" s="182"/>
      <c r="G916" s="182"/>
      <c r="H916" s="182"/>
      <c r="I916" s="182"/>
      <c r="J916" s="182"/>
      <c r="K916" s="182"/>
      <c r="L916" s="182"/>
      <c r="M916" s="182"/>
      <c r="N916" s="182"/>
      <c r="O916" s="182"/>
      <c r="P916" s="182"/>
      <c r="Q916" s="182"/>
      <c r="R916" s="182"/>
      <c r="S916" s="182"/>
      <c r="T916" s="182"/>
      <c r="U916" s="182"/>
      <c r="V916" s="182"/>
      <c r="W916" s="182"/>
      <c r="X916" s="182"/>
      <c r="Y916" s="182"/>
      <c r="Z916" s="182"/>
      <c r="AA916" s="182"/>
    </row>
    <row r="917" spans="1:27" ht="12.75" customHeight="1">
      <c r="A917" s="182"/>
      <c r="B917" s="182"/>
      <c r="C917" s="182"/>
      <c r="D917" s="182"/>
      <c r="E917" s="182"/>
      <c r="F917" s="182"/>
      <c r="G917" s="182"/>
      <c r="H917" s="182"/>
      <c r="I917" s="182"/>
      <c r="J917" s="182"/>
      <c r="K917" s="182"/>
      <c r="L917" s="182"/>
      <c r="M917" s="182"/>
      <c r="N917" s="182"/>
      <c r="O917" s="182"/>
      <c r="P917" s="182"/>
      <c r="Q917" s="182"/>
      <c r="R917" s="182"/>
      <c r="S917" s="182"/>
      <c r="T917" s="182"/>
      <c r="U917" s="182"/>
      <c r="V917" s="182"/>
      <c r="W917" s="182"/>
      <c r="X917" s="182"/>
      <c r="Y917" s="182"/>
      <c r="Z917" s="182"/>
      <c r="AA917" s="182"/>
    </row>
    <row r="918" spans="1:27" ht="12.75" customHeight="1">
      <c r="A918" s="182"/>
      <c r="B918" s="182"/>
      <c r="C918" s="182"/>
      <c r="D918" s="182"/>
      <c r="E918" s="182"/>
      <c r="F918" s="182"/>
      <c r="G918" s="182"/>
      <c r="H918" s="182"/>
      <c r="I918" s="182"/>
      <c r="J918" s="182"/>
      <c r="K918" s="182"/>
      <c r="L918" s="182"/>
      <c r="M918" s="182"/>
      <c r="N918" s="182"/>
      <c r="O918" s="182"/>
      <c r="P918" s="182"/>
      <c r="Q918" s="182"/>
      <c r="R918" s="182"/>
      <c r="S918" s="182"/>
      <c r="T918" s="182"/>
      <c r="U918" s="182"/>
      <c r="V918" s="182"/>
      <c r="W918" s="182"/>
      <c r="X918" s="182"/>
      <c r="Y918" s="182"/>
      <c r="Z918" s="182"/>
      <c r="AA918" s="182"/>
    </row>
    <row r="919" spans="1:27" ht="12.75" customHeight="1">
      <c r="A919" s="182"/>
      <c r="B919" s="182"/>
      <c r="C919" s="182"/>
      <c r="D919" s="182"/>
      <c r="E919" s="182"/>
      <c r="F919" s="182"/>
      <c r="G919" s="182"/>
      <c r="H919" s="182"/>
      <c r="I919" s="182"/>
      <c r="J919" s="182"/>
      <c r="K919" s="182"/>
      <c r="L919" s="182"/>
      <c r="M919" s="182"/>
      <c r="N919" s="182"/>
      <c r="O919" s="182"/>
      <c r="P919" s="182"/>
      <c r="Q919" s="182"/>
      <c r="R919" s="182"/>
      <c r="S919" s="182"/>
      <c r="T919" s="182"/>
      <c r="U919" s="182"/>
      <c r="V919" s="182"/>
      <c r="W919" s="182"/>
      <c r="X919" s="182"/>
      <c r="Y919" s="182"/>
      <c r="Z919" s="182"/>
      <c r="AA919" s="182"/>
    </row>
    <row r="920" spans="1:27" ht="12.75" customHeight="1">
      <c r="A920" s="182"/>
      <c r="B920" s="182"/>
      <c r="C920" s="182"/>
      <c r="D920" s="182"/>
      <c r="E920" s="182"/>
      <c r="F920" s="182"/>
      <c r="G920" s="182"/>
      <c r="H920" s="182"/>
      <c r="I920" s="182"/>
      <c r="J920" s="182"/>
      <c r="K920" s="182"/>
      <c r="L920" s="182"/>
      <c r="M920" s="182"/>
      <c r="N920" s="182"/>
      <c r="O920" s="182"/>
      <c r="P920" s="182"/>
      <c r="Q920" s="182"/>
      <c r="R920" s="182"/>
      <c r="S920" s="182"/>
      <c r="T920" s="182"/>
      <c r="U920" s="182"/>
      <c r="V920" s="182"/>
      <c r="W920" s="182"/>
      <c r="X920" s="182"/>
      <c r="Y920" s="182"/>
      <c r="Z920" s="182"/>
      <c r="AA920" s="182"/>
    </row>
    <row r="921" spans="1:27" ht="12.75" customHeight="1">
      <c r="A921" s="182"/>
      <c r="B921" s="182"/>
      <c r="C921" s="182"/>
      <c r="D921" s="182"/>
      <c r="E921" s="182"/>
      <c r="F921" s="182"/>
      <c r="G921" s="182"/>
      <c r="H921" s="182"/>
      <c r="I921" s="182"/>
      <c r="J921" s="182"/>
      <c r="K921" s="182"/>
      <c r="L921" s="182"/>
      <c r="M921" s="182"/>
      <c r="N921" s="182"/>
      <c r="O921" s="182"/>
      <c r="P921" s="182"/>
      <c r="Q921" s="182"/>
      <c r="R921" s="182"/>
      <c r="S921" s="182"/>
      <c r="T921" s="182"/>
      <c r="U921" s="182"/>
      <c r="V921" s="182"/>
      <c r="W921" s="182"/>
      <c r="X921" s="182"/>
      <c r="Y921" s="182"/>
      <c r="Z921" s="182"/>
      <c r="AA921" s="182"/>
    </row>
    <row r="922" spans="1:27" ht="12.75" customHeight="1">
      <c r="A922" s="182"/>
      <c r="B922" s="182"/>
      <c r="C922" s="182"/>
      <c r="D922" s="182"/>
      <c r="E922" s="182"/>
      <c r="F922" s="182"/>
      <c r="G922" s="182"/>
      <c r="H922" s="182"/>
      <c r="I922" s="182"/>
      <c r="J922" s="182"/>
      <c r="K922" s="182"/>
      <c r="L922" s="182"/>
      <c r="M922" s="182"/>
      <c r="N922" s="182"/>
      <c r="O922" s="182"/>
      <c r="P922" s="182"/>
      <c r="Q922" s="182"/>
      <c r="R922" s="182"/>
      <c r="S922" s="182"/>
      <c r="T922" s="182"/>
      <c r="U922" s="182"/>
      <c r="V922" s="182"/>
      <c r="W922" s="182"/>
      <c r="X922" s="182"/>
      <c r="Y922" s="182"/>
      <c r="Z922" s="182"/>
      <c r="AA922" s="182"/>
    </row>
    <row r="923" spans="1:27" ht="12.75" customHeight="1">
      <c r="A923" s="182"/>
      <c r="B923" s="182"/>
      <c r="C923" s="182"/>
      <c r="D923" s="182"/>
      <c r="E923" s="182"/>
      <c r="F923" s="182"/>
      <c r="G923" s="182"/>
      <c r="H923" s="182"/>
      <c r="I923" s="182"/>
      <c r="J923" s="182"/>
      <c r="K923" s="182"/>
      <c r="L923" s="182"/>
      <c r="M923" s="182"/>
      <c r="N923" s="182"/>
      <c r="O923" s="182"/>
      <c r="P923" s="182"/>
      <c r="Q923" s="182"/>
      <c r="R923" s="182"/>
      <c r="S923" s="182"/>
      <c r="T923" s="182"/>
      <c r="U923" s="182"/>
      <c r="V923" s="182"/>
      <c r="W923" s="182"/>
      <c r="X923" s="182"/>
      <c r="Y923" s="182"/>
      <c r="Z923" s="182"/>
      <c r="AA923" s="182"/>
    </row>
    <row r="924" spans="1:27" ht="12.75" customHeight="1">
      <c r="A924" s="182"/>
      <c r="B924" s="182"/>
      <c r="C924" s="182"/>
      <c r="D924" s="182"/>
      <c r="E924" s="182"/>
      <c r="F924" s="182"/>
      <c r="G924" s="182"/>
      <c r="H924" s="182"/>
      <c r="I924" s="182"/>
      <c r="J924" s="182"/>
      <c r="K924" s="182"/>
      <c r="L924" s="182"/>
      <c r="M924" s="182"/>
      <c r="N924" s="182"/>
      <c r="O924" s="182"/>
      <c r="P924" s="182"/>
      <c r="Q924" s="182"/>
      <c r="R924" s="182"/>
      <c r="S924" s="182"/>
      <c r="T924" s="182"/>
      <c r="U924" s="182"/>
      <c r="V924" s="182"/>
      <c r="W924" s="182"/>
      <c r="X924" s="182"/>
      <c r="Y924" s="182"/>
      <c r="Z924" s="182"/>
      <c r="AA924" s="182"/>
    </row>
    <row r="925" spans="1:27" ht="12.75" customHeight="1">
      <c r="A925" s="182"/>
      <c r="B925" s="182"/>
      <c r="C925" s="182"/>
      <c r="D925" s="182"/>
      <c r="E925" s="182"/>
      <c r="F925" s="182"/>
      <c r="G925" s="182"/>
      <c r="H925" s="182"/>
      <c r="I925" s="182"/>
      <c r="J925" s="182"/>
      <c r="K925" s="182"/>
      <c r="L925" s="182"/>
      <c r="M925" s="182"/>
      <c r="N925" s="182"/>
      <c r="O925" s="182"/>
      <c r="P925" s="182"/>
      <c r="Q925" s="182"/>
      <c r="R925" s="182"/>
      <c r="S925" s="182"/>
      <c r="T925" s="182"/>
      <c r="U925" s="182"/>
      <c r="V925" s="182"/>
      <c r="W925" s="182"/>
      <c r="X925" s="182"/>
      <c r="Y925" s="182"/>
      <c r="Z925" s="182"/>
      <c r="AA925" s="182"/>
    </row>
    <row r="926" spans="1:27" ht="12.75" customHeight="1">
      <c r="A926" s="182"/>
      <c r="B926" s="182"/>
      <c r="C926" s="182"/>
      <c r="D926" s="182"/>
      <c r="E926" s="182"/>
      <c r="F926" s="182"/>
      <c r="G926" s="182"/>
      <c r="H926" s="182"/>
      <c r="I926" s="182"/>
      <c r="J926" s="182"/>
      <c r="K926" s="182"/>
      <c r="L926" s="182"/>
      <c r="M926" s="182"/>
      <c r="N926" s="182"/>
      <c r="O926" s="182"/>
      <c r="P926" s="182"/>
      <c r="Q926" s="182"/>
      <c r="R926" s="182"/>
      <c r="S926" s="182"/>
      <c r="T926" s="182"/>
      <c r="U926" s="182"/>
      <c r="V926" s="182"/>
      <c r="W926" s="182"/>
      <c r="X926" s="182"/>
      <c r="Y926" s="182"/>
      <c r="Z926" s="182"/>
      <c r="AA926" s="182"/>
    </row>
    <row r="927" spans="1:27" ht="12.75" customHeight="1">
      <c r="A927" s="182"/>
      <c r="B927" s="182"/>
      <c r="C927" s="182"/>
      <c r="D927" s="182"/>
      <c r="E927" s="182"/>
      <c r="F927" s="182"/>
      <c r="G927" s="182"/>
      <c r="H927" s="182"/>
      <c r="I927" s="182"/>
      <c r="J927" s="182"/>
      <c r="K927" s="182"/>
      <c r="L927" s="182"/>
      <c r="M927" s="182"/>
      <c r="N927" s="182"/>
      <c r="O927" s="182"/>
      <c r="P927" s="182"/>
      <c r="Q927" s="182"/>
      <c r="R927" s="182"/>
      <c r="S927" s="182"/>
      <c r="T927" s="182"/>
      <c r="U927" s="182"/>
      <c r="V927" s="182"/>
      <c r="W927" s="182"/>
      <c r="X927" s="182"/>
      <c r="Y927" s="182"/>
      <c r="Z927" s="182"/>
      <c r="AA927" s="182"/>
    </row>
    <row r="928" spans="1:27" ht="12.75" customHeight="1">
      <c r="A928" s="182"/>
      <c r="B928" s="182"/>
      <c r="C928" s="182"/>
      <c r="D928" s="182"/>
      <c r="E928" s="182"/>
      <c r="F928" s="182"/>
      <c r="G928" s="182"/>
      <c r="H928" s="182"/>
      <c r="I928" s="182"/>
      <c r="J928" s="182"/>
      <c r="K928" s="182"/>
      <c r="L928" s="182"/>
      <c r="M928" s="182"/>
      <c r="N928" s="182"/>
      <c r="O928" s="182"/>
      <c r="P928" s="182"/>
      <c r="Q928" s="182"/>
      <c r="R928" s="182"/>
      <c r="S928" s="182"/>
      <c r="T928" s="182"/>
      <c r="U928" s="182"/>
      <c r="V928" s="182"/>
      <c r="W928" s="182"/>
      <c r="X928" s="182"/>
      <c r="Y928" s="182"/>
      <c r="Z928" s="182"/>
      <c r="AA928" s="182"/>
    </row>
    <row r="929" spans="1:27" ht="12.75" customHeight="1">
      <c r="A929" s="182"/>
      <c r="B929" s="182"/>
      <c r="C929" s="182"/>
      <c r="D929" s="182"/>
      <c r="E929" s="182"/>
      <c r="F929" s="182"/>
      <c r="G929" s="182"/>
      <c r="H929" s="182"/>
      <c r="I929" s="182"/>
      <c r="J929" s="182"/>
      <c r="K929" s="182"/>
      <c r="L929" s="182"/>
      <c r="M929" s="182"/>
      <c r="N929" s="182"/>
      <c r="O929" s="182"/>
      <c r="P929" s="182"/>
      <c r="Q929" s="182"/>
      <c r="R929" s="182"/>
      <c r="S929" s="182"/>
      <c r="T929" s="182"/>
      <c r="U929" s="182"/>
      <c r="V929" s="182"/>
      <c r="W929" s="182"/>
      <c r="X929" s="182"/>
      <c r="Y929" s="182"/>
      <c r="Z929" s="182"/>
      <c r="AA929" s="182"/>
    </row>
    <row r="930" spans="1:27" ht="12.75" customHeight="1">
      <c r="A930" s="182"/>
      <c r="B930" s="182"/>
      <c r="C930" s="182"/>
      <c r="D930" s="182"/>
      <c r="E930" s="182"/>
      <c r="F930" s="182"/>
      <c r="G930" s="182"/>
      <c r="H930" s="182"/>
      <c r="I930" s="182"/>
      <c r="J930" s="182"/>
      <c r="K930" s="182"/>
      <c r="L930" s="182"/>
      <c r="M930" s="182"/>
      <c r="N930" s="182"/>
      <c r="O930" s="182"/>
      <c r="P930" s="182"/>
      <c r="Q930" s="182"/>
      <c r="R930" s="182"/>
      <c r="S930" s="182"/>
      <c r="T930" s="182"/>
      <c r="U930" s="182"/>
      <c r="V930" s="182"/>
      <c r="W930" s="182"/>
      <c r="X930" s="182"/>
      <c r="Y930" s="182"/>
      <c r="Z930" s="182"/>
      <c r="AA930" s="182"/>
    </row>
    <row r="931" spans="1:27" ht="12.75" customHeight="1">
      <c r="A931" s="182"/>
      <c r="B931" s="182"/>
      <c r="C931" s="182"/>
      <c r="D931" s="182"/>
      <c r="E931" s="182"/>
      <c r="F931" s="182"/>
      <c r="G931" s="182"/>
      <c r="H931" s="182"/>
      <c r="I931" s="182"/>
      <c r="J931" s="182"/>
      <c r="K931" s="182"/>
      <c r="L931" s="182"/>
      <c r="M931" s="182"/>
      <c r="N931" s="182"/>
      <c r="O931" s="182"/>
      <c r="P931" s="182"/>
      <c r="Q931" s="182"/>
      <c r="R931" s="182"/>
      <c r="S931" s="182"/>
      <c r="T931" s="182"/>
      <c r="U931" s="182"/>
      <c r="V931" s="182"/>
      <c r="W931" s="182"/>
      <c r="X931" s="182"/>
      <c r="Y931" s="182"/>
      <c r="Z931" s="182"/>
      <c r="AA931" s="182"/>
    </row>
    <row r="932" spans="1:27" ht="12.75" customHeight="1">
      <c r="A932" s="182"/>
      <c r="B932" s="182"/>
      <c r="C932" s="182"/>
      <c r="D932" s="182"/>
      <c r="E932" s="182"/>
      <c r="F932" s="182"/>
      <c r="G932" s="182"/>
      <c r="H932" s="182"/>
      <c r="I932" s="182"/>
      <c r="J932" s="182"/>
      <c r="K932" s="182"/>
      <c r="L932" s="182"/>
      <c r="M932" s="182"/>
      <c r="N932" s="182"/>
      <c r="O932" s="182"/>
      <c r="P932" s="182"/>
      <c r="Q932" s="182"/>
      <c r="R932" s="182"/>
      <c r="S932" s="182"/>
      <c r="T932" s="182"/>
      <c r="U932" s="182"/>
      <c r="V932" s="182"/>
      <c r="W932" s="182"/>
      <c r="X932" s="182"/>
      <c r="Y932" s="182"/>
      <c r="Z932" s="182"/>
      <c r="AA932" s="182"/>
    </row>
    <row r="933" spans="1:27" ht="12.75" customHeight="1">
      <c r="A933" s="182"/>
      <c r="B933" s="182"/>
      <c r="C933" s="182"/>
      <c r="D933" s="182"/>
      <c r="E933" s="182"/>
      <c r="F933" s="182"/>
      <c r="G933" s="182"/>
      <c r="H933" s="182"/>
      <c r="I933" s="182"/>
      <c r="J933" s="182"/>
      <c r="K933" s="182"/>
      <c r="L933" s="182"/>
      <c r="M933" s="182"/>
      <c r="N933" s="182"/>
      <c r="O933" s="182"/>
      <c r="P933" s="182"/>
      <c r="Q933" s="182"/>
      <c r="R933" s="182"/>
      <c r="S933" s="182"/>
      <c r="T933" s="182"/>
      <c r="U933" s="182"/>
      <c r="V933" s="182"/>
      <c r="W933" s="182"/>
      <c r="X933" s="182"/>
      <c r="Y933" s="182"/>
      <c r="Z933" s="182"/>
      <c r="AA933" s="182"/>
    </row>
    <row r="934" spans="1:27" ht="12.75" customHeight="1">
      <c r="A934" s="182"/>
      <c r="B934" s="182"/>
      <c r="C934" s="182"/>
      <c r="D934" s="182"/>
      <c r="E934" s="182"/>
      <c r="F934" s="182"/>
      <c r="G934" s="182"/>
      <c r="H934" s="182"/>
      <c r="I934" s="182"/>
      <c r="J934" s="182"/>
      <c r="K934" s="182"/>
      <c r="L934" s="182"/>
      <c r="M934" s="182"/>
      <c r="N934" s="182"/>
      <c r="O934" s="182"/>
      <c r="P934" s="182"/>
      <c r="Q934" s="182"/>
      <c r="R934" s="182"/>
      <c r="S934" s="182"/>
      <c r="T934" s="182"/>
      <c r="U934" s="182"/>
      <c r="V934" s="182"/>
      <c r="W934" s="182"/>
      <c r="X934" s="182"/>
      <c r="Y934" s="182"/>
      <c r="Z934" s="182"/>
      <c r="AA934" s="182"/>
    </row>
    <row r="935" spans="1:27" ht="12.75" customHeight="1">
      <c r="A935" s="182"/>
      <c r="B935" s="182"/>
      <c r="C935" s="182"/>
      <c r="D935" s="182"/>
      <c r="E935" s="182"/>
      <c r="F935" s="182"/>
      <c r="G935" s="182"/>
      <c r="H935" s="182"/>
      <c r="I935" s="182"/>
      <c r="J935" s="182"/>
      <c r="K935" s="182"/>
      <c r="L935" s="182"/>
      <c r="M935" s="182"/>
      <c r="N935" s="182"/>
      <c r="O935" s="182"/>
      <c r="P935" s="182"/>
      <c r="Q935" s="182"/>
      <c r="R935" s="182"/>
      <c r="S935" s="182"/>
      <c r="T935" s="182"/>
      <c r="U935" s="182"/>
      <c r="V935" s="182"/>
      <c r="W935" s="182"/>
      <c r="X935" s="182"/>
      <c r="Y935" s="182"/>
      <c r="Z935" s="182"/>
      <c r="AA935" s="182"/>
    </row>
    <row r="936" spans="1:27" ht="12.75" customHeight="1">
      <c r="A936" s="182"/>
      <c r="B936" s="182"/>
      <c r="C936" s="182"/>
      <c r="D936" s="182"/>
      <c r="E936" s="182"/>
      <c r="F936" s="182"/>
      <c r="G936" s="182"/>
      <c r="H936" s="182"/>
      <c r="I936" s="182"/>
      <c r="J936" s="182"/>
      <c r="K936" s="182"/>
      <c r="L936" s="182"/>
      <c r="M936" s="182"/>
      <c r="N936" s="182"/>
      <c r="O936" s="182"/>
      <c r="P936" s="182"/>
      <c r="Q936" s="182"/>
      <c r="R936" s="182"/>
      <c r="S936" s="182"/>
      <c r="T936" s="182"/>
      <c r="U936" s="182"/>
      <c r="V936" s="182"/>
      <c r="W936" s="182"/>
      <c r="X936" s="182"/>
      <c r="Y936" s="182"/>
      <c r="Z936" s="182"/>
      <c r="AA936" s="182"/>
    </row>
    <row r="937" spans="1:27" ht="12.75" customHeight="1">
      <c r="A937" s="182"/>
      <c r="B937" s="182"/>
      <c r="C937" s="182"/>
      <c r="D937" s="182"/>
      <c r="E937" s="182"/>
      <c r="F937" s="182"/>
      <c r="G937" s="182"/>
      <c r="H937" s="182"/>
      <c r="I937" s="182"/>
      <c r="J937" s="182"/>
      <c r="K937" s="182"/>
      <c r="L937" s="182"/>
      <c r="M937" s="182"/>
      <c r="N937" s="182"/>
      <c r="O937" s="182"/>
      <c r="P937" s="182"/>
      <c r="Q937" s="182"/>
      <c r="R937" s="182"/>
      <c r="S937" s="182"/>
      <c r="T937" s="182"/>
      <c r="U937" s="182"/>
      <c r="V937" s="182"/>
      <c r="W937" s="182"/>
      <c r="X937" s="182"/>
      <c r="Y937" s="182"/>
      <c r="Z937" s="182"/>
      <c r="AA937" s="182"/>
    </row>
    <row r="938" spans="1:27" ht="12.75" customHeight="1">
      <c r="A938" s="182"/>
      <c r="B938" s="182"/>
      <c r="C938" s="182"/>
      <c r="D938" s="182"/>
      <c r="E938" s="182"/>
      <c r="F938" s="182"/>
      <c r="G938" s="182"/>
      <c r="H938" s="182"/>
      <c r="I938" s="182"/>
      <c r="J938" s="182"/>
      <c r="K938" s="182"/>
      <c r="L938" s="182"/>
      <c r="M938" s="182"/>
      <c r="N938" s="182"/>
      <c r="O938" s="182"/>
      <c r="P938" s="182"/>
      <c r="Q938" s="182"/>
      <c r="R938" s="182"/>
      <c r="S938" s="182"/>
      <c r="T938" s="182"/>
      <c r="U938" s="182"/>
      <c r="V938" s="182"/>
      <c r="W938" s="182"/>
      <c r="X938" s="182"/>
      <c r="Y938" s="182"/>
      <c r="Z938" s="182"/>
      <c r="AA938" s="182"/>
    </row>
    <row r="939" spans="1:27" ht="12.75" customHeight="1">
      <c r="A939" s="182"/>
      <c r="B939" s="182"/>
      <c r="C939" s="182"/>
      <c r="D939" s="182"/>
      <c r="E939" s="182"/>
      <c r="F939" s="182"/>
      <c r="G939" s="182"/>
      <c r="H939" s="182"/>
      <c r="I939" s="182"/>
      <c r="J939" s="182"/>
      <c r="K939" s="182"/>
      <c r="L939" s="182"/>
      <c r="M939" s="182"/>
      <c r="N939" s="182"/>
      <c r="O939" s="182"/>
      <c r="P939" s="182"/>
      <c r="Q939" s="182"/>
      <c r="R939" s="182"/>
      <c r="S939" s="182"/>
      <c r="T939" s="182"/>
      <c r="U939" s="182"/>
      <c r="V939" s="182"/>
      <c r="W939" s="182"/>
      <c r="X939" s="182"/>
      <c r="Y939" s="182"/>
      <c r="Z939" s="182"/>
      <c r="AA939" s="182"/>
    </row>
    <row r="940" spans="1:27" ht="12.75" customHeight="1">
      <c r="A940" s="182"/>
      <c r="B940" s="182"/>
      <c r="C940" s="182"/>
      <c r="D940" s="182"/>
      <c r="E940" s="182"/>
      <c r="F940" s="182"/>
      <c r="G940" s="182"/>
      <c r="H940" s="182"/>
      <c r="I940" s="182"/>
      <c r="J940" s="182"/>
      <c r="K940" s="182"/>
      <c r="L940" s="182"/>
      <c r="M940" s="182"/>
      <c r="N940" s="182"/>
      <c r="O940" s="182"/>
      <c r="P940" s="182"/>
      <c r="Q940" s="182"/>
      <c r="R940" s="182"/>
      <c r="S940" s="182"/>
      <c r="T940" s="182"/>
      <c r="U940" s="182"/>
      <c r="V940" s="182"/>
      <c r="W940" s="182"/>
      <c r="X940" s="182"/>
      <c r="Y940" s="182"/>
      <c r="Z940" s="182"/>
      <c r="AA940" s="182"/>
    </row>
    <row r="941" spans="1:27" ht="12.75" customHeight="1">
      <c r="A941" s="182"/>
      <c r="B941" s="182"/>
      <c r="C941" s="182"/>
      <c r="D941" s="182"/>
      <c r="E941" s="182"/>
      <c r="F941" s="182"/>
      <c r="G941" s="182"/>
      <c r="H941" s="182"/>
      <c r="I941" s="182"/>
      <c r="J941" s="182"/>
      <c r="K941" s="182"/>
      <c r="L941" s="182"/>
      <c r="M941" s="182"/>
      <c r="N941" s="182"/>
      <c r="O941" s="182"/>
      <c r="P941" s="182"/>
      <c r="Q941" s="182"/>
      <c r="R941" s="182"/>
      <c r="S941" s="182"/>
      <c r="T941" s="182"/>
      <c r="U941" s="182"/>
      <c r="V941" s="182"/>
      <c r="W941" s="182"/>
      <c r="X941" s="182"/>
      <c r="Y941" s="182"/>
      <c r="Z941" s="182"/>
      <c r="AA941" s="182"/>
    </row>
    <row r="942" spans="1:27" ht="12.75" customHeight="1">
      <c r="A942" s="182"/>
      <c r="B942" s="182"/>
      <c r="C942" s="182"/>
      <c r="D942" s="182"/>
      <c r="E942" s="182"/>
      <c r="F942" s="182"/>
      <c r="G942" s="182"/>
      <c r="H942" s="182"/>
      <c r="I942" s="182"/>
      <c r="J942" s="182"/>
      <c r="K942" s="182"/>
      <c r="L942" s="182"/>
      <c r="M942" s="182"/>
      <c r="N942" s="182"/>
      <c r="O942" s="182"/>
      <c r="P942" s="182"/>
      <c r="Q942" s="182"/>
      <c r="R942" s="182"/>
      <c r="S942" s="182"/>
      <c r="T942" s="182"/>
      <c r="U942" s="182"/>
      <c r="V942" s="182"/>
      <c r="W942" s="182"/>
      <c r="X942" s="182"/>
      <c r="Y942" s="182"/>
      <c r="Z942" s="182"/>
      <c r="AA942" s="182"/>
    </row>
    <row r="943" spans="1:27" ht="12.75" customHeight="1">
      <c r="A943" s="182"/>
      <c r="B943" s="182"/>
      <c r="C943" s="182"/>
      <c r="D943" s="182"/>
      <c r="E943" s="182"/>
      <c r="F943" s="182"/>
      <c r="G943" s="182"/>
      <c r="H943" s="182"/>
      <c r="I943" s="182"/>
      <c r="J943" s="182"/>
      <c r="K943" s="182"/>
      <c r="L943" s="182"/>
      <c r="M943" s="182"/>
      <c r="N943" s="182"/>
      <c r="O943" s="182"/>
      <c r="P943" s="182"/>
      <c r="Q943" s="182"/>
      <c r="R943" s="182"/>
      <c r="S943" s="182"/>
      <c r="T943" s="182"/>
      <c r="U943" s="182"/>
      <c r="V943" s="182"/>
      <c r="W943" s="182"/>
      <c r="X943" s="182"/>
      <c r="Y943" s="182"/>
      <c r="Z943" s="182"/>
      <c r="AA943" s="182"/>
    </row>
    <row r="944" spans="1:27" ht="12.75" customHeight="1">
      <c r="A944" s="182"/>
      <c r="B944" s="182"/>
      <c r="C944" s="182"/>
      <c r="D944" s="182"/>
      <c r="E944" s="182"/>
      <c r="F944" s="182"/>
      <c r="G944" s="182"/>
      <c r="H944" s="182"/>
      <c r="I944" s="182"/>
      <c r="J944" s="182"/>
      <c r="K944" s="182"/>
      <c r="L944" s="182"/>
      <c r="M944" s="182"/>
      <c r="N944" s="182"/>
      <c r="O944" s="182"/>
      <c r="P944" s="182"/>
      <c r="Q944" s="182"/>
      <c r="R944" s="182"/>
      <c r="S944" s="182"/>
      <c r="T944" s="182"/>
      <c r="U944" s="182"/>
      <c r="V944" s="182"/>
      <c r="W944" s="182"/>
      <c r="X944" s="182"/>
      <c r="Y944" s="182"/>
      <c r="Z944" s="182"/>
      <c r="AA944" s="182"/>
    </row>
    <row r="945" spans="1:27" ht="12.75" customHeight="1">
      <c r="A945" s="182"/>
      <c r="B945" s="182"/>
      <c r="C945" s="182"/>
      <c r="D945" s="182"/>
      <c r="E945" s="182"/>
      <c r="F945" s="182"/>
      <c r="G945" s="182"/>
      <c r="H945" s="182"/>
      <c r="I945" s="182"/>
      <c r="J945" s="182"/>
      <c r="K945" s="182"/>
      <c r="L945" s="182"/>
      <c r="M945" s="182"/>
      <c r="N945" s="182"/>
      <c r="O945" s="182"/>
      <c r="P945" s="182"/>
      <c r="Q945" s="182"/>
      <c r="R945" s="182"/>
      <c r="S945" s="182"/>
      <c r="T945" s="182"/>
      <c r="U945" s="182"/>
      <c r="V945" s="182"/>
      <c r="W945" s="182"/>
      <c r="X945" s="182"/>
      <c r="Y945" s="182"/>
      <c r="Z945" s="182"/>
      <c r="AA945" s="182"/>
    </row>
    <row r="946" spans="1:27" ht="12.75" customHeight="1">
      <c r="A946" s="182"/>
      <c r="B946" s="182"/>
      <c r="C946" s="182"/>
      <c r="D946" s="182"/>
      <c r="E946" s="182"/>
      <c r="F946" s="182"/>
      <c r="G946" s="182"/>
      <c r="H946" s="182"/>
      <c r="I946" s="182"/>
      <c r="J946" s="182"/>
      <c r="K946" s="182"/>
      <c r="L946" s="182"/>
      <c r="M946" s="182"/>
      <c r="N946" s="182"/>
      <c r="O946" s="182"/>
      <c r="P946" s="182"/>
      <c r="Q946" s="182"/>
      <c r="R946" s="182"/>
      <c r="S946" s="182"/>
      <c r="T946" s="182"/>
      <c r="U946" s="182"/>
      <c r="V946" s="182"/>
      <c r="W946" s="182"/>
      <c r="X946" s="182"/>
      <c r="Y946" s="182"/>
      <c r="Z946" s="182"/>
      <c r="AA946" s="182"/>
    </row>
    <row r="947" spans="1:27" ht="12.75" customHeight="1">
      <c r="A947" s="182"/>
      <c r="B947" s="182"/>
      <c r="C947" s="182"/>
      <c r="D947" s="182"/>
      <c r="E947" s="182"/>
      <c r="F947" s="182"/>
      <c r="G947" s="182"/>
      <c r="H947" s="182"/>
      <c r="I947" s="182"/>
      <c r="J947" s="182"/>
      <c r="K947" s="182"/>
      <c r="L947" s="182"/>
      <c r="M947" s="182"/>
      <c r="N947" s="182"/>
      <c r="O947" s="182"/>
      <c r="P947" s="182"/>
      <c r="Q947" s="182"/>
      <c r="R947" s="182"/>
      <c r="S947" s="182"/>
      <c r="T947" s="182"/>
      <c r="U947" s="182"/>
      <c r="V947" s="182"/>
      <c r="W947" s="182"/>
      <c r="X947" s="182"/>
      <c r="Y947" s="182"/>
      <c r="Z947" s="182"/>
      <c r="AA947" s="182"/>
    </row>
    <row r="948" spans="1:27" ht="12.75" customHeight="1">
      <c r="A948" s="182"/>
      <c r="B948" s="182"/>
      <c r="C948" s="182"/>
      <c r="D948" s="182"/>
      <c r="E948" s="182"/>
      <c r="F948" s="182"/>
      <c r="G948" s="182"/>
      <c r="H948" s="182"/>
      <c r="I948" s="182"/>
      <c r="J948" s="182"/>
      <c r="K948" s="182"/>
      <c r="L948" s="182"/>
      <c r="M948" s="182"/>
      <c r="N948" s="182"/>
      <c r="O948" s="182"/>
      <c r="P948" s="182"/>
      <c r="Q948" s="182"/>
      <c r="R948" s="182"/>
      <c r="S948" s="182"/>
      <c r="T948" s="182"/>
      <c r="U948" s="182"/>
      <c r="V948" s="182"/>
      <c r="W948" s="182"/>
      <c r="X948" s="182"/>
      <c r="Y948" s="182"/>
      <c r="Z948" s="182"/>
      <c r="AA948" s="182"/>
    </row>
    <row r="949" spans="1:27" ht="12.75" customHeight="1">
      <c r="A949" s="182"/>
      <c r="B949" s="182"/>
      <c r="C949" s="182"/>
      <c r="D949" s="182"/>
      <c r="E949" s="182"/>
      <c r="F949" s="182"/>
      <c r="G949" s="182"/>
      <c r="H949" s="182"/>
      <c r="I949" s="182"/>
      <c r="J949" s="182"/>
      <c r="K949" s="182"/>
      <c r="L949" s="182"/>
      <c r="M949" s="182"/>
      <c r="N949" s="182"/>
      <c r="O949" s="182"/>
      <c r="P949" s="182"/>
      <c r="Q949" s="182"/>
      <c r="R949" s="182"/>
      <c r="S949" s="182"/>
      <c r="T949" s="182"/>
      <c r="U949" s="182"/>
      <c r="V949" s="182"/>
      <c r="W949" s="182"/>
      <c r="X949" s="182"/>
      <c r="Y949" s="182"/>
      <c r="Z949" s="182"/>
      <c r="AA949" s="182"/>
    </row>
    <row r="950" spans="1:27" ht="12.75" customHeight="1">
      <c r="A950" s="182"/>
      <c r="B950" s="182"/>
      <c r="C950" s="182"/>
      <c r="D950" s="182"/>
      <c r="E950" s="182"/>
      <c r="F950" s="182"/>
      <c r="G950" s="182"/>
      <c r="H950" s="182"/>
      <c r="I950" s="182"/>
      <c r="J950" s="182"/>
      <c r="K950" s="182"/>
      <c r="L950" s="182"/>
      <c r="M950" s="182"/>
      <c r="N950" s="182"/>
      <c r="O950" s="182"/>
      <c r="P950" s="182"/>
      <c r="Q950" s="182"/>
      <c r="R950" s="182"/>
      <c r="S950" s="182"/>
      <c r="T950" s="182"/>
      <c r="U950" s="182"/>
      <c r="V950" s="182"/>
      <c r="W950" s="182"/>
      <c r="X950" s="182"/>
      <c r="Y950" s="182"/>
      <c r="Z950" s="182"/>
      <c r="AA950" s="182"/>
    </row>
    <row r="951" spans="1:27" ht="12.75" customHeight="1">
      <c r="A951" s="182"/>
      <c r="B951" s="182"/>
      <c r="C951" s="182"/>
      <c r="D951" s="182"/>
      <c r="E951" s="182"/>
      <c r="F951" s="182"/>
      <c r="G951" s="182"/>
      <c r="H951" s="182"/>
      <c r="I951" s="182"/>
      <c r="J951" s="182"/>
      <c r="K951" s="182"/>
      <c r="L951" s="182"/>
      <c r="M951" s="182"/>
      <c r="N951" s="182"/>
      <c r="O951" s="182"/>
      <c r="P951" s="182"/>
      <c r="Q951" s="182"/>
      <c r="R951" s="182"/>
      <c r="S951" s="182"/>
      <c r="T951" s="182"/>
      <c r="U951" s="182"/>
      <c r="V951" s="182"/>
      <c r="W951" s="182"/>
      <c r="X951" s="182"/>
      <c r="Y951" s="182"/>
      <c r="Z951" s="182"/>
      <c r="AA951" s="182"/>
    </row>
    <row r="952" spans="1:27" ht="12.75" customHeight="1">
      <c r="A952" s="182"/>
      <c r="B952" s="182"/>
      <c r="C952" s="182"/>
      <c r="D952" s="182"/>
      <c r="E952" s="182"/>
      <c r="F952" s="182"/>
      <c r="G952" s="182"/>
      <c r="H952" s="182"/>
      <c r="I952" s="182"/>
      <c r="J952" s="182"/>
      <c r="K952" s="182"/>
      <c r="L952" s="182"/>
      <c r="M952" s="182"/>
      <c r="N952" s="182"/>
      <c r="O952" s="182"/>
      <c r="P952" s="182"/>
      <c r="Q952" s="182"/>
      <c r="R952" s="182"/>
      <c r="S952" s="182"/>
      <c r="T952" s="182"/>
      <c r="U952" s="182"/>
      <c r="V952" s="182"/>
      <c r="W952" s="182"/>
      <c r="X952" s="182"/>
      <c r="Y952" s="182"/>
      <c r="Z952" s="182"/>
      <c r="AA952" s="182"/>
    </row>
    <row r="953" spans="1:27" ht="12.75" customHeight="1">
      <c r="A953" s="182"/>
      <c r="B953" s="182"/>
      <c r="C953" s="182"/>
      <c r="D953" s="182"/>
      <c r="E953" s="182"/>
      <c r="F953" s="182"/>
      <c r="G953" s="182"/>
      <c r="H953" s="182"/>
      <c r="I953" s="182"/>
      <c r="J953" s="182"/>
      <c r="K953" s="182"/>
      <c r="L953" s="182"/>
      <c r="M953" s="182"/>
      <c r="N953" s="182"/>
      <c r="O953" s="182"/>
      <c r="P953" s="182"/>
      <c r="Q953" s="182"/>
      <c r="R953" s="182"/>
      <c r="S953" s="182"/>
      <c r="T953" s="182"/>
      <c r="U953" s="182"/>
      <c r="V953" s="182"/>
      <c r="W953" s="182"/>
      <c r="X953" s="182"/>
      <c r="Y953" s="182"/>
      <c r="Z953" s="182"/>
      <c r="AA953" s="182"/>
    </row>
    <row r="954" spans="1:27" ht="12.75" customHeight="1">
      <c r="A954" s="182"/>
      <c r="B954" s="182"/>
      <c r="C954" s="182"/>
      <c r="D954" s="182"/>
      <c r="E954" s="182"/>
      <c r="F954" s="182"/>
      <c r="G954" s="182"/>
      <c r="H954" s="182"/>
      <c r="I954" s="182"/>
      <c r="J954" s="182"/>
      <c r="K954" s="182"/>
      <c r="L954" s="182"/>
      <c r="M954" s="182"/>
      <c r="N954" s="182"/>
      <c r="O954" s="182"/>
      <c r="P954" s="182"/>
      <c r="Q954" s="182"/>
      <c r="R954" s="182"/>
      <c r="S954" s="182"/>
      <c r="T954" s="182"/>
      <c r="U954" s="182"/>
      <c r="V954" s="182"/>
      <c r="W954" s="182"/>
      <c r="X954" s="182"/>
      <c r="Y954" s="182"/>
      <c r="Z954" s="182"/>
      <c r="AA954" s="182"/>
    </row>
    <row r="955" spans="1:27" ht="12.75" customHeight="1">
      <c r="A955" s="182"/>
      <c r="B955" s="182"/>
      <c r="C955" s="182"/>
      <c r="D955" s="182"/>
      <c r="E955" s="182"/>
      <c r="F955" s="182"/>
      <c r="G955" s="182"/>
      <c r="H955" s="182"/>
      <c r="I955" s="182"/>
      <c r="J955" s="182"/>
      <c r="K955" s="182"/>
      <c r="L955" s="182"/>
      <c r="M955" s="182"/>
      <c r="N955" s="182"/>
      <c r="O955" s="182"/>
      <c r="P955" s="182"/>
      <c r="Q955" s="182"/>
      <c r="R955" s="182"/>
      <c r="S955" s="182"/>
      <c r="T955" s="182"/>
      <c r="U955" s="182"/>
      <c r="V955" s="182"/>
      <c r="W955" s="182"/>
      <c r="X955" s="182"/>
      <c r="Y955" s="182"/>
      <c r="Z955" s="182"/>
      <c r="AA955" s="182"/>
    </row>
    <row r="956" spans="1:27" ht="12.75" customHeight="1">
      <c r="A956" s="182"/>
      <c r="B956" s="182"/>
      <c r="C956" s="182"/>
      <c r="D956" s="182"/>
      <c r="E956" s="182"/>
      <c r="F956" s="182"/>
      <c r="G956" s="182"/>
      <c r="H956" s="182"/>
      <c r="I956" s="182"/>
      <c r="J956" s="182"/>
      <c r="K956" s="182"/>
      <c r="L956" s="182"/>
      <c r="M956" s="182"/>
      <c r="N956" s="182"/>
      <c r="O956" s="182"/>
      <c r="P956" s="182"/>
      <c r="Q956" s="182"/>
      <c r="R956" s="182"/>
      <c r="S956" s="182"/>
      <c r="T956" s="182"/>
      <c r="U956" s="182"/>
      <c r="V956" s="182"/>
      <c r="W956" s="182"/>
      <c r="X956" s="182"/>
      <c r="Y956" s="182"/>
      <c r="Z956" s="182"/>
      <c r="AA956" s="182"/>
    </row>
    <row r="957" spans="1:27" ht="12.75" customHeight="1">
      <c r="A957" s="182"/>
      <c r="B957" s="182"/>
      <c r="C957" s="182"/>
      <c r="D957" s="182"/>
      <c r="E957" s="182"/>
      <c r="F957" s="182"/>
      <c r="G957" s="182"/>
      <c r="H957" s="182"/>
      <c r="I957" s="182"/>
      <c r="J957" s="182"/>
      <c r="K957" s="182"/>
      <c r="L957" s="182"/>
      <c r="M957" s="182"/>
      <c r="N957" s="182"/>
      <c r="O957" s="182"/>
      <c r="P957" s="182"/>
      <c r="Q957" s="182"/>
      <c r="R957" s="182"/>
      <c r="S957" s="182"/>
      <c r="T957" s="182"/>
      <c r="U957" s="182"/>
      <c r="V957" s="182"/>
      <c r="W957" s="182"/>
      <c r="X957" s="182"/>
      <c r="Y957" s="182"/>
      <c r="Z957" s="182"/>
      <c r="AA957" s="182"/>
    </row>
    <row r="958" spans="1:27" ht="12.75" customHeight="1">
      <c r="A958" s="182"/>
      <c r="B958" s="182"/>
      <c r="C958" s="182"/>
      <c r="D958" s="182"/>
      <c r="E958" s="182"/>
      <c r="F958" s="182"/>
      <c r="G958" s="182"/>
      <c r="H958" s="182"/>
      <c r="I958" s="182"/>
      <c r="J958" s="182"/>
      <c r="K958" s="182"/>
      <c r="L958" s="182"/>
      <c r="M958" s="182"/>
      <c r="N958" s="182"/>
      <c r="O958" s="182"/>
      <c r="P958" s="182"/>
      <c r="Q958" s="182"/>
      <c r="R958" s="182"/>
      <c r="S958" s="182"/>
      <c r="T958" s="182"/>
      <c r="U958" s="182"/>
      <c r="V958" s="182"/>
      <c r="W958" s="182"/>
      <c r="X958" s="182"/>
      <c r="Y958" s="182"/>
      <c r="Z958" s="182"/>
      <c r="AA958" s="182"/>
    </row>
    <row r="959" spans="1:27" ht="12.75" customHeight="1">
      <c r="A959" s="182"/>
      <c r="B959" s="182"/>
      <c r="C959" s="182"/>
      <c r="D959" s="182"/>
      <c r="E959" s="182"/>
      <c r="F959" s="182"/>
      <c r="G959" s="182"/>
      <c r="H959" s="182"/>
      <c r="I959" s="182"/>
      <c r="J959" s="182"/>
      <c r="K959" s="182"/>
      <c r="L959" s="182"/>
      <c r="M959" s="182"/>
      <c r="N959" s="182"/>
      <c r="O959" s="182"/>
      <c r="P959" s="182"/>
      <c r="Q959" s="182"/>
      <c r="R959" s="182"/>
      <c r="S959" s="182"/>
      <c r="T959" s="182"/>
      <c r="U959" s="182"/>
      <c r="V959" s="182"/>
      <c r="W959" s="182"/>
      <c r="X959" s="182"/>
      <c r="Y959" s="182"/>
      <c r="Z959" s="182"/>
      <c r="AA959" s="182"/>
    </row>
    <row r="960" spans="1:27" ht="12.75" customHeight="1">
      <c r="A960" s="182"/>
      <c r="B960" s="182"/>
      <c r="C960" s="182"/>
      <c r="D960" s="182"/>
      <c r="E960" s="182"/>
      <c r="F960" s="182"/>
      <c r="G960" s="182"/>
      <c r="H960" s="182"/>
      <c r="I960" s="182"/>
      <c r="J960" s="182"/>
      <c r="K960" s="182"/>
      <c r="L960" s="182"/>
      <c r="M960" s="182"/>
      <c r="N960" s="182"/>
      <c r="O960" s="182"/>
      <c r="P960" s="182"/>
      <c r="Q960" s="182"/>
      <c r="R960" s="182"/>
      <c r="S960" s="182"/>
      <c r="T960" s="182"/>
      <c r="U960" s="182"/>
      <c r="V960" s="182"/>
      <c r="W960" s="182"/>
      <c r="X960" s="182"/>
      <c r="Y960" s="182"/>
      <c r="Z960" s="182"/>
      <c r="AA960" s="182"/>
    </row>
    <row r="961" spans="1:27" ht="12.75" customHeight="1">
      <c r="A961" s="182"/>
      <c r="B961" s="182"/>
      <c r="C961" s="182"/>
      <c r="D961" s="182"/>
      <c r="E961" s="182"/>
      <c r="F961" s="182"/>
      <c r="G961" s="182"/>
      <c r="H961" s="182"/>
      <c r="I961" s="182"/>
      <c r="J961" s="182"/>
      <c r="K961" s="182"/>
      <c r="L961" s="182"/>
      <c r="M961" s="182"/>
      <c r="N961" s="182"/>
      <c r="O961" s="182"/>
      <c r="P961" s="182"/>
      <c r="Q961" s="182"/>
      <c r="R961" s="182"/>
      <c r="S961" s="182"/>
      <c r="T961" s="182"/>
      <c r="U961" s="182"/>
      <c r="V961" s="182"/>
      <c r="W961" s="182"/>
      <c r="X961" s="182"/>
      <c r="Y961" s="182"/>
      <c r="Z961" s="182"/>
      <c r="AA961" s="182"/>
    </row>
    <row r="962" spans="1:27" ht="12.75" customHeight="1">
      <c r="A962" s="182"/>
      <c r="B962" s="182"/>
      <c r="C962" s="182"/>
      <c r="D962" s="182"/>
      <c r="E962" s="182"/>
      <c r="F962" s="182"/>
      <c r="G962" s="182"/>
      <c r="H962" s="182"/>
      <c r="I962" s="182"/>
      <c r="J962" s="182"/>
      <c r="K962" s="182"/>
      <c r="L962" s="182"/>
      <c r="M962" s="182"/>
      <c r="N962" s="182"/>
      <c r="O962" s="182"/>
      <c r="P962" s="182"/>
      <c r="Q962" s="182"/>
      <c r="R962" s="182"/>
      <c r="S962" s="182"/>
      <c r="T962" s="182"/>
      <c r="U962" s="182"/>
      <c r="V962" s="182"/>
      <c r="W962" s="182"/>
      <c r="X962" s="182"/>
      <c r="Y962" s="182"/>
      <c r="Z962" s="182"/>
      <c r="AA962" s="182"/>
    </row>
    <row r="963" spans="1:27" ht="12.75" customHeight="1">
      <c r="A963" s="182"/>
      <c r="B963" s="182"/>
      <c r="C963" s="182"/>
      <c r="D963" s="182"/>
      <c r="E963" s="182"/>
      <c r="F963" s="182"/>
      <c r="G963" s="182"/>
      <c r="H963" s="182"/>
      <c r="I963" s="182"/>
      <c r="J963" s="182"/>
      <c r="K963" s="182"/>
      <c r="L963" s="182"/>
      <c r="M963" s="182"/>
      <c r="N963" s="182"/>
      <c r="O963" s="182"/>
      <c r="P963" s="182"/>
      <c r="Q963" s="182"/>
      <c r="R963" s="182"/>
      <c r="S963" s="182"/>
      <c r="T963" s="182"/>
      <c r="U963" s="182"/>
      <c r="V963" s="182"/>
      <c r="W963" s="182"/>
      <c r="X963" s="182"/>
      <c r="Y963" s="182"/>
      <c r="Z963" s="182"/>
      <c r="AA963" s="182"/>
    </row>
    <row r="964" spans="1:27" ht="12.75" customHeight="1">
      <c r="A964" s="182"/>
      <c r="B964" s="182"/>
      <c r="C964" s="182"/>
      <c r="D964" s="182"/>
      <c r="E964" s="182"/>
      <c r="F964" s="182"/>
      <c r="G964" s="182"/>
      <c r="H964" s="182"/>
      <c r="I964" s="182"/>
      <c r="J964" s="182"/>
      <c r="K964" s="182"/>
      <c r="L964" s="182"/>
      <c r="M964" s="182"/>
      <c r="N964" s="182"/>
      <c r="O964" s="182"/>
      <c r="P964" s="182"/>
      <c r="Q964" s="182"/>
      <c r="R964" s="182"/>
      <c r="S964" s="182"/>
      <c r="T964" s="182"/>
      <c r="U964" s="182"/>
      <c r="V964" s="182"/>
      <c r="W964" s="182"/>
      <c r="X964" s="182"/>
      <c r="Y964" s="182"/>
      <c r="Z964" s="182"/>
      <c r="AA964" s="182"/>
    </row>
    <row r="965" spans="1:27" ht="12.75" customHeight="1">
      <c r="A965" s="182"/>
      <c r="B965" s="182"/>
      <c r="C965" s="182"/>
      <c r="D965" s="182"/>
      <c r="E965" s="182"/>
      <c r="F965" s="182"/>
      <c r="G965" s="182"/>
      <c r="H965" s="182"/>
      <c r="I965" s="182"/>
      <c r="J965" s="182"/>
      <c r="K965" s="182"/>
      <c r="L965" s="182"/>
      <c r="M965" s="182"/>
      <c r="N965" s="182"/>
      <c r="O965" s="182"/>
      <c r="P965" s="182"/>
      <c r="Q965" s="182"/>
      <c r="R965" s="182"/>
      <c r="S965" s="182"/>
      <c r="T965" s="182"/>
      <c r="U965" s="182"/>
      <c r="V965" s="182"/>
      <c r="W965" s="182"/>
      <c r="X965" s="182"/>
      <c r="Y965" s="182"/>
      <c r="Z965" s="182"/>
      <c r="AA965" s="182"/>
    </row>
    <row r="966" spans="1:27" ht="12.75" customHeight="1">
      <c r="A966" s="182"/>
      <c r="B966" s="182"/>
      <c r="C966" s="182"/>
      <c r="D966" s="182"/>
      <c r="E966" s="182"/>
      <c r="F966" s="182"/>
      <c r="G966" s="182"/>
      <c r="H966" s="182"/>
      <c r="I966" s="182"/>
      <c r="J966" s="182"/>
      <c r="K966" s="182"/>
      <c r="L966" s="182"/>
      <c r="M966" s="182"/>
      <c r="N966" s="182"/>
      <c r="O966" s="182"/>
      <c r="P966" s="182"/>
      <c r="Q966" s="182"/>
      <c r="R966" s="182"/>
      <c r="S966" s="182"/>
      <c r="T966" s="182"/>
      <c r="U966" s="182"/>
      <c r="V966" s="182"/>
      <c r="W966" s="182"/>
      <c r="X966" s="182"/>
      <c r="Y966" s="182"/>
      <c r="Z966" s="182"/>
      <c r="AA966" s="182"/>
    </row>
    <row r="967" spans="1:27" ht="12.75" customHeight="1">
      <c r="A967" s="182"/>
      <c r="B967" s="182"/>
      <c r="C967" s="182"/>
      <c r="D967" s="182"/>
      <c r="E967" s="182"/>
      <c r="F967" s="182"/>
      <c r="G967" s="182"/>
      <c r="H967" s="182"/>
      <c r="I967" s="182"/>
      <c r="J967" s="182"/>
      <c r="K967" s="182"/>
      <c r="L967" s="182"/>
      <c r="M967" s="182"/>
      <c r="N967" s="182"/>
      <c r="O967" s="182"/>
      <c r="P967" s="182"/>
      <c r="Q967" s="182"/>
      <c r="R967" s="182"/>
      <c r="S967" s="182"/>
      <c r="T967" s="182"/>
      <c r="U967" s="182"/>
      <c r="V967" s="182"/>
      <c r="W967" s="182"/>
      <c r="X967" s="182"/>
      <c r="Y967" s="182"/>
      <c r="Z967" s="182"/>
      <c r="AA967" s="182"/>
    </row>
    <row r="968" spans="1:27" ht="12.75" customHeight="1">
      <c r="A968" s="182"/>
      <c r="B968" s="182"/>
      <c r="C968" s="182"/>
      <c r="D968" s="182"/>
      <c r="E968" s="182"/>
      <c r="F968" s="182"/>
      <c r="G968" s="182"/>
      <c r="H968" s="182"/>
      <c r="I968" s="182"/>
      <c r="J968" s="182"/>
      <c r="K968" s="182"/>
      <c r="L968" s="182"/>
      <c r="M968" s="182"/>
      <c r="N968" s="182"/>
      <c r="O968" s="182"/>
      <c r="P968" s="182"/>
      <c r="Q968" s="182"/>
      <c r="R968" s="182"/>
      <c r="S968" s="182"/>
      <c r="T968" s="182"/>
      <c r="U968" s="182"/>
      <c r="V968" s="182"/>
      <c r="W968" s="182"/>
      <c r="X968" s="182"/>
      <c r="Y968" s="182"/>
      <c r="Z968" s="182"/>
      <c r="AA968" s="182"/>
    </row>
    <row r="969" spans="1:27" ht="12.75" customHeight="1">
      <c r="A969" s="182"/>
      <c r="B969" s="182"/>
      <c r="C969" s="182"/>
      <c r="D969" s="182"/>
      <c r="E969" s="182"/>
      <c r="F969" s="182"/>
      <c r="G969" s="182"/>
      <c r="H969" s="182"/>
      <c r="I969" s="182"/>
      <c r="J969" s="182"/>
      <c r="K969" s="182"/>
      <c r="L969" s="182"/>
      <c r="M969" s="182"/>
      <c r="N969" s="182"/>
      <c r="O969" s="182"/>
      <c r="P969" s="182"/>
      <c r="Q969" s="182"/>
      <c r="R969" s="182"/>
      <c r="S969" s="182"/>
      <c r="T969" s="182"/>
      <c r="U969" s="182"/>
      <c r="V969" s="182"/>
      <c r="W969" s="182"/>
      <c r="X969" s="182"/>
      <c r="Y969" s="182"/>
      <c r="Z969" s="182"/>
      <c r="AA969" s="182"/>
    </row>
    <row r="970" spans="1:27" ht="12.75" customHeight="1">
      <c r="A970" s="182"/>
      <c r="B970" s="182"/>
      <c r="C970" s="182"/>
      <c r="D970" s="182"/>
      <c r="E970" s="182"/>
      <c r="F970" s="182"/>
      <c r="G970" s="182"/>
      <c r="H970" s="182"/>
      <c r="I970" s="182"/>
      <c r="J970" s="182"/>
      <c r="K970" s="182"/>
      <c r="L970" s="182"/>
      <c r="M970" s="182"/>
      <c r="N970" s="182"/>
      <c r="O970" s="182"/>
      <c r="P970" s="182"/>
      <c r="Q970" s="182"/>
      <c r="R970" s="182"/>
      <c r="S970" s="182"/>
      <c r="T970" s="182"/>
      <c r="U970" s="182"/>
      <c r="V970" s="182"/>
      <c r="W970" s="182"/>
      <c r="X970" s="182"/>
      <c r="Y970" s="182"/>
      <c r="Z970" s="182"/>
      <c r="AA970" s="182"/>
    </row>
    <row r="971" spans="1:27" ht="12.75" customHeight="1">
      <c r="A971" s="182"/>
      <c r="B971" s="182"/>
      <c r="C971" s="182"/>
      <c r="D971" s="182"/>
      <c r="E971" s="182"/>
      <c r="F971" s="182"/>
      <c r="G971" s="182"/>
      <c r="H971" s="182"/>
      <c r="I971" s="182"/>
      <c r="J971" s="182"/>
      <c r="K971" s="182"/>
      <c r="L971" s="182"/>
      <c r="M971" s="182"/>
      <c r="N971" s="182"/>
      <c r="O971" s="182"/>
      <c r="P971" s="182"/>
      <c r="Q971" s="182"/>
      <c r="R971" s="182"/>
      <c r="S971" s="182"/>
      <c r="T971" s="182"/>
      <c r="U971" s="182"/>
      <c r="V971" s="182"/>
      <c r="W971" s="182"/>
      <c r="X971" s="182"/>
      <c r="Y971" s="182"/>
      <c r="Z971" s="182"/>
      <c r="AA971" s="182"/>
    </row>
    <row r="972" spans="1:27" ht="12.75" customHeight="1">
      <c r="A972" s="182"/>
      <c r="B972" s="182"/>
      <c r="C972" s="182"/>
      <c r="D972" s="182"/>
      <c r="E972" s="182"/>
      <c r="F972" s="182"/>
      <c r="G972" s="182"/>
      <c r="H972" s="182"/>
      <c r="I972" s="182"/>
      <c r="J972" s="182"/>
      <c r="K972" s="182"/>
      <c r="L972" s="182"/>
      <c r="M972" s="182"/>
      <c r="N972" s="182"/>
      <c r="O972" s="182"/>
      <c r="P972" s="182"/>
      <c r="Q972" s="182"/>
      <c r="R972" s="182"/>
      <c r="S972" s="182"/>
      <c r="T972" s="182"/>
      <c r="U972" s="182"/>
      <c r="V972" s="182"/>
      <c r="W972" s="182"/>
      <c r="X972" s="182"/>
      <c r="Y972" s="182"/>
      <c r="Z972" s="182"/>
      <c r="AA972" s="182"/>
    </row>
    <row r="973" spans="1:27" ht="12.75" customHeight="1">
      <c r="A973" s="182"/>
      <c r="B973" s="182"/>
      <c r="C973" s="182"/>
      <c r="D973" s="182"/>
      <c r="E973" s="182"/>
      <c r="F973" s="182"/>
      <c r="G973" s="182"/>
      <c r="H973" s="182"/>
      <c r="I973" s="182"/>
      <c r="J973" s="182"/>
      <c r="K973" s="182"/>
      <c r="L973" s="182"/>
      <c r="M973" s="182"/>
      <c r="N973" s="182"/>
      <c r="O973" s="182"/>
      <c r="P973" s="182"/>
      <c r="Q973" s="182"/>
      <c r="R973" s="182"/>
      <c r="S973" s="182"/>
      <c r="T973" s="182"/>
      <c r="U973" s="182"/>
      <c r="V973" s="182"/>
      <c r="W973" s="182"/>
      <c r="X973" s="182"/>
      <c r="Y973" s="182"/>
      <c r="Z973" s="182"/>
      <c r="AA973" s="182"/>
    </row>
    <row r="974" spans="1:27" ht="12.75" customHeight="1">
      <c r="A974" s="182"/>
      <c r="B974" s="182"/>
      <c r="C974" s="182"/>
      <c r="D974" s="182"/>
      <c r="E974" s="182"/>
      <c r="F974" s="182"/>
      <c r="G974" s="182"/>
      <c r="H974" s="182"/>
      <c r="I974" s="182"/>
      <c r="J974" s="182"/>
      <c r="K974" s="182"/>
      <c r="L974" s="182"/>
      <c r="M974" s="182"/>
      <c r="N974" s="182"/>
      <c r="O974" s="182"/>
      <c r="P974" s="182"/>
      <c r="Q974" s="182"/>
      <c r="R974" s="182"/>
      <c r="S974" s="182"/>
      <c r="T974" s="182"/>
      <c r="U974" s="182"/>
      <c r="V974" s="182"/>
      <c r="W974" s="182"/>
      <c r="X974" s="182"/>
      <c r="Y974" s="182"/>
      <c r="Z974" s="182"/>
      <c r="AA974" s="182"/>
    </row>
    <row r="975" spans="1:27" ht="12.75" customHeight="1">
      <c r="A975" s="182"/>
      <c r="B975" s="182"/>
      <c r="C975" s="182"/>
      <c r="D975" s="182"/>
      <c r="E975" s="182"/>
      <c r="F975" s="182"/>
      <c r="G975" s="182"/>
      <c r="H975" s="182"/>
      <c r="I975" s="182"/>
      <c r="J975" s="182"/>
      <c r="K975" s="182"/>
      <c r="L975" s="182"/>
      <c r="M975" s="182"/>
      <c r="N975" s="182"/>
      <c r="O975" s="182"/>
      <c r="P975" s="182"/>
      <c r="Q975" s="182"/>
      <c r="R975" s="182"/>
      <c r="S975" s="182"/>
      <c r="T975" s="182"/>
      <c r="U975" s="182"/>
      <c r="V975" s="182"/>
      <c r="W975" s="182"/>
      <c r="X975" s="182"/>
      <c r="Y975" s="182"/>
      <c r="Z975" s="182"/>
      <c r="AA975" s="182"/>
    </row>
    <row r="976" spans="1:27" ht="12.75" customHeight="1">
      <c r="A976" s="182"/>
      <c r="B976" s="182"/>
      <c r="C976" s="182"/>
      <c r="D976" s="182"/>
      <c r="E976" s="182"/>
      <c r="F976" s="182"/>
      <c r="G976" s="182"/>
      <c r="H976" s="182"/>
      <c r="I976" s="182"/>
      <c r="J976" s="182"/>
      <c r="K976" s="182"/>
      <c r="L976" s="182"/>
      <c r="M976" s="182"/>
      <c r="N976" s="182"/>
      <c r="O976" s="182"/>
      <c r="P976" s="182"/>
      <c r="Q976" s="182"/>
      <c r="R976" s="182"/>
      <c r="S976" s="182"/>
      <c r="T976" s="182"/>
      <c r="U976" s="182"/>
      <c r="V976" s="182"/>
      <c r="W976" s="182"/>
      <c r="X976" s="182"/>
      <c r="Y976" s="182"/>
      <c r="Z976" s="182"/>
      <c r="AA976" s="182"/>
    </row>
    <row r="977" spans="1:27" ht="12.75" customHeight="1">
      <c r="A977" s="182"/>
      <c r="B977" s="182"/>
      <c r="C977" s="182"/>
      <c r="D977" s="182"/>
      <c r="E977" s="182"/>
      <c r="F977" s="182"/>
      <c r="G977" s="182"/>
      <c r="H977" s="182"/>
      <c r="I977" s="182"/>
      <c r="J977" s="182"/>
      <c r="K977" s="182"/>
      <c r="L977" s="182"/>
      <c r="M977" s="182"/>
      <c r="N977" s="182"/>
      <c r="O977" s="182"/>
      <c r="P977" s="182"/>
      <c r="Q977" s="182"/>
      <c r="R977" s="182"/>
      <c r="S977" s="182"/>
      <c r="T977" s="182"/>
      <c r="U977" s="182"/>
      <c r="V977" s="182"/>
      <c r="W977" s="182"/>
      <c r="X977" s="182"/>
      <c r="Y977" s="182"/>
      <c r="Z977" s="182"/>
      <c r="AA977" s="182"/>
    </row>
    <row r="978" spans="1:27" ht="12.75" customHeight="1">
      <c r="A978" s="182"/>
      <c r="B978" s="182"/>
      <c r="C978" s="182"/>
      <c r="D978" s="182"/>
      <c r="E978" s="182"/>
      <c r="F978" s="182"/>
      <c r="G978" s="182"/>
      <c r="H978" s="182"/>
      <c r="I978" s="182"/>
      <c r="J978" s="182"/>
      <c r="K978" s="182"/>
      <c r="L978" s="182"/>
      <c r="M978" s="182"/>
      <c r="N978" s="182"/>
      <c r="O978" s="182"/>
      <c r="P978" s="182"/>
      <c r="Q978" s="182"/>
      <c r="R978" s="182"/>
      <c r="S978" s="182"/>
      <c r="T978" s="182"/>
      <c r="U978" s="182"/>
      <c r="V978" s="182"/>
      <c r="W978" s="182"/>
      <c r="X978" s="182"/>
      <c r="Y978" s="182"/>
      <c r="Z978" s="182"/>
      <c r="AA978" s="182"/>
    </row>
    <row r="979" spans="1:27" ht="12.75" customHeight="1">
      <c r="A979" s="182"/>
      <c r="B979" s="182"/>
      <c r="C979" s="182"/>
      <c r="D979" s="182"/>
      <c r="E979" s="182"/>
      <c r="F979" s="182"/>
      <c r="G979" s="182"/>
      <c r="H979" s="182"/>
      <c r="I979" s="182"/>
      <c r="J979" s="182"/>
      <c r="K979" s="182"/>
      <c r="L979" s="182"/>
      <c r="M979" s="182"/>
      <c r="N979" s="182"/>
      <c r="O979" s="182"/>
      <c r="P979" s="182"/>
      <c r="Q979" s="182"/>
      <c r="R979" s="182"/>
      <c r="S979" s="182"/>
      <c r="T979" s="182"/>
      <c r="U979" s="182"/>
      <c r="V979" s="182"/>
      <c r="W979" s="182"/>
      <c r="X979" s="182"/>
      <c r="Y979" s="182"/>
      <c r="Z979" s="182"/>
      <c r="AA979" s="182"/>
    </row>
    <row r="980" spans="1:27" ht="12.75" customHeight="1">
      <c r="A980" s="182"/>
      <c r="B980" s="182"/>
      <c r="C980" s="182"/>
      <c r="D980" s="182"/>
      <c r="E980" s="182"/>
      <c r="F980" s="182"/>
      <c r="G980" s="182"/>
      <c r="H980" s="182"/>
      <c r="I980" s="182"/>
      <c r="J980" s="182"/>
      <c r="K980" s="182"/>
      <c r="L980" s="182"/>
      <c r="M980" s="182"/>
      <c r="N980" s="182"/>
      <c r="O980" s="182"/>
      <c r="P980" s="182"/>
      <c r="Q980" s="182"/>
      <c r="R980" s="182"/>
      <c r="S980" s="182"/>
      <c r="T980" s="182"/>
      <c r="U980" s="182"/>
      <c r="V980" s="182"/>
      <c r="W980" s="182"/>
      <c r="X980" s="182"/>
      <c r="Y980" s="182"/>
      <c r="Z980" s="182"/>
      <c r="AA980" s="182"/>
    </row>
    <row r="981" spans="1:27" ht="12.75" customHeight="1">
      <c r="A981" s="182"/>
      <c r="B981" s="182"/>
      <c r="C981" s="182"/>
      <c r="D981" s="182"/>
      <c r="E981" s="182"/>
      <c r="F981" s="182"/>
      <c r="G981" s="182"/>
      <c r="H981" s="182"/>
      <c r="I981" s="182"/>
      <c r="J981" s="182"/>
      <c r="K981" s="182"/>
      <c r="L981" s="182"/>
      <c r="M981" s="182"/>
      <c r="N981" s="182"/>
      <c r="O981" s="182"/>
      <c r="P981" s="182"/>
      <c r="Q981" s="182"/>
      <c r="R981" s="182"/>
      <c r="S981" s="182"/>
      <c r="T981" s="182"/>
      <c r="U981" s="182"/>
      <c r="V981" s="182"/>
      <c r="W981" s="182"/>
      <c r="X981" s="182"/>
      <c r="Y981" s="182"/>
      <c r="Z981" s="182"/>
      <c r="AA981" s="182"/>
    </row>
    <row r="982" spans="1:27" ht="12.75" customHeight="1">
      <c r="A982" s="182"/>
      <c r="B982" s="182"/>
      <c r="C982" s="182"/>
      <c r="D982" s="182"/>
      <c r="E982" s="182"/>
      <c r="F982" s="182"/>
      <c r="G982" s="182"/>
      <c r="H982" s="182"/>
      <c r="I982" s="182"/>
      <c r="J982" s="182"/>
      <c r="K982" s="182"/>
      <c r="L982" s="182"/>
      <c r="M982" s="182"/>
      <c r="N982" s="182"/>
      <c r="O982" s="182"/>
      <c r="P982" s="182"/>
      <c r="Q982" s="182"/>
      <c r="R982" s="182"/>
      <c r="S982" s="182"/>
      <c r="T982" s="182"/>
      <c r="U982" s="182"/>
      <c r="V982" s="182"/>
      <c r="W982" s="182"/>
      <c r="X982" s="182"/>
      <c r="Y982" s="182"/>
      <c r="Z982" s="182"/>
      <c r="AA982" s="182"/>
    </row>
    <row r="983" spans="1:27" ht="12.75" customHeight="1">
      <c r="A983" s="182"/>
      <c r="B983" s="182"/>
      <c r="C983" s="182"/>
      <c r="D983" s="182"/>
      <c r="E983" s="182"/>
      <c r="F983" s="182"/>
      <c r="G983" s="182"/>
      <c r="H983" s="182"/>
      <c r="I983" s="182"/>
      <c r="J983" s="182"/>
      <c r="K983" s="182"/>
      <c r="L983" s="182"/>
      <c r="M983" s="182"/>
      <c r="N983" s="182"/>
      <c r="O983" s="182"/>
      <c r="P983" s="182"/>
      <c r="Q983" s="182"/>
      <c r="R983" s="182"/>
      <c r="S983" s="182"/>
      <c r="T983" s="182"/>
      <c r="U983" s="182"/>
      <c r="V983" s="182"/>
      <c r="W983" s="182"/>
      <c r="X983" s="182"/>
      <c r="Y983" s="182"/>
      <c r="Z983" s="182"/>
      <c r="AA983" s="182"/>
    </row>
    <row r="984" spans="1:27" ht="12.75" customHeight="1">
      <c r="A984" s="182"/>
      <c r="B984" s="182"/>
      <c r="C984" s="182"/>
      <c r="D984" s="182"/>
      <c r="E984" s="182"/>
      <c r="F984" s="182"/>
      <c r="G984" s="182"/>
      <c r="H984" s="182"/>
      <c r="I984" s="182"/>
      <c r="J984" s="182"/>
      <c r="K984" s="182"/>
      <c r="L984" s="182"/>
      <c r="M984" s="182"/>
      <c r="N984" s="182"/>
      <c r="O984" s="182"/>
      <c r="P984" s="182"/>
      <c r="Q984" s="182"/>
      <c r="R984" s="182"/>
      <c r="S984" s="182"/>
      <c r="T984" s="182"/>
      <c r="U984" s="182"/>
      <c r="V984" s="182"/>
      <c r="W984" s="182"/>
      <c r="X984" s="182"/>
      <c r="Y984" s="182"/>
      <c r="Z984" s="182"/>
      <c r="AA984" s="182"/>
    </row>
    <row r="985" spans="1:27" ht="12.75" customHeight="1">
      <c r="A985" s="182"/>
      <c r="B985" s="182"/>
      <c r="C985" s="182"/>
      <c r="D985" s="182"/>
      <c r="E985" s="182"/>
      <c r="F985" s="182"/>
      <c r="G985" s="182"/>
      <c r="H985" s="182"/>
      <c r="I985" s="182"/>
      <c r="J985" s="182"/>
      <c r="K985" s="182"/>
      <c r="L985" s="182"/>
      <c r="M985" s="182"/>
      <c r="N985" s="182"/>
      <c r="O985" s="182"/>
      <c r="P985" s="182"/>
      <c r="Q985" s="182"/>
      <c r="R985" s="182"/>
      <c r="S985" s="182"/>
      <c r="T985" s="182"/>
      <c r="U985" s="182"/>
      <c r="V985" s="182"/>
      <c r="W985" s="182"/>
      <c r="X985" s="182"/>
      <c r="Y985" s="182"/>
      <c r="Z985" s="182"/>
      <c r="AA985" s="182"/>
    </row>
    <row r="986" spans="1:27" ht="12.75" customHeight="1">
      <c r="A986" s="182"/>
      <c r="B986" s="182"/>
      <c r="C986" s="182"/>
      <c r="D986" s="182"/>
      <c r="E986" s="182"/>
      <c r="F986" s="182"/>
      <c r="G986" s="182"/>
      <c r="H986" s="182"/>
      <c r="I986" s="182"/>
      <c r="J986" s="182"/>
      <c r="K986" s="182"/>
      <c r="L986" s="182"/>
      <c r="M986" s="182"/>
      <c r="N986" s="182"/>
      <c r="O986" s="182"/>
      <c r="P986" s="182"/>
      <c r="Q986" s="182"/>
      <c r="R986" s="182"/>
      <c r="S986" s="182"/>
      <c r="T986" s="182"/>
      <c r="U986" s="182"/>
      <c r="V986" s="182"/>
      <c r="W986" s="182"/>
      <c r="X986" s="182"/>
      <c r="Y986" s="182"/>
      <c r="Z986" s="182"/>
      <c r="AA986" s="182"/>
    </row>
    <row r="987" spans="1:27" ht="12.75" customHeight="1">
      <c r="A987" s="182"/>
      <c r="B987" s="182"/>
      <c r="C987" s="182"/>
      <c r="D987" s="182"/>
      <c r="E987" s="182"/>
      <c r="F987" s="182"/>
      <c r="G987" s="182"/>
      <c r="H987" s="182"/>
      <c r="I987" s="182"/>
      <c r="J987" s="182"/>
      <c r="K987" s="182"/>
      <c r="L987" s="182"/>
      <c r="M987" s="182"/>
      <c r="N987" s="182"/>
      <c r="O987" s="182"/>
      <c r="P987" s="182"/>
      <c r="Q987" s="182"/>
      <c r="R987" s="182"/>
      <c r="S987" s="182"/>
      <c r="T987" s="182"/>
      <c r="U987" s="182"/>
      <c r="V987" s="182"/>
      <c r="W987" s="182"/>
      <c r="X987" s="182"/>
      <c r="Y987" s="182"/>
      <c r="Z987" s="182"/>
      <c r="AA987" s="182"/>
    </row>
    <row r="988" spans="1:27" ht="12.75" customHeight="1">
      <c r="A988" s="182"/>
      <c r="B988" s="182"/>
      <c r="C988" s="182"/>
      <c r="D988" s="182"/>
      <c r="E988" s="182"/>
      <c r="F988" s="182"/>
      <c r="G988" s="182"/>
      <c r="H988" s="182"/>
      <c r="I988" s="182"/>
      <c r="J988" s="182"/>
      <c r="K988" s="182"/>
      <c r="L988" s="182"/>
      <c r="M988" s="182"/>
      <c r="N988" s="182"/>
      <c r="O988" s="182"/>
      <c r="P988" s="182"/>
      <c r="Q988" s="182"/>
      <c r="R988" s="182"/>
      <c r="S988" s="182"/>
      <c r="T988" s="182"/>
      <c r="U988" s="182"/>
      <c r="V988" s="182"/>
      <c r="W988" s="182"/>
      <c r="X988" s="182"/>
      <c r="Y988" s="182"/>
      <c r="Z988" s="182"/>
      <c r="AA988" s="182"/>
    </row>
    <row r="989" spans="1:27" ht="12.75" customHeight="1">
      <c r="A989" s="182"/>
      <c r="B989" s="182"/>
      <c r="C989" s="182"/>
      <c r="D989" s="182"/>
      <c r="E989" s="182"/>
      <c r="F989" s="182"/>
      <c r="G989" s="182"/>
      <c r="H989" s="182"/>
      <c r="I989" s="182"/>
      <c r="J989" s="182"/>
      <c r="K989" s="182"/>
      <c r="L989" s="182"/>
      <c r="M989" s="182"/>
      <c r="N989" s="182"/>
      <c r="O989" s="182"/>
      <c r="P989" s="182"/>
      <c r="Q989" s="182"/>
      <c r="R989" s="182"/>
      <c r="S989" s="182"/>
      <c r="T989" s="182"/>
      <c r="U989" s="182"/>
      <c r="V989" s="182"/>
      <c r="W989" s="182"/>
      <c r="X989" s="182"/>
      <c r="Y989" s="182"/>
      <c r="Z989" s="182"/>
      <c r="AA989" s="182"/>
    </row>
    <row r="990" spans="1:27" ht="12.75" customHeight="1">
      <c r="A990" s="182"/>
      <c r="B990" s="182"/>
      <c r="C990" s="182"/>
      <c r="D990" s="182"/>
      <c r="E990" s="182"/>
      <c r="F990" s="182"/>
      <c r="G990" s="182"/>
      <c r="H990" s="182"/>
      <c r="I990" s="182"/>
      <c r="J990" s="182"/>
      <c r="K990" s="182"/>
      <c r="L990" s="182"/>
      <c r="M990" s="182"/>
      <c r="N990" s="182"/>
      <c r="O990" s="182"/>
      <c r="P990" s="182"/>
      <c r="Q990" s="182"/>
      <c r="R990" s="182"/>
      <c r="S990" s="182"/>
      <c r="T990" s="182"/>
      <c r="U990" s="182"/>
      <c r="V990" s="182"/>
      <c r="W990" s="182"/>
      <c r="X990" s="182"/>
      <c r="Y990" s="182"/>
      <c r="Z990" s="182"/>
      <c r="AA990" s="182"/>
    </row>
    <row r="991" spans="1:27" ht="12.75" customHeight="1">
      <c r="A991" s="182"/>
      <c r="B991" s="182"/>
      <c r="C991" s="182"/>
      <c r="D991" s="182"/>
      <c r="E991" s="182"/>
      <c r="F991" s="182"/>
      <c r="G991" s="182"/>
      <c r="H991" s="182"/>
      <c r="I991" s="182"/>
      <c r="J991" s="182"/>
      <c r="K991" s="182"/>
      <c r="L991" s="182"/>
      <c r="M991" s="182"/>
      <c r="N991" s="182"/>
      <c r="O991" s="182"/>
      <c r="P991" s="182"/>
      <c r="Q991" s="182"/>
      <c r="R991" s="182"/>
      <c r="S991" s="182"/>
      <c r="T991" s="182"/>
      <c r="U991" s="182"/>
      <c r="V991" s="182"/>
      <c r="W991" s="182"/>
      <c r="X991" s="182"/>
      <c r="Y991" s="182"/>
      <c r="Z991" s="182"/>
      <c r="AA991" s="182"/>
    </row>
    <row r="992" spans="1:27" ht="12.75" customHeight="1">
      <c r="A992" s="182"/>
      <c r="B992" s="182"/>
      <c r="C992" s="182"/>
      <c r="D992" s="182"/>
      <c r="E992" s="182"/>
      <c r="F992" s="182"/>
      <c r="G992" s="182"/>
      <c r="H992" s="182"/>
      <c r="I992" s="182"/>
      <c r="J992" s="182"/>
      <c r="K992" s="182"/>
      <c r="L992" s="182"/>
      <c r="M992" s="182"/>
      <c r="N992" s="182"/>
      <c r="O992" s="182"/>
      <c r="P992" s="182"/>
      <c r="Q992" s="182"/>
      <c r="R992" s="182"/>
      <c r="S992" s="182"/>
      <c r="T992" s="182"/>
      <c r="U992" s="182"/>
      <c r="V992" s="182"/>
      <c r="W992" s="182"/>
      <c r="X992" s="182"/>
      <c r="Y992" s="182"/>
      <c r="Z992" s="182"/>
      <c r="AA992" s="182"/>
    </row>
    <row r="993" spans="1:27" ht="12.75" customHeight="1">
      <c r="A993" s="182"/>
      <c r="B993" s="182"/>
      <c r="C993" s="182"/>
      <c r="D993" s="182"/>
      <c r="E993" s="182"/>
      <c r="F993" s="182"/>
      <c r="G993" s="182"/>
      <c r="H993" s="182"/>
      <c r="I993" s="182"/>
      <c r="J993" s="182"/>
      <c r="K993" s="182"/>
      <c r="L993" s="182"/>
      <c r="M993" s="182"/>
      <c r="N993" s="182"/>
      <c r="O993" s="182"/>
      <c r="P993" s="182"/>
      <c r="Q993" s="182"/>
      <c r="R993" s="182"/>
      <c r="S993" s="182"/>
      <c r="T993" s="182"/>
      <c r="U993" s="182"/>
      <c r="V993" s="182"/>
      <c r="W993" s="182"/>
      <c r="X993" s="182"/>
      <c r="Y993" s="182"/>
      <c r="Z993" s="182"/>
      <c r="AA993" s="182"/>
    </row>
    <row r="994" spans="1:27" ht="12.75" customHeight="1">
      <c r="A994" s="182"/>
      <c r="B994" s="182"/>
      <c r="C994" s="182"/>
      <c r="D994" s="182"/>
      <c r="E994" s="182"/>
      <c r="F994" s="182"/>
      <c r="G994" s="182"/>
      <c r="H994" s="182"/>
      <c r="I994" s="182"/>
      <c r="J994" s="182"/>
      <c r="K994" s="182"/>
      <c r="L994" s="182"/>
      <c r="M994" s="182"/>
      <c r="N994" s="182"/>
      <c r="O994" s="182"/>
      <c r="P994" s="182"/>
      <c r="Q994" s="182"/>
      <c r="R994" s="182"/>
      <c r="S994" s="182"/>
      <c r="T994" s="182"/>
      <c r="U994" s="182"/>
      <c r="V994" s="182"/>
      <c r="W994" s="182"/>
      <c r="X994" s="182"/>
      <c r="Y994" s="182"/>
      <c r="Z994" s="182"/>
      <c r="AA994" s="182"/>
    </row>
    <row r="995" spans="1:27" ht="12.75" customHeight="1">
      <c r="A995" s="182"/>
      <c r="B995" s="182"/>
      <c r="C995" s="182"/>
      <c r="D995" s="182"/>
      <c r="E995" s="182"/>
      <c r="F995" s="182"/>
      <c r="G995" s="182"/>
      <c r="H995" s="182"/>
      <c r="I995" s="182"/>
      <c r="J995" s="182"/>
      <c r="K995" s="182"/>
      <c r="L995" s="182"/>
      <c r="M995" s="182"/>
      <c r="N995" s="182"/>
      <c r="O995" s="182"/>
      <c r="P995" s="182"/>
      <c r="Q995" s="182"/>
      <c r="R995" s="182"/>
      <c r="S995" s="182"/>
      <c r="T995" s="182"/>
      <c r="U995" s="182"/>
      <c r="V995" s="182"/>
      <c r="W995" s="182"/>
      <c r="X995" s="182"/>
      <c r="Y995" s="182"/>
      <c r="Z995" s="182"/>
      <c r="AA995" s="182"/>
    </row>
    <row r="996" spans="1:27" ht="12.75" customHeight="1">
      <c r="A996" s="182"/>
      <c r="B996" s="182"/>
      <c r="C996" s="182"/>
      <c r="D996" s="182"/>
      <c r="E996" s="182"/>
      <c r="F996" s="182"/>
      <c r="G996" s="182"/>
      <c r="H996" s="182"/>
      <c r="I996" s="182"/>
      <c r="J996" s="182"/>
      <c r="K996" s="182"/>
      <c r="L996" s="182"/>
      <c r="M996" s="182"/>
      <c r="N996" s="182"/>
      <c r="O996" s="182"/>
      <c r="P996" s="182"/>
      <c r="Q996" s="182"/>
      <c r="R996" s="182"/>
      <c r="S996" s="182"/>
      <c r="T996" s="182"/>
      <c r="U996" s="182"/>
      <c r="V996" s="182"/>
      <c r="W996" s="182"/>
      <c r="X996" s="182"/>
      <c r="Y996" s="182"/>
      <c r="Z996" s="182"/>
      <c r="AA996" s="182"/>
    </row>
    <row r="997" spans="1:27" ht="12.75" customHeight="1">
      <c r="A997" s="182"/>
      <c r="B997" s="182"/>
      <c r="C997" s="182"/>
      <c r="D997" s="182"/>
      <c r="E997" s="182"/>
      <c r="F997" s="182"/>
      <c r="G997" s="182"/>
      <c r="H997" s="182"/>
      <c r="I997" s="182"/>
      <c r="J997" s="182"/>
      <c r="K997" s="182"/>
      <c r="L997" s="182"/>
      <c r="M997" s="182"/>
      <c r="N997" s="182"/>
      <c r="O997" s="182"/>
      <c r="P997" s="182"/>
      <c r="Q997" s="182"/>
      <c r="R997" s="182"/>
      <c r="S997" s="182"/>
      <c r="T997" s="182"/>
      <c r="U997" s="182"/>
      <c r="V997" s="182"/>
      <c r="W997" s="182"/>
      <c r="X997" s="182"/>
      <c r="Y997" s="182"/>
      <c r="Z997" s="182"/>
      <c r="AA997" s="182"/>
    </row>
    <row r="998" spans="1:27" ht="12.75" customHeight="1">
      <c r="A998" s="182"/>
      <c r="B998" s="182"/>
      <c r="C998" s="182"/>
      <c r="D998" s="182"/>
      <c r="E998" s="182"/>
      <c r="F998" s="182"/>
      <c r="G998" s="182"/>
      <c r="H998" s="182"/>
      <c r="I998" s="182"/>
      <c r="J998" s="182"/>
      <c r="K998" s="182"/>
      <c r="L998" s="182"/>
      <c r="M998" s="182"/>
      <c r="N998" s="182"/>
      <c r="O998" s="182"/>
      <c r="P998" s="182"/>
      <c r="Q998" s="182"/>
      <c r="R998" s="182"/>
      <c r="S998" s="182"/>
      <c r="T998" s="182"/>
      <c r="U998" s="182"/>
      <c r="V998" s="182"/>
      <c r="W998" s="182"/>
      <c r="X998" s="182"/>
      <c r="Y998" s="182"/>
      <c r="Z998" s="182"/>
      <c r="AA998" s="182"/>
    </row>
    <row r="999" spans="1:27" ht="12.75" customHeight="1">
      <c r="A999" s="182"/>
      <c r="B999" s="182"/>
      <c r="C999" s="182"/>
      <c r="D999" s="182"/>
      <c r="E999" s="182"/>
      <c r="F999" s="182"/>
      <c r="G999" s="182"/>
      <c r="H999" s="182"/>
      <c r="I999" s="182"/>
      <c r="J999" s="182"/>
      <c r="K999" s="182"/>
      <c r="L999" s="182"/>
      <c r="M999" s="182"/>
      <c r="N999" s="182"/>
      <c r="O999" s="182"/>
      <c r="P999" s="182"/>
      <c r="Q999" s="182"/>
      <c r="R999" s="182"/>
      <c r="S999" s="182"/>
      <c r="T999" s="182"/>
      <c r="U999" s="182"/>
      <c r="V999" s="182"/>
      <c r="W999" s="182"/>
      <c r="X999" s="182"/>
      <c r="Y999" s="182"/>
      <c r="Z999" s="182"/>
      <c r="AA999" s="182"/>
    </row>
    <row r="1000" spans="1:27" ht="12.75" customHeight="1">
      <c r="A1000" s="182"/>
      <c r="B1000" s="182"/>
      <c r="C1000" s="182"/>
      <c r="D1000" s="182"/>
      <c r="E1000" s="182"/>
      <c r="F1000" s="182"/>
      <c r="G1000" s="182"/>
      <c r="H1000" s="182"/>
      <c r="I1000" s="182"/>
      <c r="J1000" s="182"/>
      <c r="K1000" s="182"/>
      <c r="L1000" s="182"/>
      <c r="M1000" s="182"/>
      <c r="N1000" s="182"/>
      <c r="O1000" s="182"/>
      <c r="P1000" s="182"/>
      <c r="Q1000" s="182"/>
      <c r="R1000" s="182"/>
      <c r="S1000" s="182"/>
      <c r="T1000" s="182"/>
      <c r="U1000" s="182"/>
      <c r="V1000" s="182"/>
      <c r="W1000" s="182"/>
      <c r="X1000" s="182"/>
      <c r="Y1000" s="182"/>
      <c r="Z1000" s="182"/>
      <c r="AA1000" s="182"/>
    </row>
  </sheetData>
  <autoFilter ref="B2:Q2" xr:uid="{00000000-0009-0000-0000-000003000000}">
    <sortState ref="B2:Q2">
      <sortCondition ref="B2"/>
    </sortState>
  </autoFilter>
  <conditionalFormatting sqref="K1:L1000">
    <cfRule type="cellIs" dxfId="56" priority="1" operator="equal">
      <formula>"Normal"</formula>
    </cfRule>
  </conditionalFormatting>
  <conditionalFormatting sqref="K1:L1000">
    <cfRule type="cellIs" dxfId="55" priority="2" operator="equal">
      <formula>"Fire"</formula>
    </cfRule>
  </conditionalFormatting>
  <conditionalFormatting sqref="K1:L1000">
    <cfRule type="cellIs" dxfId="54" priority="3" operator="equal">
      <formula>"Fighting"</formula>
    </cfRule>
  </conditionalFormatting>
  <conditionalFormatting sqref="K1:L1000">
    <cfRule type="cellIs" dxfId="53" priority="4" operator="equal">
      <formula>"Water"</formula>
    </cfRule>
  </conditionalFormatting>
  <conditionalFormatting sqref="K1:L1000">
    <cfRule type="cellIs" dxfId="52" priority="5" operator="equal">
      <formula>"Flying"</formula>
    </cfRule>
  </conditionalFormatting>
  <conditionalFormatting sqref="K1:L1000">
    <cfRule type="cellIs" dxfId="51" priority="6" operator="equal">
      <formula>"Grass"</formula>
    </cfRule>
  </conditionalFormatting>
  <conditionalFormatting sqref="K1:L1000">
    <cfRule type="cellIs" dxfId="50" priority="7" operator="equal">
      <formula>"Poison"</formula>
    </cfRule>
  </conditionalFormatting>
  <conditionalFormatting sqref="K1:L1000">
    <cfRule type="cellIs" dxfId="49" priority="8" operator="equal">
      <formula>"Electric"</formula>
    </cfRule>
  </conditionalFormatting>
  <conditionalFormatting sqref="K1:L1000">
    <cfRule type="cellIs" dxfId="48" priority="9" operator="equal">
      <formula>"Ground"</formula>
    </cfRule>
  </conditionalFormatting>
  <conditionalFormatting sqref="K1:L1000">
    <cfRule type="cellIs" dxfId="47" priority="10" operator="equal">
      <formula>"Psychic"</formula>
    </cfRule>
  </conditionalFormatting>
  <conditionalFormatting sqref="K1:L1000">
    <cfRule type="cellIs" dxfId="46" priority="11" operator="equal">
      <formula>"Rock"</formula>
    </cfRule>
  </conditionalFormatting>
  <conditionalFormatting sqref="K1:L1000">
    <cfRule type="cellIs" dxfId="45" priority="12" operator="equal">
      <formula>"Ice"</formula>
    </cfRule>
  </conditionalFormatting>
  <conditionalFormatting sqref="K1:L1000">
    <cfRule type="cellIs" dxfId="44" priority="13" operator="equal">
      <formula>"Bug"</formula>
    </cfRule>
  </conditionalFormatting>
  <conditionalFormatting sqref="K1:L1000">
    <cfRule type="cellIs" dxfId="43" priority="14" operator="equal">
      <formula>"Dragon"</formula>
    </cfRule>
  </conditionalFormatting>
  <conditionalFormatting sqref="K1:L1000">
    <cfRule type="cellIs" dxfId="42" priority="15" operator="equal">
      <formula>"Ghost"</formula>
    </cfRule>
  </conditionalFormatting>
  <conditionalFormatting sqref="K1:L1000">
    <cfRule type="cellIs" dxfId="41" priority="16" operator="equal">
      <formula>"Dark"</formula>
    </cfRule>
  </conditionalFormatting>
  <conditionalFormatting sqref="K1:L1000">
    <cfRule type="cellIs" dxfId="40" priority="17" operator="equal">
      <formula>"Steel"</formula>
    </cfRule>
  </conditionalFormatting>
  <conditionalFormatting sqref="K1:L1000">
    <cfRule type="cellIs" dxfId="39" priority="18" operator="equal">
      <formula>"Fairy"</formula>
    </cfRule>
  </conditionalFormatting>
  <conditionalFormatting sqref="K1:L1000">
    <cfRule type="cellIs" dxfId="38" priority="19" operator="equal">
      <formula>"???"</formula>
    </cfRule>
  </conditionalFormatting>
  <conditionalFormatting sqref="B3:B189 D3:D1000 C4:C189 E4:O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100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100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100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100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100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1000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'Sorted table for dropdown purpo'!$A$1:$A1000</xm:f>
          </x14:formula1>
          <xm:sqref>A1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10.5703125" customWidth="1"/>
    <col min="2" max="2" width="5.7109375" customWidth="1"/>
    <col min="3" max="3" width="20.7109375" customWidth="1"/>
    <col min="4" max="10" width="4.7109375" customWidth="1"/>
    <col min="11" max="12" width="8.7109375" customWidth="1"/>
    <col min="13" max="15" width="20.7109375" customWidth="1"/>
    <col min="16" max="16" width="10.7109375" customWidth="1"/>
    <col min="17" max="17" width="21.5703125" customWidth="1"/>
    <col min="18" max="18" width="18" customWidth="1"/>
    <col min="19" max="27" width="14.42578125" customWidth="1"/>
  </cols>
  <sheetData>
    <row r="1" spans="1:27" ht="12.75" customHeight="1">
      <c r="A1" s="193">
        <f ca="1">RANDBETWEEN(1, MAX(Pokedex!A2:A1000))</f>
        <v>566</v>
      </c>
      <c r="B1" s="180">
        <v>0</v>
      </c>
      <c r="C1" s="181">
        <v>2</v>
      </c>
      <c r="D1" s="180">
        <v>31</v>
      </c>
      <c r="E1" s="180">
        <v>32</v>
      </c>
      <c r="F1" s="180">
        <v>33</v>
      </c>
      <c r="G1" s="180">
        <v>34</v>
      </c>
      <c r="H1" s="180">
        <v>35</v>
      </c>
      <c r="I1" s="180">
        <v>36</v>
      </c>
      <c r="J1" s="180">
        <v>37</v>
      </c>
      <c r="K1" s="180">
        <v>38</v>
      </c>
      <c r="L1" s="180">
        <v>39</v>
      </c>
      <c r="M1" s="180">
        <v>40</v>
      </c>
      <c r="N1" s="180">
        <v>41</v>
      </c>
      <c r="O1" s="180">
        <v>42</v>
      </c>
      <c r="P1" s="180">
        <v>55</v>
      </c>
      <c r="Q1" s="180">
        <v>62</v>
      </c>
      <c r="R1" s="182"/>
      <c r="S1" s="182"/>
      <c r="T1" s="182"/>
      <c r="U1" s="182"/>
      <c r="V1" s="182"/>
      <c r="W1" s="182"/>
      <c r="X1" s="182"/>
      <c r="Y1" s="182"/>
      <c r="Z1" s="182"/>
      <c r="AA1" s="182"/>
    </row>
    <row r="2" spans="1:27" ht="12.75" customHeight="1">
      <c r="A2" s="183" t="s">
        <v>1886</v>
      </c>
      <c r="B2" s="29" t="s">
        <v>1875</v>
      </c>
      <c r="C2" s="29" t="s">
        <v>1876</v>
      </c>
      <c r="D2" s="184" t="s">
        <v>31</v>
      </c>
      <c r="E2" s="184" t="s">
        <v>1877</v>
      </c>
      <c r="F2" s="184" t="s">
        <v>1878</v>
      </c>
      <c r="G2" s="184" t="s">
        <v>1879</v>
      </c>
      <c r="H2" s="184" t="s">
        <v>1880</v>
      </c>
      <c r="I2" s="184" t="s">
        <v>1881</v>
      </c>
      <c r="J2" s="184" t="s">
        <v>1882</v>
      </c>
      <c r="K2" s="29" t="s">
        <v>38</v>
      </c>
      <c r="L2" s="29" t="s">
        <v>39</v>
      </c>
      <c r="M2" s="29" t="s">
        <v>40</v>
      </c>
      <c r="N2" s="29" t="s">
        <v>41</v>
      </c>
      <c r="O2" s="29" t="s">
        <v>42</v>
      </c>
      <c r="P2" s="29" t="s">
        <v>1883</v>
      </c>
      <c r="Q2" s="34" t="s">
        <v>1884</v>
      </c>
      <c r="R2" s="185" t="s">
        <v>1885</v>
      </c>
      <c r="S2" s="182"/>
      <c r="T2" s="182"/>
      <c r="U2" s="182"/>
      <c r="V2" s="182"/>
      <c r="W2" s="182"/>
      <c r="X2" s="182"/>
      <c r="Y2" s="182"/>
      <c r="Z2" s="182"/>
      <c r="AA2" s="182"/>
    </row>
    <row r="3" spans="1:27" ht="12.75" customHeight="1">
      <c r="A3" s="186">
        <v>69</v>
      </c>
      <c r="B3" s="26" t="str">
        <f ca="1">IFERROR(IF($R3 = "","", OFFSET(Pokedex!$A$1, $R3, B$1, 1, 2)), "")</f>
        <v>Bellsprout</v>
      </c>
      <c r="C3" s="187" t="s">
        <v>316</v>
      </c>
      <c r="D3" s="31" t="str">
        <f ca="1">IFERROR(IF($R3 = "","", OFFSET(Pokedex!$A$1, $R3, D$1, 1, 12)), "")</f>
        <v/>
      </c>
      <c r="E3" s="26">
        <v>75</v>
      </c>
      <c r="F3" s="26">
        <v>35</v>
      </c>
      <c r="G3" s="26">
        <v>70</v>
      </c>
      <c r="H3" s="26">
        <v>30</v>
      </c>
      <c r="I3" s="26">
        <v>40</v>
      </c>
      <c r="J3" s="26">
        <v>300</v>
      </c>
      <c r="K3" s="26" t="s">
        <v>65</v>
      </c>
      <c r="L3" s="26" t="s">
        <v>66</v>
      </c>
      <c r="M3" s="26" t="s">
        <v>68</v>
      </c>
      <c r="N3" s="26"/>
      <c r="O3" s="26" t="s">
        <v>161</v>
      </c>
      <c r="P3" s="26" t="str">
        <f>IFERROR(VLOOKUP($A3, Pokedex!$B$2:$BK1000, P$1, FALSE), "")</f>
        <v/>
      </c>
      <c r="Q3" s="26" t="str">
        <f>IFERROR(VLOOKUP($A3, Pokedex!$B$2:$BK1000, Q$1, FALSE), "")</f>
        <v/>
      </c>
      <c r="R3" s="188">
        <f>IFERROR(MATCH($A3,Pokedex!$A$2:$A1000,0), "")</f>
        <v>90</v>
      </c>
      <c r="S3" s="182"/>
      <c r="T3" s="182"/>
      <c r="U3" s="182"/>
      <c r="V3" s="182"/>
      <c r="W3" s="182"/>
      <c r="X3" s="182"/>
      <c r="Y3" s="182"/>
      <c r="Z3" s="182"/>
      <c r="AA3" s="182"/>
    </row>
    <row r="4" spans="1:27" ht="12.75" customHeight="1">
      <c r="A4" s="186">
        <v>169</v>
      </c>
      <c r="B4" s="26" t="str">
        <f ca="1">IFERROR(IF($R4 = "","", OFFSET(Pokedex!$A$1, $R4, B$1, 1, 2)), "")</f>
        <v>Crobat</v>
      </c>
      <c r="C4" s="31" t="s">
        <v>559</v>
      </c>
      <c r="D4" s="31" t="str">
        <f ca="1">IFERROR(IF($R4 = "","", OFFSET(Pokedex!$A$1, $R4, D$1, 1, 12)), "")</f>
        <v/>
      </c>
      <c r="E4" s="31">
        <v>90</v>
      </c>
      <c r="F4" s="31">
        <v>80</v>
      </c>
      <c r="G4" s="31">
        <v>70</v>
      </c>
      <c r="H4" s="31">
        <v>80</v>
      </c>
      <c r="I4" s="31">
        <v>130</v>
      </c>
      <c r="J4" s="31">
        <v>535</v>
      </c>
      <c r="K4" s="31" t="s">
        <v>66</v>
      </c>
      <c r="L4" s="31" t="s">
        <v>95</v>
      </c>
      <c r="M4" s="31" t="s">
        <v>234</v>
      </c>
      <c r="N4" s="31"/>
      <c r="O4" s="31" t="s">
        <v>235</v>
      </c>
      <c r="P4" s="26">
        <f t="array" ref="P4">IF(IFERROR(INDEX(Pokedex!$A$2:$BK$2133,MATCH($C4,Pokedex!$B$2:$B$2133,0),P$1),1)=0,"",IFERROR(INDEX(Pokedex!$A$2:$BK$2133,MATCH($C4,Pokedex!$B$2:$B$2133,0),P$1),""))</f>
        <v>90</v>
      </c>
      <c r="Q4" s="26" t="str">
        <f t="array" ref="Q4">IF(IFERROR(INDEX(Pokedex!$A$2:$BK$2133,MATCH($C4,Pokedex!$B$2:$B$2133,0),Q$1),1)=0,"",IFERROR(INDEX(Pokedex!$A$2:$BK$2133,MATCH($C4,Pokedex!$B$2:$B$2133,0),Q$1),""))</f>
        <v/>
      </c>
      <c r="R4" s="188">
        <f>IFERROR(MATCH($A4,Pokedex!$A$2:$A1000,0), "")</f>
        <v>221</v>
      </c>
      <c r="S4" s="182"/>
      <c r="T4" s="182"/>
      <c r="U4" s="182"/>
      <c r="V4" s="182"/>
      <c r="W4" s="182"/>
      <c r="X4" s="182"/>
      <c r="Y4" s="182"/>
      <c r="Z4" s="182"/>
      <c r="AA4" s="182"/>
    </row>
    <row r="5" spans="1:27" ht="12.75" customHeight="1">
      <c r="A5" s="186">
        <v>420</v>
      </c>
      <c r="B5" s="26" t="str">
        <f ca="1">IFERROR(IF($R5 = "","", OFFSET(Pokedex!$A$1, $R5, B$1, 1, 2)), "")</f>
        <v>Cherubi</v>
      </c>
      <c r="C5" s="31" t="s">
        <v>939</v>
      </c>
      <c r="D5" s="31" t="str">
        <f ca="1">IFERROR(IF($R5 = "","", OFFSET(Pokedex!$A$1, $R5, D$1, 1, 12)), "")</f>
        <v/>
      </c>
      <c r="E5" s="26">
        <v>35</v>
      </c>
      <c r="F5" s="26">
        <v>45</v>
      </c>
      <c r="G5" s="26">
        <v>62</v>
      </c>
      <c r="H5" s="26">
        <v>53</v>
      </c>
      <c r="I5" s="26">
        <v>35</v>
      </c>
      <c r="J5" s="26">
        <v>275</v>
      </c>
      <c r="K5" s="26" t="s">
        <v>65</v>
      </c>
      <c r="L5" s="26"/>
      <c r="M5" s="26" t="s">
        <v>68</v>
      </c>
      <c r="N5" s="26"/>
      <c r="O5" s="26"/>
      <c r="P5" s="26">
        <f t="array" ref="P5">IF(IFERROR(INDEX(Pokedex!$A$2:$BK$2133,MATCH($C5,Pokedex!$B$2:$B$2133,0),P$1),1)=0,"",IFERROR(INDEX(Pokedex!$A$2:$BK$2133,MATCH($C5,Pokedex!$B$2:$B$2133,0),P$1),""))</f>
        <v>190</v>
      </c>
      <c r="Q5" s="26" t="str">
        <f t="array" ref="Q5">IF(IFERROR(INDEX(Pokedex!$A$2:$BK$2133,MATCH($C5,Pokedex!$B$2:$B$2133,0),Q$1),1)=0,"",IFERROR(INDEX(Pokedex!$A$2:$BK$2133,MATCH($C5,Pokedex!$B$2:$B$2133,0),Q$1),""))</f>
        <v>Grass</v>
      </c>
      <c r="R5" s="188">
        <f>IFERROR(MATCH($A5,Pokedex!$A$2:$A1000,0), "")</f>
        <v>517</v>
      </c>
      <c r="S5" s="182"/>
      <c r="T5" s="182"/>
      <c r="U5" s="182"/>
      <c r="V5" s="182"/>
      <c r="W5" s="182"/>
      <c r="X5" s="182"/>
      <c r="Y5" s="182"/>
      <c r="Z5" s="182"/>
      <c r="AA5" s="182"/>
    </row>
    <row r="6" spans="1:27" ht="12.75" customHeight="1">
      <c r="A6" s="186">
        <v>690</v>
      </c>
      <c r="B6" s="26" t="str">
        <f ca="1">IFERROR(IF($R6 = "","", OFFSET(Pokedex!$A$1, $R6, B$1, 1, 2)), "")</f>
        <v>Skrelp</v>
      </c>
      <c r="C6" s="31" t="s">
        <v>1334</v>
      </c>
      <c r="D6" s="31" t="str">
        <f ca="1">IFERROR(IF($R6 = "","", OFFSET(Pokedex!$A$1, $R6, D$1, 1, 12)), "")</f>
        <v/>
      </c>
      <c r="E6" s="26">
        <v>60</v>
      </c>
      <c r="F6" s="26">
        <v>60</v>
      </c>
      <c r="G6" s="26">
        <v>60</v>
      </c>
      <c r="H6" s="26">
        <v>60</v>
      </c>
      <c r="I6" s="26">
        <v>30</v>
      </c>
      <c r="J6" s="26">
        <v>320</v>
      </c>
      <c r="K6" s="26" t="s">
        <v>66</v>
      </c>
      <c r="L6" s="26" t="s">
        <v>103</v>
      </c>
      <c r="M6" s="26" t="s">
        <v>199</v>
      </c>
      <c r="N6" s="26" t="s">
        <v>376</v>
      </c>
      <c r="O6" s="26" t="s">
        <v>138</v>
      </c>
      <c r="P6" s="26">
        <f t="array" ref="P6">IF(IFERROR(INDEX(Pokedex!$A$2:$BK$2133,MATCH($C6,Pokedex!$B$2:$B$2133,0),P$1),1)=0,"",IFERROR(INDEX(Pokedex!$A$2:$BK$2133,MATCH($C6,Pokedex!$B$2:$B$2133,0),P$1),""))</f>
        <v>225</v>
      </c>
      <c r="Q6" s="26" t="str">
        <f t="array" ref="Q6">IF(IFERROR(INDEX(Pokedex!$A$2:$BK$2133,MATCH($C6,Pokedex!$B$2:$B$2133,0),Q$1),1)=0,"",IFERROR(INDEX(Pokedex!$A$2:$BK$2133,MATCH($C6,Pokedex!$B$2:$B$2133,0),Q$1),""))</f>
        <v>Dragon</v>
      </c>
      <c r="R6" s="188">
        <f>IFERROR(MATCH($A6,Pokedex!$A$2:$A1000,0), "")</f>
        <v>838</v>
      </c>
      <c r="S6" s="182"/>
      <c r="T6" s="182"/>
      <c r="U6" s="182"/>
      <c r="V6" s="182"/>
      <c r="W6" s="182"/>
      <c r="X6" s="182"/>
      <c r="Y6" s="182"/>
      <c r="Z6" s="182"/>
      <c r="AA6" s="182"/>
    </row>
    <row r="7" spans="1:27" ht="12.75" customHeight="1">
      <c r="A7" s="186"/>
      <c r="B7" s="26" t="str">
        <f ca="1">IFERROR(IF($R7 = "","", OFFSET(Pokedex!$A$1, $R7, B$1, 1, 2)), "")</f>
        <v/>
      </c>
      <c r="C7" s="31"/>
      <c r="D7" s="31" t="str">
        <f ca="1">IFERROR(IF($R7 = "","", OFFSET(Pokedex!$A$1, $R7, D$1, 1, 12)), "")</f>
        <v/>
      </c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 t="str">
        <f t="array" ref="P7">IF(IFERROR(INDEX(Pokedex!$A$2:$BK$2133,MATCH($C7,Pokedex!$B$2:$B$2133,0),P$1),1)=0,"",IFERROR(INDEX(Pokedex!$A$2:$BK$2133,MATCH($C7,Pokedex!$B$2:$B$2133,0),P$1),""))</f>
        <v/>
      </c>
      <c r="Q7" s="26" t="str">
        <f t="array" ref="Q7">IF(IFERROR(INDEX(Pokedex!$A$2:$BK$2133,MATCH($C7,Pokedex!$B$2:$B$2133,0),Q$1),1)=0,"",IFERROR(INDEX(Pokedex!$A$2:$BK$2133,MATCH($C7,Pokedex!$B$2:$B$2133,0),Q$1),""))</f>
        <v/>
      </c>
      <c r="R7" s="188" t="str">
        <f>IFERROR(MATCH($A7,Pokedex!$A$2:$A1000,0), "")</f>
        <v/>
      </c>
      <c r="S7" s="182"/>
      <c r="T7" s="182"/>
      <c r="U7" s="182"/>
      <c r="V7" s="182"/>
      <c r="W7" s="182"/>
      <c r="X7" s="182"/>
      <c r="Y7" s="182"/>
      <c r="Z7" s="182"/>
      <c r="AA7" s="182"/>
    </row>
    <row r="8" spans="1:27" ht="12.75" customHeight="1">
      <c r="A8" s="186"/>
      <c r="B8" s="26" t="str">
        <f ca="1">IFERROR(IF($R8 = "","", OFFSET(Pokedex!$A$1, $R8, B$1, 1, 2)), "")</f>
        <v/>
      </c>
      <c r="C8" s="31"/>
      <c r="D8" s="31" t="str">
        <f ca="1">IFERROR(IF($R8 = "","", OFFSET(Pokedex!$A$1, $R8, D$1, 1, 12)), "")</f>
        <v/>
      </c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 t="str">
        <f t="array" ref="P8">IF(IFERROR(INDEX(Pokedex!$A$2:$BK$2133,MATCH($C8,Pokedex!$B$2:$B$2133,0),P$1),1)=0,"",IFERROR(INDEX(Pokedex!$A$2:$BK$2133,MATCH($C8,Pokedex!$B$2:$B$2133,0),P$1),""))</f>
        <v/>
      </c>
      <c r="Q8" s="26" t="str">
        <f t="array" ref="Q8">IF(IFERROR(INDEX(Pokedex!$A$2:$BK$2133,MATCH($C8,Pokedex!$B$2:$B$2133,0),Q$1),1)=0,"",IFERROR(INDEX(Pokedex!$A$2:$BK$2133,MATCH($C8,Pokedex!$B$2:$B$2133,0),Q$1),""))</f>
        <v/>
      </c>
      <c r="R8" s="188" t="str">
        <f>IFERROR(MATCH($A8,Pokedex!$A$2:$A1000,0), "")</f>
        <v/>
      </c>
      <c r="S8" s="182"/>
      <c r="T8" s="182"/>
      <c r="U8" s="182"/>
      <c r="V8" s="182"/>
      <c r="W8" s="182"/>
      <c r="X8" s="182"/>
      <c r="Y8" s="182"/>
      <c r="Z8" s="182"/>
      <c r="AA8" s="182"/>
    </row>
    <row r="9" spans="1:27" ht="12.75" customHeight="1">
      <c r="A9" s="186"/>
      <c r="B9" s="26" t="str">
        <f ca="1">IFERROR(IF($R9 = "","", OFFSET(Pokedex!$A$1, $R9, B$1, 1, 2)), "")</f>
        <v/>
      </c>
      <c r="C9" s="31"/>
      <c r="D9" s="31" t="str">
        <f ca="1">IFERROR(IF($R9 = "","", OFFSET(Pokedex!$A$1, $R9, D$1, 1, 12)), "")</f>
        <v/>
      </c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 t="str">
        <f t="array" ref="P9">IF(IFERROR(INDEX(Pokedex!$A$2:$BK$2133,MATCH($C9,Pokedex!$B$2:$B$2133,0),P$1),1)=0,"",IFERROR(INDEX(Pokedex!$A$2:$BK$2133,MATCH($C9,Pokedex!$B$2:$B$2133,0),P$1),""))</f>
        <v/>
      </c>
      <c r="Q9" s="26" t="str">
        <f t="array" ref="Q9">IF(IFERROR(INDEX(Pokedex!$A$2:$BK$2133,MATCH($C9,Pokedex!$B$2:$B$2133,0),Q$1),1)=0,"",IFERROR(INDEX(Pokedex!$A$2:$BK$2133,MATCH($C9,Pokedex!$B$2:$B$2133,0),Q$1),""))</f>
        <v/>
      </c>
      <c r="R9" s="188" t="str">
        <f>IFERROR(MATCH($A9,Pokedex!$A$2:$A1000,0), "")</f>
        <v/>
      </c>
      <c r="S9" s="182"/>
      <c r="T9" s="182"/>
      <c r="U9" s="182"/>
      <c r="V9" s="182"/>
      <c r="W9" s="182"/>
      <c r="X9" s="182"/>
      <c r="Y9" s="182"/>
      <c r="Z9" s="182"/>
      <c r="AA9" s="182"/>
    </row>
    <row r="10" spans="1:27" ht="12.75" customHeight="1">
      <c r="A10" s="186"/>
      <c r="B10" s="26" t="str">
        <f ca="1">IFERROR(IF($R10 = "","", OFFSET(Pokedex!$A$1, $R10, B$1, 1, 2)), "")</f>
        <v/>
      </c>
      <c r="C10" s="31"/>
      <c r="D10" s="31" t="str">
        <f ca="1">IFERROR(IF($R10 = "","", OFFSET(Pokedex!$A$1, $R10, D$1, 1, 12)), "")</f>
        <v/>
      </c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 t="str">
        <f t="array" ref="P10">IF(IFERROR(INDEX(Pokedex!$A$2:$BK$2133,MATCH($C10,Pokedex!$B$2:$B$2133,0),P$1),1)=0,"",IFERROR(INDEX(Pokedex!$A$2:$BK$2133,MATCH($C10,Pokedex!$B$2:$B$2133,0),P$1),""))</f>
        <v/>
      </c>
      <c r="Q10" s="26" t="str">
        <f t="array" ref="Q10">IF(IFERROR(INDEX(Pokedex!$A$2:$BK$2133,MATCH($C10,Pokedex!$B$2:$B$2133,0),Q$1),1)=0,"",IFERROR(INDEX(Pokedex!$A$2:$BK$2133,MATCH($C10,Pokedex!$B$2:$B$2133,0),Q$1),""))</f>
        <v/>
      </c>
      <c r="R10" s="188" t="str">
        <f>IFERROR(MATCH($A10,Pokedex!$A$2:$A1000,0), "")</f>
        <v/>
      </c>
      <c r="S10" s="182"/>
      <c r="T10" s="182"/>
      <c r="U10" s="182"/>
      <c r="V10" s="182"/>
      <c r="W10" s="182"/>
      <c r="X10" s="182"/>
      <c r="Y10" s="182"/>
      <c r="Z10" s="182"/>
      <c r="AA10" s="182"/>
    </row>
    <row r="11" spans="1:27" ht="12.75" customHeight="1">
      <c r="A11" s="186"/>
      <c r="B11" s="26" t="str">
        <f ca="1">IFERROR(IF($R11 = "","", OFFSET(Pokedex!$A$1, $R11, B$1, 1, 2)), "")</f>
        <v/>
      </c>
      <c r="C11" s="31"/>
      <c r="D11" s="31" t="str">
        <f ca="1">IFERROR(IF($R11 = "","", OFFSET(Pokedex!$A$1, $R11, D$1, 1, 12)), "")</f>
        <v/>
      </c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 t="str">
        <f t="array" ref="P11">IF(IFERROR(INDEX(Pokedex!$A$2:$BK$2133,MATCH($C11,Pokedex!$B$2:$B$2133,0),P$1),1)=0,"",IFERROR(INDEX(Pokedex!$A$2:$BK$2133,MATCH($C11,Pokedex!$B$2:$B$2133,0),P$1),""))</f>
        <v/>
      </c>
      <c r="Q11" s="26" t="str">
        <f t="array" ref="Q11">IF(IFERROR(INDEX(Pokedex!$A$2:$BK$2133,MATCH($C11,Pokedex!$B$2:$B$2133,0),Q$1),1)=0,"",IFERROR(INDEX(Pokedex!$A$2:$BK$2133,MATCH($C11,Pokedex!$B$2:$B$2133,0),Q$1),""))</f>
        <v/>
      </c>
      <c r="R11" s="188" t="str">
        <f>IFERROR(MATCH($A11,Pokedex!$A$2:$A1000,0), "")</f>
        <v/>
      </c>
      <c r="S11" s="182"/>
      <c r="T11" s="182"/>
      <c r="U11" s="182"/>
      <c r="V11" s="182"/>
      <c r="W11" s="182"/>
      <c r="X11" s="182"/>
      <c r="Y11" s="182"/>
      <c r="Z11" s="182"/>
      <c r="AA11" s="182"/>
    </row>
    <row r="12" spans="1:27" ht="12.75" customHeight="1">
      <c r="A12" s="190"/>
      <c r="B12" s="26" t="str">
        <f ca="1">IFERROR(IF($R12 = "","", OFFSET(Pokedex!$A$1, $R12, B$1, 1, 2)), "")</f>
        <v/>
      </c>
      <c r="C12" s="31"/>
      <c r="D12" s="31" t="str">
        <f ca="1">IFERROR(IF($R12 = "","", OFFSET(Pokedex!$A$1, $R12, D$1, 1, 12)), "")</f>
        <v/>
      </c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 t="str">
        <f t="array" ref="P12">IF(IFERROR(INDEX(Pokedex!$A$2:$BK$2133,MATCH($C12,Pokedex!$B$2:$B$2133,0),P$1),1)=0,"",IFERROR(INDEX(Pokedex!$A$2:$BK$2133,MATCH($C12,Pokedex!$B$2:$B$2133,0),P$1),""))</f>
        <v/>
      </c>
      <c r="Q12" s="26" t="str">
        <f t="array" ref="Q12">IF(IFERROR(INDEX(Pokedex!$A$2:$BK$2133,MATCH($C12,Pokedex!$B$2:$B$2133,0),Q$1),1)=0,"",IFERROR(INDEX(Pokedex!$A$2:$BK$2133,MATCH($C12,Pokedex!$B$2:$B$2133,0),Q$1),""))</f>
        <v/>
      </c>
      <c r="R12" s="188" t="str">
        <f>IFERROR(MATCH($A12,Pokedex!$A$2:$A1000,0), "")</f>
        <v/>
      </c>
      <c r="S12" s="182"/>
      <c r="T12" s="182"/>
      <c r="U12" s="182"/>
      <c r="V12" s="182"/>
      <c r="W12" s="182"/>
      <c r="X12" s="182"/>
      <c r="Y12" s="182"/>
      <c r="Z12" s="182"/>
      <c r="AA12" s="182"/>
    </row>
    <row r="13" spans="1:27" ht="12.75" customHeight="1">
      <c r="A13" s="190"/>
      <c r="B13" s="26" t="str">
        <f ca="1">IFERROR(IF($R13 = "","", OFFSET(Pokedex!$A$1, $R13, B$1, 1, 2)), "")</f>
        <v/>
      </c>
      <c r="C13" s="31"/>
      <c r="D13" s="31" t="str">
        <f ca="1">IFERROR(IF($R13 = "","", OFFSET(Pokedex!$A$1, $R13, D$1, 1, 12)), "")</f>
        <v/>
      </c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 t="str">
        <f t="array" ref="P13">IF(IFERROR(INDEX(Pokedex!$A$2:$BK$2133,MATCH($C13,Pokedex!$B$2:$B$2133,0),P$1),1)=0,"",IFERROR(INDEX(Pokedex!$A$2:$BK$2133,MATCH($C13,Pokedex!$B$2:$B$2133,0),P$1),""))</f>
        <v/>
      </c>
      <c r="Q13" s="26" t="str">
        <f t="array" ref="Q13">IF(IFERROR(INDEX(Pokedex!$A$2:$BK$2133,MATCH($C13,Pokedex!$B$2:$B$2133,0),Q$1),1)=0,"",IFERROR(INDEX(Pokedex!$A$2:$BK$2133,MATCH($C13,Pokedex!$B$2:$B$2133,0),Q$1),""))</f>
        <v/>
      </c>
      <c r="R13" s="188" t="str">
        <f>IFERROR(MATCH($A13,Pokedex!$A$2:$A1000,0), "")</f>
        <v/>
      </c>
      <c r="S13" s="182"/>
      <c r="T13" s="182"/>
      <c r="U13" s="182"/>
      <c r="V13" s="182"/>
      <c r="W13" s="182"/>
      <c r="X13" s="182"/>
      <c r="Y13" s="182"/>
      <c r="Z13" s="182"/>
      <c r="AA13" s="182"/>
    </row>
    <row r="14" spans="1:27" ht="12.75" customHeight="1">
      <c r="A14" s="190"/>
      <c r="B14" s="26" t="str">
        <f ca="1">IFERROR(IF($R14 = "","", OFFSET(Pokedex!$A$1, $R14, B$1, 1, 2)), "")</f>
        <v/>
      </c>
      <c r="C14" s="31"/>
      <c r="D14" s="31" t="str">
        <f ca="1">IFERROR(IF($R14 = "","", OFFSET(Pokedex!$A$1, $R14, D$1, 1, 12)), "")</f>
        <v/>
      </c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 t="str">
        <f t="array" ref="P14">IF(IFERROR(INDEX(Pokedex!$A$2:$BK$2133,MATCH($C14,Pokedex!$B$2:$B$2133,0),P$1),1)=0,"",IFERROR(INDEX(Pokedex!$A$2:$BK$2133,MATCH($C14,Pokedex!$B$2:$B$2133,0),P$1),""))</f>
        <v/>
      </c>
      <c r="Q14" s="26" t="str">
        <f t="array" ref="Q14">IF(IFERROR(INDEX(Pokedex!$A$2:$BK$2133,MATCH($C14,Pokedex!$B$2:$B$2133,0),Q$1),1)=0,"",IFERROR(INDEX(Pokedex!$A$2:$BK$2133,MATCH($C14,Pokedex!$B$2:$B$2133,0),Q$1),""))</f>
        <v/>
      </c>
      <c r="R14" s="188" t="str">
        <f>IFERROR(MATCH($A14,Pokedex!$A$2:$A1000,0), "")</f>
        <v/>
      </c>
      <c r="S14" s="182"/>
      <c r="T14" s="182"/>
      <c r="U14" s="182"/>
      <c r="V14" s="182"/>
      <c r="W14" s="182"/>
      <c r="X14" s="182"/>
      <c r="Y14" s="182"/>
      <c r="Z14" s="182"/>
      <c r="AA14" s="182"/>
    </row>
    <row r="15" spans="1:27" ht="12.75" customHeight="1">
      <c r="A15" s="190"/>
      <c r="B15" s="26" t="str">
        <f ca="1">IFERROR(IF($R15 = "","", OFFSET(Pokedex!$A$1, $R15, B$1, 1, 2)), "")</f>
        <v/>
      </c>
      <c r="C15" s="31"/>
      <c r="D15" s="31" t="str">
        <f ca="1">IFERROR(IF($R15 = "","", OFFSET(Pokedex!$A$1, $R15, D$1, 1, 12)), "")</f>
        <v/>
      </c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 t="str">
        <f t="array" ref="P15">IF(IFERROR(INDEX(Pokedex!$A$2:$BK$2133,MATCH($C15,Pokedex!$B$2:$B$2133,0),P$1),1)=0,"",IFERROR(INDEX(Pokedex!$A$2:$BK$2133,MATCH($C15,Pokedex!$B$2:$B$2133,0),P$1),""))</f>
        <v/>
      </c>
      <c r="Q15" s="26" t="str">
        <f t="array" ref="Q15">IF(IFERROR(INDEX(Pokedex!$A$2:$BK$2133,MATCH($C15,Pokedex!$B$2:$B$2133,0),Q$1),1)=0,"",IFERROR(INDEX(Pokedex!$A$2:$BK$2133,MATCH($C15,Pokedex!$B$2:$B$2133,0),Q$1),""))</f>
        <v/>
      </c>
      <c r="R15" s="188" t="str">
        <f>IFERROR(MATCH($A15,Pokedex!$A$2:$A1000,0), "")</f>
        <v/>
      </c>
      <c r="S15" s="182"/>
      <c r="T15" s="182"/>
      <c r="U15" s="182"/>
      <c r="V15" s="182"/>
      <c r="W15" s="182"/>
      <c r="X15" s="182"/>
      <c r="Y15" s="182"/>
      <c r="Z15" s="182"/>
      <c r="AA15" s="182"/>
    </row>
    <row r="16" spans="1:27" ht="12.75" customHeight="1">
      <c r="A16" s="190"/>
      <c r="B16" s="26" t="str">
        <f ca="1">IFERROR(IF($R16 = "","", OFFSET(Pokedex!$A$1, $R16, B$1, 1, 2)), "")</f>
        <v/>
      </c>
      <c r="C16" s="31"/>
      <c r="D16" s="31" t="str">
        <f ca="1">IFERROR(IF($R16 = "","", OFFSET(Pokedex!$A$1, $R16, D$1, 1, 12)), "")</f>
        <v/>
      </c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 t="str">
        <f t="array" ref="P16">IF(IFERROR(INDEX(Pokedex!$A$2:$BK$2133,MATCH($C16,Pokedex!$B$2:$B$2133,0),P$1),1)=0,"",IFERROR(INDEX(Pokedex!$A$2:$BK$2133,MATCH($C16,Pokedex!$B$2:$B$2133,0),P$1),""))</f>
        <v/>
      </c>
      <c r="Q16" s="26" t="str">
        <f t="array" ref="Q16">IF(IFERROR(INDEX(Pokedex!$A$2:$BK$2133,MATCH($C16,Pokedex!$B$2:$B$2133,0),Q$1),1)=0,"",IFERROR(INDEX(Pokedex!$A$2:$BK$2133,MATCH($C16,Pokedex!$B$2:$B$2133,0),Q$1),""))</f>
        <v/>
      </c>
      <c r="R16" s="188" t="str">
        <f>IFERROR(MATCH($A16,Pokedex!$A$2:$A1000,0), "")</f>
        <v/>
      </c>
      <c r="S16" s="182"/>
      <c r="T16" s="182"/>
      <c r="U16" s="182"/>
      <c r="V16" s="182"/>
      <c r="W16" s="182"/>
      <c r="X16" s="182"/>
      <c r="Y16" s="182"/>
      <c r="Z16" s="182"/>
      <c r="AA16" s="182"/>
    </row>
    <row r="17" spans="1:27" ht="12.75" customHeight="1">
      <c r="A17" s="190"/>
      <c r="B17" s="26" t="str">
        <f ca="1">IFERROR(IF($R17 = "","", OFFSET(Pokedex!$A$1, $R17, B$1, 1, 2)), "")</f>
        <v/>
      </c>
      <c r="C17" s="31"/>
      <c r="D17" s="31" t="str">
        <f ca="1">IFERROR(IF($R17 = "","", OFFSET(Pokedex!$A$1, $R17, D$1, 1, 12)), "")</f>
        <v/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 t="str">
        <f t="array" ref="P17">IF(IFERROR(INDEX(Pokedex!$A$2:$BK$2133,MATCH($C17,Pokedex!$B$2:$B$2133,0),P$1),1)=0,"",IFERROR(INDEX(Pokedex!$A$2:$BK$2133,MATCH($C17,Pokedex!$B$2:$B$2133,0),P$1),""))</f>
        <v/>
      </c>
      <c r="Q17" s="26" t="str">
        <f t="array" ref="Q17">IF(IFERROR(INDEX(Pokedex!$A$2:$BK$2133,MATCH($C17,Pokedex!$B$2:$B$2133,0),Q$1),1)=0,"",IFERROR(INDEX(Pokedex!$A$2:$BK$2133,MATCH($C17,Pokedex!$B$2:$B$2133,0),Q$1),""))</f>
        <v/>
      </c>
      <c r="R17" s="188" t="str">
        <f>IFERROR(MATCH($A17,Pokedex!$A$2:$A1000,0), "")</f>
        <v/>
      </c>
      <c r="S17" s="182"/>
      <c r="T17" s="182"/>
      <c r="U17" s="182"/>
      <c r="V17" s="182"/>
      <c r="W17" s="182"/>
      <c r="X17" s="182"/>
      <c r="Y17" s="182"/>
      <c r="Z17" s="182"/>
      <c r="AA17" s="182"/>
    </row>
    <row r="18" spans="1:27" ht="12.75" customHeight="1">
      <c r="A18" s="190"/>
      <c r="B18" s="26" t="str">
        <f ca="1">IFERROR(IF($R18 = "","", OFFSET(Pokedex!$A$1, $R18, B$1, 1, 2)), "")</f>
        <v/>
      </c>
      <c r="C18" s="31"/>
      <c r="D18" s="31" t="str">
        <f ca="1">IFERROR(IF($R18 = "","", OFFSET(Pokedex!$A$1, $R18, D$1, 1, 12)), "")</f>
        <v/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 t="str">
        <f t="array" ref="P18">IF(IFERROR(INDEX(Pokedex!$A$2:$BK$2133,MATCH($C18,Pokedex!$B$2:$B$2133,0),P$1),1)=0,"",IFERROR(INDEX(Pokedex!$A$2:$BK$2133,MATCH($C18,Pokedex!$B$2:$B$2133,0),P$1),""))</f>
        <v/>
      </c>
      <c r="Q18" s="26" t="str">
        <f t="array" ref="Q18">IF(IFERROR(INDEX(Pokedex!$A$2:$BK$2133,MATCH($C18,Pokedex!$B$2:$B$2133,0),Q$1),1)=0,"",IFERROR(INDEX(Pokedex!$A$2:$BK$2133,MATCH($C18,Pokedex!$B$2:$B$2133,0),Q$1),""))</f>
        <v/>
      </c>
      <c r="R18" s="188" t="str">
        <f>IFERROR(MATCH($A18,Pokedex!$A$2:$A1000,0), "")</f>
        <v/>
      </c>
      <c r="S18" s="182"/>
      <c r="T18" s="182"/>
      <c r="U18" s="182"/>
      <c r="V18" s="182"/>
      <c r="W18" s="182"/>
      <c r="X18" s="182"/>
      <c r="Y18" s="182"/>
      <c r="Z18" s="182"/>
      <c r="AA18" s="182"/>
    </row>
    <row r="19" spans="1:27" ht="12.75" customHeight="1">
      <c r="A19" s="190"/>
      <c r="B19" s="26" t="str">
        <f ca="1">IFERROR(IF($R19 = "","", OFFSET(Pokedex!$A$1, $R19, B$1, 1, 2)), "")</f>
        <v/>
      </c>
      <c r="C19" s="31"/>
      <c r="D19" s="31" t="str">
        <f ca="1">IFERROR(IF($R19 = "","", OFFSET(Pokedex!$A$1, $R19, D$1, 1, 12)), "")</f>
        <v/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 t="str">
        <f t="array" ref="P19">IF(IFERROR(INDEX(Pokedex!$A$2:$BK$2133,MATCH($C19,Pokedex!$B$2:$B$2133,0),P$1),1)=0,"",IFERROR(INDEX(Pokedex!$A$2:$BK$2133,MATCH($C19,Pokedex!$B$2:$B$2133,0),P$1),""))</f>
        <v/>
      </c>
      <c r="Q19" s="26" t="str">
        <f t="array" ref="Q19">IF(IFERROR(INDEX(Pokedex!$A$2:$BK$2133,MATCH($C19,Pokedex!$B$2:$B$2133,0),Q$1),1)=0,"",IFERROR(INDEX(Pokedex!$A$2:$BK$2133,MATCH($C19,Pokedex!$B$2:$B$2133,0),Q$1),""))</f>
        <v/>
      </c>
      <c r="R19" s="188" t="str">
        <f>IFERROR(MATCH($A19,Pokedex!$A$2:$A1000,0), "")</f>
        <v/>
      </c>
      <c r="S19" s="182"/>
      <c r="T19" s="182"/>
      <c r="U19" s="182"/>
      <c r="V19" s="182"/>
      <c r="W19" s="182"/>
      <c r="X19" s="182"/>
      <c r="Y19" s="182"/>
      <c r="Z19" s="182"/>
      <c r="AA19" s="182"/>
    </row>
    <row r="20" spans="1:27" ht="12.75" customHeight="1">
      <c r="A20" s="190"/>
      <c r="B20" s="26" t="str">
        <f ca="1">IFERROR(IF($R20 = "","", OFFSET(Pokedex!$A$1, $R20, B$1, 1, 2)), "")</f>
        <v/>
      </c>
      <c r="C20" s="31"/>
      <c r="D20" s="31" t="str">
        <f ca="1">IFERROR(IF($R20 = "","", OFFSET(Pokedex!$A$1, $R20, D$1, 1, 12)), "")</f>
        <v/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 t="str">
        <f t="array" ref="P20">IF(IFERROR(INDEX(Pokedex!$A$2:$BK$2133,MATCH($C20,Pokedex!$B$2:$B$2133,0),P$1),1)=0,"",IFERROR(INDEX(Pokedex!$A$2:$BK$2133,MATCH($C20,Pokedex!$B$2:$B$2133,0),P$1),""))</f>
        <v/>
      </c>
      <c r="Q20" s="26" t="str">
        <f t="array" ref="Q20">IF(IFERROR(INDEX(Pokedex!$A$2:$BK$2133,MATCH($C20,Pokedex!$B$2:$B$2133,0),Q$1),1)=0,"",IFERROR(INDEX(Pokedex!$A$2:$BK$2133,MATCH($C20,Pokedex!$B$2:$B$2133,0),Q$1),""))</f>
        <v/>
      </c>
      <c r="R20" s="188" t="str">
        <f>IFERROR(MATCH($A20,Pokedex!$A$2:$A1000,0), "")</f>
        <v/>
      </c>
      <c r="S20" s="182"/>
      <c r="T20" s="182"/>
      <c r="U20" s="182"/>
      <c r="V20" s="182"/>
      <c r="W20" s="182"/>
      <c r="X20" s="182"/>
      <c r="Y20" s="182"/>
      <c r="Z20" s="182"/>
      <c r="AA20" s="182"/>
    </row>
    <row r="21" spans="1:27" ht="12.75" customHeight="1">
      <c r="A21" s="190"/>
      <c r="B21" s="26" t="str">
        <f ca="1">IFERROR(IF($R21 = "","", OFFSET(Pokedex!$A$1, $R21, B$1, 1, 2)), "")</f>
        <v/>
      </c>
      <c r="C21" s="31"/>
      <c r="D21" s="31" t="str">
        <f ca="1">IFERROR(IF($R21 = "","", OFFSET(Pokedex!$A$1, $R21, D$1, 1, 12)), "")</f>
        <v/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 t="str">
        <f t="array" ref="P21">IF(IFERROR(INDEX(Pokedex!$A$2:$BK$2133,MATCH($C21,Pokedex!$B$2:$B$2133,0),P$1),1)=0,"",IFERROR(INDEX(Pokedex!$A$2:$BK$2133,MATCH($C21,Pokedex!$B$2:$B$2133,0),P$1),""))</f>
        <v/>
      </c>
      <c r="Q21" s="26" t="str">
        <f t="array" ref="Q21">IF(IFERROR(INDEX(Pokedex!$A$2:$BK$2133,MATCH($C21,Pokedex!$B$2:$B$2133,0),Q$1),1)=0,"",IFERROR(INDEX(Pokedex!$A$2:$BK$2133,MATCH($C21,Pokedex!$B$2:$B$2133,0),Q$1),""))</f>
        <v/>
      </c>
      <c r="R21" s="188" t="str">
        <f>IFERROR(MATCH($A21,Pokedex!$A$2:$A1000,0), "")</f>
        <v/>
      </c>
      <c r="S21" s="182"/>
      <c r="T21" s="182"/>
      <c r="U21" s="182"/>
      <c r="V21" s="182"/>
      <c r="W21" s="182"/>
      <c r="X21" s="182"/>
      <c r="Y21" s="182"/>
      <c r="Z21" s="182"/>
      <c r="AA21" s="182"/>
    </row>
    <row r="22" spans="1:27" ht="12.75" customHeight="1">
      <c r="A22" s="190"/>
      <c r="B22" s="26" t="str">
        <f ca="1">IFERROR(IF($R22 = "","", OFFSET(Pokedex!$A$1, $R22, B$1, 1, 2)), "")</f>
        <v/>
      </c>
      <c r="C22" s="31"/>
      <c r="D22" s="31" t="str">
        <f ca="1">IFERROR(IF($R22 = "","", OFFSET(Pokedex!$A$1, $R22, D$1, 1, 12)), "")</f>
        <v/>
      </c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 t="str">
        <f t="array" ref="P22">IF(IFERROR(INDEX(Pokedex!$A$2:$BK$2133,MATCH($C22,Pokedex!$B$2:$B$2133,0),P$1),1)=0,"",IFERROR(INDEX(Pokedex!$A$2:$BK$2133,MATCH($C22,Pokedex!$B$2:$B$2133,0),P$1),""))</f>
        <v/>
      </c>
      <c r="Q22" s="26" t="str">
        <f t="array" ref="Q22">IF(IFERROR(INDEX(Pokedex!$A$2:$BK$2133,MATCH($C22,Pokedex!$B$2:$B$2133,0),Q$1),1)=0,"",IFERROR(INDEX(Pokedex!$A$2:$BK$2133,MATCH($C22,Pokedex!$B$2:$B$2133,0),Q$1),""))</f>
        <v/>
      </c>
      <c r="R22" s="188" t="str">
        <f>IFERROR(MATCH($A22,Pokedex!$A$2:$A1000,0), "")</f>
        <v/>
      </c>
      <c r="S22" s="182"/>
      <c r="T22" s="182"/>
      <c r="U22" s="182"/>
      <c r="V22" s="182"/>
      <c r="W22" s="182"/>
      <c r="X22" s="182"/>
      <c r="Y22" s="182"/>
      <c r="Z22" s="182"/>
      <c r="AA22" s="182"/>
    </row>
    <row r="23" spans="1:27" ht="12.75" customHeight="1">
      <c r="A23" s="190"/>
      <c r="B23" s="26" t="str">
        <f ca="1">IFERROR(IF($R23 = "","", OFFSET(Pokedex!$A$1, $R23, B$1, 1, 2)), "")</f>
        <v/>
      </c>
      <c r="C23" s="31"/>
      <c r="D23" s="31" t="str">
        <f ca="1">IFERROR(IF($R23 = "","", OFFSET(Pokedex!$A$1, $R23, D$1, 1, 12)), "")</f>
        <v/>
      </c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 t="str">
        <f t="array" ref="P23">IF(IFERROR(INDEX(Pokedex!$A$2:$BK$2133,MATCH($C23,Pokedex!$B$2:$B$2133,0),P$1),1)=0,"",IFERROR(INDEX(Pokedex!$A$2:$BK$2133,MATCH($C23,Pokedex!$B$2:$B$2133,0),P$1),""))</f>
        <v/>
      </c>
      <c r="Q23" s="26" t="str">
        <f t="array" ref="Q23">IF(IFERROR(INDEX(Pokedex!$A$2:$BK$2133,MATCH($C23,Pokedex!$B$2:$B$2133,0),Q$1),1)=0,"",IFERROR(INDEX(Pokedex!$A$2:$BK$2133,MATCH($C23,Pokedex!$B$2:$B$2133,0),Q$1),""))</f>
        <v/>
      </c>
      <c r="R23" s="188" t="str">
        <f>IFERROR(MATCH($A23,Pokedex!$A$2:$A1000,0), "")</f>
        <v/>
      </c>
      <c r="S23" s="182"/>
      <c r="T23" s="182"/>
      <c r="U23" s="182"/>
      <c r="V23" s="182"/>
      <c r="W23" s="182"/>
      <c r="X23" s="182"/>
      <c r="Y23" s="182"/>
      <c r="Z23" s="182"/>
      <c r="AA23" s="182"/>
    </row>
    <row r="24" spans="1:27" ht="12.75" customHeight="1">
      <c r="A24" s="190"/>
      <c r="B24" s="26" t="str">
        <f ca="1">IFERROR(IF($R24 = "","", OFFSET(Pokedex!$A$1, $R24, B$1, 1, 2)), "")</f>
        <v/>
      </c>
      <c r="C24" s="31"/>
      <c r="D24" s="31" t="str">
        <f ca="1">IFERROR(IF($R24 = "","", OFFSET(Pokedex!$A$1, $R24, D$1, 1, 12)), "")</f>
        <v/>
      </c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 t="str">
        <f t="array" ref="P24">IF(IFERROR(INDEX(Pokedex!$A$2:$BK$2133,MATCH($C24,Pokedex!$B$2:$B$2133,0),P$1),1)=0,"",IFERROR(INDEX(Pokedex!$A$2:$BK$2133,MATCH($C24,Pokedex!$B$2:$B$2133,0),P$1),""))</f>
        <v/>
      </c>
      <c r="Q24" s="26" t="str">
        <f t="array" ref="Q24">IF(IFERROR(INDEX(Pokedex!$A$2:$BK$2133,MATCH($C24,Pokedex!$B$2:$B$2133,0),Q$1),1)=0,"",IFERROR(INDEX(Pokedex!$A$2:$BK$2133,MATCH($C24,Pokedex!$B$2:$B$2133,0),Q$1),""))</f>
        <v/>
      </c>
      <c r="R24" s="188" t="str">
        <f>IFERROR(MATCH($A24,Pokedex!$A$2:$A1000,0), "")</f>
        <v/>
      </c>
      <c r="S24" s="182"/>
      <c r="T24" s="182"/>
      <c r="U24" s="182"/>
      <c r="V24" s="182"/>
      <c r="W24" s="182"/>
      <c r="X24" s="182"/>
      <c r="Y24" s="182"/>
      <c r="Z24" s="182"/>
      <c r="AA24" s="182"/>
    </row>
    <row r="25" spans="1:27" ht="12.75" customHeight="1">
      <c r="A25" s="190"/>
      <c r="B25" s="26" t="str">
        <f ca="1">IFERROR(IF($R25 = "","", OFFSET(Pokedex!$A$1, $R25, B$1, 1, 2)), "")</f>
        <v/>
      </c>
      <c r="C25" s="31"/>
      <c r="D25" s="31" t="str">
        <f ca="1">IFERROR(IF($R25 = "","", OFFSET(Pokedex!$A$1, $R25, D$1, 1, 12)), "")</f>
        <v/>
      </c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 t="str">
        <f t="array" ref="P25">IF(IFERROR(INDEX(Pokedex!$A$2:$BK$2133,MATCH($C25,Pokedex!$B$2:$B$2133,0),P$1),1)=0,"",IFERROR(INDEX(Pokedex!$A$2:$BK$2133,MATCH($C25,Pokedex!$B$2:$B$2133,0),P$1),""))</f>
        <v/>
      </c>
      <c r="Q25" s="26" t="str">
        <f t="array" ref="Q25">IF(IFERROR(INDEX(Pokedex!$A$2:$BK$2133,MATCH($C25,Pokedex!$B$2:$B$2133,0),Q$1),1)=0,"",IFERROR(INDEX(Pokedex!$A$2:$BK$2133,MATCH($C25,Pokedex!$B$2:$B$2133,0),Q$1),""))</f>
        <v/>
      </c>
      <c r="R25" s="188" t="str">
        <f>IFERROR(MATCH($A25,Pokedex!$A$2:$A1000,0), "")</f>
        <v/>
      </c>
      <c r="S25" s="182"/>
      <c r="T25" s="182"/>
      <c r="U25" s="182"/>
      <c r="V25" s="182"/>
      <c r="W25" s="182"/>
      <c r="X25" s="182"/>
      <c r="Y25" s="182"/>
      <c r="Z25" s="182"/>
      <c r="AA25" s="182"/>
    </row>
    <row r="26" spans="1:27" ht="12.75" customHeight="1">
      <c r="A26" s="190"/>
      <c r="B26" s="26" t="str">
        <f ca="1">IFERROR(IF($R26 = "","", OFFSET(Pokedex!$A$1, $R26, B$1, 1, 2)), "")</f>
        <v/>
      </c>
      <c r="C26" s="31"/>
      <c r="D26" s="31" t="str">
        <f ca="1">IFERROR(IF($R26 = "","", OFFSET(Pokedex!$A$1, $R26, D$1, 1, 12)), "")</f>
        <v/>
      </c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 t="str">
        <f t="array" ref="P26">IF(IFERROR(INDEX(Pokedex!$A$2:$BK$2133,MATCH($C26,Pokedex!$B$2:$B$2133,0),P$1),1)=0,"",IFERROR(INDEX(Pokedex!$A$2:$BK$2133,MATCH($C26,Pokedex!$B$2:$B$2133,0),P$1),""))</f>
        <v/>
      </c>
      <c r="Q26" s="26" t="str">
        <f t="array" ref="Q26">IF(IFERROR(INDEX(Pokedex!$A$2:$BK$2133,MATCH($C26,Pokedex!$B$2:$B$2133,0),Q$1),1)=0,"",IFERROR(INDEX(Pokedex!$A$2:$BK$2133,MATCH($C26,Pokedex!$B$2:$B$2133,0),Q$1),""))</f>
        <v/>
      </c>
      <c r="R26" s="188" t="str">
        <f>IFERROR(MATCH($A26,Pokedex!$A$2:$A1000,0), "")</f>
        <v/>
      </c>
      <c r="S26" s="182"/>
      <c r="T26" s="182"/>
      <c r="U26" s="182"/>
      <c r="V26" s="182"/>
      <c r="W26" s="182"/>
      <c r="X26" s="182"/>
      <c r="Y26" s="182"/>
      <c r="Z26" s="182"/>
      <c r="AA26" s="182"/>
    </row>
    <row r="27" spans="1:27" ht="12.75" customHeight="1">
      <c r="A27" s="190"/>
      <c r="B27" s="26" t="str">
        <f ca="1">IFERROR(IF($R27 = "","", OFFSET(Pokedex!$A$1, $R27, B$1, 1, 2)), "")</f>
        <v/>
      </c>
      <c r="C27" s="31"/>
      <c r="D27" s="31" t="str">
        <f ca="1">IFERROR(IF($R27 = "","", OFFSET(Pokedex!$A$1, $R27, D$1, 1, 12)), "")</f>
        <v/>
      </c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 t="str">
        <f t="array" ref="P27">IF(IFERROR(INDEX(Pokedex!$A$2:$BK$2133,MATCH($C27,Pokedex!$B$2:$B$2133,0),P$1),1)=0,"",IFERROR(INDEX(Pokedex!$A$2:$BK$2133,MATCH($C27,Pokedex!$B$2:$B$2133,0),P$1),""))</f>
        <v/>
      </c>
      <c r="Q27" s="26" t="str">
        <f t="array" ref="Q27">IF(IFERROR(INDEX(Pokedex!$A$2:$BK$2133,MATCH($C27,Pokedex!$B$2:$B$2133,0),Q$1),1)=0,"",IFERROR(INDEX(Pokedex!$A$2:$BK$2133,MATCH($C27,Pokedex!$B$2:$B$2133,0),Q$1),""))</f>
        <v/>
      </c>
      <c r="R27" s="188" t="str">
        <f>IFERROR(MATCH($A27,Pokedex!$A$2:$A1000,0), "")</f>
        <v/>
      </c>
      <c r="S27" s="182"/>
      <c r="T27" s="182"/>
      <c r="U27" s="182"/>
      <c r="V27" s="182"/>
      <c r="W27" s="182"/>
      <c r="X27" s="182"/>
      <c r="Y27" s="182"/>
      <c r="Z27" s="182"/>
      <c r="AA27" s="182"/>
    </row>
    <row r="28" spans="1:27" ht="12.75" customHeight="1">
      <c r="A28" s="190"/>
      <c r="B28" s="26" t="str">
        <f ca="1">IFERROR(IF($R28 = "","", OFFSET(Pokedex!$A$1, $R28, B$1, 1, 2)), "")</f>
        <v/>
      </c>
      <c r="C28" s="31"/>
      <c r="D28" s="31" t="str">
        <f ca="1">IFERROR(IF($R28 = "","", OFFSET(Pokedex!$A$1, $R28, D$1, 1, 12)), "")</f>
        <v/>
      </c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 t="str">
        <f t="array" ref="P28">IF(IFERROR(INDEX(Pokedex!$A$2:$BK$2133,MATCH($C28,Pokedex!$B$2:$B$2133,0),P$1),1)=0,"",IFERROR(INDEX(Pokedex!$A$2:$BK$2133,MATCH($C28,Pokedex!$B$2:$B$2133,0),P$1),""))</f>
        <v/>
      </c>
      <c r="Q28" s="26" t="str">
        <f t="array" ref="Q28">IF(IFERROR(INDEX(Pokedex!$A$2:$BK$2133,MATCH($C28,Pokedex!$B$2:$B$2133,0),Q$1),1)=0,"",IFERROR(INDEX(Pokedex!$A$2:$BK$2133,MATCH($C28,Pokedex!$B$2:$B$2133,0),Q$1),""))</f>
        <v/>
      </c>
      <c r="R28" s="188" t="str">
        <f>IFERROR(MATCH($A28,Pokedex!$A$2:$A1000,0), "")</f>
        <v/>
      </c>
      <c r="S28" s="182"/>
      <c r="T28" s="182"/>
      <c r="U28" s="182"/>
      <c r="V28" s="182"/>
      <c r="W28" s="182"/>
      <c r="X28" s="182"/>
      <c r="Y28" s="182"/>
      <c r="Z28" s="182"/>
      <c r="AA28" s="182"/>
    </row>
    <row r="29" spans="1:27" ht="12.75" customHeight="1">
      <c r="A29" s="190"/>
      <c r="B29" s="26" t="str">
        <f ca="1">IFERROR(IF($R29 = "","", OFFSET(Pokedex!$A$1, $R29, B$1, 1, 2)), "")</f>
        <v/>
      </c>
      <c r="C29" s="31"/>
      <c r="D29" s="31" t="str">
        <f ca="1">IFERROR(IF($R29 = "","", OFFSET(Pokedex!$A$1, $R29, D$1, 1, 12)), "")</f>
        <v/>
      </c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 t="str">
        <f t="array" ref="P29">IF(IFERROR(INDEX(Pokedex!$A$2:$BK$2133,MATCH($C29,Pokedex!$B$2:$B$2133,0),P$1),1)=0,"",IFERROR(INDEX(Pokedex!$A$2:$BK$2133,MATCH($C29,Pokedex!$B$2:$B$2133,0),P$1),""))</f>
        <v/>
      </c>
      <c r="Q29" s="26" t="str">
        <f t="array" ref="Q29">IF(IFERROR(INDEX(Pokedex!$A$2:$BK$2133,MATCH($C29,Pokedex!$B$2:$B$2133,0),Q$1),1)=0,"",IFERROR(INDEX(Pokedex!$A$2:$BK$2133,MATCH($C29,Pokedex!$B$2:$B$2133,0),Q$1),""))</f>
        <v/>
      </c>
      <c r="R29" s="188" t="str">
        <f>IFERROR(MATCH($A29,Pokedex!$A$2:$A1000,0), "")</f>
        <v/>
      </c>
      <c r="S29" s="182"/>
      <c r="T29" s="182"/>
      <c r="U29" s="182"/>
      <c r="V29" s="182"/>
      <c r="W29" s="182"/>
      <c r="X29" s="182"/>
      <c r="Y29" s="182"/>
      <c r="Z29" s="182"/>
      <c r="AA29" s="182"/>
    </row>
    <row r="30" spans="1:27" ht="12.75" customHeight="1">
      <c r="A30" s="190"/>
      <c r="B30" s="26" t="str">
        <f ca="1">IFERROR(IF($R30 = "","", OFFSET(Pokedex!$A$1, $R30, B$1, 1, 2)), "")</f>
        <v/>
      </c>
      <c r="C30" s="31"/>
      <c r="D30" s="31" t="str">
        <f ca="1">IFERROR(IF($R30 = "","", OFFSET(Pokedex!$A$1, $R30, D$1, 1, 12)), "")</f>
        <v/>
      </c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 t="str">
        <f t="array" ref="P30">IF(IFERROR(INDEX(Pokedex!$A$2:$BK$2133,MATCH($C30,Pokedex!$B$2:$B$2133,0),P$1),1)=0,"",IFERROR(INDEX(Pokedex!$A$2:$BK$2133,MATCH($C30,Pokedex!$B$2:$B$2133,0),P$1),""))</f>
        <v/>
      </c>
      <c r="Q30" s="26" t="str">
        <f t="array" ref="Q30">IF(IFERROR(INDEX(Pokedex!$A$2:$BK$2133,MATCH($C30,Pokedex!$B$2:$B$2133,0),Q$1),1)=0,"",IFERROR(INDEX(Pokedex!$A$2:$BK$2133,MATCH($C30,Pokedex!$B$2:$B$2133,0),Q$1),""))</f>
        <v/>
      </c>
      <c r="R30" s="188" t="str">
        <f>IFERROR(MATCH($A30,Pokedex!$A$2:$A1000,0), "")</f>
        <v/>
      </c>
      <c r="S30" s="182"/>
      <c r="T30" s="182"/>
      <c r="U30" s="182"/>
      <c r="V30" s="182"/>
      <c r="W30" s="182"/>
      <c r="X30" s="182"/>
      <c r="Y30" s="182"/>
      <c r="Z30" s="182"/>
      <c r="AA30" s="182"/>
    </row>
    <row r="31" spans="1:27" ht="12.75" customHeight="1">
      <c r="A31" s="190"/>
      <c r="B31" s="26" t="str">
        <f ca="1">IFERROR(IF($R31 = "","", OFFSET(Pokedex!$A$1, $R31, B$1, 1, 2)), "")</f>
        <v/>
      </c>
      <c r="C31" s="31"/>
      <c r="D31" s="31" t="str">
        <f ca="1">IFERROR(IF($R31 = "","", OFFSET(Pokedex!$A$1, $R31, D$1, 1, 12)), "")</f>
        <v/>
      </c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 t="str">
        <f t="array" ref="P31">IF(IFERROR(INDEX(Pokedex!$A$2:$BK$2133,MATCH($C31,Pokedex!$B$2:$B$2133,0),P$1),1)=0,"",IFERROR(INDEX(Pokedex!$A$2:$BK$2133,MATCH($C31,Pokedex!$B$2:$B$2133,0),P$1),""))</f>
        <v/>
      </c>
      <c r="Q31" s="26" t="str">
        <f t="array" ref="Q31">IF(IFERROR(INDEX(Pokedex!$A$2:$BK$2133,MATCH($C31,Pokedex!$B$2:$B$2133,0),Q$1),1)=0,"",IFERROR(INDEX(Pokedex!$A$2:$BK$2133,MATCH($C31,Pokedex!$B$2:$B$2133,0),Q$1),""))</f>
        <v/>
      </c>
      <c r="R31" s="188" t="str">
        <f>IFERROR(MATCH($A31,Pokedex!$A$2:$A1000,0), "")</f>
        <v/>
      </c>
      <c r="S31" s="182"/>
      <c r="T31" s="182"/>
      <c r="U31" s="182"/>
      <c r="V31" s="182"/>
      <c r="W31" s="182"/>
      <c r="X31" s="182"/>
      <c r="Y31" s="182"/>
      <c r="Z31" s="182"/>
      <c r="AA31" s="182"/>
    </row>
    <row r="32" spans="1:27" ht="12.75" customHeight="1">
      <c r="A32" s="190"/>
      <c r="B32" s="26" t="str">
        <f ca="1">IFERROR(IF($R32 = "","", OFFSET(Pokedex!$A$1, $R32, B$1, 1, 2)), "")</f>
        <v/>
      </c>
      <c r="C32" s="31"/>
      <c r="D32" s="31" t="str">
        <f ca="1">IFERROR(IF($R32 = "","", OFFSET(Pokedex!$A$1, $R32, D$1, 1, 12)), "")</f>
        <v/>
      </c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 t="str">
        <f t="array" ref="P32">IF(IFERROR(INDEX(Pokedex!$A$2:$BK$2133,MATCH($C32,Pokedex!$B$2:$B$2133,0),P$1),1)=0,"",IFERROR(INDEX(Pokedex!$A$2:$BK$2133,MATCH($C32,Pokedex!$B$2:$B$2133,0),P$1),""))</f>
        <v/>
      </c>
      <c r="Q32" s="26" t="str">
        <f t="array" ref="Q32">IF(IFERROR(INDEX(Pokedex!$A$2:$BK$2133,MATCH($C32,Pokedex!$B$2:$B$2133,0),Q$1),1)=0,"",IFERROR(INDEX(Pokedex!$A$2:$BK$2133,MATCH($C32,Pokedex!$B$2:$B$2133,0),Q$1),""))</f>
        <v/>
      </c>
      <c r="R32" s="188" t="str">
        <f>IFERROR(MATCH($A32,Pokedex!$A$2:$A1000,0), "")</f>
        <v/>
      </c>
      <c r="S32" s="182"/>
      <c r="T32" s="182"/>
      <c r="U32" s="182"/>
      <c r="V32" s="182"/>
      <c r="W32" s="182"/>
      <c r="X32" s="182"/>
      <c r="Y32" s="182"/>
      <c r="Z32" s="182"/>
      <c r="AA32" s="182"/>
    </row>
    <row r="33" spans="1:27" ht="12.75" customHeight="1">
      <c r="A33" s="190"/>
      <c r="B33" s="26" t="str">
        <f ca="1">IFERROR(IF($R33 = "","", OFFSET(Pokedex!$A$1, $R33, B$1, 1, 2)), "")</f>
        <v/>
      </c>
      <c r="C33" s="31"/>
      <c r="D33" s="31" t="str">
        <f ca="1">IFERROR(IF($R33 = "","", OFFSET(Pokedex!$A$1, $R33, D$1, 1, 12)), "")</f>
        <v/>
      </c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 t="str">
        <f t="array" ref="P33">IF(IFERROR(INDEX(Pokedex!$A$2:$BK$2133,MATCH($C33,Pokedex!$B$2:$B$2133,0),P$1),1)=0,"",IFERROR(INDEX(Pokedex!$A$2:$BK$2133,MATCH($C33,Pokedex!$B$2:$B$2133,0),P$1),""))</f>
        <v/>
      </c>
      <c r="Q33" s="26" t="str">
        <f t="array" ref="Q33">IF(IFERROR(INDEX(Pokedex!$A$2:$BK$2133,MATCH($C33,Pokedex!$B$2:$B$2133,0),Q$1),1)=0,"",IFERROR(INDEX(Pokedex!$A$2:$BK$2133,MATCH($C33,Pokedex!$B$2:$B$2133,0),Q$1),""))</f>
        <v/>
      </c>
      <c r="R33" s="188" t="str">
        <f>IFERROR(MATCH($A33,Pokedex!$A$2:$A1000,0), "")</f>
        <v/>
      </c>
      <c r="S33" s="182"/>
      <c r="T33" s="182"/>
      <c r="U33" s="182"/>
      <c r="V33" s="182"/>
      <c r="W33" s="182"/>
      <c r="X33" s="182"/>
      <c r="Y33" s="182"/>
      <c r="Z33" s="182"/>
      <c r="AA33" s="182"/>
    </row>
    <row r="34" spans="1:27" ht="12.75" customHeight="1">
      <c r="A34" s="190"/>
      <c r="B34" s="26" t="str">
        <f ca="1">IFERROR(IF($R34 = "","", OFFSET(Pokedex!$A$1, $R34, B$1, 1, 2)), "")</f>
        <v/>
      </c>
      <c r="C34" s="31"/>
      <c r="D34" s="31" t="str">
        <f ca="1">IFERROR(IF($R34 = "","", OFFSET(Pokedex!$A$1, $R34, D$1, 1, 12)), "")</f>
        <v/>
      </c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 t="str">
        <f t="array" ref="P34">IF(IFERROR(INDEX(Pokedex!$A$2:$BK$2133,MATCH($C34,Pokedex!$B$2:$B$2133,0),P$1),1)=0,"",IFERROR(INDEX(Pokedex!$A$2:$BK$2133,MATCH($C34,Pokedex!$B$2:$B$2133,0),P$1),""))</f>
        <v/>
      </c>
      <c r="Q34" s="26" t="str">
        <f t="array" ref="Q34">IF(IFERROR(INDEX(Pokedex!$A$2:$BK$2133,MATCH($C34,Pokedex!$B$2:$B$2133,0),Q$1),1)=0,"",IFERROR(INDEX(Pokedex!$A$2:$BK$2133,MATCH($C34,Pokedex!$B$2:$B$2133,0),Q$1),""))</f>
        <v/>
      </c>
      <c r="R34" s="188" t="str">
        <f>IFERROR(MATCH($A34,Pokedex!$A$2:$A1000,0), "")</f>
        <v/>
      </c>
      <c r="S34" s="182"/>
      <c r="T34" s="182"/>
      <c r="U34" s="182"/>
      <c r="V34" s="182"/>
      <c r="W34" s="182"/>
      <c r="X34" s="182"/>
      <c r="Y34" s="182"/>
      <c r="Z34" s="182"/>
      <c r="AA34" s="182"/>
    </row>
    <row r="35" spans="1:27" ht="12.75" customHeight="1">
      <c r="A35" s="190"/>
      <c r="B35" s="26" t="str">
        <f ca="1">IFERROR(IF($R35 = "","", OFFSET(Pokedex!$A$1, $R35, B$1, 1, 2)), "")</f>
        <v/>
      </c>
      <c r="C35" s="31"/>
      <c r="D35" s="31" t="str">
        <f ca="1">IFERROR(IF($R35 = "","", OFFSET(Pokedex!$A$1, $R35, D$1, 1, 12)), "")</f>
        <v/>
      </c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 t="str">
        <f t="array" ref="P35">IF(IFERROR(INDEX(Pokedex!$A$2:$BK$2133,MATCH($C35,Pokedex!$B$2:$B$2133,0),P$1),1)=0,"",IFERROR(INDEX(Pokedex!$A$2:$BK$2133,MATCH($C35,Pokedex!$B$2:$B$2133,0),P$1),""))</f>
        <v/>
      </c>
      <c r="Q35" s="26" t="str">
        <f t="array" ref="Q35">IF(IFERROR(INDEX(Pokedex!$A$2:$BK$2133,MATCH($C35,Pokedex!$B$2:$B$2133,0),Q$1),1)=0,"",IFERROR(INDEX(Pokedex!$A$2:$BK$2133,MATCH($C35,Pokedex!$B$2:$B$2133,0),Q$1),""))</f>
        <v/>
      </c>
      <c r="R35" s="188" t="str">
        <f>IFERROR(MATCH($A35,Pokedex!$A$2:$A1000,0), "")</f>
        <v/>
      </c>
      <c r="S35" s="182"/>
      <c r="T35" s="182"/>
      <c r="U35" s="182"/>
      <c r="V35" s="182"/>
      <c r="W35" s="182"/>
      <c r="X35" s="182"/>
      <c r="Y35" s="182"/>
      <c r="Z35" s="182"/>
      <c r="AA35" s="182"/>
    </row>
    <row r="36" spans="1:27" ht="12.75" customHeight="1">
      <c r="A36" s="190"/>
      <c r="B36" s="26" t="str">
        <f ca="1">IFERROR(IF($R36 = "","", OFFSET(Pokedex!$A$1, $R36, B$1, 1, 2)), "")</f>
        <v/>
      </c>
      <c r="C36" s="31"/>
      <c r="D36" s="31" t="str">
        <f ca="1">IFERROR(IF($R36 = "","", OFFSET(Pokedex!$A$1, $R36, D$1, 1, 12)), "")</f>
        <v/>
      </c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 t="str">
        <f t="array" ref="P36">IF(IFERROR(INDEX(Pokedex!$A$2:$BK$2133,MATCH($C36,Pokedex!$B$2:$B$2133,0),P$1),1)=0,"",IFERROR(INDEX(Pokedex!$A$2:$BK$2133,MATCH($C36,Pokedex!$B$2:$B$2133,0),P$1),""))</f>
        <v/>
      </c>
      <c r="Q36" s="26" t="str">
        <f t="array" ref="Q36">IF(IFERROR(INDEX(Pokedex!$A$2:$BK$2133,MATCH($C36,Pokedex!$B$2:$B$2133,0),Q$1),1)=0,"",IFERROR(INDEX(Pokedex!$A$2:$BK$2133,MATCH($C36,Pokedex!$B$2:$B$2133,0),Q$1),""))</f>
        <v/>
      </c>
      <c r="R36" s="188" t="str">
        <f>IFERROR(MATCH($A36,Pokedex!$A$2:$A1000,0), "")</f>
        <v/>
      </c>
      <c r="S36" s="182"/>
      <c r="T36" s="182"/>
      <c r="U36" s="182"/>
      <c r="V36" s="182"/>
      <c r="W36" s="182"/>
      <c r="X36" s="182"/>
      <c r="Y36" s="182"/>
      <c r="Z36" s="182"/>
      <c r="AA36" s="182"/>
    </row>
    <row r="37" spans="1:27" ht="12.75" customHeight="1">
      <c r="A37" s="190"/>
      <c r="B37" s="26" t="str">
        <f ca="1">IFERROR(IF($R37 = "","", OFFSET(Pokedex!$A$1, $R37, B$1, 1, 2)), "")</f>
        <v/>
      </c>
      <c r="C37" s="31"/>
      <c r="D37" s="31" t="str">
        <f ca="1">IFERROR(IF($R37 = "","", OFFSET(Pokedex!$A$1, $R37, D$1, 1, 12)), "")</f>
        <v/>
      </c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 t="str">
        <f t="array" ref="P37">IF(IFERROR(INDEX(Pokedex!$A$2:$BK$2133,MATCH($C37,Pokedex!$B$2:$B$2133,0),P$1),1)=0,"",IFERROR(INDEX(Pokedex!$A$2:$BK$2133,MATCH($C37,Pokedex!$B$2:$B$2133,0),P$1),""))</f>
        <v/>
      </c>
      <c r="Q37" s="26" t="str">
        <f t="array" ref="Q37">IF(IFERROR(INDEX(Pokedex!$A$2:$BK$2133,MATCH($C37,Pokedex!$B$2:$B$2133,0),Q$1),1)=0,"",IFERROR(INDEX(Pokedex!$A$2:$BK$2133,MATCH($C37,Pokedex!$B$2:$B$2133,0),Q$1),""))</f>
        <v/>
      </c>
      <c r="R37" s="188" t="str">
        <f>IFERROR(MATCH($A37,Pokedex!$A$2:$A1000,0), "")</f>
        <v/>
      </c>
      <c r="S37" s="182"/>
      <c r="T37" s="182"/>
      <c r="U37" s="182"/>
      <c r="V37" s="182"/>
      <c r="W37" s="182"/>
      <c r="X37" s="182"/>
      <c r="Y37" s="182"/>
      <c r="Z37" s="182"/>
      <c r="AA37" s="182"/>
    </row>
    <row r="38" spans="1:27" ht="12.75" customHeight="1">
      <c r="A38" s="190"/>
      <c r="B38" s="26" t="str">
        <f ca="1">IFERROR(IF($R38 = "","", OFFSET(Pokedex!$A$1, $R38, B$1, 1, 2)), "")</f>
        <v/>
      </c>
      <c r="C38" s="31"/>
      <c r="D38" s="31" t="str">
        <f ca="1">IFERROR(IF($R38 = "","", OFFSET(Pokedex!$A$1, $R38, D$1, 1, 12)), "")</f>
        <v/>
      </c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 t="str">
        <f t="array" ref="P38">IF(IFERROR(INDEX(Pokedex!$A$2:$BK$2133,MATCH($C38,Pokedex!$B$2:$B$2133,0),P$1),1)=0,"",IFERROR(INDEX(Pokedex!$A$2:$BK$2133,MATCH($C38,Pokedex!$B$2:$B$2133,0),P$1),""))</f>
        <v/>
      </c>
      <c r="Q38" s="26" t="str">
        <f t="array" ref="Q38">IF(IFERROR(INDEX(Pokedex!$A$2:$BK$2133,MATCH($C38,Pokedex!$B$2:$B$2133,0),Q$1),1)=0,"",IFERROR(INDEX(Pokedex!$A$2:$BK$2133,MATCH($C38,Pokedex!$B$2:$B$2133,0),Q$1),""))</f>
        <v/>
      </c>
      <c r="R38" s="188" t="str">
        <f>IFERROR(MATCH($A38,Pokedex!$A$2:$A1000,0), "")</f>
        <v/>
      </c>
      <c r="S38" s="182"/>
      <c r="T38" s="182"/>
      <c r="U38" s="182"/>
      <c r="V38" s="182"/>
      <c r="W38" s="182"/>
      <c r="X38" s="182"/>
      <c r="Y38" s="182"/>
      <c r="Z38" s="182"/>
      <c r="AA38" s="182"/>
    </row>
    <row r="39" spans="1:27" ht="12.75" customHeight="1">
      <c r="A39" s="190"/>
      <c r="B39" s="26" t="str">
        <f ca="1">IFERROR(IF($R39 = "","", OFFSET(Pokedex!$A$1, $R39, B$1, 1, 2)), "")</f>
        <v/>
      </c>
      <c r="C39" s="31"/>
      <c r="D39" s="31" t="str">
        <f ca="1">IFERROR(IF($R39 = "","", OFFSET(Pokedex!$A$1, $R39, D$1, 1, 12)), "")</f>
        <v/>
      </c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 t="str">
        <f t="array" ref="P39">IF(IFERROR(INDEX(Pokedex!$A$2:$BK$2133,MATCH($C39,Pokedex!$B$2:$B$2133,0),P$1),1)=0,"",IFERROR(INDEX(Pokedex!$A$2:$BK$2133,MATCH($C39,Pokedex!$B$2:$B$2133,0),P$1),""))</f>
        <v/>
      </c>
      <c r="Q39" s="26" t="str">
        <f t="array" ref="Q39">IF(IFERROR(INDEX(Pokedex!$A$2:$BK$2133,MATCH($C39,Pokedex!$B$2:$B$2133,0),Q$1),1)=0,"",IFERROR(INDEX(Pokedex!$A$2:$BK$2133,MATCH($C39,Pokedex!$B$2:$B$2133,0),Q$1),""))</f>
        <v/>
      </c>
      <c r="R39" s="188" t="str">
        <f>IFERROR(MATCH($A39,Pokedex!$A$2:$A1000,0), "")</f>
        <v/>
      </c>
      <c r="S39" s="182"/>
      <c r="T39" s="182"/>
      <c r="U39" s="182"/>
      <c r="V39" s="182"/>
      <c r="W39" s="182"/>
      <c r="X39" s="182"/>
      <c r="Y39" s="182"/>
      <c r="Z39" s="182"/>
      <c r="AA39" s="182"/>
    </row>
    <row r="40" spans="1:27" ht="12.75" customHeight="1">
      <c r="A40" s="190"/>
      <c r="B40" s="26" t="str">
        <f ca="1">IFERROR(IF($R40 = "","", OFFSET(Pokedex!$A$1, $R40, B$1, 1, 2)), "")</f>
        <v/>
      </c>
      <c r="C40" s="31"/>
      <c r="D40" s="31" t="str">
        <f ca="1">IFERROR(IF($R40 = "","", OFFSET(Pokedex!$A$1, $R40, D$1, 1, 12)), "")</f>
        <v/>
      </c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 t="str">
        <f t="array" ref="P40">IF(IFERROR(INDEX(Pokedex!$A$2:$BK$2133,MATCH($C40,Pokedex!$B$2:$B$2133,0),P$1),1)=0,"",IFERROR(INDEX(Pokedex!$A$2:$BK$2133,MATCH($C40,Pokedex!$B$2:$B$2133,0),P$1),""))</f>
        <v/>
      </c>
      <c r="Q40" s="26" t="str">
        <f t="array" ref="Q40">IF(IFERROR(INDEX(Pokedex!$A$2:$BK$2133,MATCH($C40,Pokedex!$B$2:$B$2133,0),Q$1),1)=0,"",IFERROR(INDEX(Pokedex!$A$2:$BK$2133,MATCH($C40,Pokedex!$B$2:$B$2133,0),Q$1),""))</f>
        <v/>
      </c>
      <c r="R40" s="188" t="str">
        <f>IFERROR(MATCH($A40,Pokedex!$A$2:$A1000,0), "")</f>
        <v/>
      </c>
      <c r="S40" s="182"/>
      <c r="T40" s="182"/>
      <c r="U40" s="182"/>
      <c r="V40" s="182"/>
      <c r="W40" s="182"/>
      <c r="X40" s="182"/>
      <c r="Y40" s="182"/>
      <c r="Z40" s="182"/>
      <c r="AA40" s="182"/>
    </row>
    <row r="41" spans="1:27" ht="12.75" customHeight="1">
      <c r="A41" s="190"/>
      <c r="B41" s="26" t="str">
        <f ca="1">IFERROR(IF($R41 = "","", OFFSET(Pokedex!$A$1, $R41, B$1, 1, 2)), "")</f>
        <v/>
      </c>
      <c r="C41" s="31"/>
      <c r="D41" s="31" t="str">
        <f ca="1">IFERROR(IF($R41 = "","", OFFSET(Pokedex!$A$1, $R41, D$1, 1, 12)), "")</f>
        <v/>
      </c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 t="str">
        <f t="array" ref="P41">IF(IFERROR(INDEX(Pokedex!$A$2:$BK$2133,MATCH($C41,Pokedex!$B$2:$B$2133,0),P$1),1)=0,"",IFERROR(INDEX(Pokedex!$A$2:$BK$2133,MATCH($C41,Pokedex!$B$2:$B$2133,0),P$1),""))</f>
        <v/>
      </c>
      <c r="Q41" s="26" t="str">
        <f t="array" ref="Q41">IF(IFERROR(INDEX(Pokedex!$A$2:$BK$2133,MATCH($C41,Pokedex!$B$2:$B$2133,0),Q$1),1)=0,"",IFERROR(INDEX(Pokedex!$A$2:$BK$2133,MATCH($C41,Pokedex!$B$2:$B$2133,0),Q$1),""))</f>
        <v/>
      </c>
      <c r="R41" s="188" t="str">
        <f>IFERROR(MATCH($A41,Pokedex!$A$2:$A1000,0), "")</f>
        <v/>
      </c>
      <c r="S41" s="182"/>
      <c r="T41" s="182"/>
      <c r="U41" s="182"/>
      <c r="V41" s="182"/>
      <c r="W41" s="182"/>
      <c r="X41" s="182"/>
      <c r="Y41" s="182"/>
      <c r="Z41" s="182"/>
      <c r="AA41" s="182"/>
    </row>
    <row r="42" spans="1:27" ht="12.75" customHeight="1">
      <c r="A42" s="190"/>
      <c r="B42" s="26" t="str">
        <f ca="1">IFERROR(IF($R42 = "","", OFFSET(Pokedex!$A$1, $R42, B$1, 1, 2)), "")</f>
        <v/>
      </c>
      <c r="C42" s="31"/>
      <c r="D42" s="31" t="str">
        <f ca="1">IFERROR(IF($R42 = "","", OFFSET(Pokedex!$A$1, $R42, D$1, 1, 12)), "")</f>
        <v/>
      </c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 t="str">
        <f t="array" ref="P42">IF(IFERROR(INDEX(Pokedex!$A$2:$BK$2133,MATCH($C42,Pokedex!$B$2:$B$2133,0),P$1),1)=0,"",IFERROR(INDEX(Pokedex!$A$2:$BK$2133,MATCH($C42,Pokedex!$B$2:$B$2133,0),P$1),""))</f>
        <v/>
      </c>
      <c r="Q42" s="26" t="str">
        <f t="array" ref="Q42">IF(IFERROR(INDEX(Pokedex!$A$2:$BK$2133,MATCH($C42,Pokedex!$B$2:$B$2133,0),Q$1),1)=0,"",IFERROR(INDEX(Pokedex!$A$2:$BK$2133,MATCH($C42,Pokedex!$B$2:$B$2133,0),Q$1),""))</f>
        <v/>
      </c>
      <c r="R42" s="188" t="str">
        <f>IFERROR(MATCH($A42,Pokedex!$A$2:$A1000,0), "")</f>
        <v/>
      </c>
      <c r="S42" s="182"/>
      <c r="T42" s="182"/>
      <c r="U42" s="182"/>
      <c r="V42" s="182"/>
      <c r="W42" s="182"/>
      <c r="X42" s="182"/>
      <c r="Y42" s="182"/>
      <c r="Z42" s="182"/>
      <c r="AA42" s="182"/>
    </row>
    <row r="43" spans="1:27" ht="12.75" customHeight="1">
      <c r="A43" s="190"/>
      <c r="B43" s="26" t="str">
        <f ca="1">IFERROR(IF($R43 = "","", OFFSET(Pokedex!$A$1, $R43, B$1, 1, 2)), "")</f>
        <v/>
      </c>
      <c r="C43" s="31"/>
      <c r="D43" s="31" t="str">
        <f ca="1">IFERROR(IF($R43 = "","", OFFSET(Pokedex!$A$1, $R43, D$1, 1, 12)), "")</f>
        <v/>
      </c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 t="str">
        <f t="array" ref="P43">IF(IFERROR(INDEX(Pokedex!$A$2:$BK$2133,MATCH($C43,Pokedex!$B$2:$B$2133,0),P$1),1)=0,"",IFERROR(INDEX(Pokedex!$A$2:$BK$2133,MATCH($C43,Pokedex!$B$2:$B$2133,0),P$1),""))</f>
        <v/>
      </c>
      <c r="Q43" s="26" t="str">
        <f t="array" ref="Q43">IF(IFERROR(INDEX(Pokedex!$A$2:$BK$2133,MATCH($C43,Pokedex!$B$2:$B$2133,0),Q$1),1)=0,"",IFERROR(INDEX(Pokedex!$A$2:$BK$2133,MATCH($C43,Pokedex!$B$2:$B$2133,0),Q$1),""))</f>
        <v/>
      </c>
      <c r="R43" s="188" t="str">
        <f>IFERROR(MATCH($A43,Pokedex!$A$2:$A1000,0), "")</f>
        <v/>
      </c>
      <c r="S43" s="182"/>
      <c r="T43" s="182"/>
      <c r="U43" s="182"/>
      <c r="V43" s="182"/>
      <c r="W43" s="182"/>
      <c r="X43" s="182"/>
      <c r="Y43" s="182"/>
      <c r="Z43" s="182"/>
      <c r="AA43" s="182"/>
    </row>
    <row r="44" spans="1:27" ht="12.75" customHeight="1">
      <c r="A44" s="190"/>
      <c r="B44" s="26" t="str">
        <f ca="1">IFERROR(IF($R44 = "","", OFFSET(Pokedex!$A$1, $R44, B$1, 1, 2)), "")</f>
        <v/>
      </c>
      <c r="C44" s="31"/>
      <c r="D44" s="31" t="str">
        <f ca="1">IFERROR(IF($R44 = "","", OFFSET(Pokedex!$A$1, $R44, D$1, 1, 12)), "")</f>
        <v/>
      </c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 t="str">
        <f t="array" ref="P44">IF(IFERROR(INDEX(Pokedex!$A$2:$BK$2133,MATCH($C44,Pokedex!$B$2:$B$2133,0),P$1),1)=0,"",IFERROR(INDEX(Pokedex!$A$2:$BK$2133,MATCH($C44,Pokedex!$B$2:$B$2133,0),P$1),""))</f>
        <v/>
      </c>
      <c r="Q44" s="26" t="str">
        <f t="array" ref="Q44">IF(IFERROR(INDEX(Pokedex!$A$2:$BK$2133,MATCH($C44,Pokedex!$B$2:$B$2133,0),Q$1),1)=0,"",IFERROR(INDEX(Pokedex!$A$2:$BK$2133,MATCH($C44,Pokedex!$B$2:$B$2133,0),Q$1),""))</f>
        <v/>
      </c>
      <c r="R44" s="188" t="str">
        <f>IFERROR(MATCH($A44,Pokedex!$A$2:$A1000,0), "")</f>
        <v/>
      </c>
      <c r="S44" s="182"/>
      <c r="T44" s="182"/>
      <c r="U44" s="182"/>
      <c r="V44" s="182"/>
      <c r="W44" s="182"/>
      <c r="X44" s="182"/>
      <c r="Y44" s="182"/>
      <c r="Z44" s="182"/>
      <c r="AA44" s="182"/>
    </row>
    <row r="45" spans="1:27" ht="12.75" customHeight="1">
      <c r="A45" s="190"/>
      <c r="B45" s="26" t="str">
        <f ca="1">IFERROR(IF($R45 = "","", OFFSET(Pokedex!$A$1, $R45, B$1, 1, 2)), "")</f>
        <v/>
      </c>
      <c r="C45" s="31"/>
      <c r="D45" s="31" t="str">
        <f ca="1">IFERROR(IF($R45 = "","", OFFSET(Pokedex!$A$1, $R45, D$1, 1, 12)), "")</f>
        <v/>
      </c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 t="str">
        <f t="array" ref="P45">IF(IFERROR(INDEX(Pokedex!$A$2:$BK$2133,MATCH($C45,Pokedex!$B$2:$B$2133,0),P$1),1)=0,"",IFERROR(INDEX(Pokedex!$A$2:$BK$2133,MATCH($C45,Pokedex!$B$2:$B$2133,0),P$1),""))</f>
        <v/>
      </c>
      <c r="Q45" s="26" t="str">
        <f t="array" ref="Q45">IF(IFERROR(INDEX(Pokedex!$A$2:$BK$2133,MATCH($C45,Pokedex!$B$2:$B$2133,0),Q$1),1)=0,"",IFERROR(INDEX(Pokedex!$A$2:$BK$2133,MATCH($C45,Pokedex!$B$2:$B$2133,0),Q$1),""))</f>
        <v/>
      </c>
      <c r="R45" s="188" t="str">
        <f>IFERROR(MATCH($A45,Pokedex!$A$2:$A1000,0), "")</f>
        <v/>
      </c>
      <c r="S45" s="182"/>
      <c r="T45" s="182"/>
      <c r="U45" s="182"/>
      <c r="V45" s="182"/>
      <c r="W45" s="182"/>
      <c r="X45" s="182"/>
      <c r="Y45" s="182"/>
      <c r="Z45" s="182"/>
      <c r="AA45" s="182"/>
    </row>
    <row r="46" spans="1:27" ht="12.75" customHeight="1">
      <c r="A46" s="190"/>
      <c r="B46" s="26" t="str">
        <f ca="1">IFERROR(IF($R46 = "","", OFFSET(Pokedex!$A$1, $R46, B$1, 1, 2)), "")</f>
        <v/>
      </c>
      <c r="C46" s="31"/>
      <c r="D46" s="31" t="str">
        <f ca="1">IFERROR(IF($R46 = "","", OFFSET(Pokedex!$A$1, $R46, D$1, 1, 12)), "")</f>
        <v/>
      </c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 t="str">
        <f t="array" ref="P46">IF(IFERROR(INDEX(Pokedex!$A$2:$BK$2133,MATCH($C46,Pokedex!$B$2:$B$2133,0),P$1),1)=0,"",IFERROR(INDEX(Pokedex!$A$2:$BK$2133,MATCH($C46,Pokedex!$B$2:$B$2133,0),P$1),""))</f>
        <v/>
      </c>
      <c r="Q46" s="26" t="str">
        <f t="array" ref="Q46">IF(IFERROR(INDEX(Pokedex!$A$2:$BK$2133,MATCH($C46,Pokedex!$B$2:$B$2133,0),Q$1),1)=0,"",IFERROR(INDEX(Pokedex!$A$2:$BK$2133,MATCH($C46,Pokedex!$B$2:$B$2133,0),Q$1),""))</f>
        <v/>
      </c>
      <c r="R46" s="188" t="str">
        <f>IFERROR(MATCH($A46,Pokedex!$A$2:$A1000,0), "")</f>
        <v/>
      </c>
      <c r="S46" s="182"/>
      <c r="T46" s="182"/>
      <c r="U46" s="182"/>
      <c r="V46" s="182"/>
      <c r="W46" s="182"/>
      <c r="X46" s="182"/>
      <c r="Y46" s="182"/>
      <c r="Z46" s="182"/>
      <c r="AA46" s="182"/>
    </row>
    <row r="47" spans="1:27" ht="12.75" customHeight="1">
      <c r="A47" s="190"/>
      <c r="B47" s="26" t="str">
        <f ca="1">IFERROR(IF($R47 = "","", OFFSET(Pokedex!$A$1, $R47, B$1, 1, 2)), "")</f>
        <v/>
      </c>
      <c r="C47" s="31"/>
      <c r="D47" s="31" t="str">
        <f ca="1">IFERROR(IF($R47 = "","", OFFSET(Pokedex!$A$1, $R47, D$1, 1, 12)), "")</f>
        <v/>
      </c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 t="str">
        <f t="array" ref="P47">IF(IFERROR(INDEX(Pokedex!$A$2:$BK$2133,MATCH($C47,Pokedex!$B$2:$B$2133,0),P$1),1)=0,"",IFERROR(INDEX(Pokedex!$A$2:$BK$2133,MATCH($C47,Pokedex!$B$2:$B$2133,0),P$1),""))</f>
        <v/>
      </c>
      <c r="Q47" s="26" t="str">
        <f t="array" ref="Q47">IF(IFERROR(INDEX(Pokedex!$A$2:$BK$2133,MATCH($C47,Pokedex!$B$2:$B$2133,0),Q$1),1)=0,"",IFERROR(INDEX(Pokedex!$A$2:$BK$2133,MATCH($C47,Pokedex!$B$2:$B$2133,0),Q$1),""))</f>
        <v/>
      </c>
      <c r="R47" s="188" t="str">
        <f>IFERROR(MATCH($A47,Pokedex!$A$2:$A1000,0), "")</f>
        <v/>
      </c>
      <c r="S47" s="182"/>
      <c r="T47" s="182"/>
      <c r="U47" s="182"/>
      <c r="V47" s="182"/>
      <c r="W47" s="182"/>
      <c r="X47" s="182"/>
      <c r="Y47" s="182"/>
      <c r="Z47" s="182"/>
      <c r="AA47" s="182"/>
    </row>
    <row r="48" spans="1:27" ht="12.75" customHeight="1">
      <c r="A48" s="190"/>
      <c r="B48" s="26" t="str">
        <f ca="1">IFERROR(IF($R48 = "","", OFFSET(Pokedex!$A$1, $R48, B$1, 1, 2)), "")</f>
        <v/>
      </c>
      <c r="C48" s="31"/>
      <c r="D48" s="31" t="str">
        <f ca="1">IFERROR(IF($R48 = "","", OFFSET(Pokedex!$A$1, $R48, D$1, 1, 12)), "")</f>
        <v/>
      </c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 t="str">
        <f t="array" ref="P48">IF(IFERROR(INDEX(Pokedex!$A$2:$BK$2133,MATCH($C48,Pokedex!$B$2:$B$2133,0),P$1),1)=0,"",IFERROR(INDEX(Pokedex!$A$2:$BK$2133,MATCH($C48,Pokedex!$B$2:$B$2133,0),P$1),""))</f>
        <v/>
      </c>
      <c r="Q48" s="26" t="str">
        <f t="array" ref="Q48">IF(IFERROR(INDEX(Pokedex!$A$2:$BK$2133,MATCH($C48,Pokedex!$B$2:$B$2133,0),Q$1),1)=0,"",IFERROR(INDEX(Pokedex!$A$2:$BK$2133,MATCH($C48,Pokedex!$B$2:$B$2133,0),Q$1),""))</f>
        <v/>
      </c>
      <c r="R48" s="188" t="str">
        <f>IFERROR(MATCH($A48,Pokedex!$A$2:$A1000,0), "")</f>
        <v/>
      </c>
      <c r="S48" s="182"/>
      <c r="T48" s="182"/>
      <c r="U48" s="182"/>
      <c r="V48" s="182"/>
      <c r="W48" s="182"/>
      <c r="X48" s="182"/>
      <c r="Y48" s="182"/>
      <c r="Z48" s="182"/>
      <c r="AA48" s="182"/>
    </row>
    <row r="49" spans="1:27" ht="12.75" customHeight="1">
      <c r="A49" s="190"/>
      <c r="B49" s="26" t="str">
        <f ca="1">IFERROR(IF($R49 = "","", OFFSET(Pokedex!$A$1, $R49, B$1, 1, 2)), "")</f>
        <v/>
      </c>
      <c r="C49" s="31"/>
      <c r="D49" s="31" t="str">
        <f ca="1">IFERROR(IF($R49 = "","", OFFSET(Pokedex!$A$1, $R49, D$1, 1, 12)), "")</f>
        <v/>
      </c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 t="str">
        <f t="array" ref="P49">IF(IFERROR(INDEX(Pokedex!$A$2:$BK$2133,MATCH($C49,Pokedex!$B$2:$B$2133,0),P$1),1)=0,"",IFERROR(INDEX(Pokedex!$A$2:$BK$2133,MATCH($C49,Pokedex!$B$2:$B$2133,0),P$1),""))</f>
        <v/>
      </c>
      <c r="Q49" s="26" t="str">
        <f t="array" ref="Q49">IF(IFERROR(INDEX(Pokedex!$A$2:$BK$2133,MATCH($C49,Pokedex!$B$2:$B$2133,0),Q$1),1)=0,"",IFERROR(INDEX(Pokedex!$A$2:$BK$2133,MATCH($C49,Pokedex!$B$2:$B$2133,0),Q$1),""))</f>
        <v/>
      </c>
      <c r="R49" s="188" t="str">
        <f>IFERROR(MATCH($A49,Pokedex!$A$2:$A1000,0), "")</f>
        <v/>
      </c>
      <c r="S49" s="182"/>
      <c r="T49" s="182"/>
      <c r="U49" s="182"/>
      <c r="V49" s="182"/>
      <c r="W49" s="182"/>
      <c r="X49" s="182"/>
      <c r="Y49" s="182"/>
      <c r="Z49" s="182"/>
      <c r="AA49" s="182"/>
    </row>
    <row r="50" spans="1:27" ht="12.75" customHeight="1">
      <c r="A50" s="190"/>
      <c r="B50" s="26" t="str">
        <f ca="1">IFERROR(IF($R50 = "","", OFFSET(Pokedex!$A$1, $R50, B$1, 1, 2)), "")</f>
        <v/>
      </c>
      <c r="C50" s="31"/>
      <c r="D50" s="31" t="str">
        <f ca="1">IFERROR(IF($R50 = "","", OFFSET(Pokedex!$A$1, $R50, D$1, 1, 12)), "")</f>
        <v/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 t="str">
        <f t="array" ref="P50">IF(IFERROR(INDEX(Pokedex!$A$2:$BK$2133,MATCH($C50,Pokedex!$B$2:$B$2133,0),P$1),1)=0,"",IFERROR(INDEX(Pokedex!$A$2:$BK$2133,MATCH($C50,Pokedex!$B$2:$B$2133,0),P$1),""))</f>
        <v/>
      </c>
      <c r="Q50" s="26" t="str">
        <f t="array" ref="Q50">IF(IFERROR(INDEX(Pokedex!$A$2:$BK$2133,MATCH($C50,Pokedex!$B$2:$B$2133,0),Q$1),1)=0,"",IFERROR(INDEX(Pokedex!$A$2:$BK$2133,MATCH($C50,Pokedex!$B$2:$B$2133,0),Q$1),""))</f>
        <v/>
      </c>
      <c r="R50" s="188" t="str">
        <f>IFERROR(MATCH($A50,Pokedex!$A$2:$A1000,0), "")</f>
        <v/>
      </c>
      <c r="S50" s="182"/>
      <c r="T50" s="182"/>
      <c r="U50" s="182"/>
      <c r="V50" s="182"/>
      <c r="W50" s="182"/>
      <c r="X50" s="182"/>
      <c r="Y50" s="182"/>
      <c r="Z50" s="182"/>
      <c r="AA50" s="182"/>
    </row>
    <row r="51" spans="1:27" ht="12.75" customHeight="1">
      <c r="A51" s="190"/>
      <c r="B51" s="26" t="str">
        <f ca="1">IFERROR(IF($R51 = "","", OFFSET(Pokedex!$A$1, $R51, B$1, 1, 2)), "")</f>
        <v/>
      </c>
      <c r="C51" s="31"/>
      <c r="D51" s="31" t="str">
        <f ca="1">IFERROR(IF($R51 = "","", OFFSET(Pokedex!$A$1, $R51, D$1, 1, 12)), "")</f>
        <v/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 t="str">
        <f t="array" ref="P51">IF(IFERROR(INDEX(Pokedex!$A$2:$BK$2133,MATCH($C51,Pokedex!$B$2:$B$2133,0),P$1),1)=0,"",IFERROR(INDEX(Pokedex!$A$2:$BK$2133,MATCH($C51,Pokedex!$B$2:$B$2133,0),P$1),""))</f>
        <v/>
      </c>
      <c r="Q51" s="26" t="str">
        <f t="array" ref="Q51">IF(IFERROR(INDEX(Pokedex!$A$2:$BK$2133,MATCH($C51,Pokedex!$B$2:$B$2133,0),Q$1),1)=0,"",IFERROR(INDEX(Pokedex!$A$2:$BK$2133,MATCH($C51,Pokedex!$B$2:$B$2133,0),Q$1),""))</f>
        <v/>
      </c>
      <c r="R51" s="188" t="str">
        <f>IFERROR(MATCH($A51,Pokedex!$A$2:$A1000,0), "")</f>
        <v/>
      </c>
      <c r="S51" s="182"/>
      <c r="T51" s="182"/>
      <c r="U51" s="182"/>
      <c r="V51" s="182"/>
      <c r="W51" s="182"/>
      <c r="X51" s="182"/>
      <c r="Y51" s="182"/>
      <c r="Z51" s="182"/>
      <c r="AA51" s="182"/>
    </row>
    <row r="52" spans="1:27" ht="12.75" customHeight="1">
      <c r="A52" s="190"/>
      <c r="B52" s="26" t="str">
        <f ca="1">IFERROR(IF($R52 = "","", OFFSET(Pokedex!$A$1, $R52, B$1, 1, 2)), "")</f>
        <v/>
      </c>
      <c r="C52" s="31"/>
      <c r="D52" s="31" t="str">
        <f ca="1">IFERROR(IF($R52 = "","", OFFSET(Pokedex!$A$1, $R52, D$1, 1, 12)), "")</f>
        <v/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 t="str">
        <f t="array" ref="P52">IF(IFERROR(INDEX(Pokedex!$A$2:$BK$2133,MATCH($C52,Pokedex!$B$2:$B$2133,0),P$1),1)=0,"",IFERROR(INDEX(Pokedex!$A$2:$BK$2133,MATCH($C52,Pokedex!$B$2:$B$2133,0),P$1),""))</f>
        <v/>
      </c>
      <c r="Q52" s="26" t="str">
        <f t="array" ref="Q52">IF(IFERROR(INDEX(Pokedex!$A$2:$BK$2133,MATCH($C52,Pokedex!$B$2:$B$2133,0),Q$1),1)=0,"",IFERROR(INDEX(Pokedex!$A$2:$BK$2133,MATCH($C52,Pokedex!$B$2:$B$2133,0),Q$1),""))</f>
        <v/>
      </c>
      <c r="R52" s="188" t="str">
        <f>IFERROR(MATCH($A52,Pokedex!$A$2:$A1000,0), "")</f>
        <v/>
      </c>
      <c r="S52" s="182"/>
      <c r="T52" s="182"/>
      <c r="U52" s="182"/>
      <c r="V52" s="182"/>
      <c r="W52" s="182"/>
      <c r="X52" s="182"/>
      <c r="Y52" s="182"/>
      <c r="Z52" s="182"/>
      <c r="AA52" s="182"/>
    </row>
    <row r="53" spans="1:27" ht="12.75" customHeight="1">
      <c r="A53" s="190"/>
      <c r="B53" s="26" t="str">
        <f ca="1">IFERROR(IF($R53 = "","", OFFSET(Pokedex!$A$1, $R53, B$1, 1, 2)), "")</f>
        <v/>
      </c>
      <c r="C53" s="31"/>
      <c r="D53" s="31" t="str">
        <f ca="1">IFERROR(IF($R53 = "","", OFFSET(Pokedex!$A$1, $R53, D$1, 1, 12)), "")</f>
        <v/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 t="str">
        <f t="array" ref="P53">IF(IFERROR(INDEX(Pokedex!$A$2:$BK$2133,MATCH($C53,Pokedex!$B$2:$B$2133,0),P$1),1)=0,"",IFERROR(INDEX(Pokedex!$A$2:$BK$2133,MATCH($C53,Pokedex!$B$2:$B$2133,0),P$1),""))</f>
        <v/>
      </c>
      <c r="Q53" s="26" t="str">
        <f t="array" ref="Q53">IF(IFERROR(INDEX(Pokedex!$A$2:$BK$2133,MATCH($C53,Pokedex!$B$2:$B$2133,0),Q$1),1)=0,"",IFERROR(INDEX(Pokedex!$A$2:$BK$2133,MATCH($C53,Pokedex!$B$2:$B$2133,0),Q$1),""))</f>
        <v/>
      </c>
      <c r="R53" s="188" t="str">
        <f>IFERROR(MATCH($A53,Pokedex!$A$2:$A1000,0), "")</f>
        <v/>
      </c>
      <c r="S53" s="182"/>
      <c r="T53" s="182"/>
      <c r="U53" s="182"/>
      <c r="V53" s="182"/>
      <c r="W53" s="182"/>
      <c r="X53" s="182"/>
      <c r="Y53" s="182"/>
      <c r="Z53" s="182"/>
      <c r="AA53" s="182"/>
    </row>
    <row r="54" spans="1:27" ht="12.75" customHeight="1">
      <c r="A54" s="190"/>
      <c r="B54" s="26" t="str">
        <f ca="1">IFERROR(IF($R54 = "","", OFFSET(Pokedex!$A$1, $R54, B$1, 1, 2)), "")</f>
        <v/>
      </c>
      <c r="C54" s="31"/>
      <c r="D54" s="31" t="str">
        <f ca="1">IFERROR(IF($R54 = "","", OFFSET(Pokedex!$A$1, $R54, D$1, 1, 12)), "")</f>
        <v/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 t="str">
        <f t="array" ref="P54">IF(IFERROR(INDEX(Pokedex!$A$2:$BK$2133,MATCH($C54,Pokedex!$B$2:$B$2133,0),P$1),1)=0,"",IFERROR(INDEX(Pokedex!$A$2:$BK$2133,MATCH($C54,Pokedex!$B$2:$B$2133,0),P$1),""))</f>
        <v/>
      </c>
      <c r="Q54" s="26" t="str">
        <f t="array" ref="Q54">IF(IFERROR(INDEX(Pokedex!$A$2:$BK$2133,MATCH($C54,Pokedex!$B$2:$B$2133,0),Q$1),1)=0,"",IFERROR(INDEX(Pokedex!$A$2:$BK$2133,MATCH($C54,Pokedex!$B$2:$B$2133,0),Q$1),""))</f>
        <v/>
      </c>
      <c r="R54" s="188" t="str">
        <f>IFERROR(MATCH($A54,Pokedex!$A$2:$A1000,0), "")</f>
        <v/>
      </c>
      <c r="S54" s="182"/>
      <c r="T54" s="182"/>
      <c r="U54" s="182"/>
      <c r="V54" s="182"/>
      <c r="W54" s="182"/>
      <c r="X54" s="182"/>
      <c r="Y54" s="182"/>
      <c r="Z54" s="182"/>
      <c r="AA54" s="182"/>
    </row>
    <row r="55" spans="1:27" ht="12.75" customHeight="1">
      <c r="A55" s="190"/>
      <c r="B55" s="26" t="str">
        <f ca="1">IFERROR(IF($R55 = "","", OFFSET(Pokedex!$A$1, $R55, B$1, 1, 2)), "")</f>
        <v/>
      </c>
      <c r="C55" s="31"/>
      <c r="D55" s="31" t="str">
        <f ca="1">IFERROR(IF($R55 = "","", OFFSET(Pokedex!$A$1, $R55, D$1, 1, 12)), "")</f>
        <v/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 t="str">
        <f t="array" ref="P55">IF(IFERROR(INDEX(Pokedex!$A$2:$BK$2133,MATCH($C55,Pokedex!$B$2:$B$2133,0),P$1),1)=0,"",IFERROR(INDEX(Pokedex!$A$2:$BK$2133,MATCH($C55,Pokedex!$B$2:$B$2133,0),P$1),""))</f>
        <v/>
      </c>
      <c r="Q55" s="26" t="str">
        <f t="array" ref="Q55">IF(IFERROR(INDEX(Pokedex!$A$2:$BK$2133,MATCH($C55,Pokedex!$B$2:$B$2133,0),Q$1),1)=0,"",IFERROR(INDEX(Pokedex!$A$2:$BK$2133,MATCH($C55,Pokedex!$B$2:$B$2133,0),Q$1),""))</f>
        <v/>
      </c>
      <c r="R55" s="188" t="str">
        <f>IFERROR(MATCH($A55,Pokedex!$A$2:$A1000,0), "")</f>
        <v/>
      </c>
      <c r="S55" s="182"/>
      <c r="T55" s="182"/>
      <c r="U55" s="182"/>
      <c r="V55" s="182"/>
      <c r="W55" s="182"/>
      <c r="X55" s="182"/>
      <c r="Y55" s="182"/>
      <c r="Z55" s="182"/>
      <c r="AA55" s="182"/>
    </row>
    <row r="56" spans="1:27" ht="12.75" customHeight="1">
      <c r="A56" s="190"/>
      <c r="B56" s="26" t="str">
        <f ca="1">IFERROR(IF($R56 = "","", OFFSET(Pokedex!$A$1, $R56, B$1, 1, 2)), "")</f>
        <v/>
      </c>
      <c r="C56" s="31"/>
      <c r="D56" s="31" t="str">
        <f ca="1">IFERROR(IF($R56 = "","", OFFSET(Pokedex!$A$1, $R56, D$1, 1, 12)), "")</f>
        <v/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 t="str">
        <f t="array" ref="P56">IF(IFERROR(INDEX(Pokedex!$A$2:$BK$2133,MATCH($C56,Pokedex!$B$2:$B$2133,0),P$1),1)=0,"",IFERROR(INDEX(Pokedex!$A$2:$BK$2133,MATCH($C56,Pokedex!$B$2:$B$2133,0),P$1),""))</f>
        <v/>
      </c>
      <c r="Q56" s="26" t="str">
        <f t="array" ref="Q56">IF(IFERROR(INDEX(Pokedex!$A$2:$BK$2133,MATCH($C56,Pokedex!$B$2:$B$2133,0),Q$1),1)=0,"",IFERROR(INDEX(Pokedex!$A$2:$BK$2133,MATCH($C56,Pokedex!$B$2:$B$2133,0),Q$1),""))</f>
        <v/>
      </c>
      <c r="R56" s="188" t="str">
        <f>IFERROR(MATCH($A56,Pokedex!$A$2:$A1000,0), "")</f>
        <v/>
      </c>
      <c r="S56" s="182"/>
      <c r="T56" s="182"/>
      <c r="U56" s="182"/>
      <c r="V56" s="182"/>
      <c r="W56" s="182"/>
      <c r="X56" s="182"/>
      <c r="Y56" s="182"/>
      <c r="Z56" s="182"/>
      <c r="AA56" s="182"/>
    </row>
    <row r="57" spans="1:27" ht="12.75" customHeight="1">
      <c r="A57" s="190"/>
      <c r="B57" s="26" t="str">
        <f ca="1">IFERROR(IF($R57 = "","", OFFSET(Pokedex!$A$1, $R57, B$1, 1, 2)), "")</f>
        <v/>
      </c>
      <c r="C57" s="31"/>
      <c r="D57" s="31" t="str">
        <f ca="1">IFERROR(IF($R57 = "","", OFFSET(Pokedex!$A$1, $R57, D$1, 1, 12)), "")</f>
        <v/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 t="str">
        <f t="array" ref="P57">IF(IFERROR(INDEX(Pokedex!$A$2:$BK$2133,MATCH($C57,Pokedex!$B$2:$B$2133,0),P$1),1)=0,"",IFERROR(INDEX(Pokedex!$A$2:$BK$2133,MATCH($C57,Pokedex!$B$2:$B$2133,0),P$1),""))</f>
        <v/>
      </c>
      <c r="Q57" s="26" t="str">
        <f t="array" ref="Q57">IF(IFERROR(INDEX(Pokedex!$A$2:$BK$2133,MATCH($C57,Pokedex!$B$2:$B$2133,0),Q$1),1)=0,"",IFERROR(INDEX(Pokedex!$A$2:$BK$2133,MATCH($C57,Pokedex!$B$2:$B$2133,0),Q$1),""))</f>
        <v/>
      </c>
      <c r="R57" s="188" t="str">
        <f>IFERROR(MATCH($A57,Pokedex!$A$2:$A1000,0), "")</f>
        <v/>
      </c>
      <c r="S57" s="182"/>
      <c r="T57" s="182"/>
      <c r="U57" s="182"/>
      <c r="V57" s="182"/>
      <c r="W57" s="182"/>
      <c r="X57" s="182"/>
      <c r="Y57" s="182"/>
      <c r="Z57" s="182"/>
      <c r="AA57" s="182"/>
    </row>
    <row r="58" spans="1:27" ht="12.75" customHeight="1">
      <c r="A58" s="190"/>
      <c r="B58" s="26" t="str">
        <f ca="1">IFERROR(IF($R58 = "","", OFFSET(Pokedex!$A$1, $R58, B$1, 1, 2)), "")</f>
        <v/>
      </c>
      <c r="C58" s="31"/>
      <c r="D58" s="31" t="str">
        <f ca="1">IFERROR(IF($R58 = "","", OFFSET(Pokedex!$A$1, $R58, D$1, 1, 12)), "")</f>
        <v/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 t="str">
        <f t="array" ref="P58">IF(IFERROR(INDEX(Pokedex!$A$2:$BK$2133,MATCH($C58,Pokedex!$B$2:$B$2133,0),P$1),1)=0,"",IFERROR(INDEX(Pokedex!$A$2:$BK$2133,MATCH($C58,Pokedex!$B$2:$B$2133,0),P$1),""))</f>
        <v/>
      </c>
      <c r="Q58" s="26" t="str">
        <f t="array" ref="Q58">IF(IFERROR(INDEX(Pokedex!$A$2:$BK$2133,MATCH($C58,Pokedex!$B$2:$B$2133,0),Q$1),1)=0,"",IFERROR(INDEX(Pokedex!$A$2:$BK$2133,MATCH($C58,Pokedex!$B$2:$B$2133,0),Q$1),""))</f>
        <v/>
      </c>
      <c r="R58" s="188" t="str">
        <f>IFERROR(MATCH($A58,Pokedex!$A$2:$A1000,0), "")</f>
        <v/>
      </c>
      <c r="S58" s="182"/>
      <c r="T58" s="182"/>
      <c r="U58" s="182"/>
      <c r="V58" s="182"/>
      <c r="W58" s="182"/>
      <c r="X58" s="182"/>
      <c r="Y58" s="182"/>
      <c r="Z58" s="182"/>
      <c r="AA58" s="182"/>
    </row>
    <row r="59" spans="1:27" ht="12.75" customHeight="1">
      <c r="A59" s="190"/>
      <c r="B59" s="26" t="str">
        <f ca="1">IFERROR(IF($R59 = "","", OFFSET(Pokedex!$A$1, $R59, B$1, 1, 2)), "")</f>
        <v/>
      </c>
      <c r="C59" s="31"/>
      <c r="D59" s="31" t="str">
        <f ca="1">IFERROR(IF($R59 = "","", OFFSET(Pokedex!$A$1, $R59, D$1, 1, 12)), "")</f>
        <v/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 t="str">
        <f t="array" ref="P59">IF(IFERROR(INDEX(Pokedex!$A$2:$BK$2133,MATCH($C59,Pokedex!$B$2:$B$2133,0),P$1),1)=0,"",IFERROR(INDEX(Pokedex!$A$2:$BK$2133,MATCH($C59,Pokedex!$B$2:$B$2133,0),P$1),""))</f>
        <v/>
      </c>
      <c r="Q59" s="26" t="str">
        <f t="array" ref="Q59">IF(IFERROR(INDEX(Pokedex!$A$2:$BK$2133,MATCH($C59,Pokedex!$B$2:$B$2133,0),Q$1),1)=0,"",IFERROR(INDEX(Pokedex!$A$2:$BK$2133,MATCH($C59,Pokedex!$B$2:$B$2133,0),Q$1),""))</f>
        <v/>
      </c>
      <c r="R59" s="188" t="str">
        <f>IFERROR(MATCH($A59,Pokedex!$A$2:$A1000,0), "")</f>
        <v/>
      </c>
      <c r="S59" s="182"/>
      <c r="T59" s="182"/>
      <c r="U59" s="182"/>
      <c r="V59" s="182"/>
      <c r="W59" s="182"/>
      <c r="X59" s="182"/>
      <c r="Y59" s="182"/>
      <c r="Z59" s="182"/>
      <c r="AA59" s="182"/>
    </row>
    <row r="60" spans="1:27" ht="12.75" customHeight="1">
      <c r="A60" s="190"/>
      <c r="B60" s="26" t="str">
        <f ca="1">IFERROR(IF($R60 = "","", OFFSET(Pokedex!$A$1, $R60, B$1, 1, 2)), "")</f>
        <v/>
      </c>
      <c r="C60" s="31"/>
      <c r="D60" s="31" t="str">
        <f ca="1">IFERROR(IF($R60 = "","", OFFSET(Pokedex!$A$1, $R60, D$1, 1, 12)), "")</f>
        <v/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 t="str">
        <f t="array" ref="P60">IF(IFERROR(INDEX(Pokedex!$A$2:$BK$2133,MATCH($C60,Pokedex!$B$2:$B$2133,0),P$1),1)=0,"",IFERROR(INDEX(Pokedex!$A$2:$BK$2133,MATCH($C60,Pokedex!$B$2:$B$2133,0),P$1),""))</f>
        <v/>
      </c>
      <c r="Q60" s="26" t="str">
        <f t="array" ref="Q60">IF(IFERROR(INDEX(Pokedex!$A$2:$BK$2133,MATCH($C60,Pokedex!$B$2:$B$2133,0),Q$1),1)=0,"",IFERROR(INDEX(Pokedex!$A$2:$BK$2133,MATCH($C60,Pokedex!$B$2:$B$2133,0),Q$1),""))</f>
        <v/>
      </c>
      <c r="R60" s="188" t="str">
        <f>IFERROR(MATCH($A60,Pokedex!$A$2:$A1000,0), "")</f>
        <v/>
      </c>
      <c r="S60" s="182"/>
      <c r="T60" s="182"/>
      <c r="U60" s="182"/>
      <c r="V60" s="182"/>
      <c r="W60" s="182"/>
      <c r="X60" s="182"/>
      <c r="Y60" s="182"/>
      <c r="Z60" s="182"/>
      <c r="AA60" s="182"/>
    </row>
    <row r="61" spans="1:27" ht="12.75" customHeight="1">
      <c r="A61" s="190"/>
      <c r="B61" s="26" t="str">
        <f ca="1">IFERROR(IF($R61 = "","", OFFSET(Pokedex!$A$1, $R61, B$1, 1, 2)), "")</f>
        <v/>
      </c>
      <c r="C61" s="31"/>
      <c r="D61" s="31" t="str">
        <f ca="1">IFERROR(IF($R61 = "","", OFFSET(Pokedex!$A$1, $R61, D$1, 1, 12)), "")</f>
        <v/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 t="str">
        <f t="array" ref="P61">IF(IFERROR(INDEX(Pokedex!$A$2:$BK$2133,MATCH($C61,Pokedex!$B$2:$B$2133,0),P$1),1)=0,"",IFERROR(INDEX(Pokedex!$A$2:$BK$2133,MATCH($C61,Pokedex!$B$2:$B$2133,0),P$1),""))</f>
        <v/>
      </c>
      <c r="Q61" s="26" t="str">
        <f t="array" ref="Q61">IF(IFERROR(INDEX(Pokedex!$A$2:$BK$2133,MATCH($C61,Pokedex!$B$2:$B$2133,0),Q$1),1)=0,"",IFERROR(INDEX(Pokedex!$A$2:$BK$2133,MATCH($C61,Pokedex!$B$2:$B$2133,0),Q$1),""))</f>
        <v/>
      </c>
      <c r="R61" s="188" t="str">
        <f>IFERROR(MATCH($A61,Pokedex!$A$2:$A1000,0), "")</f>
        <v/>
      </c>
      <c r="S61" s="182"/>
      <c r="T61" s="182"/>
      <c r="U61" s="182"/>
      <c r="V61" s="182"/>
      <c r="W61" s="182"/>
      <c r="X61" s="182"/>
      <c r="Y61" s="182"/>
      <c r="Z61" s="182"/>
      <c r="AA61" s="182"/>
    </row>
    <row r="62" spans="1:27" ht="12.75" customHeight="1">
      <c r="A62" s="190"/>
      <c r="B62" s="26" t="str">
        <f ca="1">IFERROR(IF($R62 = "","", OFFSET(Pokedex!$A$1, $R62, B$1, 1, 2)), "")</f>
        <v/>
      </c>
      <c r="C62" s="31"/>
      <c r="D62" s="31" t="str">
        <f ca="1">IFERROR(IF($R62 = "","", OFFSET(Pokedex!$A$1, $R62, D$1, 1, 12)), "")</f>
        <v/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 t="str">
        <f t="array" ref="P62">IF(IFERROR(INDEX(Pokedex!$A$2:$BK$2133,MATCH($C62,Pokedex!$B$2:$B$2133,0),P$1),1)=0,"",IFERROR(INDEX(Pokedex!$A$2:$BK$2133,MATCH($C62,Pokedex!$B$2:$B$2133,0),P$1),""))</f>
        <v/>
      </c>
      <c r="Q62" s="26" t="str">
        <f t="array" ref="Q62">IF(IFERROR(INDEX(Pokedex!$A$2:$BK$2133,MATCH($C62,Pokedex!$B$2:$B$2133,0),Q$1),1)=0,"",IFERROR(INDEX(Pokedex!$A$2:$BK$2133,MATCH($C62,Pokedex!$B$2:$B$2133,0),Q$1),""))</f>
        <v/>
      </c>
      <c r="R62" s="188" t="str">
        <f>IFERROR(MATCH($A62,Pokedex!$A$2:$A1000,0), "")</f>
        <v/>
      </c>
      <c r="S62" s="182"/>
      <c r="T62" s="182"/>
      <c r="U62" s="182"/>
      <c r="V62" s="182"/>
      <c r="W62" s="182"/>
      <c r="X62" s="182"/>
      <c r="Y62" s="182"/>
      <c r="Z62" s="182"/>
      <c r="AA62" s="182"/>
    </row>
    <row r="63" spans="1:27" ht="12.75" customHeight="1">
      <c r="A63" s="190"/>
      <c r="B63" s="26" t="str">
        <f ca="1">IFERROR(IF($R63 = "","", OFFSET(Pokedex!$A$1, $R63, B$1, 1, 2)), "")</f>
        <v/>
      </c>
      <c r="C63" s="31"/>
      <c r="D63" s="31" t="str">
        <f ca="1">IFERROR(IF($R63 = "","", OFFSET(Pokedex!$A$1, $R63, D$1, 1, 12)), "")</f>
        <v/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 t="str">
        <f t="array" ref="P63">IF(IFERROR(INDEX(Pokedex!$A$2:$BK$2133,MATCH($C63,Pokedex!$B$2:$B$2133,0),P$1),1)=0,"",IFERROR(INDEX(Pokedex!$A$2:$BK$2133,MATCH($C63,Pokedex!$B$2:$B$2133,0),P$1),""))</f>
        <v/>
      </c>
      <c r="Q63" s="26" t="str">
        <f t="array" ref="Q63">IF(IFERROR(INDEX(Pokedex!$A$2:$BK$2133,MATCH($C63,Pokedex!$B$2:$B$2133,0),Q$1),1)=0,"",IFERROR(INDEX(Pokedex!$A$2:$BK$2133,MATCH($C63,Pokedex!$B$2:$B$2133,0),Q$1),""))</f>
        <v/>
      </c>
      <c r="R63" s="188" t="str">
        <f>IFERROR(MATCH($A63,Pokedex!$A$2:$A1000,0), "")</f>
        <v/>
      </c>
      <c r="S63" s="182"/>
      <c r="T63" s="182"/>
      <c r="U63" s="182"/>
      <c r="V63" s="182"/>
      <c r="W63" s="182"/>
      <c r="X63" s="182"/>
      <c r="Y63" s="182"/>
      <c r="Z63" s="182"/>
      <c r="AA63" s="182"/>
    </row>
    <row r="64" spans="1:27" ht="12.75" customHeight="1">
      <c r="A64" s="190"/>
      <c r="B64" s="26" t="str">
        <f ca="1">IFERROR(IF($R64 = "","", OFFSET(Pokedex!$A$1, $R64, B$1, 1, 2)), "")</f>
        <v/>
      </c>
      <c r="C64" s="31"/>
      <c r="D64" s="31" t="str">
        <f ca="1">IFERROR(IF($R64 = "","", OFFSET(Pokedex!$A$1, $R64, D$1, 1, 12)), "")</f>
        <v/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 t="str">
        <f t="array" ref="P64">IF(IFERROR(INDEX(Pokedex!$A$2:$BK$2133,MATCH($C64,Pokedex!$B$2:$B$2133,0),P$1),1)=0,"",IFERROR(INDEX(Pokedex!$A$2:$BK$2133,MATCH($C64,Pokedex!$B$2:$B$2133,0),P$1),""))</f>
        <v/>
      </c>
      <c r="Q64" s="26" t="str">
        <f t="array" ref="Q64">IF(IFERROR(INDEX(Pokedex!$A$2:$BK$2133,MATCH($C64,Pokedex!$B$2:$B$2133,0),Q$1),1)=0,"",IFERROR(INDEX(Pokedex!$A$2:$BK$2133,MATCH($C64,Pokedex!$B$2:$B$2133,0),Q$1),""))</f>
        <v/>
      </c>
      <c r="R64" s="188" t="str">
        <f>IFERROR(MATCH($A64,Pokedex!$A$2:$A1000,0), "")</f>
        <v/>
      </c>
      <c r="S64" s="182"/>
      <c r="T64" s="182"/>
      <c r="U64" s="182"/>
      <c r="V64" s="182"/>
      <c r="W64" s="182"/>
      <c r="X64" s="182"/>
      <c r="Y64" s="182"/>
      <c r="Z64" s="182"/>
      <c r="AA64" s="182"/>
    </row>
    <row r="65" spans="1:27" ht="12.75" customHeight="1">
      <c r="A65" s="190"/>
      <c r="B65" s="26" t="str">
        <f ca="1">IFERROR(IF($R65 = "","", OFFSET(Pokedex!$A$1, $R65, B$1, 1, 2)), "")</f>
        <v/>
      </c>
      <c r="C65" s="31"/>
      <c r="D65" s="31" t="str">
        <f ca="1">IFERROR(IF($R65 = "","", OFFSET(Pokedex!$A$1, $R65, D$1, 1, 12)), "")</f>
        <v/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 t="str">
        <f t="array" ref="P65">IF(IFERROR(INDEX(Pokedex!$A$2:$BK$2133,MATCH($C65,Pokedex!$B$2:$B$2133,0),P$1),1)=0,"",IFERROR(INDEX(Pokedex!$A$2:$BK$2133,MATCH($C65,Pokedex!$B$2:$B$2133,0),P$1),""))</f>
        <v/>
      </c>
      <c r="Q65" s="26" t="str">
        <f t="array" ref="Q65">IF(IFERROR(INDEX(Pokedex!$A$2:$BK$2133,MATCH($C65,Pokedex!$B$2:$B$2133,0),Q$1),1)=0,"",IFERROR(INDEX(Pokedex!$A$2:$BK$2133,MATCH($C65,Pokedex!$B$2:$B$2133,0),Q$1),""))</f>
        <v/>
      </c>
      <c r="R65" s="188" t="str">
        <f>IFERROR(MATCH($A65,Pokedex!$A$2:$A1000,0), "")</f>
        <v/>
      </c>
      <c r="S65" s="182"/>
      <c r="T65" s="182"/>
      <c r="U65" s="182"/>
      <c r="V65" s="182"/>
      <c r="W65" s="182"/>
      <c r="X65" s="182"/>
      <c r="Y65" s="182"/>
      <c r="Z65" s="182"/>
      <c r="AA65" s="182"/>
    </row>
    <row r="66" spans="1:27" ht="12.75" customHeight="1">
      <c r="A66" s="190"/>
      <c r="B66" s="26" t="str">
        <f ca="1">IFERROR(IF($R66 = "","", OFFSET(Pokedex!$A$1, $R66, B$1, 1, 2)), "")</f>
        <v/>
      </c>
      <c r="C66" s="31"/>
      <c r="D66" s="31" t="str">
        <f ca="1">IFERROR(IF($R66 = "","", OFFSET(Pokedex!$A$1, $R66, D$1, 1, 12)), "")</f>
        <v/>
      </c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 t="str">
        <f t="array" ref="P66">IF(IFERROR(INDEX(Pokedex!$A$2:$BK$2133,MATCH($C66,Pokedex!$B$2:$B$2133,0),P$1),1)=0,"",IFERROR(INDEX(Pokedex!$A$2:$BK$2133,MATCH($C66,Pokedex!$B$2:$B$2133,0),P$1),""))</f>
        <v/>
      </c>
      <c r="Q66" s="26" t="str">
        <f t="array" ref="Q66">IF(IFERROR(INDEX(Pokedex!$A$2:$BK$2133,MATCH($C66,Pokedex!$B$2:$B$2133,0),Q$1),1)=0,"",IFERROR(INDEX(Pokedex!$A$2:$BK$2133,MATCH($C66,Pokedex!$B$2:$B$2133,0),Q$1),""))</f>
        <v/>
      </c>
      <c r="R66" s="188" t="str">
        <f>IFERROR(MATCH($A66,Pokedex!$A$2:$A1000,0), "")</f>
        <v/>
      </c>
      <c r="S66" s="182"/>
      <c r="T66" s="182"/>
      <c r="U66" s="182"/>
      <c r="V66" s="182"/>
      <c r="W66" s="182"/>
      <c r="X66" s="182"/>
      <c r="Y66" s="182"/>
      <c r="Z66" s="182"/>
      <c r="AA66" s="182"/>
    </row>
    <row r="67" spans="1:27" ht="12.75" customHeight="1">
      <c r="A67" s="190"/>
      <c r="B67" s="26" t="str">
        <f ca="1">IFERROR(IF($R67 = "","", OFFSET(Pokedex!$A$1, $R67, B$1, 1, 2)), "")</f>
        <v/>
      </c>
      <c r="C67" s="31"/>
      <c r="D67" s="31" t="str">
        <f ca="1">IFERROR(IF($R67 = "","", OFFSET(Pokedex!$A$1, $R67, D$1, 1, 12)), "")</f>
        <v/>
      </c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 t="str">
        <f t="array" ref="P67">IF(IFERROR(INDEX(Pokedex!$A$2:$BK$2133,MATCH($C67,Pokedex!$B$2:$B$2133,0),P$1),1)=0,"",IFERROR(INDEX(Pokedex!$A$2:$BK$2133,MATCH($C67,Pokedex!$B$2:$B$2133,0),P$1),""))</f>
        <v/>
      </c>
      <c r="Q67" s="26" t="str">
        <f t="array" ref="Q67">IF(IFERROR(INDEX(Pokedex!$A$2:$BK$2133,MATCH($C67,Pokedex!$B$2:$B$2133,0),Q$1),1)=0,"",IFERROR(INDEX(Pokedex!$A$2:$BK$2133,MATCH($C67,Pokedex!$B$2:$B$2133,0),Q$1),""))</f>
        <v/>
      </c>
      <c r="R67" s="188" t="str">
        <f>IFERROR(MATCH($A67,Pokedex!$A$2:$A1000,0), "")</f>
        <v/>
      </c>
      <c r="S67" s="182"/>
      <c r="T67" s="182"/>
      <c r="U67" s="182"/>
      <c r="V67" s="182"/>
      <c r="W67" s="182"/>
      <c r="X67" s="182"/>
      <c r="Y67" s="182"/>
      <c r="Z67" s="182"/>
      <c r="AA67" s="182"/>
    </row>
    <row r="68" spans="1:27" ht="12.75" customHeight="1">
      <c r="A68" s="190"/>
      <c r="B68" s="26" t="str">
        <f ca="1">IFERROR(IF($R68 = "","", OFFSET(Pokedex!$A$1, $R68, B$1, 1, 2)), "")</f>
        <v/>
      </c>
      <c r="C68" s="31"/>
      <c r="D68" s="31" t="str">
        <f ca="1">IFERROR(IF($R68 = "","", OFFSET(Pokedex!$A$1, $R68, D$1, 1, 12)), "")</f>
        <v/>
      </c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 t="str">
        <f t="array" ref="P68">IF(IFERROR(INDEX(Pokedex!$A$2:$BK$2133,MATCH($C68,Pokedex!$B$2:$B$2133,0),P$1),1)=0,"",IFERROR(INDEX(Pokedex!$A$2:$BK$2133,MATCH($C68,Pokedex!$B$2:$B$2133,0),P$1),""))</f>
        <v/>
      </c>
      <c r="Q68" s="26" t="str">
        <f t="array" ref="Q68">IF(IFERROR(INDEX(Pokedex!$A$2:$BK$2133,MATCH($C68,Pokedex!$B$2:$B$2133,0),Q$1),1)=0,"",IFERROR(INDEX(Pokedex!$A$2:$BK$2133,MATCH($C68,Pokedex!$B$2:$B$2133,0),Q$1),""))</f>
        <v/>
      </c>
      <c r="R68" s="188" t="str">
        <f>IFERROR(MATCH($A68,Pokedex!$A$2:$A1000,0), "")</f>
        <v/>
      </c>
      <c r="S68" s="182"/>
      <c r="T68" s="182"/>
      <c r="U68" s="182"/>
      <c r="V68" s="182"/>
      <c r="W68" s="182"/>
      <c r="X68" s="182"/>
      <c r="Y68" s="182"/>
      <c r="Z68" s="182"/>
      <c r="AA68" s="182"/>
    </row>
    <row r="69" spans="1:27" ht="12.75" customHeight="1">
      <c r="A69" s="190"/>
      <c r="B69" s="26" t="str">
        <f ca="1">IFERROR(IF($R69 = "","", OFFSET(Pokedex!$A$1, $R69, B$1, 1, 2)), "")</f>
        <v/>
      </c>
      <c r="C69" s="31"/>
      <c r="D69" s="31" t="str">
        <f ca="1">IFERROR(IF($R69 = "","", OFFSET(Pokedex!$A$1, $R69, D$1, 1, 12)), "")</f>
        <v/>
      </c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 t="str">
        <f t="array" ref="P69">IF(IFERROR(INDEX(Pokedex!$A$2:$BK$2133,MATCH($C69,Pokedex!$B$2:$B$2133,0),P$1),1)=0,"",IFERROR(INDEX(Pokedex!$A$2:$BK$2133,MATCH($C69,Pokedex!$B$2:$B$2133,0),P$1),""))</f>
        <v/>
      </c>
      <c r="Q69" s="26" t="str">
        <f t="array" ref="Q69">IF(IFERROR(INDEX(Pokedex!$A$2:$BK$2133,MATCH($C69,Pokedex!$B$2:$B$2133,0),Q$1),1)=0,"",IFERROR(INDEX(Pokedex!$A$2:$BK$2133,MATCH($C69,Pokedex!$B$2:$B$2133,0),Q$1),""))</f>
        <v/>
      </c>
      <c r="R69" s="188" t="str">
        <f>IFERROR(MATCH($A69,Pokedex!$A$2:$A1000,0), "")</f>
        <v/>
      </c>
      <c r="S69" s="182"/>
      <c r="T69" s="182"/>
      <c r="U69" s="182"/>
      <c r="V69" s="182"/>
      <c r="W69" s="182"/>
      <c r="X69" s="182"/>
      <c r="Y69" s="182"/>
      <c r="Z69" s="182"/>
      <c r="AA69" s="182"/>
    </row>
    <row r="70" spans="1:27" ht="12.75" customHeight="1">
      <c r="A70" s="190"/>
      <c r="B70" s="26" t="str">
        <f ca="1">IFERROR(IF($R70 = "","", OFFSET(Pokedex!$A$1, $R70, B$1, 1, 2)), "")</f>
        <v/>
      </c>
      <c r="C70" s="31"/>
      <c r="D70" s="31" t="str">
        <f ca="1">IFERROR(IF($R70 = "","", OFFSET(Pokedex!$A$1, $R70, D$1, 1, 12)), "")</f>
        <v/>
      </c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 t="str">
        <f t="array" ref="P70">IF(IFERROR(INDEX(Pokedex!$A$2:$BK$2133,MATCH($C70,Pokedex!$B$2:$B$2133,0),P$1),1)=0,"",IFERROR(INDEX(Pokedex!$A$2:$BK$2133,MATCH($C70,Pokedex!$B$2:$B$2133,0),P$1),""))</f>
        <v/>
      </c>
      <c r="Q70" s="26" t="str">
        <f t="array" ref="Q70">IF(IFERROR(INDEX(Pokedex!$A$2:$BK$2133,MATCH($C70,Pokedex!$B$2:$B$2133,0),Q$1),1)=0,"",IFERROR(INDEX(Pokedex!$A$2:$BK$2133,MATCH($C70,Pokedex!$B$2:$B$2133,0),Q$1),""))</f>
        <v/>
      </c>
      <c r="R70" s="188" t="str">
        <f>IFERROR(MATCH($A70,Pokedex!$A$2:$A1000,0), "")</f>
        <v/>
      </c>
      <c r="S70" s="182"/>
      <c r="T70" s="182"/>
      <c r="U70" s="182"/>
      <c r="V70" s="182"/>
      <c r="W70" s="182"/>
      <c r="X70" s="182"/>
      <c r="Y70" s="182"/>
      <c r="Z70" s="182"/>
      <c r="AA70" s="182"/>
    </row>
    <row r="71" spans="1:27" ht="12.75" customHeight="1">
      <c r="A71" s="190"/>
      <c r="B71" s="26" t="str">
        <f ca="1">IFERROR(IF($R71 = "","", OFFSET(Pokedex!$A$1, $R71, B$1, 1, 2)), "")</f>
        <v/>
      </c>
      <c r="C71" s="31"/>
      <c r="D71" s="31" t="str">
        <f ca="1">IFERROR(IF($R71 = "","", OFFSET(Pokedex!$A$1, $R71, D$1, 1, 12)), "")</f>
        <v/>
      </c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 t="str">
        <f t="array" ref="P71">IF(IFERROR(INDEX(Pokedex!$A$2:$BK$2133,MATCH($C71,Pokedex!$B$2:$B$2133,0),P$1),1)=0,"",IFERROR(INDEX(Pokedex!$A$2:$BK$2133,MATCH($C71,Pokedex!$B$2:$B$2133,0),P$1),""))</f>
        <v/>
      </c>
      <c r="Q71" s="26" t="str">
        <f t="array" ref="Q71">IF(IFERROR(INDEX(Pokedex!$A$2:$BK$2133,MATCH($C71,Pokedex!$B$2:$B$2133,0),Q$1),1)=0,"",IFERROR(INDEX(Pokedex!$A$2:$BK$2133,MATCH($C71,Pokedex!$B$2:$B$2133,0),Q$1),""))</f>
        <v/>
      </c>
      <c r="R71" s="188" t="str">
        <f>IFERROR(MATCH($A71,Pokedex!$A$2:$A1000,0), "")</f>
        <v/>
      </c>
      <c r="S71" s="182"/>
      <c r="T71" s="182"/>
      <c r="U71" s="182"/>
      <c r="V71" s="182"/>
      <c r="W71" s="182"/>
      <c r="X71" s="182"/>
      <c r="Y71" s="182"/>
      <c r="Z71" s="182"/>
      <c r="AA71" s="182"/>
    </row>
    <row r="72" spans="1:27" ht="12.75" customHeight="1">
      <c r="A72" s="190"/>
      <c r="B72" s="26" t="str">
        <f ca="1">IFERROR(IF($R72 = "","", OFFSET(Pokedex!$A$1, $R72, B$1, 1, 2)), "")</f>
        <v/>
      </c>
      <c r="C72" s="31"/>
      <c r="D72" s="31" t="str">
        <f ca="1">IFERROR(IF($R72 = "","", OFFSET(Pokedex!$A$1, $R72, D$1, 1, 12)), "")</f>
        <v/>
      </c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 t="str">
        <f t="array" ref="P72">IF(IFERROR(INDEX(Pokedex!$A$2:$BK$2133,MATCH($C72,Pokedex!$B$2:$B$2133,0),P$1),1)=0,"",IFERROR(INDEX(Pokedex!$A$2:$BK$2133,MATCH($C72,Pokedex!$B$2:$B$2133,0),P$1),""))</f>
        <v/>
      </c>
      <c r="Q72" s="26" t="str">
        <f t="array" ref="Q72">IF(IFERROR(INDEX(Pokedex!$A$2:$BK$2133,MATCH($C72,Pokedex!$B$2:$B$2133,0),Q$1),1)=0,"",IFERROR(INDEX(Pokedex!$A$2:$BK$2133,MATCH($C72,Pokedex!$B$2:$B$2133,0),Q$1),""))</f>
        <v/>
      </c>
      <c r="R72" s="188" t="str">
        <f>IFERROR(MATCH($A72,Pokedex!$A$2:$A1000,0), "")</f>
        <v/>
      </c>
      <c r="S72" s="182"/>
      <c r="T72" s="182"/>
      <c r="U72" s="182"/>
      <c r="V72" s="182"/>
      <c r="W72" s="182"/>
      <c r="X72" s="182"/>
      <c r="Y72" s="182"/>
      <c r="Z72" s="182"/>
      <c r="AA72" s="182"/>
    </row>
    <row r="73" spans="1:27" ht="12.75" customHeight="1">
      <c r="A73" s="190"/>
      <c r="B73" s="26" t="str">
        <f ca="1">IFERROR(IF($R73 = "","", OFFSET(Pokedex!$A$1, $R73, B$1, 1, 2)), "")</f>
        <v/>
      </c>
      <c r="C73" s="31"/>
      <c r="D73" s="31" t="str">
        <f ca="1">IFERROR(IF($R73 = "","", OFFSET(Pokedex!$A$1, $R73, D$1, 1, 12)), "")</f>
        <v/>
      </c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 t="str">
        <f t="array" ref="P73">IF(IFERROR(INDEX(Pokedex!$A$2:$BK$2133,MATCH($C73,Pokedex!$B$2:$B$2133,0),P$1),1)=0,"",IFERROR(INDEX(Pokedex!$A$2:$BK$2133,MATCH($C73,Pokedex!$B$2:$B$2133,0),P$1),""))</f>
        <v/>
      </c>
      <c r="Q73" s="26" t="str">
        <f t="array" ref="Q73">IF(IFERROR(INDEX(Pokedex!$A$2:$BK$2133,MATCH($C73,Pokedex!$B$2:$B$2133,0),Q$1),1)=0,"",IFERROR(INDEX(Pokedex!$A$2:$BK$2133,MATCH($C73,Pokedex!$B$2:$B$2133,0),Q$1),""))</f>
        <v/>
      </c>
      <c r="R73" s="188" t="str">
        <f>IFERROR(MATCH($A73,Pokedex!$A$2:$A1000,0), "")</f>
        <v/>
      </c>
      <c r="S73" s="182"/>
      <c r="T73" s="182"/>
      <c r="U73" s="182"/>
      <c r="V73" s="182"/>
      <c r="W73" s="182"/>
      <c r="X73" s="182"/>
      <c r="Y73" s="182"/>
      <c r="Z73" s="182"/>
      <c r="AA73" s="182"/>
    </row>
    <row r="74" spans="1:27" ht="12.75" customHeight="1">
      <c r="A74" s="190"/>
      <c r="B74" s="26" t="str">
        <f ca="1">IFERROR(IF($R74 = "","", OFFSET(Pokedex!$A$1, $R74, B$1, 1, 2)), "")</f>
        <v/>
      </c>
      <c r="C74" s="31"/>
      <c r="D74" s="31" t="str">
        <f ca="1">IFERROR(IF($R74 = "","", OFFSET(Pokedex!$A$1, $R74, D$1, 1, 12)), "")</f>
        <v/>
      </c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 t="str">
        <f t="array" ref="P74">IF(IFERROR(INDEX(Pokedex!$A$2:$BK$2133,MATCH($C74,Pokedex!$B$2:$B$2133,0),P$1),1)=0,"",IFERROR(INDEX(Pokedex!$A$2:$BK$2133,MATCH($C74,Pokedex!$B$2:$B$2133,0),P$1),""))</f>
        <v/>
      </c>
      <c r="Q74" s="26" t="str">
        <f t="array" ref="Q74">IF(IFERROR(INDEX(Pokedex!$A$2:$BK$2133,MATCH($C74,Pokedex!$B$2:$B$2133,0),Q$1),1)=0,"",IFERROR(INDEX(Pokedex!$A$2:$BK$2133,MATCH($C74,Pokedex!$B$2:$B$2133,0),Q$1),""))</f>
        <v/>
      </c>
      <c r="R74" s="188" t="str">
        <f>IFERROR(MATCH($A74,Pokedex!$A$2:$A1000,0), "")</f>
        <v/>
      </c>
      <c r="S74" s="182"/>
      <c r="T74" s="182"/>
      <c r="U74" s="182"/>
      <c r="V74" s="182"/>
      <c r="W74" s="182"/>
      <c r="X74" s="182"/>
      <c r="Y74" s="182"/>
      <c r="Z74" s="182"/>
      <c r="AA74" s="182"/>
    </row>
    <row r="75" spans="1:27" ht="12.75" customHeight="1">
      <c r="A75" s="190"/>
      <c r="B75" s="26" t="str">
        <f ca="1">IFERROR(IF($R75 = "","", OFFSET(Pokedex!$A$1, $R75, B$1, 1, 2)), "")</f>
        <v/>
      </c>
      <c r="C75" s="31"/>
      <c r="D75" s="31" t="str">
        <f ca="1">IFERROR(IF($R75 = "","", OFFSET(Pokedex!$A$1, $R75, D$1, 1, 12)), "")</f>
        <v/>
      </c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 t="str">
        <f t="array" ref="P75">IF(IFERROR(INDEX(Pokedex!$A$2:$BK$2133,MATCH($C75,Pokedex!$B$2:$B$2133,0),P$1),1)=0,"",IFERROR(INDEX(Pokedex!$A$2:$BK$2133,MATCH($C75,Pokedex!$B$2:$B$2133,0),P$1),""))</f>
        <v/>
      </c>
      <c r="Q75" s="26" t="str">
        <f t="array" ref="Q75">IF(IFERROR(INDEX(Pokedex!$A$2:$BK$2133,MATCH($C75,Pokedex!$B$2:$B$2133,0),Q$1),1)=0,"",IFERROR(INDEX(Pokedex!$A$2:$BK$2133,MATCH($C75,Pokedex!$B$2:$B$2133,0),Q$1),""))</f>
        <v/>
      </c>
      <c r="R75" s="188" t="str">
        <f>IFERROR(MATCH($A75,Pokedex!$A$2:$A1000,0), "")</f>
        <v/>
      </c>
      <c r="S75" s="182"/>
      <c r="T75" s="182"/>
      <c r="U75" s="182"/>
      <c r="V75" s="182"/>
      <c r="W75" s="182"/>
      <c r="X75" s="182"/>
      <c r="Y75" s="182"/>
      <c r="Z75" s="182"/>
      <c r="AA75" s="182"/>
    </row>
    <row r="76" spans="1:27" ht="12.75" customHeight="1">
      <c r="A76" s="190"/>
      <c r="B76" s="26" t="str">
        <f ca="1">IFERROR(IF($R76 = "","", OFFSET(Pokedex!$A$1, $R76, B$1, 1, 2)), "")</f>
        <v/>
      </c>
      <c r="C76" s="31"/>
      <c r="D76" s="31" t="str">
        <f ca="1">IFERROR(IF($R76 = "","", OFFSET(Pokedex!$A$1, $R76, D$1, 1, 12)), "")</f>
        <v/>
      </c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 t="str">
        <f t="array" ref="P76">IF(IFERROR(INDEX(Pokedex!$A$2:$BK$2133,MATCH($C76,Pokedex!$B$2:$B$2133,0),P$1),1)=0,"",IFERROR(INDEX(Pokedex!$A$2:$BK$2133,MATCH($C76,Pokedex!$B$2:$B$2133,0),P$1),""))</f>
        <v/>
      </c>
      <c r="Q76" s="26" t="str">
        <f t="array" ref="Q76">IF(IFERROR(INDEX(Pokedex!$A$2:$BK$2133,MATCH($C76,Pokedex!$B$2:$B$2133,0),Q$1),1)=0,"",IFERROR(INDEX(Pokedex!$A$2:$BK$2133,MATCH($C76,Pokedex!$B$2:$B$2133,0),Q$1),""))</f>
        <v/>
      </c>
      <c r="R76" s="188" t="str">
        <f>IFERROR(MATCH($A76,Pokedex!$A$2:$A1000,0), "")</f>
        <v/>
      </c>
      <c r="S76" s="182"/>
      <c r="T76" s="182"/>
      <c r="U76" s="182"/>
      <c r="V76" s="182"/>
      <c r="W76" s="182"/>
      <c r="X76" s="182"/>
      <c r="Y76" s="182"/>
      <c r="Z76" s="182"/>
      <c r="AA76" s="182"/>
    </row>
    <row r="77" spans="1:27" ht="12.75" customHeight="1">
      <c r="A77" s="190"/>
      <c r="B77" s="26" t="str">
        <f ca="1">IFERROR(IF($R77 = "","", OFFSET(Pokedex!$A$1, $R77, B$1, 1, 2)), "")</f>
        <v/>
      </c>
      <c r="C77" s="31"/>
      <c r="D77" s="31" t="str">
        <f ca="1">IFERROR(IF($R77 = "","", OFFSET(Pokedex!$A$1, $R77, D$1, 1, 12)), "")</f>
        <v/>
      </c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 t="str">
        <f t="array" ref="P77">IF(IFERROR(INDEX(Pokedex!$A$2:$BK$2133,MATCH($C77,Pokedex!$B$2:$B$2133,0),P$1),1)=0,"",IFERROR(INDEX(Pokedex!$A$2:$BK$2133,MATCH($C77,Pokedex!$B$2:$B$2133,0),P$1),""))</f>
        <v/>
      </c>
      <c r="Q77" s="26" t="str">
        <f t="array" ref="Q77">IF(IFERROR(INDEX(Pokedex!$A$2:$BK$2133,MATCH($C77,Pokedex!$B$2:$B$2133,0),Q$1),1)=0,"",IFERROR(INDEX(Pokedex!$A$2:$BK$2133,MATCH($C77,Pokedex!$B$2:$B$2133,0),Q$1),""))</f>
        <v/>
      </c>
      <c r="R77" s="188" t="str">
        <f>IFERROR(MATCH($A77,Pokedex!$A$2:$A1000,0), "")</f>
        <v/>
      </c>
      <c r="S77" s="182"/>
      <c r="T77" s="182"/>
      <c r="U77" s="182"/>
      <c r="V77" s="182"/>
      <c r="W77" s="182"/>
      <c r="X77" s="182"/>
      <c r="Y77" s="182"/>
      <c r="Z77" s="182"/>
      <c r="AA77" s="182"/>
    </row>
    <row r="78" spans="1:27" ht="12.75" customHeight="1">
      <c r="A78" s="190"/>
      <c r="B78" s="26" t="str">
        <f ca="1">IFERROR(IF($R78 = "","", OFFSET(Pokedex!$A$1, $R78, B$1, 1, 2)), "")</f>
        <v/>
      </c>
      <c r="C78" s="31"/>
      <c r="D78" s="31" t="str">
        <f ca="1">IFERROR(IF($R78 = "","", OFFSET(Pokedex!$A$1, $R78, D$1, 1, 12)), "")</f>
        <v/>
      </c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 t="str">
        <f t="array" ref="P78">IF(IFERROR(INDEX(Pokedex!$A$2:$BK$2133,MATCH($C78,Pokedex!$B$2:$B$2133,0),P$1),1)=0,"",IFERROR(INDEX(Pokedex!$A$2:$BK$2133,MATCH($C78,Pokedex!$B$2:$B$2133,0),P$1),""))</f>
        <v/>
      </c>
      <c r="Q78" s="26" t="str">
        <f t="array" ref="Q78">IF(IFERROR(INDEX(Pokedex!$A$2:$BK$2133,MATCH($C78,Pokedex!$B$2:$B$2133,0),Q$1),1)=0,"",IFERROR(INDEX(Pokedex!$A$2:$BK$2133,MATCH($C78,Pokedex!$B$2:$B$2133,0),Q$1),""))</f>
        <v/>
      </c>
      <c r="R78" s="188" t="str">
        <f>IFERROR(MATCH($A78,Pokedex!$A$2:$A1000,0), "")</f>
        <v/>
      </c>
      <c r="S78" s="182"/>
      <c r="T78" s="182"/>
      <c r="U78" s="182"/>
      <c r="V78" s="182"/>
      <c r="W78" s="182"/>
      <c r="X78" s="182"/>
      <c r="Y78" s="182"/>
      <c r="Z78" s="182"/>
      <c r="AA78" s="182"/>
    </row>
    <row r="79" spans="1:27" ht="12.75" customHeight="1">
      <c r="A79" s="190"/>
      <c r="B79" s="26" t="str">
        <f ca="1">IFERROR(IF($R79 = "","", OFFSET(Pokedex!$A$1, $R79, B$1, 1, 2)), "")</f>
        <v/>
      </c>
      <c r="C79" s="31"/>
      <c r="D79" s="31" t="str">
        <f ca="1">IFERROR(IF($R79 = "","", OFFSET(Pokedex!$A$1, $R79, D$1, 1, 12)), "")</f>
        <v/>
      </c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 t="str">
        <f t="array" ref="P79">IF(IFERROR(INDEX(Pokedex!$A$2:$BK$2133,MATCH($C79,Pokedex!$B$2:$B$2133,0),P$1),1)=0,"",IFERROR(INDEX(Pokedex!$A$2:$BK$2133,MATCH($C79,Pokedex!$B$2:$B$2133,0),P$1),""))</f>
        <v/>
      </c>
      <c r="Q79" s="26" t="str">
        <f t="array" ref="Q79">IF(IFERROR(INDEX(Pokedex!$A$2:$BK$2133,MATCH($C79,Pokedex!$B$2:$B$2133,0),Q$1),1)=0,"",IFERROR(INDEX(Pokedex!$A$2:$BK$2133,MATCH($C79,Pokedex!$B$2:$B$2133,0),Q$1),""))</f>
        <v/>
      </c>
      <c r="R79" s="188" t="str">
        <f>IFERROR(MATCH($A79,Pokedex!$A$2:$A1000,0), "")</f>
        <v/>
      </c>
      <c r="S79" s="182"/>
      <c r="T79" s="182"/>
      <c r="U79" s="182"/>
      <c r="V79" s="182"/>
      <c r="W79" s="182"/>
      <c r="X79" s="182"/>
      <c r="Y79" s="182"/>
      <c r="Z79" s="182"/>
      <c r="AA79" s="182"/>
    </row>
    <row r="80" spans="1:27" ht="12.75" customHeight="1">
      <c r="A80" s="190"/>
      <c r="B80" s="26" t="str">
        <f ca="1">IFERROR(IF($R80 = "","", OFFSET(Pokedex!$A$1, $R80, B$1, 1, 2)), "")</f>
        <v/>
      </c>
      <c r="C80" s="31"/>
      <c r="D80" s="31" t="str">
        <f ca="1">IFERROR(IF($R80 = "","", OFFSET(Pokedex!$A$1, $R80, D$1, 1, 12)), "")</f>
        <v/>
      </c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 t="str">
        <f t="array" ref="P80">IF(IFERROR(INDEX(Pokedex!$A$2:$BK$2133,MATCH($C80,Pokedex!$B$2:$B$2133,0),P$1),1)=0,"",IFERROR(INDEX(Pokedex!$A$2:$BK$2133,MATCH($C80,Pokedex!$B$2:$B$2133,0),P$1),""))</f>
        <v/>
      </c>
      <c r="Q80" s="26" t="str">
        <f t="array" ref="Q80">IF(IFERROR(INDEX(Pokedex!$A$2:$BK$2133,MATCH($C80,Pokedex!$B$2:$B$2133,0),Q$1),1)=0,"",IFERROR(INDEX(Pokedex!$A$2:$BK$2133,MATCH($C80,Pokedex!$B$2:$B$2133,0),Q$1),""))</f>
        <v/>
      </c>
      <c r="R80" s="188" t="str">
        <f>IFERROR(MATCH($A80,Pokedex!$A$2:$A1000,0), "")</f>
        <v/>
      </c>
      <c r="S80" s="182"/>
      <c r="T80" s="182"/>
      <c r="U80" s="182"/>
      <c r="V80" s="182"/>
      <c r="W80" s="182"/>
      <c r="X80" s="182"/>
      <c r="Y80" s="182"/>
      <c r="Z80" s="182"/>
      <c r="AA80" s="182"/>
    </row>
    <row r="81" spans="1:27" ht="12.75" customHeight="1">
      <c r="A81" s="190"/>
      <c r="B81" s="26" t="str">
        <f ca="1">IFERROR(IF($R81 = "","", OFFSET(Pokedex!$A$1, $R81, B$1, 1, 2)), "")</f>
        <v/>
      </c>
      <c r="C81" s="31"/>
      <c r="D81" s="31" t="str">
        <f ca="1">IFERROR(IF($R81 = "","", OFFSET(Pokedex!$A$1, $R81, D$1, 1, 12)), "")</f>
        <v/>
      </c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 t="str">
        <f t="array" ref="P81">IF(IFERROR(INDEX(Pokedex!$A$2:$BK$2133,MATCH($C81,Pokedex!$B$2:$B$2133,0),P$1),1)=0,"",IFERROR(INDEX(Pokedex!$A$2:$BK$2133,MATCH($C81,Pokedex!$B$2:$B$2133,0),P$1),""))</f>
        <v/>
      </c>
      <c r="Q81" s="26" t="str">
        <f t="array" ref="Q81">IF(IFERROR(INDEX(Pokedex!$A$2:$BK$2133,MATCH($C81,Pokedex!$B$2:$B$2133,0),Q$1),1)=0,"",IFERROR(INDEX(Pokedex!$A$2:$BK$2133,MATCH($C81,Pokedex!$B$2:$B$2133,0),Q$1),""))</f>
        <v/>
      </c>
      <c r="R81" s="188" t="str">
        <f>IFERROR(MATCH($A81,Pokedex!$A$2:$A1000,0), "")</f>
        <v/>
      </c>
      <c r="S81" s="182"/>
      <c r="T81" s="182"/>
      <c r="U81" s="182"/>
      <c r="V81" s="182"/>
      <c r="W81" s="182"/>
      <c r="X81" s="182"/>
      <c r="Y81" s="182"/>
      <c r="Z81" s="182"/>
      <c r="AA81" s="182"/>
    </row>
    <row r="82" spans="1:27" ht="12.75" customHeight="1">
      <c r="A82" s="190"/>
      <c r="B82" s="26" t="str">
        <f ca="1">IFERROR(IF($R82 = "","", OFFSET(Pokedex!$A$1, $R82, B$1, 1, 2)), "")</f>
        <v/>
      </c>
      <c r="C82" s="31"/>
      <c r="D82" s="31" t="str">
        <f ca="1">IFERROR(IF($R82 = "","", OFFSET(Pokedex!$A$1, $R82, D$1, 1, 12)), "")</f>
        <v/>
      </c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 t="str">
        <f t="array" ref="P82">IF(IFERROR(INDEX(Pokedex!$A$2:$BK$2133,MATCH($C82,Pokedex!$B$2:$B$2133,0),P$1),1)=0,"",IFERROR(INDEX(Pokedex!$A$2:$BK$2133,MATCH($C82,Pokedex!$B$2:$B$2133,0),P$1),""))</f>
        <v/>
      </c>
      <c r="Q82" s="26" t="str">
        <f t="array" ref="Q82">IF(IFERROR(INDEX(Pokedex!$A$2:$BK$2133,MATCH($C82,Pokedex!$B$2:$B$2133,0),Q$1),1)=0,"",IFERROR(INDEX(Pokedex!$A$2:$BK$2133,MATCH($C82,Pokedex!$B$2:$B$2133,0),Q$1),""))</f>
        <v/>
      </c>
      <c r="R82" s="188" t="str">
        <f>IFERROR(MATCH($A82,Pokedex!$A$2:$A1000,0), "")</f>
        <v/>
      </c>
      <c r="S82" s="182"/>
      <c r="T82" s="182"/>
      <c r="U82" s="182"/>
      <c r="V82" s="182"/>
      <c r="W82" s="182"/>
      <c r="X82" s="182"/>
      <c r="Y82" s="182"/>
      <c r="Z82" s="182"/>
      <c r="AA82" s="182"/>
    </row>
    <row r="83" spans="1:27" ht="12.75" customHeight="1">
      <c r="A83" s="190"/>
      <c r="B83" s="26" t="str">
        <f ca="1">IFERROR(IF($R83 = "","", OFFSET(Pokedex!$A$1, $R83, B$1, 1, 2)), "")</f>
        <v/>
      </c>
      <c r="C83" s="31"/>
      <c r="D83" s="31" t="str">
        <f ca="1">IFERROR(IF($R83 = "","", OFFSET(Pokedex!$A$1, $R83, D$1, 1, 12)), "")</f>
        <v/>
      </c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 t="str">
        <f t="array" ref="P83">IF(IFERROR(INDEX(Pokedex!$A$2:$BK$2133,MATCH($C83,Pokedex!$B$2:$B$2133,0),P$1),1)=0,"",IFERROR(INDEX(Pokedex!$A$2:$BK$2133,MATCH($C83,Pokedex!$B$2:$B$2133,0),P$1),""))</f>
        <v/>
      </c>
      <c r="Q83" s="26" t="str">
        <f t="array" ref="Q83">IF(IFERROR(INDEX(Pokedex!$A$2:$BK$2133,MATCH($C83,Pokedex!$B$2:$B$2133,0),Q$1),1)=0,"",IFERROR(INDEX(Pokedex!$A$2:$BK$2133,MATCH($C83,Pokedex!$B$2:$B$2133,0),Q$1),""))</f>
        <v/>
      </c>
      <c r="R83" s="188" t="str">
        <f>IFERROR(MATCH($A83,Pokedex!$A$2:$A1000,0), "")</f>
        <v/>
      </c>
      <c r="S83" s="182"/>
      <c r="T83" s="182"/>
      <c r="U83" s="182"/>
      <c r="V83" s="182"/>
      <c r="W83" s="182"/>
      <c r="X83" s="182"/>
      <c r="Y83" s="182"/>
      <c r="Z83" s="182"/>
      <c r="AA83" s="182"/>
    </row>
    <row r="84" spans="1:27" ht="12.75" customHeight="1">
      <c r="A84" s="190"/>
      <c r="B84" s="26" t="str">
        <f ca="1">IFERROR(IF($R84 = "","", OFFSET(Pokedex!$A$1, $R84, B$1, 1, 2)), "")</f>
        <v/>
      </c>
      <c r="C84" s="31"/>
      <c r="D84" s="31" t="str">
        <f ca="1">IFERROR(IF($R84 = "","", OFFSET(Pokedex!$A$1, $R84, D$1, 1, 12)), "")</f>
        <v/>
      </c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 t="str">
        <f t="array" ref="P84">IF(IFERROR(INDEX(Pokedex!$A$2:$BK$2133,MATCH($C84,Pokedex!$B$2:$B$2133,0),P$1),1)=0,"",IFERROR(INDEX(Pokedex!$A$2:$BK$2133,MATCH($C84,Pokedex!$B$2:$B$2133,0),P$1),""))</f>
        <v/>
      </c>
      <c r="Q84" s="26" t="str">
        <f t="array" ref="Q84">IF(IFERROR(INDEX(Pokedex!$A$2:$BK$2133,MATCH($C84,Pokedex!$B$2:$B$2133,0),Q$1),1)=0,"",IFERROR(INDEX(Pokedex!$A$2:$BK$2133,MATCH($C84,Pokedex!$B$2:$B$2133,0),Q$1),""))</f>
        <v/>
      </c>
      <c r="R84" s="188" t="str">
        <f>IFERROR(MATCH($A84,Pokedex!$A$2:$A1000,0), "")</f>
        <v/>
      </c>
      <c r="S84" s="182"/>
      <c r="T84" s="182"/>
      <c r="U84" s="182"/>
      <c r="V84" s="182"/>
      <c r="W84" s="182"/>
      <c r="X84" s="182"/>
      <c r="Y84" s="182"/>
      <c r="Z84" s="182"/>
      <c r="AA84" s="182"/>
    </row>
    <row r="85" spans="1:27" ht="12.75" customHeight="1">
      <c r="A85" s="190"/>
      <c r="B85" s="26" t="str">
        <f ca="1">IFERROR(IF($R85 = "","", OFFSET(Pokedex!$A$1, $R85, B$1, 1, 2)), "")</f>
        <v/>
      </c>
      <c r="C85" s="31"/>
      <c r="D85" s="31" t="str">
        <f ca="1">IFERROR(IF($R85 = "","", OFFSET(Pokedex!$A$1, $R85, D$1, 1, 12)), "")</f>
        <v/>
      </c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 t="str">
        <f t="array" ref="P85">IF(IFERROR(INDEX(Pokedex!$A$2:$BK$2133,MATCH($C85,Pokedex!$B$2:$B$2133,0),P$1),1)=0,"",IFERROR(INDEX(Pokedex!$A$2:$BK$2133,MATCH($C85,Pokedex!$B$2:$B$2133,0),P$1),""))</f>
        <v/>
      </c>
      <c r="Q85" s="26" t="str">
        <f t="array" ref="Q85">IF(IFERROR(INDEX(Pokedex!$A$2:$BK$2133,MATCH($C85,Pokedex!$B$2:$B$2133,0),Q$1),1)=0,"",IFERROR(INDEX(Pokedex!$A$2:$BK$2133,MATCH($C85,Pokedex!$B$2:$B$2133,0),Q$1),""))</f>
        <v/>
      </c>
      <c r="R85" s="188" t="str">
        <f>IFERROR(MATCH($A85,Pokedex!$A$2:$A1000,0), "")</f>
        <v/>
      </c>
      <c r="S85" s="182"/>
      <c r="T85" s="182"/>
      <c r="U85" s="182"/>
      <c r="V85" s="182"/>
      <c r="W85" s="182"/>
      <c r="X85" s="182"/>
      <c r="Y85" s="182"/>
      <c r="Z85" s="182"/>
      <c r="AA85" s="182"/>
    </row>
    <row r="86" spans="1:27" ht="12.75" customHeight="1">
      <c r="A86" s="190"/>
      <c r="B86" s="26" t="str">
        <f ca="1">IFERROR(IF($R86 = "","", OFFSET(Pokedex!$A$1, $R86, B$1, 1, 2)), "")</f>
        <v/>
      </c>
      <c r="C86" s="31"/>
      <c r="D86" s="31" t="str">
        <f ca="1">IFERROR(IF($R86 = "","", OFFSET(Pokedex!$A$1, $R86, D$1, 1, 12)), "")</f>
        <v/>
      </c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 t="str">
        <f t="array" ref="P86">IF(IFERROR(INDEX(Pokedex!$A$2:$BK$2133,MATCH($C86,Pokedex!$B$2:$B$2133,0),P$1),1)=0,"",IFERROR(INDEX(Pokedex!$A$2:$BK$2133,MATCH($C86,Pokedex!$B$2:$B$2133,0),P$1),""))</f>
        <v/>
      </c>
      <c r="Q86" s="26" t="str">
        <f t="array" ref="Q86">IF(IFERROR(INDEX(Pokedex!$A$2:$BK$2133,MATCH($C86,Pokedex!$B$2:$B$2133,0),Q$1),1)=0,"",IFERROR(INDEX(Pokedex!$A$2:$BK$2133,MATCH($C86,Pokedex!$B$2:$B$2133,0),Q$1),""))</f>
        <v/>
      </c>
      <c r="R86" s="188" t="str">
        <f>IFERROR(MATCH($A86,Pokedex!$A$2:$A1000,0), "")</f>
        <v/>
      </c>
      <c r="S86" s="182"/>
      <c r="T86" s="182"/>
      <c r="U86" s="182"/>
      <c r="V86" s="182"/>
      <c r="W86" s="182"/>
      <c r="X86" s="182"/>
      <c r="Y86" s="182"/>
      <c r="Z86" s="182"/>
      <c r="AA86" s="182"/>
    </row>
    <row r="87" spans="1:27" ht="12.75" customHeight="1">
      <c r="A87" s="190"/>
      <c r="B87" s="26" t="str">
        <f ca="1">IFERROR(IF($R87 = "","", OFFSET(Pokedex!$A$1, $R87, B$1, 1, 2)), "")</f>
        <v/>
      </c>
      <c r="C87" s="31"/>
      <c r="D87" s="31" t="str">
        <f ca="1">IFERROR(IF($R87 = "","", OFFSET(Pokedex!$A$1, $R87, D$1, 1, 12)), "")</f>
        <v/>
      </c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 t="str">
        <f t="array" ref="P87">IF(IFERROR(INDEX(Pokedex!$A$2:$BK$2133,MATCH($C87,Pokedex!$B$2:$B$2133,0),P$1),1)=0,"",IFERROR(INDEX(Pokedex!$A$2:$BK$2133,MATCH($C87,Pokedex!$B$2:$B$2133,0),P$1),""))</f>
        <v/>
      </c>
      <c r="Q87" s="26" t="str">
        <f t="array" ref="Q87">IF(IFERROR(INDEX(Pokedex!$A$2:$BK$2133,MATCH($C87,Pokedex!$B$2:$B$2133,0),Q$1),1)=0,"",IFERROR(INDEX(Pokedex!$A$2:$BK$2133,MATCH($C87,Pokedex!$B$2:$B$2133,0),Q$1),""))</f>
        <v/>
      </c>
      <c r="R87" s="188" t="str">
        <f>IFERROR(MATCH($A87,Pokedex!$A$2:$A1000,0), "")</f>
        <v/>
      </c>
      <c r="S87" s="182"/>
      <c r="T87" s="182"/>
      <c r="U87" s="182"/>
      <c r="V87" s="182"/>
      <c r="W87" s="182"/>
      <c r="X87" s="182"/>
      <c r="Y87" s="182"/>
      <c r="Z87" s="182"/>
      <c r="AA87" s="182"/>
    </row>
    <row r="88" spans="1:27" ht="12.75" customHeight="1">
      <c r="A88" s="190"/>
      <c r="B88" s="26" t="str">
        <f ca="1">IFERROR(IF($R88 = "","", OFFSET(Pokedex!$A$1, $R88, B$1, 1, 2)), "")</f>
        <v/>
      </c>
      <c r="C88" s="31"/>
      <c r="D88" s="31" t="str">
        <f ca="1">IFERROR(IF($R88 = "","", OFFSET(Pokedex!$A$1, $R88, D$1, 1, 12)), "")</f>
        <v/>
      </c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 t="str">
        <f t="array" ref="P88">IF(IFERROR(INDEX(Pokedex!$A$2:$BK$2133,MATCH($C88,Pokedex!$B$2:$B$2133,0),P$1),1)=0,"",IFERROR(INDEX(Pokedex!$A$2:$BK$2133,MATCH($C88,Pokedex!$B$2:$B$2133,0),P$1),""))</f>
        <v/>
      </c>
      <c r="Q88" s="26" t="str">
        <f t="array" ref="Q88">IF(IFERROR(INDEX(Pokedex!$A$2:$BK$2133,MATCH($C88,Pokedex!$B$2:$B$2133,0),Q$1),1)=0,"",IFERROR(INDEX(Pokedex!$A$2:$BK$2133,MATCH($C88,Pokedex!$B$2:$B$2133,0),Q$1),""))</f>
        <v/>
      </c>
      <c r="R88" s="188" t="str">
        <f>IFERROR(MATCH($A88,Pokedex!$A$2:$A1000,0), "")</f>
        <v/>
      </c>
      <c r="S88" s="182"/>
      <c r="T88" s="182"/>
      <c r="U88" s="182"/>
      <c r="V88" s="182"/>
      <c r="W88" s="182"/>
      <c r="X88" s="182"/>
      <c r="Y88" s="182"/>
      <c r="Z88" s="182"/>
      <c r="AA88" s="182"/>
    </row>
    <row r="89" spans="1:27" ht="12.75" customHeight="1">
      <c r="A89" s="190"/>
      <c r="B89" s="26" t="str">
        <f ca="1">IFERROR(IF($R89 = "","", OFFSET(Pokedex!$A$1, $R89, B$1, 1, 2)), "")</f>
        <v/>
      </c>
      <c r="C89" s="31"/>
      <c r="D89" s="31" t="str">
        <f ca="1">IFERROR(IF($R89 = "","", OFFSET(Pokedex!$A$1, $R89, D$1, 1, 12)), "")</f>
        <v/>
      </c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 t="str">
        <f t="array" ref="P89">IF(IFERROR(INDEX(Pokedex!$A$2:$BK$2133,MATCH($C89,Pokedex!$B$2:$B$2133,0),P$1),1)=0,"",IFERROR(INDEX(Pokedex!$A$2:$BK$2133,MATCH($C89,Pokedex!$B$2:$B$2133,0),P$1),""))</f>
        <v/>
      </c>
      <c r="Q89" s="26" t="str">
        <f t="array" ref="Q89">IF(IFERROR(INDEX(Pokedex!$A$2:$BK$2133,MATCH($C89,Pokedex!$B$2:$B$2133,0),Q$1),1)=0,"",IFERROR(INDEX(Pokedex!$A$2:$BK$2133,MATCH($C89,Pokedex!$B$2:$B$2133,0),Q$1),""))</f>
        <v/>
      </c>
      <c r="R89" s="188" t="str">
        <f>IFERROR(MATCH($A89,Pokedex!$A$2:$A1000,0), "")</f>
        <v/>
      </c>
      <c r="S89" s="182"/>
      <c r="T89" s="182"/>
      <c r="U89" s="182"/>
      <c r="V89" s="182"/>
      <c r="W89" s="182"/>
      <c r="X89" s="182"/>
      <c r="Y89" s="182"/>
      <c r="Z89" s="182"/>
      <c r="AA89" s="182"/>
    </row>
    <row r="90" spans="1:27" ht="12.75" customHeight="1">
      <c r="A90" s="190"/>
      <c r="B90" s="26" t="str">
        <f ca="1">IFERROR(IF($R90 = "","", OFFSET(Pokedex!$A$1, $R90, B$1, 1, 2)), "")</f>
        <v/>
      </c>
      <c r="C90" s="31"/>
      <c r="D90" s="31" t="str">
        <f ca="1">IFERROR(IF($R90 = "","", OFFSET(Pokedex!$A$1, $R90, D$1, 1, 12)), "")</f>
        <v/>
      </c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 t="str">
        <f t="array" ref="P90">IF(IFERROR(INDEX(Pokedex!$A$2:$BK$2133,MATCH($C90,Pokedex!$B$2:$B$2133,0),P$1),1)=0,"",IFERROR(INDEX(Pokedex!$A$2:$BK$2133,MATCH($C90,Pokedex!$B$2:$B$2133,0),P$1),""))</f>
        <v/>
      </c>
      <c r="Q90" s="26" t="str">
        <f t="array" ref="Q90">IF(IFERROR(INDEX(Pokedex!$A$2:$BK$2133,MATCH($C90,Pokedex!$B$2:$B$2133,0),Q$1),1)=0,"",IFERROR(INDEX(Pokedex!$A$2:$BK$2133,MATCH($C90,Pokedex!$B$2:$B$2133,0),Q$1),""))</f>
        <v/>
      </c>
      <c r="R90" s="188" t="str">
        <f>IFERROR(MATCH($A90,Pokedex!$A$2:$A1000,0), "")</f>
        <v/>
      </c>
      <c r="S90" s="182"/>
      <c r="T90" s="182"/>
      <c r="U90" s="182"/>
      <c r="V90" s="182"/>
      <c r="W90" s="182"/>
      <c r="X90" s="182"/>
      <c r="Y90" s="182"/>
      <c r="Z90" s="182"/>
      <c r="AA90" s="182"/>
    </row>
    <row r="91" spans="1:27" ht="12.75" customHeight="1">
      <c r="A91" s="190"/>
      <c r="B91" s="26" t="str">
        <f ca="1">IFERROR(IF($R91 = "","", OFFSET(Pokedex!$A$1, $R91, B$1, 1, 2)), "")</f>
        <v/>
      </c>
      <c r="C91" s="31"/>
      <c r="D91" s="31" t="str">
        <f ca="1">IFERROR(IF($R91 = "","", OFFSET(Pokedex!$A$1, $R91, D$1, 1, 12)), "")</f>
        <v/>
      </c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 t="str">
        <f t="array" ref="P91">IF(IFERROR(INDEX(Pokedex!$A$2:$BK$2133,MATCH($C91,Pokedex!$B$2:$B$2133,0),P$1),1)=0,"",IFERROR(INDEX(Pokedex!$A$2:$BK$2133,MATCH($C91,Pokedex!$B$2:$B$2133,0),P$1),""))</f>
        <v/>
      </c>
      <c r="Q91" s="26" t="str">
        <f t="array" ref="Q91">IF(IFERROR(INDEX(Pokedex!$A$2:$BK$2133,MATCH($C91,Pokedex!$B$2:$B$2133,0),Q$1),1)=0,"",IFERROR(INDEX(Pokedex!$A$2:$BK$2133,MATCH($C91,Pokedex!$B$2:$B$2133,0),Q$1),""))</f>
        <v/>
      </c>
      <c r="R91" s="188" t="str">
        <f>IFERROR(MATCH($A91,Pokedex!$A$2:$A1000,0), "")</f>
        <v/>
      </c>
      <c r="S91" s="182"/>
      <c r="T91" s="182"/>
      <c r="U91" s="182"/>
      <c r="V91" s="182"/>
      <c r="W91" s="182"/>
      <c r="X91" s="182"/>
      <c r="Y91" s="182"/>
      <c r="Z91" s="182"/>
      <c r="AA91" s="182"/>
    </row>
    <row r="92" spans="1:27" ht="12.75" customHeight="1">
      <c r="A92" s="190"/>
      <c r="B92" s="26" t="str">
        <f ca="1">IFERROR(IF($R92 = "","", OFFSET(Pokedex!$A$1, $R92, B$1, 1, 2)), "")</f>
        <v/>
      </c>
      <c r="C92" s="31"/>
      <c r="D92" s="31" t="str">
        <f ca="1">IFERROR(IF($R92 = "","", OFFSET(Pokedex!$A$1, $R92, D$1, 1, 12)), "")</f>
        <v/>
      </c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 t="str">
        <f t="array" ref="P92">IF(IFERROR(INDEX(Pokedex!$A$2:$BK$2133,MATCH($C92,Pokedex!$B$2:$B$2133,0),P$1),1)=0,"",IFERROR(INDEX(Pokedex!$A$2:$BK$2133,MATCH($C92,Pokedex!$B$2:$B$2133,0),P$1),""))</f>
        <v/>
      </c>
      <c r="Q92" s="26" t="str">
        <f t="array" ref="Q92">IF(IFERROR(INDEX(Pokedex!$A$2:$BK$2133,MATCH($C92,Pokedex!$B$2:$B$2133,0),Q$1),1)=0,"",IFERROR(INDEX(Pokedex!$A$2:$BK$2133,MATCH($C92,Pokedex!$B$2:$B$2133,0),Q$1),""))</f>
        <v/>
      </c>
      <c r="R92" s="188" t="str">
        <f>IFERROR(MATCH($A92,Pokedex!$A$2:$A1000,0), "")</f>
        <v/>
      </c>
      <c r="S92" s="182"/>
      <c r="T92" s="182"/>
      <c r="U92" s="182"/>
      <c r="V92" s="182"/>
      <c r="W92" s="182"/>
      <c r="X92" s="182"/>
      <c r="Y92" s="182"/>
      <c r="Z92" s="182"/>
      <c r="AA92" s="182"/>
    </row>
    <row r="93" spans="1:27" ht="12.75" customHeight="1">
      <c r="A93" s="190"/>
      <c r="B93" s="26" t="str">
        <f ca="1">IFERROR(IF($R93 = "","", OFFSET(Pokedex!$A$1, $R93, B$1, 1, 2)), "")</f>
        <v/>
      </c>
      <c r="C93" s="31"/>
      <c r="D93" s="31" t="str">
        <f ca="1">IFERROR(IF($R93 = "","", OFFSET(Pokedex!$A$1, $R93, D$1, 1, 12)), "")</f>
        <v/>
      </c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 t="str">
        <f t="array" ref="P93">IF(IFERROR(INDEX(Pokedex!$A$2:$BK$2133,MATCH($C93,Pokedex!$B$2:$B$2133,0),P$1),1)=0,"",IFERROR(INDEX(Pokedex!$A$2:$BK$2133,MATCH($C93,Pokedex!$B$2:$B$2133,0),P$1),""))</f>
        <v/>
      </c>
      <c r="Q93" s="26" t="str">
        <f t="array" ref="Q93">IF(IFERROR(INDEX(Pokedex!$A$2:$BK$2133,MATCH($C93,Pokedex!$B$2:$B$2133,0),Q$1),1)=0,"",IFERROR(INDEX(Pokedex!$A$2:$BK$2133,MATCH($C93,Pokedex!$B$2:$B$2133,0),Q$1),""))</f>
        <v/>
      </c>
      <c r="R93" s="188" t="str">
        <f>IFERROR(MATCH($A93,Pokedex!$A$2:$A1000,0), "")</f>
        <v/>
      </c>
      <c r="S93" s="182"/>
      <c r="T93" s="182"/>
      <c r="U93" s="182"/>
      <c r="V93" s="182"/>
      <c r="W93" s="182"/>
      <c r="X93" s="182"/>
      <c r="Y93" s="182"/>
      <c r="Z93" s="182"/>
      <c r="AA93" s="182"/>
    </row>
    <row r="94" spans="1:27" ht="12.75" customHeight="1">
      <c r="A94" s="190"/>
      <c r="B94" s="26" t="str">
        <f ca="1">IFERROR(IF($R94 = "","", OFFSET(Pokedex!$A$1, $R94, B$1, 1, 2)), "")</f>
        <v/>
      </c>
      <c r="C94" s="31"/>
      <c r="D94" s="31" t="str">
        <f ca="1">IFERROR(IF($R94 = "","", OFFSET(Pokedex!$A$1, $R94, D$1, 1, 12)), "")</f>
        <v/>
      </c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 t="str">
        <f t="array" ref="P94">IF(IFERROR(INDEX(Pokedex!$A$2:$BK$2133,MATCH($C94,Pokedex!$B$2:$B$2133,0),P$1),1)=0,"",IFERROR(INDEX(Pokedex!$A$2:$BK$2133,MATCH($C94,Pokedex!$B$2:$B$2133,0),P$1),""))</f>
        <v/>
      </c>
      <c r="Q94" s="26" t="str">
        <f t="array" ref="Q94">IF(IFERROR(INDEX(Pokedex!$A$2:$BK$2133,MATCH($C94,Pokedex!$B$2:$B$2133,0),Q$1),1)=0,"",IFERROR(INDEX(Pokedex!$A$2:$BK$2133,MATCH($C94,Pokedex!$B$2:$B$2133,0),Q$1),""))</f>
        <v/>
      </c>
      <c r="R94" s="188" t="str">
        <f>IFERROR(MATCH($A94,Pokedex!$A$2:$A1000,0), "")</f>
        <v/>
      </c>
      <c r="S94" s="182"/>
      <c r="T94" s="182"/>
      <c r="U94" s="182"/>
      <c r="V94" s="182"/>
      <c r="W94" s="182"/>
      <c r="X94" s="182"/>
      <c r="Y94" s="182"/>
      <c r="Z94" s="182"/>
      <c r="AA94" s="182"/>
    </row>
    <row r="95" spans="1:27" ht="12.75" customHeight="1">
      <c r="A95" s="190"/>
      <c r="B95" s="26" t="str">
        <f ca="1">IFERROR(IF($R95 = "","", OFFSET(Pokedex!$A$1, $R95, B$1, 1, 2)), "")</f>
        <v/>
      </c>
      <c r="C95" s="31"/>
      <c r="D95" s="31" t="str">
        <f ca="1">IFERROR(IF($R95 = "","", OFFSET(Pokedex!$A$1, $R95, D$1, 1, 12)), "")</f>
        <v/>
      </c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 t="str">
        <f t="array" ref="P95">IF(IFERROR(INDEX(Pokedex!$A$2:$BK$2133,MATCH($C95,Pokedex!$B$2:$B$2133,0),P$1),1)=0,"",IFERROR(INDEX(Pokedex!$A$2:$BK$2133,MATCH($C95,Pokedex!$B$2:$B$2133,0),P$1),""))</f>
        <v/>
      </c>
      <c r="Q95" s="26" t="str">
        <f t="array" ref="Q95">IF(IFERROR(INDEX(Pokedex!$A$2:$BK$2133,MATCH($C95,Pokedex!$B$2:$B$2133,0),Q$1),1)=0,"",IFERROR(INDEX(Pokedex!$A$2:$BK$2133,MATCH($C95,Pokedex!$B$2:$B$2133,0),Q$1),""))</f>
        <v/>
      </c>
      <c r="R95" s="188" t="str">
        <f>IFERROR(MATCH($A95,Pokedex!$A$2:$A1000,0), "")</f>
        <v/>
      </c>
      <c r="S95" s="182"/>
      <c r="T95" s="182"/>
      <c r="U95" s="182"/>
      <c r="V95" s="182"/>
      <c r="W95" s="182"/>
      <c r="X95" s="182"/>
      <c r="Y95" s="182"/>
      <c r="Z95" s="182"/>
      <c r="AA95" s="182"/>
    </row>
    <row r="96" spans="1:27" ht="12.75" customHeight="1">
      <c r="A96" s="190"/>
      <c r="B96" s="26" t="str">
        <f ca="1">IFERROR(IF($R96 = "","", OFFSET(Pokedex!$A$1, $R96, B$1, 1, 2)), "")</f>
        <v/>
      </c>
      <c r="C96" s="31"/>
      <c r="D96" s="31" t="str">
        <f ca="1">IFERROR(IF($R96 = "","", OFFSET(Pokedex!$A$1, $R96, D$1, 1, 12)), "")</f>
        <v/>
      </c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 t="str">
        <f t="array" ref="P96">IF(IFERROR(INDEX(Pokedex!$A$2:$BK$2133,MATCH($C96,Pokedex!$B$2:$B$2133,0),P$1),1)=0,"",IFERROR(INDEX(Pokedex!$A$2:$BK$2133,MATCH($C96,Pokedex!$B$2:$B$2133,0),P$1),""))</f>
        <v/>
      </c>
      <c r="Q96" s="26" t="str">
        <f t="array" ref="Q96">IF(IFERROR(INDEX(Pokedex!$A$2:$BK$2133,MATCH($C96,Pokedex!$B$2:$B$2133,0),Q$1),1)=0,"",IFERROR(INDEX(Pokedex!$A$2:$BK$2133,MATCH($C96,Pokedex!$B$2:$B$2133,0),Q$1),""))</f>
        <v/>
      </c>
      <c r="R96" s="188" t="str">
        <f>IFERROR(MATCH($A96,Pokedex!$A$2:$A1000,0), "")</f>
        <v/>
      </c>
      <c r="S96" s="182"/>
      <c r="T96" s="182"/>
      <c r="U96" s="182"/>
      <c r="V96" s="182"/>
      <c r="W96" s="182"/>
      <c r="X96" s="182"/>
      <c r="Y96" s="182"/>
      <c r="Z96" s="182"/>
      <c r="AA96" s="182"/>
    </row>
    <row r="97" spans="1:27" ht="12.75" customHeight="1">
      <c r="A97" s="190"/>
      <c r="B97" s="26" t="str">
        <f ca="1">IFERROR(IF($R97 = "","", OFFSET(Pokedex!$A$1, $R97, B$1, 1, 2)), "")</f>
        <v/>
      </c>
      <c r="C97" s="31"/>
      <c r="D97" s="31" t="str">
        <f ca="1">IFERROR(IF($R97 = "","", OFFSET(Pokedex!$A$1, $R97, D$1, 1, 12)), "")</f>
        <v/>
      </c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 t="str">
        <f t="array" ref="P97">IF(IFERROR(INDEX(Pokedex!$A$2:$BK$2133,MATCH($C97,Pokedex!$B$2:$B$2133,0),P$1),1)=0,"",IFERROR(INDEX(Pokedex!$A$2:$BK$2133,MATCH($C97,Pokedex!$B$2:$B$2133,0),P$1),""))</f>
        <v/>
      </c>
      <c r="Q97" s="26" t="str">
        <f t="array" ref="Q97">IF(IFERROR(INDEX(Pokedex!$A$2:$BK$2133,MATCH($C97,Pokedex!$B$2:$B$2133,0),Q$1),1)=0,"",IFERROR(INDEX(Pokedex!$A$2:$BK$2133,MATCH($C97,Pokedex!$B$2:$B$2133,0),Q$1),""))</f>
        <v/>
      </c>
      <c r="R97" s="188" t="str">
        <f>IFERROR(MATCH($A97,Pokedex!$A$2:$A1000,0), "")</f>
        <v/>
      </c>
      <c r="S97" s="182"/>
      <c r="T97" s="182"/>
      <c r="U97" s="182"/>
      <c r="V97" s="182"/>
      <c r="W97" s="182"/>
      <c r="X97" s="182"/>
      <c r="Y97" s="182"/>
      <c r="Z97" s="182"/>
      <c r="AA97" s="182"/>
    </row>
    <row r="98" spans="1:27" ht="12.75" customHeight="1">
      <c r="A98" s="190"/>
      <c r="B98" s="26" t="str">
        <f ca="1">IFERROR(IF($R98 = "","", OFFSET(Pokedex!$A$1, $R98, B$1, 1, 2)), "")</f>
        <v/>
      </c>
      <c r="C98" s="31"/>
      <c r="D98" s="31" t="str">
        <f ca="1">IFERROR(IF($R98 = "","", OFFSET(Pokedex!$A$1, $R98, D$1, 1, 12)), "")</f>
        <v/>
      </c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 t="str">
        <f t="array" ref="P98">IF(IFERROR(INDEX(Pokedex!$A$2:$BK$2133,MATCH($C98,Pokedex!$B$2:$B$2133,0),P$1),1)=0,"",IFERROR(INDEX(Pokedex!$A$2:$BK$2133,MATCH($C98,Pokedex!$B$2:$B$2133,0),P$1),""))</f>
        <v/>
      </c>
      <c r="Q98" s="26" t="str">
        <f t="array" ref="Q98">IF(IFERROR(INDEX(Pokedex!$A$2:$BK$2133,MATCH($C98,Pokedex!$B$2:$B$2133,0),Q$1),1)=0,"",IFERROR(INDEX(Pokedex!$A$2:$BK$2133,MATCH($C98,Pokedex!$B$2:$B$2133,0),Q$1),""))</f>
        <v/>
      </c>
      <c r="R98" s="188" t="str">
        <f>IFERROR(MATCH($A98,Pokedex!$A$2:$A1000,0), "")</f>
        <v/>
      </c>
      <c r="S98" s="182"/>
      <c r="T98" s="182"/>
      <c r="U98" s="182"/>
      <c r="V98" s="182"/>
      <c r="W98" s="182"/>
      <c r="X98" s="182"/>
      <c r="Y98" s="182"/>
      <c r="Z98" s="182"/>
      <c r="AA98" s="182"/>
    </row>
    <row r="99" spans="1:27" ht="12.75" customHeight="1">
      <c r="A99" s="190"/>
      <c r="B99" s="26" t="str">
        <f ca="1">IFERROR(IF($R99 = "","", OFFSET(Pokedex!$A$1, $R99, B$1, 1, 2)), "")</f>
        <v/>
      </c>
      <c r="C99" s="31"/>
      <c r="D99" s="31" t="str">
        <f ca="1">IFERROR(IF($R99 = "","", OFFSET(Pokedex!$A$1, $R99, D$1, 1, 12)), "")</f>
        <v/>
      </c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 t="str">
        <f t="array" ref="P99">IF(IFERROR(INDEX(Pokedex!$A$2:$BK$2133,MATCH($C99,Pokedex!$B$2:$B$2133,0),P$1),1)=0,"",IFERROR(INDEX(Pokedex!$A$2:$BK$2133,MATCH($C99,Pokedex!$B$2:$B$2133,0),P$1),""))</f>
        <v/>
      </c>
      <c r="Q99" s="26" t="str">
        <f t="array" ref="Q99">IF(IFERROR(INDEX(Pokedex!$A$2:$BK$2133,MATCH($C99,Pokedex!$B$2:$B$2133,0),Q$1),1)=0,"",IFERROR(INDEX(Pokedex!$A$2:$BK$2133,MATCH($C99,Pokedex!$B$2:$B$2133,0),Q$1),""))</f>
        <v/>
      </c>
      <c r="R99" s="188" t="str">
        <f>IFERROR(MATCH($A99,Pokedex!$A$2:$A1000,0), "")</f>
        <v/>
      </c>
      <c r="S99" s="182"/>
      <c r="T99" s="182"/>
      <c r="U99" s="182"/>
      <c r="V99" s="182"/>
      <c r="W99" s="182"/>
      <c r="X99" s="182"/>
      <c r="Y99" s="182"/>
      <c r="Z99" s="182"/>
      <c r="AA99" s="182"/>
    </row>
    <row r="100" spans="1:27" ht="12.75" customHeight="1">
      <c r="A100" s="190"/>
      <c r="B100" s="26" t="str">
        <f ca="1">IFERROR(IF($R100 = "","", OFFSET(Pokedex!$A$1, $R100, B$1, 1, 2)), "")</f>
        <v/>
      </c>
      <c r="C100" s="31"/>
      <c r="D100" s="31" t="str">
        <f ca="1">IFERROR(IF($R100 = "","", OFFSET(Pokedex!$A$1, $R100, D$1, 1, 12)), "")</f>
        <v/>
      </c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 t="str">
        <f t="array" ref="P100">IF(IFERROR(INDEX(Pokedex!$A$2:$BK$2133,MATCH($C100,Pokedex!$B$2:$B$2133,0),P$1),1)=0,"",IFERROR(INDEX(Pokedex!$A$2:$BK$2133,MATCH($C100,Pokedex!$B$2:$B$2133,0),P$1),""))</f>
        <v/>
      </c>
      <c r="Q100" s="26" t="str">
        <f t="array" ref="Q100">IF(IFERROR(INDEX(Pokedex!$A$2:$BK$2133,MATCH($C100,Pokedex!$B$2:$B$2133,0),Q$1),1)=0,"",IFERROR(INDEX(Pokedex!$A$2:$BK$2133,MATCH($C100,Pokedex!$B$2:$B$2133,0),Q$1),""))</f>
        <v/>
      </c>
      <c r="R100" s="188" t="str">
        <f>IFERROR(MATCH($A100,Pokedex!$A$2:$A1000,0), "")</f>
        <v/>
      </c>
      <c r="S100" s="182"/>
      <c r="T100" s="182"/>
      <c r="U100" s="182"/>
      <c r="V100" s="182"/>
      <c r="W100" s="182"/>
      <c r="X100" s="182"/>
      <c r="Y100" s="182"/>
      <c r="Z100" s="182"/>
      <c r="AA100" s="182"/>
    </row>
    <row r="101" spans="1:27" ht="12.75" customHeight="1">
      <c r="A101" s="190"/>
      <c r="B101" s="26" t="str">
        <f ca="1">IFERROR(IF($R101 = "","", OFFSET(Pokedex!$A$1, $R101, B$1, 1, 2)), "")</f>
        <v/>
      </c>
      <c r="C101" s="31"/>
      <c r="D101" s="31" t="str">
        <f ca="1">IFERROR(IF($R101 = "","", OFFSET(Pokedex!$A$1, $R101, D$1, 1, 12)), "")</f>
        <v/>
      </c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 t="str">
        <f t="array" ref="P101">IF(IFERROR(INDEX(Pokedex!$A$2:$BK$2133,MATCH($C101,Pokedex!$B$2:$B$2133,0),P$1),1)=0,"",IFERROR(INDEX(Pokedex!$A$2:$BK$2133,MATCH($C101,Pokedex!$B$2:$B$2133,0),P$1),""))</f>
        <v/>
      </c>
      <c r="Q101" s="26" t="str">
        <f t="array" ref="Q101">IF(IFERROR(INDEX(Pokedex!$A$2:$BK$2133,MATCH($C101,Pokedex!$B$2:$B$2133,0),Q$1),1)=0,"",IFERROR(INDEX(Pokedex!$A$2:$BK$2133,MATCH($C101,Pokedex!$B$2:$B$2133,0),Q$1),""))</f>
        <v/>
      </c>
      <c r="R101" s="188" t="str">
        <f>IFERROR(MATCH($A101,Pokedex!$A$2:$A1000,0), "")</f>
        <v/>
      </c>
      <c r="S101" s="182"/>
      <c r="T101" s="182"/>
      <c r="U101" s="182"/>
      <c r="V101" s="182"/>
      <c r="W101" s="182"/>
      <c r="X101" s="182"/>
      <c r="Y101" s="182"/>
      <c r="Z101" s="182"/>
      <c r="AA101" s="182"/>
    </row>
    <row r="102" spans="1:27" ht="12.75" customHeight="1">
      <c r="A102" s="190"/>
      <c r="B102" s="26" t="str">
        <f ca="1">IFERROR(IF($R102 = "","", OFFSET(Pokedex!$A$1, $R102, B$1, 1, 2)), "")</f>
        <v/>
      </c>
      <c r="C102" s="31"/>
      <c r="D102" s="31" t="str">
        <f ca="1">IFERROR(IF($R102 = "","", OFFSET(Pokedex!$A$1, $R102, D$1, 1, 12)), "")</f>
        <v/>
      </c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 t="str">
        <f t="array" ref="P102">IF(IFERROR(INDEX(Pokedex!$A$2:$BK$2133,MATCH($C102,Pokedex!$B$2:$B$2133,0),P$1),1)=0,"",IFERROR(INDEX(Pokedex!$A$2:$BK$2133,MATCH($C102,Pokedex!$B$2:$B$2133,0),P$1),""))</f>
        <v/>
      </c>
      <c r="Q102" s="26" t="str">
        <f t="array" ref="Q102">IF(IFERROR(INDEX(Pokedex!$A$2:$BK$2133,MATCH($C102,Pokedex!$B$2:$B$2133,0),Q$1),1)=0,"",IFERROR(INDEX(Pokedex!$A$2:$BK$2133,MATCH($C102,Pokedex!$B$2:$B$2133,0),Q$1),""))</f>
        <v/>
      </c>
      <c r="R102" s="188" t="str">
        <f>IFERROR(MATCH($A102,Pokedex!$A$2:$A1000,0), "")</f>
        <v/>
      </c>
      <c r="S102" s="182"/>
      <c r="T102" s="182"/>
      <c r="U102" s="182"/>
      <c r="V102" s="182"/>
      <c r="W102" s="182"/>
      <c r="X102" s="182"/>
      <c r="Y102" s="182"/>
      <c r="Z102" s="182"/>
      <c r="AA102" s="182"/>
    </row>
    <row r="103" spans="1:27" ht="12.75" customHeight="1">
      <c r="A103" s="190"/>
      <c r="B103" s="26" t="str">
        <f ca="1">IFERROR(IF($R103 = "","", OFFSET(Pokedex!$A$1, $R103, B$1, 1, 2)), "")</f>
        <v/>
      </c>
      <c r="C103" s="31"/>
      <c r="D103" s="31" t="str">
        <f ca="1">IFERROR(IF($R103 = "","", OFFSET(Pokedex!$A$1, $R103, D$1, 1, 12)), "")</f>
        <v/>
      </c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 t="str">
        <f t="array" ref="P103">IF(IFERROR(INDEX(Pokedex!$A$2:$BK$2133,MATCH($C103,Pokedex!$B$2:$B$2133,0),P$1),1)=0,"",IFERROR(INDEX(Pokedex!$A$2:$BK$2133,MATCH($C103,Pokedex!$B$2:$B$2133,0),P$1),""))</f>
        <v/>
      </c>
      <c r="Q103" s="26" t="str">
        <f t="array" ref="Q103">IF(IFERROR(INDEX(Pokedex!$A$2:$BK$2133,MATCH($C103,Pokedex!$B$2:$B$2133,0),Q$1),1)=0,"",IFERROR(INDEX(Pokedex!$A$2:$BK$2133,MATCH($C103,Pokedex!$B$2:$B$2133,0),Q$1),""))</f>
        <v/>
      </c>
      <c r="R103" s="188" t="str">
        <f>IFERROR(MATCH($A103,Pokedex!$A$2:$A1000,0), "")</f>
        <v/>
      </c>
      <c r="S103" s="182"/>
      <c r="T103" s="182"/>
      <c r="U103" s="182"/>
      <c r="V103" s="182"/>
      <c r="W103" s="182"/>
      <c r="X103" s="182"/>
      <c r="Y103" s="182"/>
      <c r="Z103" s="182"/>
      <c r="AA103" s="182"/>
    </row>
    <row r="104" spans="1:27" ht="12.75" customHeight="1">
      <c r="A104" s="190"/>
      <c r="B104" s="26" t="str">
        <f ca="1">IFERROR(IF($R104 = "","", OFFSET(Pokedex!$A$1, $R104, B$1, 1, 2)), "")</f>
        <v/>
      </c>
      <c r="C104" s="31"/>
      <c r="D104" s="31" t="str">
        <f ca="1">IFERROR(IF($R104 = "","", OFFSET(Pokedex!$A$1, $R104, D$1, 1, 12)), "")</f>
        <v/>
      </c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 t="str">
        <f t="array" ref="P104">IF(IFERROR(INDEX(Pokedex!$A$2:$BK$2133,MATCH($C104,Pokedex!$B$2:$B$2133,0),P$1),1)=0,"",IFERROR(INDEX(Pokedex!$A$2:$BK$2133,MATCH($C104,Pokedex!$B$2:$B$2133,0),P$1),""))</f>
        <v/>
      </c>
      <c r="Q104" s="26" t="str">
        <f t="array" ref="Q104">IF(IFERROR(INDEX(Pokedex!$A$2:$BK$2133,MATCH($C104,Pokedex!$B$2:$B$2133,0),Q$1),1)=0,"",IFERROR(INDEX(Pokedex!$A$2:$BK$2133,MATCH($C104,Pokedex!$B$2:$B$2133,0),Q$1),""))</f>
        <v/>
      </c>
      <c r="R104" s="188" t="str">
        <f>IFERROR(MATCH($A104,Pokedex!$A$2:$A1000,0), "")</f>
        <v/>
      </c>
      <c r="S104" s="182"/>
      <c r="T104" s="182"/>
      <c r="U104" s="182"/>
      <c r="V104" s="182"/>
      <c r="W104" s="182"/>
      <c r="X104" s="182"/>
      <c r="Y104" s="182"/>
      <c r="Z104" s="182"/>
      <c r="AA104" s="182"/>
    </row>
    <row r="105" spans="1:27" ht="12.75" customHeight="1">
      <c r="A105" s="190"/>
      <c r="B105" s="26" t="str">
        <f ca="1">IFERROR(IF($R105 = "","", OFFSET(Pokedex!$A$1, $R105, B$1, 1, 2)), "")</f>
        <v/>
      </c>
      <c r="C105" s="31"/>
      <c r="D105" s="31" t="str">
        <f ca="1">IFERROR(IF($R105 = "","", OFFSET(Pokedex!$A$1, $R105, D$1, 1, 12)), "")</f>
        <v/>
      </c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 t="str">
        <f t="array" ref="P105">IF(IFERROR(INDEX(Pokedex!$A$2:$BK$2133,MATCH($C105,Pokedex!$B$2:$B$2133,0),P$1),1)=0,"",IFERROR(INDEX(Pokedex!$A$2:$BK$2133,MATCH($C105,Pokedex!$B$2:$B$2133,0),P$1),""))</f>
        <v/>
      </c>
      <c r="Q105" s="26" t="str">
        <f t="array" ref="Q105">IF(IFERROR(INDEX(Pokedex!$A$2:$BK$2133,MATCH($C105,Pokedex!$B$2:$B$2133,0),Q$1),1)=0,"",IFERROR(INDEX(Pokedex!$A$2:$BK$2133,MATCH($C105,Pokedex!$B$2:$B$2133,0),Q$1),""))</f>
        <v/>
      </c>
      <c r="R105" s="188" t="str">
        <f>IFERROR(MATCH($A105,Pokedex!$A$2:$A1000,0), "")</f>
        <v/>
      </c>
      <c r="S105" s="182"/>
      <c r="T105" s="182"/>
      <c r="U105" s="182"/>
      <c r="V105" s="182"/>
      <c r="W105" s="182"/>
      <c r="X105" s="182"/>
      <c r="Y105" s="182"/>
      <c r="Z105" s="182"/>
      <c r="AA105" s="182"/>
    </row>
    <row r="106" spans="1:27" ht="12.75" customHeight="1">
      <c r="A106" s="190"/>
      <c r="B106" s="26" t="str">
        <f ca="1">IFERROR(IF($R106 = "","", OFFSET(Pokedex!$A$1, $R106, B$1, 1, 2)), "")</f>
        <v/>
      </c>
      <c r="C106" s="31"/>
      <c r="D106" s="31" t="str">
        <f ca="1">IFERROR(IF($R106 = "","", OFFSET(Pokedex!$A$1, $R106, D$1, 1, 12)), "")</f>
        <v/>
      </c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 t="str">
        <f t="array" ref="P106">IF(IFERROR(INDEX(Pokedex!$A$2:$BK$2133,MATCH($C106,Pokedex!$B$2:$B$2133,0),P$1),1)=0,"",IFERROR(INDEX(Pokedex!$A$2:$BK$2133,MATCH($C106,Pokedex!$B$2:$B$2133,0),P$1),""))</f>
        <v/>
      </c>
      <c r="Q106" s="26" t="str">
        <f t="array" ref="Q106">IF(IFERROR(INDEX(Pokedex!$A$2:$BK$2133,MATCH($C106,Pokedex!$B$2:$B$2133,0),Q$1),1)=0,"",IFERROR(INDEX(Pokedex!$A$2:$BK$2133,MATCH($C106,Pokedex!$B$2:$B$2133,0),Q$1),""))</f>
        <v/>
      </c>
      <c r="R106" s="188" t="str">
        <f>IFERROR(MATCH($A106,Pokedex!$A$2:$A1000,0), "")</f>
        <v/>
      </c>
      <c r="S106" s="182"/>
      <c r="T106" s="182"/>
      <c r="U106" s="182"/>
      <c r="V106" s="182"/>
      <c r="W106" s="182"/>
      <c r="X106" s="182"/>
      <c r="Y106" s="182"/>
      <c r="Z106" s="182"/>
      <c r="AA106" s="182"/>
    </row>
    <row r="107" spans="1:27" ht="12.75" customHeight="1">
      <c r="A107" s="190"/>
      <c r="B107" s="26" t="str">
        <f ca="1">IFERROR(IF($R107 = "","", OFFSET(Pokedex!$A$1, $R107, B$1, 1, 2)), "")</f>
        <v/>
      </c>
      <c r="C107" s="31"/>
      <c r="D107" s="31" t="str">
        <f ca="1">IFERROR(IF($R107 = "","", OFFSET(Pokedex!$A$1, $R107, D$1, 1, 12)), "")</f>
        <v/>
      </c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 t="str">
        <f t="array" ref="P107">IF(IFERROR(INDEX(Pokedex!$A$2:$BK$2133,MATCH($C107,Pokedex!$B$2:$B$2133,0),P$1),1)=0,"",IFERROR(INDEX(Pokedex!$A$2:$BK$2133,MATCH($C107,Pokedex!$B$2:$B$2133,0),P$1),""))</f>
        <v/>
      </c>
      <c r="Q107" s="26" t="str">
        <f t="array" ref="Q107">IF(IFERROR(INDEX(Pokedex!$A$2:$BK$2133,MATCH($C107,Pokedex!$B$2:$B$2133,0),Q$1),1)=0,"",IFERROR(INDEX(Pokedex!$A$2:$BK$2133,MATCH($C107,Pokedex!$B$2:$B$2133,0),Q$1),""))</f>
        <v/>
      </c>
      <c r="R107" s="188" t="str">
        <f>IFERROR(MATCH($A107,Pokedex!$A$2:$A1000,0), "")</f>
        <v/>
      </c>
      <c r="S107" s="182"/>
      <c r="T107" s="182"/>
      <c r="U107" s="182"/>
      <c r="V107" s="182"/>
      <c r="W107" s="182"/>
      <c r="X107" s="182"/>
      <c r="Y107" s="182"/>
      <c r="Z107" s="182"/>
      <c r="AA107" s="182"/>
    </row>
    <row r="108" spans="1:27" ht="12.75" customHeight="1">
      <c r="A108" s="190"/>
      <c r="B108" s="26" t="str">
        <f ca="1">IFERROR(IF($R108 = "","", OFFSET(Pokedex!$A$1, $R108, B$1, 1, 2)), "")</f>
        <v/>
      </c>
      <c r="C108" s="31"/>
      <c r="D108" s="31" t="str">
        <f ca="1">IFERROR(IF($R108 = "","", OFFSET(Pokedex!$A$1, $R108, D$1, 1, 12)), "")</f>
        <v/>
      </c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 t="str">
        <f t="array" ref="P108">IF(IFERROR(INDEX(Pokedex!$A$2:$BK$2133,MATCH($C108,Pokedex!$B$2:$B$2133,0),P$1),1)=0,"",IFERROR(INDEX(Pokedex!$A$2:$BK$2133,MATCH($C108,Pokedex!$B$2:$B$2133,0),P$1),""))</f>
        <v/>
      </c>
      <c r="Q108" s="26" t="str">
        <f t="array" ref="Q108">IF(IFERROR(INDEX(Pokedex!$A$2:$BK$2133,MATCH($C108,Pokedex!$B$2:$B$2133,0),Q$1),1)=0,"",IFERROR(INDEX(Pokedex!$A$2:$BK$2133,MATCH($C108,Pokedex!$B$2:$B$2133,0),Q$1),""))</f>
        <v/>
      </c>
      <c r="R108" s="188" t="str">
        <f>IFERROR(MATCH($A108,Pokedex!$A$2:$A1000,0), "")</f>
        <v/>
      </c>
      <c r="S108" s="182"/>
      <c r="T108" s="182"/>
      <c r="U108" s="182"/>
      <c r="V108" s="182"/>
      <c r="W108" s="182"/>
      <c r="X108" s="182"/>
      <c r="Y108" s="182"/>
      <c r="Z108" s="182"/>
      <c r="AA108" s="182"/>
    </row>
    <row r="109" spans="1:27" ht="12.75" customHeight="1">
      <c r="A109" s="190"/>
      <c r="B109" s="26" t="str">
        <f ca="1">IFERROR(IF($R109 = "","", OFFSET(Pokedex!$A$1, $R109, B$1, 1, 2)), "")</f>
        <v/>
      </c>
      <c r="C109" s="31"/>
      <c r="D109" s="31" t="str">
        <f ca="1">IFERROR(IF($R109 = "","", OFFSET(Pokedex!$A$1, $R109, D$1, 1, 12)), "")</f>
        <v/>
      </c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 t="str">
        <f t="array" ref="P109">IF(IFERROR(INDEX(Pokedex!$A$2:$BK$2133,MATCH($C109,Pokedex!$B$2:$B$2133,0),P$1),1)=0,"",IFERROR(INDEX(Pokedex!$A$2:$BK$2133,MATCH($C109,Pokedex!$B$2:$B$2133,0),P$1),""))</f>
        <v/>
      </c>
      <c r="Q109" s="26" t="str">
        <f t="array" ref="Q109">IF(IFERROR(INDEX(Pokedex!$A$2:$BK$2133,MATCH($C109,Pokedex!$B$2:$B$2133,0),Q$1),1)=0,"",IFERROR(INDEX(Pokedex!$A$2:$BK$2133,MATCH($C109,Pokedex!$B$2:$B$2133,0),Q$1),""))</f>
        <v/>
      </c>
      <c r="R109" s="188" t="str">
        <f>IFERROR(MATCH($A109,Pokedex!$A$2:$A1000,0), "")</f>
        <v/>
      </c>
      <c r="S109" s="182"/>
      <c r="T109" s="182"/>
      <c r="U109" s="182"/>
      <c r="V109" s="182"/>
      <c r="W109" s="182"/>
      <c r="X109" s="182"/>
      <c r="Y109" s="182"/>
      <c r="Z109" s="182"/>
      <c r="AA109" s="182"/>
    </row>
    <row r="110" spans="1:27" ht="12.75" customHeight="1">
      <c r="A110" s="190"/>
      <c r="B110" s="26" t="str">
        <f ca="1">IFERROR(IF($R110 = "","", OFFSET(Pokedex!$A$1, $R110, B$1, 1, 2)), "")</f>
        <v/>
      </c>
      <c r="C110" s="31"/>
      <c r="D110" s="31" t="str">
        <f ca="1">IFERROR(IF($R110 = "","", OFFSET(Pokedex!$A$1, $R110, D$1, 1, 12)), "")</f>
        <v/>
      </c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 t="str">
        <f t="array" ref="P110">IF(IFERROR(INDEX(Pokedex!$A$2:$BK$2133,MATCH($C110,Pokedex!$B$2:$B$2133,0),P$1),1)=0,"",IFERROR(INDEX(Pokedex!$A$2:$BK$2133,MATCH($C110,Pokedex!$B$2:$B$2133,0),P$1),""))</f>
        <v/>
      </c>
      <c r="Q110" s="26" t="str">
        <f t="array" ref="Q110">IF(IFERROR(INDEX(Pokedex!$A$2:$BK$2133,MATCH($C110,Pokedex!$B$2:$B$2133,0),Q$1),1)=0,"",IFERROR(INDEX(Pokedex!$A$2:$BK$2133,MATCH($C110,Pokedex!$B$2:$B$2133,0),Q$1),""))</f>
        <v/>
      </c>
      <c r="R110" s="188" t="str">
        <f>IFERROR(MATCH($A110,Pokedex!$A$2:$A1000,0), "")</f>
        <v/>
      </c>
      <c r="S110" s="182"/>
      <c r="T110" s="182"/>
      <c r="U110" s="182"/>
      <c r="V110" s="182"/>
      <c r="W110" s="182"/>
      <c r="X110" s="182"/>
      <c r="Y110" s="182"/>
      <c r="Z110" s="182"/>
      <c r="AA110" s="182"/>
    </row>
    <row r="111" spans="1:27" ht="12.75" customHeight="1">
      <c r="A111" s="190"/>
      <c r="B111" s="26" t="str">
        <f ca="1">IFERROR(IF($R111 = "","", OFFSET(Pokedex!$A$1, $R111, B$1, 1, 2)), "")</f>
        <v/>
      </c>
      <c r="C111" s="31"/>
      <c r="D111" s="31" t="str">
        <f ca="1">IFERROR(IF($R111 = "","", OFFSET(Pokedex!$A$1, $R111, D$1, 1, 12)), "")</f>
        <v/>
      </c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 t="str">
        <f t="array" ref="P111">IF(IFERROR(INDEX(Pokedex!$A$2:$BK$2133,MATCH($C111,Pokedex!$B$2:$B$2133,0),P$1),1)=0,"",IFERROR(INDEX(Pokedex!$A$2:$BK$2133,MATCH($C111,Pokedex!$B$2:$B$2133,0),P$1),""))</f>
        <v/>
      </c>
      <c r="Q111" s="26" t="str">
        <f t="array" ref="Q111">IF(IFERROR(INDEX(Pokedex!$A$2:$BK$2133,MATCH($C111,Pokedex!$B$2:$B$2133,0),Q$1),1)=0,"",IFERROR(INDEX(Pokedex!$A$2:$BK$2133,MATCH($C111,Pokedex!$B$2:$B$2133,0),Q$1),""))</f>
        <v/>
      </c>
      <c r="R111" s="188" t="str">
        <f>IFERROR(MATCH($A111,Pokedex!$A$2:$A1000,0), "")</f>
        <v/>
      </c>
      <c r="S111" s="182"/>
      <c r="T111" s="182"/>
      <c r="U111" s="182"/>
      <c r="V111" s="182"/>
      <c r="W111" s="182"/>
      <c r="X111" s="182"/>
      <c r="Y111" s="182"/>
      <c r="Z111" s="182"/>
      <c r="AA111" s="182"/>
    </row>
    <row r="112" spans="1:27" ht="12.75" customHeight="1">
      <c r="A112" s="190"/>
      <c r="B112" s="26" t="str">
        <f ca="1">IFERROR(IF($R112 = "","", OFFSET(Pokedex!$A$1, $R112, B$1, 1, 2)), "")</f>
        <v/>
      </c>
      <c r="C112" s="31"/>
      <c r="D112" s="31" t="str">
        <f ca="1">IFERROR(IF($R112 = "","", OFFSET(Pokedex!$A$1, $R112, D$1, 1, 12)), "")</f>
        <v/>
      </c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 t="str">
        <f t="array" ref="P112">IF(IFERROR(INDEX(Pokedex!$A$2:$BK$2133,MATCH($C112,Pokedex!$B$2:$B$2133,0),P$1),1)=0,"",IFERROR(INDEX(Pokedex!$A$2:$BK$2133,MATCH($C112,Pokedex!$B$2:$B$2133,0),P$1),""))</f>
        <v/>
      </c>
      <c r="Q112" s="26" t="str">
        <f t="array" ref="Q112">IF(IFERROR(INDEX(Pokedex!$A$2:$BK$2133,MATCH($C112,Pokedex!$B$2:$B$2133,0),Q$1),1)=0,"",IFERROR(INDEX(Pokedex!$A$2:$BK$2133,MATCH($C112,Pokedex!$B$2:$B$2133,0),Q$1),""))</f>
        <v/>
      </c>
      <c r="R112" s="188" t="str">
        <f>IFERROR(MATCH($A112,Pokedex!$A$2:$A1000,0), "")</f>
        <v/>
      </c>
      <c r="S112" s="182"/>
      <c r="T112" s="182"/>
      <c r="U112" s="182"/>
      <c r="V112" s="182"/>
      <c r="W112" s="182"/>
      <c r="X112" s="182"/>
      <c r="Y112" s="182"/>
      <c r="Z112" s="182"/>
      <c r="AA112" s="182"/>
    </row>
    <row r="113" spans="1:27" ht="12.75" customHeight="1">
      <c r="A113" s="190"/>
      <c r="B113" s="26" t="str">
        <f ca="1">IFERROR(IF($R113 = "","", OFFSET(Pokedex!$A$1, $R113, B$1, 1, 2)), "")</f>
        <v/>
      </c>
      <c r="C113" s="31"/>
      <c r="D113" s="31" t="str">
        <f ca="1">IFERROR(IF($R113 = "","", OFFSET(Pokedex!$A$1, $R113, D$1, 1, 12)), "")</f>
        <v/>
      </c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 t="str">
        <f t="array" ref="P113">IF(IFERROR(INDEX(Pokedex!$A$2:$BK$2133,MATCH($C113,Pokedex!$B$2:$B$2133,0),P$1),1)=0,"",IFERROR(INDEX(Pokedex!$A$2:$BK$2133,MATCH($C113,Pokedex!$B$2:$B$2133,0),P$1),""))</f>
        <v/>
      </c>
      <c r="Q113" s="26" t="str">
        <f t="array" ref="Q113">IF(IFERROR(INDEX(Pokedex!$A$2:$BK$2133,MATCH($C113,Pokedex!$B$2:$B$2133,0),Q$1),1)=0,"",IFERROR(INDEX(Pokedex!$A$2:$BK$2133,MATCH($C113,Pokedex!$B$2:$B$2133,0),Q$1),""))</f>
        <v/>
      </c>
      <c r="R113" s="188" t="str">
        <f>IFERROR(MATCH($A113,Pokedex!$A$2:$A1000,0), "")</f>
        <v/>
      </c>
      <c r="S113" s="182"/>
      <c r="T113" s="182"/>
      <c r="U113" s="182"/>
      <c r="V113" s="182"/>
      <c r="W113" s="182"/>
      <c r="X113" s="182"/>
      <c r="Y113" s="182"/>
      <c r="Z113" s="182"/>
      <c r="AA113" s="182"/>
    </row>
    <row r="114" spans="1:27" ht="12.75" customHeight="1">
      <c r="A114" s="190"/>
      <c r="B114" s="26" t="str">
        <f ca="1">IFERROR(IF($R114 = "","", OFFSET(Pokedex!$A$1, $R114, B$1, 1, 2)), "")</f>
        <v/>
      </c>
      <c r="C114" s="31"/>
      <c r="D114" s="31" t="str">
        <f ca="1">IFERROR(IF($R114 = "","", OFFSET(Pokedex!$A$1, $R114, D$1, 1, 12)), "")</f>
        <v/>
      </c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 t="str">
        <f t="array" ref="P114">IF(IFERROR(INDEX(Pokedex!$A$2:$BK$2133,MATCH($C114,Pokedex!$B$2:$B$2133,0),P$1),1)=0,"",IFERROR(INDEX(Pokedex!$A$2:$BK$2133,MATCH($C114,Pokedex!$B$2:$B$2133,0),P$1),""))</f>
        <v/>
      </c>
      <c r="Q114" s="26" t="str">
        <f t="array" ref="Q114">IF(IFERROR(INDEX(Pokedex!$A$2:$BK$2133,MATCH($C114,Pokedex!$B$2:$B$2133,0),Q$1),1)=0,"",IFERROR(INDEX(Pokedex!$A$2:$BK$2133,MATCH($C114,Pokedex!$B$2:$B$2133,0),Q$1),""))</f>
        <v/>
      </c>
      <c r="R114" s="188" t="str">
        <f>IFERROR(MATCH($A114,Pokedex!$A$2:$A1000,0), "")</f>
        <v/>
      </c>
      <c r="S114" s="182"/>
      <c r="T114" s="182"/>
      <c r="U114" s="182"/>
      <c r="V114" s="182"/>
      <c r="W114" s="182"/>
      <c r="X114" s="182"/>
      <c r="Y114" s="182"/>
      <c r="Z114" s="182"/>
      <c r="AA114" s="182"/>
    </row>
    <row r="115" spans="1:27" ht="12.75" customHeight="1">
      <c r="A115" s="190"/>
      <c r="B115" s="26" t="str">
        <f ca="1">IFERROR(IF($R115 = "","", OFFSET(Pokedex!$A$1, $R115, B$1, 1, 2)), "")</f>
        <v/>
      </c>
      <c r="C115" s="31"/>
      <c r="D115" s="31" t="str">
        <f ca="1">IFERROR(IF($R115 = "","", OFFSET(Pokedex!$A$1, $R115, D$1, 1, 12)), "")</f>
        <v/>
      </c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 t="str">
        <f t="array" ref="P115">IF(IFERROR(INDEX(Pokedex!$A$2:$BK$2133,MATCH($C115,Pokedex!$B$2:$B$2133,0),P$1),1)=0,"",IFERROR(INDEX(Pokedex!$A$2:$BK$2133,MATCH($C115,Pokedex!$B$2:$B$2133,0),P$1),""))</f>
        <v/>
      </c>
      <c r="Q115" s="26" t="str">
        <f t="array" ref="Q115">IF(IFERROR(INDEX(Pokedex!$A$2:$BK$2133,MATCH($C115,Pokedex!$B$2:$B$2133,0),Q$1),1)=0,"",IFERROR(INDEX(Pokedex!$A$2:$BK$2133,MATCH($C115,Pokedex!$B$2:$B$2133,0),Q$1),""))</f>
        <v/>
      </c>
      <c r="R115" s="188" t="str">
        <f>IFERROR(MATCH($A115,Pokedex!$A$2:$A1000,0), "")</f>
        <v/>
      </c>
      <c r="S115" s="182"/>
      <c r="T115" s="182"/>
      <c r="U115" s="182"/>
      <c r="V115" s="182"/>
      <c r="W115" s="182"/>
      <c r="X115" s="182"/>
      <c r="Y115" s="182"/>
      <c r="Z115" s="182"/>
      <c r="AA115" s="182"/>
    </row>
    <row r="116" spans="1:27" ht="12.75" customHeight="1">
      <c r="A116" s="190"/>
      <c r="B116" s="26" t="str">
        <f ca="1">IFERROR(IF($R116 = "","", OFFSET(Pokedex!$A$1, $R116, B$1, 1, 2)), "")</f>
        <v/>
      </c>
      <c r="C116" s="31"/>
      <c r="D116" s="31" t="str">
        <f ca="1">IFERROR(IF($R116 = "","", OFFSET(Pokedex!$A$1, $R116, D$1, 1, 12)), "")</f>
        <v/>
      </c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 t="str">
        <f t="array" ref="P116">IF(IFERROR(INDEX(Pokedex!$A$2:$BK$2133,MATCH($C116,Pokedex!$B$2:$B$2133,0),P$1),1)=0,"",IFERROR(INDEX(Pokedex!$A$2:$BK$2133,MATCH($C116,Pokedex!$B$2:$B$2133,0),P$1),""))</f>
        <v/>
      </c>
      <c r="Q116" s="26" t="str">
        <f t="array" ref="Q116">IF(IFERROR(INDEX(Pokedex!$A$2:$BK$2133,MATCH($C116,Pokedex!$B$2:$B$2133,0),Q$1),1)=0,"",IFERROR(INDEX(Pokedex!$A$2:$BK$2133,MATCH($C116,Pokedex!$B$2:$B$2133,0),Q$1),""))</f>
        <v/>
      </c>
      <c r="R116" s="188" t="str">
        <f>IFERROR(MATCH($A116,Pokedex!$A$2:$A1000,0), "")</f>
        <v/>
      </c>
      <c r="S116" s="182"/>
      <c r="T116" s="182"/>
      <c r="U116" s="182"/>
      <c r="V116" s="182"/>
      <c r="W116" s="182"/>
      <c r="X116" s="182"/>
      <c r="Y116" s="182"/>
      <c r="Z116" s="182"/>
      <c r="AA116" s="182"/>
    </row>
    <row r="117" spans="1:27" ht="12.75" customHeight="1">
      <c r="A117" s="190"/>
      <c r="B117" s="26" t="str">
        <f ca="1">IFERROR(IF($R117 = "","", OFFSET(Pokedex!$A$1, $R117, B$1, 1, 2)), "")</f>
        <v/>
      </c>
      <c r="C117" s="31"/>
      <c r="D117" s="31" t="str">
        <f ca="1">IFERROR(IF($R117 = "","", OFFSET(Pokedex!$A$1, $R117, D$1, 1, 12)), "")</f>
        <v/>
      </c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 t="str">
        <f t="array" ref="P117">IF(IFERROR(INDEX(Pokedex!$A$2:$BK$2133,MATCH($C117,Pokedex!$B$2:$B$2133,0),P$1),1)=0,"",IFERROR(INDEX(Pokedex!$A$2:$BK$2133,MATCH($C117,Pokedex!$B$2:$B$2133,0),P$1),""))</f>
        <v/>
      </c>
      <c r="Q117" s="26" t="str">
        <f t="array" ref="Q117">IF(IFERROR(INDEX(Pokedex!$A$2:$BK$2133,MATCH($C117,Pokedex!$B$2:$B$2133,0),Q$1),1)=0,"",IFERROR(INDEX(Pokedex!$A$2:$BK$2133,MATCH($C117,Pokedex!$B$2:$B$2133,0),Q$1),""))</f>
        <v/>
      </c>
      <c r="R117" s="188" t="str">
        <f>IFERROR(MATCH($A117,Pokedex!$A$2:$A1000,0), "")</f>
        <v/>
      </c>
      <c r="S117" s="182"/>
      <c r="T117" s="182"/>
      <c r="U117" s="182"/>
      <c r="V117" s="182"/>
      <c r="W117" s="182"/>
      <c r="X117" s="182"/>
      <c r="Y117" s="182"/>
      <c r="Z117" s="182"/>
      <c r="AA117" s="182"/>
    </row>
    <row r="118" spans="1:27" ht="12.75" customHeight="1">
      <c r="A118" s="190"/>
      <c r="B118" s="26" t="str">
        <f ca="1">IFERROR(IF($R118 = "","", OFFSET(Pokedex!$A$1, $R118, B$1, 1, 2)), "")</f>
        <v/>
      </c>
      <c r="C118" s="31"/>
      <c r="D118" s="31" t="str">
        <f ca="1">IFERROR(IF($R118 = "","", OFFSET(Pokedex!$A$1, $R118, D$1, 1, 12)), "")</f>
        <v/>
      </c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 t="str">
        <f t="array" ref="P118">IF(IFERROR(INDEX(Pokedex!$A$2:$BK$2133,MATCH($C118,Pokedex!$B$2:$B$2133,0),P$1),1)=0,"",IFERROR(INDEX(Pokedex!$A$2:$BK$2133,MATCH($C118,Pokedex!$B$2:$B$2133,0),P$1),""))</f>
        <v/>
      </c>
      <c r="Q118" s="26" t="str">
        <f t="array" ref="Q118">IF(IFERROR(INDEX(Pokedex!$A$2:$BK$2133,MATCH($C118,Pokedex!$B$2:$B$2133,0),Q$1),1)=0,"",IFERROR(INDEX(Pokedex!$A$2:$BK$2133,MATCH($C118,Pokedex!$B$2:$B$2133,0),Q$1),""))</f>
        <v/>
      </c>
      <c r="R118" s="188" t="str">
        <f>IFERROR(MATCH($A118,Pokedex!$A$2:$A1000,0), "")</f>
        <v/>
      </c>
      <c r="S118" s="182"/>
      <c r="T118" s="182"/>
      <c r="U118" s="182"/>
      <c r="V118" s="182"/>
      <c r="W118" s="182"/>
      <c r="X118" s="182"/>
      <c r="Y118" s="182"/>
      <c r="Z118" s="182"/>
      <c r="AA118" s="182"/>
    </row>
    <row r="119" spans="1:27" ht="12.75" customHeight="1">
      <c r="A119" s="190"/>
      <c r="B119" s="26" t="str">
        <f ca="1">IFERROR(IF($R119 = "","", OFFSET(Pokedex!$A$1, $R119, B$1, 1, 2)), "")</f>
        <v/>
      </c>
      <c r="C119" s="31"/>
      <c r="D119" s="31" t="str">
        <f ca="1">IFERROR(IF($R119 = "","", OFFSET(Pokedex!$A$1, $R119, D$1, 1, 12)), "")</f>
        <v/>
      </c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 t="str">
        <f t="array" ref="P119">IF(IFERROR(INDEX(Pokedex!$A$2:$BK$2133,MATCH($C119,Pokedex!$B$2:$B$2133,0),P$1),1)=0,"",IFERROR(INDEX(Pokedex!$A$2:$BK$2133,MATCH($C119,Pokedex!$B$2:$B$2133,0),P$1),""))</f>
        <v/>
      </c>
      <c r="Q119" s="26" t="str">
        <f t="array" ref="Q119">IF(IFERROR(INDEX(Pokedex!$A$2:$BK$2133,MATCH($C119,Pokedex!$B$2:$B$2133,0),Q$1),1)=0,"",IFERROR(INDEX(Pokedex!$A$2:$BK$2133,MATCH($C119,Pokedex!$B$2:$B$2133,0),Q$1),""))</f>
        <v/>
      </c>
      <c r="R119" s="188" t="str">
        <f>IFERROR(MATCH($A119,Pokedex!$A$2:$A1000,0), "")</f>
        <v/>
      </c>
      <c r="S119" s="182"/>
      <c r="T119" s="182"/>
      <c r="U119" s="182"/>
      <c r="V119" s="182"/>
      <c r="W119" s="182"/>
      <c r="X119" s="182"/>
      <c r="Y119" s="182"/>
      <c r="Z119" s="182"/>
      <c r="AA119" s="182"/>
    </row>
    <row r="120" spans="1:27" ht="12.75" customHeight="1">
      <c r="A120" s="190"/>
      <c r="B120" s="26" t="str">
        <f ca="1">IFERROR(IF($R120 = "","", OFFSET(Pokedex!$A$1, $R120, B$1, 1, 2)), "")</f>
        <v/>
      </c>
      <c r="C120" s="31"/>
      <c r="D120" s="31" t="str">
        <f ca="1">IFERROR(IF($R120 = "","", OFFSET(Pokedex!$A$1, $R120, D$1, 1, 12)), "")</f>
        <v/>
      </c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 t="str">
        <f t="array" ref="P120">IF(IFERROR(INDEX(Pokedex!$A$2:$BK$2133,MATCH($C120,Pokedex!$B$2:$B$2133,0),P$1),1)=0,"",IFERROR(INDEX(Pokedex!$A$2:$BK$2133,MATCH($C120,Pokedex!$B$2:$B$2133,0),P$1),""))</f>
        <v/>
      </c>
      <c r="Q120" s="26" t="str">
        <f t="array" ref="Q120">IF(IFERROR(INDEX(Pokedex!$A$2:$BK$2133,MATCH($C120,Pokedex!$B$2:$B$2133,0),Q$1),1)=0,"",IFERROR(INDEX(Pokedex!$A$2:$BK$2133,MATCH($C120,Pokedex!$B$2:$B$2133,0),Q$1),""))</f>
        <v/>
      </c>
      <c r="R120" s="188" t="str">
        <f>IFERROR(MATCH($A120,Pokedex!$A$2:$A1000,0), "")</f>
        <v/>
      </c>
      <c r="S120" s="182"/>
      <c r="T120" s="182"/>
      <c r="U120" s="182"/>
      <c r="V120" s="182"/>
      <c r="W120" s="182"/>
      <c r="X120" s="182"/>
      <c r="Y120" s="182"/>
      <c r="Z120" s="182"/>
      <c r="AA120" s="182"/>
    </row>
    <row r="121" spans="1:27" ht="12.75" customHeight="1">
      <c r="A121" s="190"/>
      <c r="B121" s="26" t="str">
        <f ca="1">IFERROR(IF($R121 = "","", OFFSET(Pokedex!$A$1, $R121, B$1, 1, 2)), "")</f>
        <v/>
      </c>
      <c r="C121" s="31"/>
      <c r="D121" s="31" t="str">
        <f ca="1">IFERROR(IF($R121 = "","", OFFSET(Pokedex!$A$1, $R121, D$1, 1, 12)), "")</f>
        <v/>
      </c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 t="str">
        <f t="array" ref="P121">IF(IFERROR(INDEX(Pokedex!$A$2:$BK$2133,MATCH($C121,Pokedex!$B$2:$B$2133,0),P$1),1)=0,"",IFERROR(INDEX(Pokedex!$A$2:$BK$2133,MATCH($C121,Pokedex!$B$2:$B$2133,0),P$1),""))</f>
        <v/>
      </c>
      <c r="Q121" s="26" t="str">
        <f t="array" ref="Q121">IF(IFERROR(INDEX(Pokedex!$A$2:$BK$2133,MATCH($C121,Pokedex!$B$2:$B$2133,0),Q$1),1)=0,"",IFERROR(INDEX(Pokedex!$A$2:$BK$2133,MATCH($C121,Pokedex!$B$2:$B$2133,0),Q$1),""))</f>
        <v/>
      </c>
      <c r="R121" s="188" t="str">
        <f>IFERROR(MATCH($A121,Pokedex!$A$2:$A1000,0), "")</f>
        <v/>
      </c>
      <c r="S121" s="182"/>
      <c r="T121" s="182"/>
      <c r="U121" s="182"/>
      <c r="V121" s="182"/>
      <c r="W121" s="182"/>
      <c r="X121" s="182"/>
      <c r="Y121" s="182"/>
      <c r="Z121" s="182"/>
      <c r="AA121" s="182"/>
    </row>
    <row r="122" spans="1:27" ht="12.75" customHeight="1">
      <c r="A122" s="190"/>
      <c r="B122" s="26" t="str">
        <f ca="1">IFERROR(IF($R122 = "","", OFFSET(Pokedex!$A$1, $R122, B$1, 1, 2)), "")</f>
        <v/>
      </c>
      <c r="C122" s="31"/>
      <c r="D122" s="31" t="str">
        <f ca="1">IFERROR(IF($R122 = "","", OFFSET(Pokedex!$A$1, $R122, D$1, 1, 12)), "")</f>
        <v/>
      </c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 t="str">
        <f t="array" ref="P122">IF(IFERROR(INDEX(Pokedex!$A$2:$BK$2133,MATCH($C122,Pokedex!$B$2:$B$2133,0),P$1),1)=0,"",IFERROR(INDEX(Pokedex!$A$2:$BK$2133,MATCH($C122,Pokedex!$B$2:$B$2133,0),P$1),""))</f>
        <v/>
      </c>
      <c r="Q122" s="26" t="str">
        <f t="array" ref="Q122">IF(IFERROR(INDEX(Pokedex!$A$2:$BK$2133,MATCH($C122,Pokedex!$B$2:$B$2133,0),Q$1),1)=0,"",IFERROR(INDEX(Pokedex!$A$2:$BK$2133,MATCH($C122,Pokedex!$B$2:$B$2133,0),Q$1),""))</f>
        <v/>
      </c>
      <c r="R122" s="188" t="str">
        <f>IFERROR(MATCH($A122,Pokedex!$A$2:$A1000,0), "")</f>
        <v/>
      </c>
      <c r="S122" s="182"/>
      <c r="T122" s="182"/>
      <c r="U122" s="182"/>
      <c r="V122" s="182"/>
      <c r="W122" s="182"/>
      <c r="X122" s="182"/>
      <c r="Y122" s="182"/>
      <c r="Z122" s="182"/>
      <c r="AA122" s="182"/>
    </row>
    <row r="123" spans="1:27" ht="12.75" customHeight="1">
      <c r="A123" s="190"/>
      <c r="B123" s="26" t="str">
        <f ca="1">IFERROR(IF($R123 = "","", OFFSET(Pokedex!$A$1, $R123, B$1, 1, 2)), "")</f>
        <v/>
      </c>
      <c r="C123" s="31"/>
      <c r="D123" s="31" t="str">
        <f ca="1">IFERROR(IF($R123 = "","", OFFSET(Pokedex!$A$1, $R123, D$1, 1, 12)), "")</f>
        <v/>
      </c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 t="str">
        <f t="array" ref="P123">IF(IFERROR(INDEX(Pokedex!$A$2:$BK$2133,MATCH($C123,Pokedex!$B$2:$B$2133,0),P$1),1)=0,"",IFERROR(INDEX(Pokedex!$A$2:$BK$2133,MATCH($C123,Pokedex!$B$2:$B$2133,0),P$1),""))</f>
        <v/>
      </c>
      <c r="Q123" s="26" t="str">
        <f t="array" ref="Q123">IF(IFERROR(INDEX(Pokedex!$A$2:$BK$2133,MATCH($C123,Pokedex!$B$2:$B$2133,0),Q$1),1)=0,"",IFERROR(INDEX(Pokedex!$A$2:$BK$2133,MATCH($C123,Pokedex!$B$2:$B$2133,0),Q$1),""))</f>
        <v/>
      </c>
      <c r="R123" s="188" t="str">
        <f>IFERROR(MATCH($A123,Pokedex!$A$2:$A1000,0), "")</f>
        <v/>
      </c>
      <c r="S123" s="182"/>
      <c r="T123" s="182"/>
      <c r="U123" s="182"/>
      <c r="V123" s="182"/>
      <c r="W123" s="182"/>
      <c r="X123" s="182"/>
      <c r="Y123" s="182"/>
      <c r="Z123" s="182"/>
      <c r="AA123" s="182"/>
    </row>
    <row r="124" spans="1:27" ht="12.75" customHeight="1">
      <c r="A124" s="190"/>
      <c r="B124" s="26" t="str">
        <f ca="1">IFERROR(IF($R124 = "","", OFFSET(Pokedex!$A$1, $R124, B$1, 1, 2)), "")</f>
        <v/>
      </c>
      <c r="C124" s="31"/>
      <c r="D124" s="31" t="str">
        <f ca="1">IFERROR(IF($R124 = "","", OFFSET(Pokedex!$A$1, $R124, D$1, 1, 12)), "")</f>
        <v/>
      </c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 t="str">
        <f t="array" ref="P124">IF(IFERROR(INDEX(Pokedex!$A$2:$BK$2133,MATCH($C124,Pokedex!$B$2:$B$2133,0),P$1),1)=0,"",IFERROR(INDEX(Pokedex!$A$2:$BK$2133,MATCH($C124,Pokedex!$B$2:$B$2133,0),P$1),""))</f>
        <v/>
      </c>
      <c r="Q124" s="26" t="str">
        <f t="array" ref="Q124">IF(IFERROR(INDEX(Pokedex!$A$2:$BK$2133,MATCH($C124,Pokedex!$B$2:$B$2133,0),Q$1),1)=0,"",IFERROR(INDEX(Pokedex!$A$2:$BK$2133,MATCH($C124,Pokedex!$B$2:$B$2133,0),Q$1),""))</f>
        <v/>
      </c>
      <c r="R124" s="188" t="str">
        <f>IFERROR(MATCH($A124,Pokedex!$A$2:$A1000,0), "")</f>
        <v/>
      </c>
      <c r="S124" s="182"/>
      <c r="T124" s="182"/>
      <c r="U124" s="182"/>
      <c r="V124" s="182"/>
      <c r="W124" s="182"/>
      <c r="X124" s="182"/>
      <c r="Y124" s="182"/>
      <c r="Z124" s="182"/>
      <c r="AA124" s="182"/>
    </row>
    <row r="125" spans="1:27" ht="12.75" customHeight="1">
      <c r="A125" s="190"/>
      <c r="B125" s="26" t="str">
        <f ca="1">IFERROR(IF($R125 = "","", OFFSET(Pokedex!$A$1, $R125, B$1, 1, 2)), "")</f>
        <v/>
      </c>
      <c r="C125" s="31"/>
      <c r="D125" s="31" t="str">
        <f ca="1">IFERROR(IF($R125 = "","", OFFSET(Pokedex!$A$1, $R125, D$1, 1, 12)), "")</f>
        <v/>
      </c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 t="str">
        <f t="array" ref="P125">IF(IFERROR(INDEX(Pokedex!$A$2:$BK$2133,MATCH($C125,Pokedex!$B$2:$B$2133,0),P$1),1)=0,"",IFERROR(INDEX(Pokedex!$A$2:$BK$2133,MATCH($C125,Pokedex!$B$2:$B$2133,0),P$1),""))</f>
        <v/>
      </c>
      <c r="Q125" s="26" t="str">
        <f t="array" ref="Q125">IF(IFERROR(INDEX(Pokedex!$A$2:$BK$2133,MATCH($C125,Pokedex!$B$2:$B$2133,0),Q$1),1)=0,"",IFERROR(INDEX(Pokedex!$A$2:$BK$2133,MATCH($C125,Pokedex!$B$2:$B$2133,0),Q$1),""))</f>
        <v/>
      </c>
      <c r="R125" s="188" t="str">
        <f>IFERROR(MATCH($A125,Pokedex!$A$2:$A1000,0), "")</f>
        <v/>
      </c>
      <c r="S125" s="182"/>
      <c r="T125" s="182"/>
      <c r="U125" s="182"/>
      <c r="V125" s="182"/>
      <c r="W125" s="182"/>
      <c r="X125" s="182"/>
      <c r="Y125" s="182"/>
      <c r="Z125" s="182"/>
      <c r="AA125" s="182"/>
    </row>
    <row r="126" spans="1:27" ht="12.75" customHeight="1">
      <c r="A126" s="190"/>
      <c r="B126" s="26" t="str">
        <f ca="1">IFERROR(IF($R126 = "","", OFFSET(Pokedex!$A$1, $R126, B$1, 1, 2)), "")</f>
        <v/>
      </c>
      <c r="C126" s="31"/>
      <c r="D126" s="31" t="str">
        <f ca="1">IFERROR(IF($R126 = "","", OFFSET(Pokedex!$A$1, $R126, D$1, 1, 12)), "")</f>
        <v/>
      </c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 t="str">
        <f t="array" ref="P126">IF(IFERROR(INDEX(Pokedex!$A$2:$BK$2133,MATCH($C126,Pokedex!$B$2:$B$2133,0),P$1),1)=0,"",IFERROR(INDEX(Pokedex!$A$2:$BK$2133,MATCH($C126,Pokedex!$B$2:$B$2133,0),P$1),""))</f>
        <v/>
      </c>
      <c r="Q126" s="26" t="str">
        <f t="array" ref="Q126">IF(IFERROR(INDEX(Pokedex!$A$2:$BK$2133,MATCH($C126,Pokedex!$B$2:$B$2133,0),Q$1),1)=0,"",IFERROR(INDEX(Pokedex!$A$2:$BK$2133,MATCH($C126,Pokedex!$B$2:$B$2133,0),Q$1),""))</f>
        <v/>
      </c>
      <c r="R126" s="188" t="str">
        <f>IFERROR(MATCH($A126,Pokedex!$A$2:$A1000,0), "")</f>
        <v/>
      </c>
      <c r="S126" s="182"/>
      <c r="T126" s="182"/>
      <c r="U126" s="182"/>
      <c r="V126" s="182"/>
      <c r="W126" s="182"/>
      <c r="X126" s="182"/>
      <c r="Y126" s="182"/>
      <c r="Z126" s="182"/>
      <c r="AA126" s="182"/>
    </row>
    <row r="127" spans="1:27" ht="12.75" customHeight="1">
      <c r="A127" s="190"/>
      <c r="B127" s="26" t="str">
        <f ca="1">IFERROR(IF($R127 = "","", OFFSET(Pokedex!$A$1, $R127, B$1, 1, 2)), "")</f>
        <v/>
      </c>
      <c r="C127" s="31"/>
      <c r="D127" s="31" t="str">
        <f ca="1">IFERROR(IF($R127 = "","", OFFSET(Pokedex!$A$1, $R127, D$1, 1, 12)), "")</f>
        <v/>
      </c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 t="str">
        <f t="array" ref="P127">IF(IFERROR(INDEX(Pokedex!$A$2:$BK$2133,MATCH($C127,Pokedex!$B$2:$B$2133,0),P$1),1)=0,"",IFERROR(INDEX(Pokedex!$A$2:$BK$2133,MATCH($C127,Pokedex!$B$2:$B$2133,0),P$1),""))</f>
        <v/>
      </c>
      <c r="Q127" s="26" t="str">
        <f t="array" ref="Q127">IF(IFERROR(INDEX(Pokedex!$A$2:$BK$2133,MATCH($C127,Pokedex!$B$2:$B$2133,0),Q$1),1)=0,"",IFERROR(INDEX(Pokedex!$A$2:$BK$2133,MATCH($C127,Pokedex!$B$2:$B$2133,0),Q$1),""))</f>
        <v/>
      </c>
      <c r="R127" s="188" t="str">
        <f>IFERROR(MATCH($A127,Pokedex!$A$2:$A1000,0), "")</f>
        <v/>
      </c>
      <c r="S127" s="182"/>
      <c r="T127" s="182"/>
      <c r="U127" s="182"/>
      <c r="V127" s="182"/>
      <c r="W127" s="182"/>
      <c r="X127" s="182"/>
      <c r="Y127" s="182"/>
      <c r="Z127" s="182"/>
      <c r="AA127" s="182"/>
    </row>
    <row r="128" spans="1:27" ht="12.75" customHeight="1">
      <c r="A128" s="190"/>
      <c r="B128" s="26" t="str">
        <f ca="1">IFERROR(IF($R128 = "","", OFFSET(Pokedex!$A$1, $R128, B$1, 1, 2)), "")</f>
        <v/>
      </c>
      <c r="C128" s="31"/>
      <c r="D128" s="31" t="str">
        <f ca="1">IFERROR(IF($R128 = "","", OFFSET(Pokedex!$A$1, $R128, D$1, 1, 12)), "")</f>
        <v/>
      </c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 t="str">
        <f t="array" ref="P128">IF(IFERROR(INDEX(Pokedex!$A$2:$BK$2133,MATCH($C128,Pokedex!$B$2:$B$2133,0),P$1),1)=0,"",IFERROR(INDEX(Pokedex!$A$2:$BK$2133,MATCH($C128,Pokedex!$B$2:$B$2133,0),P$1),""))</f>
        <v/>
      </c>
      <c r="Q128" s="26" t="str">
        <f t="array" ref="Q128">IF(IFERROR(INDEX(Pokedex!$A$2:$BK$2133,MATCH($C128,Pokedex!$B$2:$B$2133,0),Q$1),1)=0,"",IFERROR(INDEX(Pokedex!$A$2:$BK$2133,MATCH($C128,Pokedex!$B$2:$B$2133,0),Q$1),""))</f>
        <v/>
      </c>
      <c r="R128" s="188" t="str">
        <f>IFERROR(MATCH($A128,Pokedex!$A$2:$A1000,0), "")</f>
        <v/>
      </c>
      <c r="S128" s="182"/>
      <c r="T128" s="182"/>
      <c r="U128" s="182"/>
      <c r="V128" s="182"/>
      <c r="W128" s="182"/>
      <c r="X128" s="182"/>
      <c r="Y128" s="182"/>
      <c r="Z128" s="182"/>
      <c r="AA128" s="182"/>
    </row>
    <row r="129" spans="1:27" ht="12.75" customHeight="1">
      <c r="A129" s="190"/>
      <c r="B129" s="26" t="str">
        <f ca="1">IFERROR(IF($R129 = "","", OFFSET(Pokedex!$A$1, $R129, B$1, 1, 2)), "")</f>
        <v/>
      </c>
      <c r="C129" s="31"/>
      <c r="D129" s="31" t="str">
        <f ca="1">IFERROR(IF($R129 = "","", OFFSET(Pokedex!$A$1, $R129, D$1, 1, 12)), "")</f>
        <v/>
      </c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 t="str">
        <f t="array" ref="P129">IF(IFERROR(INDEX(Pokedex!$A$2:$BK$2133,MATCH($C129,Pokedex!$B$2:$B$2133,0),P$1),1)=0,"",IFERROR(INDEX(Pokedex!$A$2:$BK$2133,MATCH($C129,Pokedex!$B$2:$B$2133,0),P$1),""))</f>
        <v/>
      </c>
      <c r="Q129" s="26" t="str">
        <f t="array" ref="Q129">IF(IFERROR(INDEX(Pokedex!$A$2:$BK$2133,MATCH($C129,Pokedex!$B$2:$B$2133,0),Q$1),1)=0,"",IFERROR(INDEX(Pokedex!$A$2:$BK$2133,MATCH($C129,Pokedex!$B$2:$B$2133,0),Q$1),""))</f>
        <v/>
      </c>
      <c r="R129" s="188" t="str">
        <f>IFERROR(MATCH($A129,Pokedex!$A$2:$A1000,0), "")</f>
        <v/>
      </c>
      <c r="S129" s="182"/>
      <c r="T129" s="182"/>
      <c r="U129" s="182"/>
      <c r="V129" s="182"/>
      <c r="W129" s="182"/>
      <c r="X129" s="182"/>
      <c r="Y129" s="182"/>
      <c r="Z129" s="182"/>
      <c r="AA129" s="182"/>
    </row>
    <row r="130" spans="1:27" ht="12.75" customHeight="1">
      <c r="A130" s="190"/>
      <c r="B130" s="26" t="str">
        <f ca="1">IFERROR(IF($R130 = "","", OFFSET(Pokedex!$A$1, $R130, B$1, 1, 2)), "")</f>
        <v/>
      </c>
      <c r="C130" s="31"/>
      <c r="D130" s="31" t="str">
        <f ca="1">IFERROR(IF($R130 = "","", OFFSET(Pokedex!$A$1, $R130, D$1, 1, 12)), "")</f>
        <v/>
      </c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 t="str">
        <f t="array" ref="P130">IF(IFERROR(INDEX(Pokedex!$A$2:$BK$2133,MATCH($C130,Pokedex!$B$2:$B$2133,0),P$1),1)=0,"",IFERROR(INDEX(Pokedex!$A$2:$BK$2133,MATCH($C130,Pokedex!$B$2:$B$2133,0),P$1),""))</f>
        <v/>
      </c>
      <c r="Q130" s="26" t="str">
        <f t="array" ref="Q130">IF(IFERROR(INDEX(Pokedex!$A$2:$BK$2133,MATCH($C130,Pokedex!$B$2:$B$2133,0),Q$1),1)=0,"",IFERROR(INDEX(Pokedex!$A$2:$BK$2133,MATCH($C130,Pokedex!$B$2:$B$2133,0),Q$1),""))</f>
        <v/>
      </c>
      <c r="R130" s="188" t="str">
        <f>IFERROR(MATCH($A130,Pokedex!$A$2:$A1000,0), "")</f>
        <v/>
      </c>
      <c r="S130" s="182"/>
      <c r="T130" s="182"/>
      <c r="U130" s="182"/>
      <c r="V130" s="182"/>
      <c r="W130" s="182"/>
      <c r="X130" s="182"/>
      <c r="Y130" s="182"/>
      <c r="Z130" s="182"/>
      <c r="AA130" s="182"/>
    </row>
    <row r="131" spans="1:27" ht="12.75" customHeight="1">
      <c r="A131" s="190"/>
      <c r="B131" s="26" t="str">
        <f ca="1">IFERROR(IF($R131 = "","", OFFSET(Pokedex!$A$1, $R131, B$1, 1, 2)), "")</f>
        <v/>
      </c>
      <c r="C131" s="31"/>
      <c r="D131" s="31" t="str">
        <f ca="1">IFERROR(IF($R131 = "","", OFFSET(Pokedex!$A$1, $R131, D$1, 1, 12)), "")</f>
        <v/>
      </c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 t="str">
        <f t="array" ref="P131">IF(IFERROR(INDEX(Pokedex!$A$2:$BK$2133,MATCH($C131,Pokedex!$B$2:$B$2133,0),P$1),1)=0,"",IFERROR(INDEX(Pokedex!$A$2:$BK$2133,MATCH($C131,Pokedex!$B$2:$B$2133,0),P$1),""))</f>
        <v/>
      </c>
      <c r="Q131" s="26" t="str">
        <f t="array" ref="Q131">IF(IFERROR(INDEX(Pokedex!$A$2:$BK$2133,MATCH($C131,Pokedex!$B$2:$B$2133,0),Q$1),1)=0,"",IFERROR(INDEX(Pokedex!$A$2:$BK$2133,MATCH($C131,Pokedex!$B$2:$B$2133,0),Q$1),""))</f>
        <v/>
      </c>
      <c r="R131" s="188" t="str">
        <f>IFERROR(MATCH($A131,Pokedex!$A$2:$A1000,0), "")</f>
        <v/>
      </c>
      <c r="S131" s="182"/>
      <c r="T131" s="182"/>
      <c r="U131" s="182"/>
      <c r="V131" s="182"/>
      <c r="W131" s="182"/>
      <c r="X131" s="182"/>
      <c r="Y131" s="182"/>
      <c r="Z131" s="182"/>
      <c r="AA131" s="182"/>
    </row>
    <row r="132" spans="1:27" ht="12.75" customHeight="1">
      <c r="A132" s="190"/>
      <c r="B132" s="26" t="str">
        <f ca="1">IFERROR(IF($R132 = "","", OFFSET(Pokedex!$A$1, $R132, B$1, 1, 2)), "")</f>
        <v/>
      </c>
      <c r="C132" s="31"/>
      <c r="D132" s="31" t="str">
        <f ca="1">IFERROR(IF($R132 = "","", OFFSET(Pokedex!$A$1, $R132, D$1, 1, 12)), "")</f>
        <v/>
      </c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 t="str">
        <f t="array" ref="P132">IF(IFERROR(INDEX(Pokedex!$A$2:$BK$2133,MATCH($C132,Pokedex!$B$2:$B$2133,0),P$1),1)=0,"",IFERROR(INDEX(Pokedex!$A$2:$BK$2133,MATCH($C132,Pokedex!$B$2:$B$2133,0),P$1),""))</f>
        <v/>
      </c>
      <c r="Q132" s="26" t="str">
        <f t="array" ref="Q132">IF(IFERROR(INDEX(Pokedex!$A$2:$BK$2133,MATCH($C132,Pokedex!$B$2:$B$2133,0),Q$1),1)=0,"",IFERROR(INDEX(Pokedex!$A$2:$BK$2133,MATCH($C132,Pokedex!$B$2:$B$2133,0),Q$1),""))</f>
        <v/>
      </c>
      <c r="R132" s="188" t="str">
        <f>IFERROR(MATCH($A132,Pokedex!$A$2:$A1000,0), "")</f>
        <v/>
      </c>
      <c r="S132" s="182"/>
      <c r="T132" s="182"/>
      <c r="U132" s="182"/>
      <c r="V132" s="182"/>
      <c r="W132" s="182"/>
      <c r="X132" s="182"/>
      <c r="Y132" s="182"/>
      <c r="Z132" s="182"/>
      <c r="AA132" s="182"/>
    </row>
    <row r="133" spans="1:27" ht="12.75" customHeight="1">
      <c r="A133" s="190"/>
      <c r="B133" s="26" t="str">
        <f ca="1">IFERROR(IF($R133 = "","", OFFSET(Pokedex!$A$1, $R133, B$1, 1, 2)), "")</f>
        <v/>
      </c>
      <c r="C133" s="31"/>
      <c r="D133" s="31" t="str">
        <f ca="1">IFERROR(IF($R133 = "","", OFFSET(Pokedex!$A$1, $R133, D$1, 1, 12)), "")</f>
        <v/>
      </c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 t="str">
        <f t="array" ref="P133">IF(IFERROR(INDEX(Pokedex!$A$2:$BK$2133,MATCH($C133,Pokedex!$B$2:$B$2133,0),P$1),1)=0,"",IFERROR(INDEX(Pokedex!$A$2:$BK$2133,MATCH($C133,Pokedex!$B$2:$B$2133,0),P$1),""))</f>
        <v/>
      </c>
      <c r="Q133" s="26" t="str">
        <f t="array" ref="Q133">IF(IFERROR(INDEX(Pokedex!$A$2:$BK$2133,MATCH($C133,Pokedex!$B$2:$B$2133,0),Q$1),1)=0,"",IFERROR(INDEX(Pokedex!$A$2:$BK$2133,MATCH($C133,Pokedex!$B$2:$B$2133,0),Q$1),""))</f>
        <v/>
      </c>
      <c r="R133" s="188" t="str">
        <f>IFERROR(MATCH($A133,Pokedex!$A$2:$A1000,0), "")</f>
        <v/>
      </c>
      <c r="S133" s="182"/>
      <c r="T133" s="182"/>
      <c r="U133" s="182"/>
      <c r="V133" s="182"/>
      <c r="W133" s="182"/>
      <c r="X133" s="182"/>
      <c r="Y133" s="182"/>
      <c r="Z133" s="182"/>
      <c r="AA133" s="182"/>
    </row>
    <row r="134" spans="1:27" ht="12.75" customHeight="1">
      <c r="A134" s="190"/>
      <c r="B134" s="26" t="str">
        <f ca="1">IFERROR(IF($R134 = "","", OFFSET(Pokedex!$A$1, $R134, B$1, 1, 2)), "")</f>
        <v/>
      </c>
      <c r="C134" s="31"/>
      <c r="D134" s="31" t="str">
        <f ca="1">IFERROR(IF($R134 = "","", OFFSET(Pokedex!$A$1, $R134, D$1, 1, 12)), "")</f>
        <v/>
      </c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 t="str">
        <f t="array" ref="P134">IF(IFERROR(INDEX(Pokedex!$A$2:$BK$2133,MATCH($C134,Pokedex!$B$2:$B$2133,0),P$1),1)=0,"",IFERROR(INDEX(Pokedex!$A$2:$BK$2133,MATCH($C134,Pokedex!$B$2:$B$2133,0),P$1),""))</f>
        <v/>
      </c>
      <c r="Q134" s="26" t="str">
        <f t="array" ref="Q134">IF(IFERROR(INDEX(Pokedex!$A$2:$BK$2133,MATCH($C134,Pokedex!$B$2:$B$2133,0),Q$1),1)=0,"",IFERROR(INDEX(Pokedex!$A$2:$BK$2133,MATCH($C134,Pokedex!$B$2:$B$2133,0),Q$1),""))</f>
        <v/>
      </c>
      <c r="R134" s="188" t="str">
        <f>IFERROR(MATCH($A134,Pokedex!$A$2:$A1000,0), "")</f>
        <v/>
      </c>
      <c r="S134" s="182"/>
      <c r="T134" s="182"/>
      <c r="U134" s="182"/>
      <c r="V134" s="182"/>
      <c r="W134" s="182"/>
      <c r="X134" s="182"/>
      <c r="Y134" s="182"/>
      <c r="Z134" s="182"/>
      <c r="AA134" s="182"/>
    </row>
    <row r="135" spans="1:27" ht="12.75" customHeight="1">
      <c r="A135" s="190"/>
      <c r="B135" s="26" t="str">
        <f ca="1">IFERROR(IF($R135 = "","", OFFSET(Pokedex!$A$1, $R135, B$1, 1, 2)), "")</f>
        <v/>
      </c>
      <c r="C135" s="31"/>
      <c r="D135" s="31" t="str">
        <f ca="1">IFERROR(IF($R135 = "","", OFFSET(Pokedex!$A$1, $R135, D$1, 1, 12)), "")</f>
        <v/>
      </c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 t="str">
        <f t="array" ref="P135">IF(IFERROR(INDEX(Pokedex!$A$2:$BK$2133,MATCH($C135,Pokedex!$B$2:$B$2133,0),P$1),1)=0,"",IFERROR(INDEX(Pokedex!$A$2:$BK$2133,MATCH($C135,Pokedex!$B$2:$B$2133,0),P$1),""))</f>
        <v/>
      </c>
      <c r="Q135" s="26" t="str">
        <f t="array" ref="Q135">IF(IFERROR(INDEX(Pokedex!$A$2:$BK$2133,MATCH($C135,Pokedex!$B$2:$B$2133,0),Q$1),1)=0,"",IFERROR(INDEX(Pokedex!$A$2:$BK$2133,MATCH($C135,Pokedex!$B$2:$B$2133,0),Q$1),""))</f>
        <v/>
      </c>
      <c r="R135" s="188" t="str">
        <f>IFERROR(MATCH($A135,Pokedex!$A$2:$A1000,0), "")</f>
        <v/>
      </c>
      <c r="S135" s="182"/>
      <c r="T135" s="182"/>
      <c r="U135" s="182"/>
      <c r="V135" s="182"/>
      <c r="W135" s="182"/>
      <c r="X135" s="182"/>
      <c r="Y135" s="182"/>
      <c r="Z135" s="182"/>
      <c r="AA135" s="182"/>
    </row>
    <row r="136" spans="1:27" ht="12.75" customHeight="1">
      <c r="A136" s="190"/>
      <c r="B136" s="26" t="str">
        <f ca="1">IFERROR(IF($R136 = "","", OFFSET(Pokedex!$A$1, $R136, B$1, 1, 2)), "")</f>
        <v/>
      </c>
      <c r="C136" s="31"/>
      <c r="D136" s="31" t="str">
        <f ca="1">IFERROR(IF($R136 = "","", OFFSET(Pokedex!$A$1, $R136, D$1, 1, 12)), "")</f>
        <v/>
      </c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 t="str">
        <f t="array" ref="P136">IF(IFERROR(INDEX(Pokedex!$A$2:$BK$2133,MATCH($C136,Pokedex!$B$2:$B$2133,0),P$1),1)=0,"",IFERROR(INDEX(Pokedex!$A$2:$BK$2133,MATCH($C136,Pokedex!$B$2:$B$2133,0),P$1),""))</f>
        <v/>
      </c>
      <c r="Q136" s="26" t="str">
        <f t="array" ref="Q136">IF(IFERROR(INDEX(Pokedex!$A$2:$BK$2133,MATCH($C136,Pokedex!$B$2:$B$2133,0),Q$1),1)=0,"",IFERROR(INDEX(Pokedex!$A$2:$BK$2133,MATCH($C136,Pokedex!$B$2:$B$2133,0),Q$1),""))</f>
        <v/>
      </c>
      <c r="R136" s="188" t="str">
        <f>IFERROR(MATCH($A136,Pokedex!$A$2:$A1000,0), "")</f>
        <v/>
      </c>
      <c r="S136" s="182"/>
      <c r="T136" s="182"/>
      <c r="U136" s="182"/>
      <c r="V136" s="182"/>
      <c r="W136" s="182"/>
      <c r="X136" s="182"/>
      <c r="Y136" s="182"/>
      <c r="Z136" s="182"/>
      <c r="AA136" s="182"/>
    </row>
    <row r="137" spans="1:27" ht="12.75" customHeight="1">
      <c r="A137" s="190"/>
      <c r="B137" s="26" t="str">
        <f ca="1">IFERROR(IF($R137 = "","", OFFSET(Pokedex!$A$1, $R137, B$1, 1, 2)), "")</f>
        <v/>
      </c>
      <c r="C137" s="31"/>
      <c r="D137" s="31" t="str">
        <f ca="1">IFERROR(IF($R137 = "","", OFFSET(Pokedex!$A$1, $R137, D$1, 1, 12)), "")</f>
        <v/>
      </c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 t="str">
        <f t="array" ref="P137">IF(IFERROR(INDEX(Pokedex!$A$2:$BK$2133,MATCH($C137,Pokedex!$B$2:$B$2133,0),P$1),1)=0,"",IFERROR(INDEX(Pokedex!$A$2:$BK$2133,MATCH($C137,Pokedex!$B$2:$B$2133,0),P$1),""))</f>
        <v/>
      </c>
      <c r="Q137" s="26" t="str">
        <f t="array" ref="Q137">IF(IFERROR(INDEX(Pokedex!$A$2:$BK$2133,MATCH($C137,Pokedex!$B$2:$B$2133,0),Q$1),1)=0,"",IFERROR(INDEX(Pokedex!$A$2:$BK$2133,MATCH($C137,Pokedex!$B$2:$B$2133,0),Q$1),""))</f>
        <v/>
      </c>
      <c r="R137" s="188" t="str">
        <f>IFERROR(MATCH($A137,Pokedex!$A$2:$A1000,0), "")</f>
        <v/>
      </c>
      <c r="S137" s="182"/>
      <c r="T137" s="182"/>
      <c r="U137" s="182"/>
      <c r="V137" s="182"/>
      <c r="W137" s="182"/>
      <c r="X137" s="182"/>
      <c r="Y137" s="182"/>
      <c r="Z137" s="182"/>
      <c r="AA137" s="182"/>
    </row>
    <row r="138" spans="1:27" ht="12.75" customHeight="1">
      <c r="A138" s="190"/>
      <c r="B138" s="26" t="str">
        <f ca="1">IFERROR(IF($R138 = "","", OFFSET(Pokedex!$A$1, $R138, B$1, 1, 2)), "")</f>
        <v/>
      </c>
      <c r="C138" s="31"/>
      <c r="D138" s="31" t="str">
        <f ca="1">IFERROR(IF($R138 = "","", OFFSET(Pokedex!$A$1, $R138, D$1, 1, 12)), "")</f>
        <v/>
      </c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 t="str">
        <f t="array" ref="P138">IF(IFERROR(INDEX(Pokedex!$A$2:$BK$2133,MATCH($C138,Pokedex!$B$2:$B$2133,0),P$1),1)=0,"",IFERROR(INDEX(Pokedex!$A$2:$BK$2133,MATCH($C138,Pokedex!$B$2:$B$2133,0),P$1),""))</f>
        <v/>
      </c>
      <c r="Q138" s="26" t="str">
        <f t="array" ref="Q138">IF(IFERROR(INDEX(Pokedex!$A$2:$BK$2133,MATCH($C138,Pokedex!$B$2:$B$2133,0),Q$1),1)=0,"",IFERROR(INDEX(Pokedex!$A$2:$BK$2133,MATCH($C138,Pokedex!$B$2:$B$2133,0),Q$1),""))</f>
        <v/>
      </c>
      <c r="R138" s="188" t="str">
        <f>IFERROR(MATCH($A138,Pokedex!$A$2:$A1000,0), "")</f>
        <v/>
      </c>
      <c r="S138" s="182"/>
      <c r="T138" s="182"/>
      <c r="U138" s="182"/>
      <c r="V138" s="182"/>
      <c r="W138" s="182"/>
      <c r="X138" s="182"/>
      <c r="Y138" s="182"/>
      <c r="Z138" s="182"/>
      <c r="AA138" s="182"/>
    </row>
    <row r="139" spans="1:27" ht="12.75" customHeight="1">
      <c r="A139" s="190"/>
      <c r="B139" s="26" t="str">
        <f ca="1">IFERROR(IF($R139 = "","", OFFSET(Pokedex!$A$1, $R139, B$1, 1, 2)), "")</f>
        <v/>
      </c>
      <c r="C139" s="31"/>
      <c r="D139" s="31" t="str">
        <f ca="1">IFERROR(IF($R139 = "","", OFFSET(Pokedex!$A$1, $R139, D$1, 1, 12)), "")</f>
        <v/>
      </c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 t="str">
        <f t="array" ref="P139">IF(IFERROR(INDEX(Pokedex!$A$2:$BK$2133,MATCH($C139,Pokedex!$B$2:$B$2133,0),P$1),1)=0,"",IFERROR(INDEX(Pokedex!$A$2:$BK$2133,MATCH($C139,Pokedex!$B$2:$B$2133,0),P$1),""))</f>
        <v/>
      </c>
      <c r="Q139" s="26" t="str">
        <f t="array" ref="Q139">IF(IFERROR(INDEX(Pokedex!$A$2:$BK$2133,MATCH($C139,Pokedex!$B$2:$B$2133,0),Q$1),1)=0,"",IFERROR(INDEX(Pokedex!$A$2:$BK$2133,MATCH($C139,Pokedex!$B$2:$B$2133,0),Q$1),""))</f>
        <v/>
      </c>
      <c r="R139" s="188" t="str">
        <f>IFERROR(MATCH($A139,Pokedex!$A$2:$A1000,0), "")</f>
        <v/>
      </c>
      <c r="S139" s="182"/>
      <c r="T139" s="182"/>
      <c r="U139" s="182"/>
      <c r="V139" s="182"/>
      <c r="W139" s="182"/>
      <c r="X139" s="182"/>
      <c r="Y139" s="182"/>
      <c r="Z139" s="182"/>
      <c r="AA139" s="182"/>
    </row>
    <row r="140" spans="1:27" ht="12.75" customHeight="1">
      <c r="A140" s="190"/>
      <c r="B140" s="26" t="str">
        <f ca="1">IFERROR(IF($R140 = "","", OFFSET(Pokedex!$A$1, $R140, B$1, 1, 2)), "")</f>
        <v/>
      </c>
      <c r="C140" s="31"/>
      <c r="D140" s="31" t="str">
        <f ca="1">IFERROR(IF($R140 = "","", OFFSET(Pokedex!$A$1, $R140, D$1, 1, 12)), "")</f>
        <v/>
      </c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 t="str">
        <f t="array" ref="P140">IF(IFERROR(INDEX(Pokedex!$A$2:$BK$2133,MATCH($C140,Pokedex!$B$2:$B$2133,0),P$1),1)=0,"",IFERROR(INDEX(Pokedex!$A$2:$BK$2133,MATCH($C140,Pokedex!$B$2:$B$2133,0),P$1),""))</f>
        <v/>
      </c>
      <c r="Q140" s="26" t="str">
        <f t="array" ref="Q140">IF(IFERROR(INDEX(Pokedex!$A$2:$BK$2133,MATCH($C140,Pokedex!$B$2:$B$2133,0),Q$1),1)=0,"",IFERROR(INDEX(Pokedex!$A$2:$BK$2133,MATCH($C140,Pokedex!$B$2:$B$2133,0),Q$1),""))</f>
        <v/>
      </c>
      <c r="R140" s="188" t="str">
        <f>IFERROR(MATCH($A140,Pokedex!$A$2:$A1000,0), "")</f>
        <v/>
      </c>
      <c r="S140" s="182"/>
      <c r="T140" s="182"/>
      <c r="U140" s="182"/>
      <c r="V140" s="182"/>
      <c r="W140" s="182"/>
      <c r="X140" s="182"/>
      <c r="Y140" s="182"/>
      <c r="Z140" s="182"/>
      <c r="AA140" s="182"/>
    </row>
    <row r="141" spans="1:27" ht="12.75" customHeight="1">
      <c r="A141" s="190"/>
      <c r="B141" s="26" t="str">
        <f ca="1">IFERROR(IF($R141 = "","", OFFSET(Pokedex!$A$1, $R141, B$1, 1, 2)), "")</f>
        <v/>
      </c>
      <c r="C141" s="31"/>
      <c r="D141" s="31" t="str">
        <f ca="1">IFERROR(IF($R141 = "","", OFFSET(Pokedex!$A$1, $R141, D$1, 1, 12)), "")</f>
        <v/>
      </c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 t="str">
        <f t="array" ref="P141">IF(IFERROR(INDEX(Pokedex!$A$2:$BK$2133,MATCH($C141,Pokedex!$B$2:$B$2133,0),P$1),1)=0,"",IFERROR(INDEX(Pokedex!$A$2:$BK$2133,MATCH($C141,Pokedex!$B$2:$B$2133,0),P$1),""))</f>
        <v/>
      </c>
      <c r="Q141" s="26" t="str">
        <f t="array" ref="Q141">IF(IFERROR(INDEX(Pokedex!$A$2:$BK$2133,MATCH($C141,Pokedex!$B$2:$B$2133,0),Q$1),1)=0,"",IFERROR(INDEX(Pokedex!$A$2:$BK$2133,MATCH($C141,Pokedex!$B$2:$B$2133,0),Q$1),""))</f>
        <v/>
      </c>
      <c r="R141" s="188" t="str">
        <f>IFERROR(MATCH($A141,Pokedex!$A$2:$A1000,0), "")</f>
        <v/>
      </c>
      <c r="S141" s="182"/>
      <c r="T141" s="182"/>
      <c r="U141" s="182"/>
      <c r="V141" s="182"/>
      <c r="W141" s="182"/>
      <c r="X141" s="182"/>
      <c r="Y141" s="182"/>
      <c r="Z141" s="182"/>
      <c r="AA141" s="182"/>
    </row>
    <row r="142" spans="1:27" ht="12.75" customHeight="1">
      <c r="A142" s="190"/>
      <c r="B142" s="26" t="str">
        <f ca="1">IFERROR(IF($R142 = "","", OFFSET(Pokedex!$A$1, $R142, B$1, 1, 2)), "")</f>
        <v/>
      </c>
      <c r="C142" s="31"/>
      <c r="D142" s="31" t="str">
        <f ca="1">IFERROR(IF($R142 = "","", OFFSET(Pokedex!$A$1, $R142, D$1, 1, 12)), "")</f>
        <v/>
      </c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 t="str">
        <f t="array" ref="P142">IF(IFERROR(INDEX(Pokedex!$A$2:$BK$2133,MATCH($C142,Pokedex!$B$2:$B$2133,0),P$1),1)=0,"",IFERROR(INDEX(Pokedex!$A$2:$BK$2133,MATCH($C142,Pokedex!$B$2:$B$2133,0),P$1),""))</f>
        <v/>
      </c>
      <c r="Q142" s="26" t="str">
        <f t="array" ref="Q142">IF(IFERROR(INDEX(Pokedex!$A$2:$BK$2133,MATCH($C142,Pokedex!$B$2:$B$2133,0),Q$1),1)=0,"",IFERROR(INDEX(Pokedex!$A$2:$BK$2133,MATCH($C142,Pokedex!$B$2:$B$2133,0),Q$1),""))</f>
        <v/>
      </c>
      <c r="R142" s="188" t="str">
        <f>IFERROR(MATCH($A142,Pokedex!$A$2:$A1000,0), "")</f>
        <v/>
      </c>
      <c r="S142" s="182"/>
      <c r="T142" s="182"/>
      <c r="U142" s="182"/>
      <c r="V142" s="182"/>
      <c r="W142" s="182"/>
      <c r="X142" s="182"/>
      <c r="Y142" s="182"/>
      <c r="Z142" s="182"/>
      <c r="AA142" s="182"/>
    </row>
    <row r="143" spans="1:27" ht="12.75" customHeight="1">
      <c r="A143" s="190"/>
      <c r="B143" s="26" t="str">
        <f ca="1">IFERROR(IF($R143 = "","", OFFSET(Pokedex!$A$1, $R143, B$1, 1, 2)), "")</f>
        <v/>
      </c>
      <c r="C143" s="31"/>
      <c r="D143" s="31" t="str">
        <f ca="1">IFERROR(IF($R143 = "","", OFFSET(Pokedex!$A$1, $R143, D$1, 1, 12)), "")</f>
        <v/>
      </c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 t="str">
        <f t="array" ref="P143">IF(IFERROR(INDEX(Pokedex!$A$2:$BK$2133,MATCH($C143,Pokedex!$B$2:$B$2133,0),P$1),1)=0,"",IFERROR(INDEX(Pokedex!$A$2:$BK$2133,MATCH($C143,Pokedex!$B$2:$B$2133,0),P$1),""))</f>
        <v/>
      </c>
      <c r="Q143" s="26" t="str">
        <f t="array" ref="Q143">IF(IFERROR(INDEX(Pokedex!$A$2:$BK$2133,MATCH($C143,Pokedex!$B$2:$B$2133,0),Q$1),1)=0,"",IFERROR(INDEX(Pokedex!$A$2:$BK$2133,MATCH($C143,Pokedex!$B$2:$B$2133,0),Q$1),""))</f>
        <v/>
      </c>
      <c r="R143" s="188" t="str">
        <f>IFERROR(MATCH($A143,Pokedex!$A$2:$A1000,0), "")</f>
        <v/>
      </c>
      <c r="S143" s="182"/>
      <c r="T143" s="182"/>
      <c r="U143" s="182"/>
      <c r="V143" s="182"/>
      <c r="W143" s="182"/>
      <c r="X143" s="182"/>
      <c r="Y143" s="182"/>
      <c r="Z143" s="182"/>
      <c r="AA143" s="182"/>
    </row>
    <row r="144" spans="1:27" ht="12.75" customHeight="1">
      <c r="A144" s="190"/>
      <c r="B144" s="26" t="str">
        <f ca="1">IFERROR(IF($R144 = "","", OFFSET(Pokedex!$A$1, $R144, B$1, 1, 2)), "")</f>
        <v/>
      </c>
      <c r="C144" s="31"/>
      <c r="D144" s="31" t="str">
        <f ca="1">IFERROR(IF($R144 = "","", OFFSET(Pokedex!$A$1, $R144, D$1, 1, 12)), "")</f>
        <v/>
      </c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 t="str">
        <f t="array" ref="P144">IF(IFERROR(INDEX(Pokedex!$A$2:$BK$2133,MATCH($C144,Pokedex!$B$2:$B$2133,0),P$1),1)=0,"",IFERROR(INDEX(Pokedex!$A$2:$BK$2133,MATCH($C144,Pokedex!$B$2:$B$2133,0),P$1),""))</f>
        <v/>
      </c>
      <c r="Q144" s="26" t="str">
        <f t="array" ref="Q144">IF(IFERROR(INDEX(Pokedex!$A$2:$BK$2133,MATCH($C144,Pokedex!$B$2:$B$2133,0),Q$1),1)=0,"",IFERROR(INDEX(Pokedex!$A$2:$BK$2133,MATCH($C144,Pokedex!$B$2:$B$2133,0),Q$1),""))</f>
        <v/>
      </c>
      <c r="R144" s="188" t="str">
        <f>IFERROR(MATCH($A144,Pokedex!$A$2:$A1000,0), "")</f>
        <v/>
      </c>
      <c r="S144" s="182"/>
      <c r="T144" s="182"/>
      <c r="U144" s="182"/>
      <c r="V144" s="182"/>
      <c r="W144" s="182"/>
      <c r="X144" s="182"/>
      <c r="Y144" s="182"/>
      <c r="Z144" s="182"/>
      <c r="AA144" s="182"/>
    </row>
    <row r="145" spans="1:27" ht="12.75" customHeight="1">
      <c r="A145" s="190"/>
      <c r="B145" s="26" t="str">
        <f ca="1">IFERROR(IF($R145 = "","", OFFSET(Pokedex!$A$1, $R145, B$1, 1, 2)), "")</f>
        <v/>
      </c>
      <c r="C145" s="31"/>
      <c r="D145" s="31" t="str">
        <f ca="1">IFERROR(IF($R145 = "","", OFFSET(Pokedex!$A$1, $R145, D$1, 1, 12)), "")</f>
        <v/>
      </c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 t="str">
        <f t="array" ref="P145">IF(IFERROR(INDEX(Pokedex!$A$2:$BK$2133,MATCH($C145,Pokedex!$B$2:$B$2133,0),P$1),1)=0,"",IFERROR(INDEX(Pokedex!$A$2:$BK$2133,MATCH($C145,Pokedex!$B$2:$B$2133,0),P$1),""))</f>
        <v/>
      </c>
      <c r="Q145" s="26" t="str">
        <f t="array" ref="Q145">IF(IFERROR(INDEX(Pokedex!$A$2:$BK$2133,MATCH($C145,Pokedex!$B$2:$B$2133,0),Q$1),1)=0,"",IFERROR(INDEX(Pokedex!$A$2:$BK$2133,MATCH($C145,Pokedex!$B$2:$B$2133,0),Q$1),""))</f>
        <v/>
      </c>
      <c r="R145" s="188" t="str">
        <f>IFERROR(MATCH($A145,Pokedex!$A$2:$A1000,0), "")</f>
        <v/>
      </c>
      <c r="S145" s="182"/>
      <c r="T145" s="182"/>
      <c r="U145" s="182"/>
      <c r="V145" s="182"/>
      <c r="W145" s="182"/>
      <c r="X145" s="182"/>
      <c r="Y145" s="182"/>
      <c r="Z145" s="182"/>
      <c r="AA145" s="182"/>
    </row>
    <row r="146" spans="1:27" ht="12.75" customHeight="1">
      <c r="A146" s="190"/>
      <c r="B146" s="26" t="str">
        <f ca="1">IFERROR(IF($R146 = "","", OFFSET(Pokedex!$A$1, $R146, B$1, 1, 2)), "")</f>
        <v/>
      </c>
      <c r="C146" s="31"/>
      <c r="D146" s="31" t="str">
        <f ca="1">IFERROR(IF($R146 = "","", OFFSET(Pokedex!$A$1, $R146, D$1, 1, 12)), "")</f>
        <v/>
      </c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 t="str">
        <f t="array" ref="P146">IF(IFERROR(INDEX(Pokedex!$A$2:$BK$2133,MATCH($C146,Pokedex!$B$2:$B$2133,0),P$1),1)=0,"",IFERROR(INDEX(Pokedex!$A$2:$BK$2133,MATCH($C146,Pokedex!$B$2:$B$2133,0),P$1),""))</f>
        <v/>
      </c>
      <c r="Q146" s="26" t="str">
        <f t="array" ref="Q146">IF(IFERROR(INDEX(Pokedex!$A$2:$BK$2133,MATCH($C146,Pokedex!$B$2:$B$2133,0),Q$1),1)=0,"",IFERROR(INDEX(Pokedex!$A$2:$BK$2133,MATCH($C146,Pokedex!$B$2:$B$2133,0),Q$1),""))</f>
        <v/>
      </c>
      <c r="R146" s="188" t="str">
        <f>IFERROR(MATCH($A146,Pokedex!$A$2:$A1000,0), "")</f>
        <v/>
      </c>
      <c r="S146" s="182"/>
      <c r="T146" s="182"/>
      <c r="U146" s="182"/>
      <c r="V146" s="182"/>
      <c r="W146" s="182"/>
      <c r="X146" s="182"/>
      <c r="Y146" s="182"/>
      <c r="Z146" s="182"/>
      <c r="AA146" s="182"/>
    </row>
    <row r="147" spans="1:27" ht="12.75" customHeight="1">
      <c r="A147" s="190"/>
      <c r="B147" s="26" t="str">
        <f ca="1">IFERROR(IF($R147 = "","", OFFSET(Pokedex!$A$1, $R147, B$1, 1, 2)), "")</f>
        <v/>
      </c>
      <c r="C147" s="31"/>
      <c r="D147" s="31" t="str">
        <f ca="1">IFERROR(IF($R147 = "","", OFFSET(Pokedex!$A$1, $R147, D$1, 1, 12)), "")</f>
        <v/>
      </c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 t="str">
        <f t="array" ref="P147">IF(IFERROR(INDEX(Pokedex!$A$2:$BK$2133,MATCH($C147,Pokedex!$B$2:$B$2133,0),P$1),1)=0,"",IFERROR(INDEX(Pokedex!$A$2:$BK$2133,MATCH($C147,Pokedex!$B$2:$B$2133,0),P$1),""))</f>
        <v/>
      </c>
      <c r="Q147" s="26" t="str">
        <f t="array" ref="Q147">IF(IFERROR(INDEX(Pokedex!$A$2:$BK$2133,MATCH($C147,Pokedex!$B$2:$B$2133,0),Q$1),1)=0,"",IFERROR(INDEX(Pokedex!$A$2:$BK$2133,MATCH($C147,Pokedex!$B$2:$B$2133,0),Q$1),""))</f>
        <v/>
      </c>
      <c r="R147" s="188" t="str">
        <f>IFERROR(MATCH($A147,Pokedex!$A$2:$A1000,0), "")</f>
        <v/>
      </c>
      <c r="S147" s="182"/>
      <c r="T147" s="182"/>
      <c r="U147" s="182"/>
      <c r="V147" s="182"/>
      <c r="W147" s="182"/>
      <c r="X147" s="182"/>
      <c r="Y147" s="182"/>
      <c r="Z147" s="182"/>
      <c r="AA147" s="182"/>
    </row>
    <row r="148" spans="1:27" ht="12.75" customHeight="1">
      <c r="A148" s="190"/>
      <c r="B148" s="26" t="str">
        <f ca="1">IFERROR(IF($R148 = "","", OFFSET(Pokedex!$A$1, $R148, B$1, 1, 2)), "")</f>
        <v/>
      </c>
      <c r="C148" s="31"/>
      <c r="D148" s="31" t="str">
        <f ca="1">IFERROR(IF($R148 = "","", OFFSET(Pokedex!$A$1, $R148, D$1, 1, 12)), "")</f>
        <v/>
      </c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 t="str">
        <f t="array" ref="P148">IF(IFERROR(INDEX(Pokedex!$A$2:$BK$2133,MATCH($C148,Pokedex!$B$2:$B$2133,0),P$1),1)=0,"",IFERROR(INDEX(Pokedex!$A$2:$BK$2133,MATCH($C148,Pokedex!$B$2:$B$2133,0),P$1),""))</f>
        <v/>
      </c>
      <c r="Q148" s="26" t="str">
        <f t="array" ref="Q148">IF(IFERROR(INDEX(Pokedex!$A$2:$BK$2133,MATCH($C148,Pokedex!$B$2:$B$2133,0),Q$1),1)=0,"",IFERROR(INDEX(Pokedex!$A$2:$BK$2133,MATCH($C148,Pokedex!$B$2:$B$2133,0),Q$1),""))</f>
        <v/>
      </c>
      <c r="R148" s="188" t="str">
        <f>IFERROR(MATCH($A148,Pokedex!$A$2:$A1000,0), "")</f>
        <v/>
      </c>
      <c r="S148" s="182"/>
      <c r="T148" s="182"/>
      <c r="U148" s="182"/>
      <c r="V148" s="182"/>
      <c r="W148" s="182"/>
      <c r="X148" s="182"/>
      <c r="Y148" s="182"/>
      <c r="Z148" s="182"/>
      <c r="AA148" s="182"/>
    </row>
    <row r="149" spans="1:27" ht="12.75" customHeight="1">
      <c r="A149" s="190"/>
      <c r="B149" s="26" t="str">
        <f ca="1">IFERROR(IF($R149 = "","", OFFSET(Pokedex!$A$1, $R149, B$1, 1, 2)), "")</f>
        <v/>
      </c>
      <c r="C149" s="31"/>
      <c r="D149" s="31" t="str">
        <f ca="1">IFERROR(IF($R149 = "","", OFFSET(Pokedex!$A$1, $R149, D$1, 1, 12)), "")</f>
        <v/>
      </c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 t="str">
        <f t="array" ref="P149">IF(IFERROR(INDEX(Pokedex!$A$2:$BK$2133,MATCH($C149,Pokedex!$B$2:$B$2133,0),P$1),1)=0,"",IFERROR(INDEX(Pokedex!$A$2:$BK$2133,MATCH($C149,Pokedex!$B$2:$B$2133,0),P$1),""))</f>
        <v/>
      </c>
      <c r="Q149" s="26" t="str">
        <f t="array" ref="Q149">IF(IFERROR(INDEX(Pokedex!$A$2:$BK$2133,MATCH($C149,Pokedex!$B$2:$B$2133,0),Q$1),1)=0,"",IFERROR(INDEX(Pokedex!$A$2:$BK$2133,MATCH($C149,Pokedex!$B$2:$B$2133,0),Q$1),""))</f>
        <v/>
      </c>
      <c r="R149" s="188" t="str">
        <f>IFERROR(MATCH($A149,Pokedex!$A$2:$A1000,0), "")</f>
        <v/>
      </c>
      <c r="S149" s="182"/>
      <c r="T149" s="182"/>
      <c r="U149" s="182"/>
      <c r="V149" s="182"/>
      <c r="W149" s="182"/>
      <c r="X149" s="182"/>
      <c r="Y149" s="182"/>
      <c r="Z149" s="182"/>
      <c r="AA149" s="182"/>
    </row>
    <row r="150" spans="1:27" ht="12.75" customHeight="1">
      <c r="A150" s="190"/>
      <c r="B150" s="26" t="str">
        <f ca="1">IFERROR(IF($R150 = "","", OFFSET(Pokedex!$A$1, $R150, B$1, 1, 2)), "")</f>
        <v/>
      </c>
      <c r="C150" s="31"/>
      <c r="D150" s="31" t="str">
        <f ca="1">IFERROR(IF($R150 = "","", OFFSET(Pokedex!$A$1, $R150, D$1, 1, 12)), "")</f>
        <v/>
      </c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 t="str">
        <f t="array" ref="P150">IF(IFERROR(INDEX(Pokedex!$A$2:$BK$2133,MATCH($C150,Pokedex!$B$2:$B$2133,0),P$1),1)=0,"",IFERROR(INDEX(Pokedex!$A$2:$BK$2133,MATCH($C150,Pokedex!$B$2:$B$2133,0),P$1),""))</f>
        <v/>
      </c>
      <c r="Q150" s="26" t="str">
        <f t="array" ref="Q150">IF(IFERROR(INDEX(Pokedex!$A$2:$BK$2133,MATCH($C150,Pokedex!$B$2:$B$2133,0),Q$1),1)=0,"",IFERROR(INDEX(Pokedex!$A$2:$BK$2133,MATCH($C150,Pokedex!$B$2:$B$2133,0),Q$1),""))</f>
        <v/>
      </c>
      <c r="R150" s="188" t="str">
        <f>IFERROR(MATCH($A150,Pokedex!$A$2:$A1000,0), "")</f>
        <v/>
      </c>
      <c r="S150" s="182"/>
      <c r="T150" s="182"/>
      <c r="U150" s="182"/>
      <c r="V150" s="182"/>
      <c r="W150" s="182"/>
      <c r="X150" s="182"/>
      <c r="Y150" s="182"/>
      <c r="Z150" s="182"/>
      <c r="AA150" s="182"/>
    </row>
    <row r="151" spans="1:27" ht="12.75" customHeight="1">
      <c r="A151" s="190"/>
      <c r="B151" s="26" t="str">
        <f ca="1">IFERROR(IF($R151 = "","", OFFSET(Pokedex!$A$1, $R151, B$1, 1, 2)), "")</f>
        <v/>
      </c>
      <c r="C151" s="31"/>
      <c r="D151" s="31" t="str">
        <f ca="1">IFERROR(IF($R151 = "","", OFFSET(Pokedex!$A$1, $R151, D$1, 1, 12)), "")</f>
        <v/>
      </c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 t="str">
        <f t="array" ref="P151">IF(IFERROR(INDEX(Pokedex!$A$2:$BK$2133,MATCH($C151,Pokedex!$B$2:$B$2133,0),P$1),1)=0,"",IFERROR(INDEX(Pokedex!$A$2:$BK$2133,MATCH($C151,Pokedex!$B$2:$B$2133,0),P$1),""))</f>
        <v/>
      </c>
      <c r="Q151" s="26" t="str">
        <f t="array" ref="Q151">IF(IFERROR(INDEX(Pokedex!$A$2:$BK$2133,MATCH($C151,Pokedex!$B$2:$B$2133,0),Q$1),1)=0,"",IFERROR(INDEX(Pokedex!$A$2:$BK$2133,MATCH($C151,Pokedex!$B$2:$B$2133,0),Q$1),""))</f>
        <v/>
      </c>
      <c r="R151" s="188" t="str">
        <f>IFERROR(MATCH($A151,Pokedex!$A$2:$A1000,0), "")</f>
        <v/>
      </c>
      <c r="S151" s="182"/>
      <c r="T151" s="182"/>
      <c r="U151" s="182"/>
      <c r="V151" s="182"/>
      <c r="W151" s="182"/>
      <c r="X151" s="182"/>
      <c r="Y151" s="182"/>
      <c r="Z151" s="182"/>
      <c r="AA151" s="182"/>
    </row>
    <row r="152" spans="1:27" ht="12.75" customHeight="1">
      <c r="A152" s="190"/>
      <c r="B152" s="26" t="str">
        <f ca="1">IFERROR(IF($R152 = "","", OFFSET(Pokedex!$A$1, $R152, B$1, 1, 2)), "")</f>
        <v/>
      </c>
      <c r="C152" s="31"/>
      <c r="D152" s="31" t="str">
        <f ca="1">IFERROR(IF($R152 = "","", OFFSET(Pokedex!$A$1, $R152, D$1, 1, 12)), "")</f>
        <v/>
      </c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 t="str">
        <f t="array" ref="P152">IF(IFERROR(INDEX(Pokedex!$A$2:$BK$2133,MATCH($C152,Pokedex!$B$2:$B$2133,0),P$1),1)=0,"",IFERROR(INDEX(Pokedex!$A$2:$BK$2133,MATCH($C152,Pokedex!$B$2:$B$2133,0),P$1),""))</f>
        <v/>
      </c>
      <c r="Q152" s="26" t="str">
        <f t="array" ref="Q152">IF(IFERROR(INDEX(Pokedex!$A$2:$BK$2133,MATCH($C152,Pokedex!$B$2:$B$2133,0),Q$1),1)=0,"",IFERROR(INDEX(Pokedex!$A$2:$BK$2133,MATCH($C152,Pokedex!$B$2:$B$2133,0),Q$1),""))</f>
        <v/>
      </c>
      <c r="R152" s="188" t="str">
        <f>IFERROR(MATCH($A152,Pokedex!$A$2:$A1000,0), "")</f>
        <v/>
      </c>
      <c r="S152" s="182"/>
      <c r="T152" s="182"/>
      <c r="U152" s="182"/>
      <c r="V152" s="182"/>
      <c r="W152" s="182"/>
      <c r="X152" s="182"/>
      <c r="Y152" s="182"/>
      <c r="Z152" s="182"/>
      <c r="AA152" s="182"/>
    </row>
    <row r="153" spans="1:27" ht="12.75" customHeight="1">
      <c r="A153" s="190"/>
      <c r="B153" s="26" t="str">
        <f ca="1">IFERROR(IF($R153 = "","", OFFSET(Pokedex!$A$1, $R153, B$1, 1, 2)), "")</f>
        <v/>
      </c>
      <c r="C153" s="31"/>
      <c r="D153" s="31" t="str">
        <f ca="1">IFERROR(IF($R153 = "","", OFFSET(Pokedex!$A$1, $R153, D$1, 1, 12)), "")</f>
        <v/>
      </c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 t="str">
        <f t="array" ref="P153">IF(IFERROR(INDEX(Pokedex!$A$2:$BK$2133,MATCH($C153,Pokedex!$B$2:$B$2133,0),P$1),1)=0,"",IFERROR(INDEX(Pokedex!$A$2:$BK$2133,MATCH($C153,Pokedex!$B$2:$B$2133,0),P$1),""))</f>
        <v/>
      </c>
      <c r="Q153" s="26" t="str">
        <f t="array" ref="Q153">IF(IFERROR(INDEX(Pokedex!$A$2:$BK$2133,MATCH($C153,Pokedex!$B$2:$B$2133,0),Q$1),1)=0,"",IFERROR(INDEX(Pokedex!$A$2:$BK$2133,MATCH($C153,Pokedex!$B$2:$B$2133,0),Q$1),""))</f>
        <v/>
      </c>
      <c r="R153" s="188" t="str">
        <f>IFERROR(MATCH($A153,Pokedex!$A$2:$A1000,0), "")</f>
        <v/>
      </c>
      <c r="S153" s="182"/>
      <c r="T153" s="182"/>
      <c r="U153" s="182"/>
      <c r="V153" s="182"/>
      <c r="W153" s="182"/>
      <c r="X153" s="182"/>
      <c r="Y153" s="182"/>
      <c r="Z153" s="182"/>
      <c r="AA153" s="182"/>
    </row>
    <row r="154" spans="1:27" ht="12.75" customHeight="1">
      <c r="A154" s="190"/>
      <c r="B154" s="26" t="str">
        <f ca="1">IFERROR(IF($R154 = "","", OFFSET(Pokedex!$A$1, $R154, B$1, 1, 2)), "")</f>
        <v/>
      </c>
      <c r="C154" s="31"/>
      <c r="D154" s="31" t="str">
        <f ca="1">IFERROR(IF($R154 = "","", OFFSET(Pokedex!$A$1, $R154, D$1, 1, 12)), "")</f>
        <v/>
      </c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 t="str">
        <f t="array" ref="P154">IF(IFERROR(INDEX(Pokedex!$A$2:$BK$2133,MATCH($C154,Pokedex!$B$2:$B$2133,0),P$1),1)=0,"",IFERROR(INDEX(Pokedex!$A$2:$BK$2133,MATCH($C154,Pokedex!$B$2:$B$2133,0),P$1),""))</f>
        <v/>
      </c>
      <c r="Q154" s="26" t="str">
        <f t="array" ref="Q154">IF(IFERROR(INDEX(Pokedex!$A$2:$BK$2133,MATCH($C154,Pokedex!$B$2:$B$2133,0),Q$1),1)=0,"",IFERROR(INDEX(Pokedex!$A$2:$BK$2133,MATCH($C154,Pokedex!$B$2:$B$2133,0),Q$1),""))</f>
        <v/>
      </c>
      <c r="R154" s="188" t="str">
        <f>IFERROR(MATCH($A154,Pokedex!$A$2:$A1000,0), "")</f>
        <v/>
      </c>
      <c r="S154" s="182"/>
      <c r="T154" s="182"/>
      <c r="U154" s="182"/>
      <c r="V154" s="182"/>
      <c r="W154" s="182"/>
      <c r="X154" s="182"/>
      <c r="Y154" s="182"/>
      <c r="Z154" s="182"/>
      <c r="AA154" s="182"/>
    </row>
    <row r="155" spans="1:27" ht="12.75" customHeight="1">
      <c r="A155" s="190"/>
      <c r="B155" s="26" t="str">
        <f ca="1">IFERROR(IF($R155 = "","", OFFSET(Pokedex!$A$1, $R155, B$1, 1, 2)), "")</f>
        <v/>
      </c>
      <c r="C155" s="31"/>
      <c r="D155" s="31" t="str">
        <f ca="1">IFERROR(IF($R155 = "","", OFFSET(Pokedex!$A$1, $R155, D$1, 1, 12)), "")</f>
        <v/>
      </c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 t="str">
        <f t="array" ref="P155">IF(IFERROR(INDEX(Pokedex!$A$2:$BK$2133,MATCH($C155,Pokedex!$B$2:$B$2133,0),P$1),1)=0,"",IFERROR(INDEX(Pokedex!$A$2:$BK$2133,MATCH($C155,Pokedex!$B$2:$B$2133,0),P$1),""))</f>
        <v/>
      </c>
      <c r="Q155" s="26" t="str">
        <f t="array" ref="Q155">IF(IFERROR(INDEX(Pokedex!$A$2:$BK$2133,MATCH($C155,Pokedex!$B$2:$B$2133,0),Q$1),1)=0,"",IFERROR(INDEX(Pokedex!$A$2:$BK$2133,MATCH($C155,Pokedex!$B$2:$B$2133,0),Q$1),""))</f>
        <v/>
      </c>
      <c r="R155" s="188" t="str">
        <f>IFERROR(MATCH($A155,Pokedex!$A$2:$A1000,0), "")</f>
        <v/>
      </c>
      <c r="S155" s="182"/>
      <c r="T155" s="182"/>
      <c r="U155" s="182"/>
      <c r="V155" s="182"/>
      <c r="W155" s="182"/>
      <c r="X155" s="182"/>
      <c r="Y155" s="182"/>
      <c r="Z155" s="182"/>
      <c r="AA155" s="182"/>
    </row>
    <row r="156" spans="1:27" ht="12.75" customHeight="1">
      <c r="A156" s="190"/>
      <c r="B156" s="26" t="str">
        <f ca="1">IFERROR(IF($R156 = "","", OFFSET(Pokedex!$A$1, $R156, B$1, 1, 2)), "")</f>
        <v/>
      </c>
      <c r="C156" s="31"/>
      <c r="D156" s="31" t="str">
        <f ca="1">IFERROR(IF($R156 = "","", OFFSET(Pokedex!$A$1, $R156, D$1, 1, 12)), "")</f>
        <v/>
      </c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 t="str">
        <f t="array" ref="P156">IF(IFERROR(INDEX(Pokedex!$A$2:$BK$2133,MATCH($C156,Pokedex!$B$2:$B$2133,0),P$1),1)=0,"",IFERROR(INDEX(Pokedex!$A$2:$BK$2133,MATCH($C156,Pokedex!$B$2:$B$2133,0),P$1),""))</f>
        <v/>
      </c>
      <c r="Q156" s="26" t="str">
        <f t="array" ref="Q156">IF(IFERROR(INDEX(Pokedex!$A$2:$BK$2133,MATCH($C156,Pokedex!$B$2:$B$2133,0),Q$1),1)=0,"",IFERROR(INDEX(Pokedex!$A$2:$BK$2133,MATCH($C156,Pokedex!$B$2:$B$2133,0),Q$1),""))</f>
        <v/>
      </c>
      <c r="R156" s="188" t="str">
        <f>IFERROR(MATCH($A156,Pokedex!$A$2:$A1000,0), "")</f>
        <v/>
      </c>
      <c r="S156" s="182"/>
      <c r="T156" s="182"/>
      <c r="U156" s="182"/>
      <c r="V156" s="182"/>
      <c r="W156" s="182"/>
      <c r="X156" s="182"/>
      <c r="Y156" s="182"/>
      <c r="Z156" s="182"/>
      <c r="AA156" s="182"/>
    </row>
    <row r="157" spans="1:27" ht="12.75" customHeight="1">
      <c r="A157" s="190"/>
      <c r="B157" s="26" t="str">
        <f ca="1">IFERROR(IF($R157 = "","", OFFSET(Pokedex!$A$1, $R157, B$1, 1, 2)), "")</f>
        <v/>
      </c>
      <c r="C157" s="31"/>
      <c r="D157" s="31" t="str">
        <f ca="1">IFERROR(IF($R157 = "","", OFFSET(Pokedex!$A$1, $R157, D$1, 1, 12)), "")</f>
        <v/>
      </c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 t="str">
        <f t="array" ref="P157">IF(IFERROR(INDEX(Pokedex!$A$2:$BK$2133,MATCH($C157,Pokedex!$B$2:$B$2133,0),P$1),1)=0,"",IFERROR(INDEX(Pokedex!$A$2:$BK$2133,MATCH($C157,Pokedex!$B$2:$B$2133,0),P$1),""))</f>
        <v/>
      </c>
      <c r="Q157" s="26" t="str">
        <f t="array" ref="Q157">IF(IFERROR(INDEX(Pokedex!$A$2:$BK$2133,MATCH($C157,Pokedex!$B$2:$B$2133,0),Q$1),1)=0,"",IFERROR(INDEX(Pokedex!$A$2:$BK$2133,MATCH($C157,Pokedex!$B$2:$B$2133,0),Q$1),""))</f>
        <v/>
      </c>
      <c r="R157" s="188" t="str">
        <f>IFERROR(MATCH($A157,Pokedex!$A$2:$A1000,0), "")</f>
        <v/>
      </c>
      <c r="S157" s="182"/>
      <c r="T157" s="182"/>
      <c r="U157" s="182"/>
      <c r="V157" s="182"/>
      <c r="W157" s="182"/>
      <c r="X157" s="182"/>
      <c r="Y157" s="182"/>
      <c r="Z157" s="182"/>
      <c r="AA157" s="182"/>
    </row>
    <row r="158" spans="1:27" ht="12.75" customHeight="1">
      <c r="A158" s="190"/>
      <c r="B158" s="26" t="str">
        <f ca="1">IFERROR(IF($R158 = "","", OFFSET(Pokedex!$A$1, $R158, B$1, 1, 2)), "")</f>
        <v/>
      </c>
      <c r="C158" s="31"/>
      <c r="D158" s="31" t="str">
        <f ca="1">IFERROR(IF($R158 = "","", OFFSET(Pokedex!$A$1, $R158, D$1, 1, 12)), "")</f>
        <v/>
      </c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 t="str">
        <f t="array" ref="P158">IF(IFERROR(INDEX(Pokedex!$A$2:$BK$2133,MATCH($C158,Pokedex!$B$2:$B$2133,0),P$1),1)=0,"",IFERROR(INDEX(Pokedex!$A$2:$BK$2133,MATCH($C158,Pokedex!$B$2:$B$2133,0),P$1),""))</f>
        <v/>
      </c>
      <c r="Q158" s="26" t="str">
        <f t="array" ref="Q158">IF(IFERROR(INDEX(Pokedex!$A$2:$BK$2133,MATCH($C158,Pokedex!$B$2:$B$2133,0),Q$1),1)=0,"",IFERROR(INDEX(Pokedex!$A$2:$BK$2133,MATCH($C158,Pokedex!$B$2:$B$2133,0),Q$1),""))</f>
        <v/>
      </c>
      <c r="R158" s="188" t="str">
        <f>IFERROR(MATCH($A158,Pokedex!$A$2:$A1000,0), "")</f>
        <v/>
      </c>
      <c r="S158" s="182"/>
      <c r="T158" s="182"/>
      <c r="U158" s="182"/>
      <c r="V158" s="182"/>
      <c r="W158" s="182"/>
      <c r="X158" s="182"/>
      <c r="Y158" s="182"/>
      <c r="Z158" s="182"/>
      <c r="AA158" s="182"/>
    </row>
    <row r="159" spans="1:27" ht="12.75" customHeight="1">
      <c r="A159" s="190"/>
      <c r="B159" s="26" t="str">
        <f ca="1">IFERROR(IF($R159 = "","", OFFSET(Pokedex!$A$1, $R159, B$1, 1, 2)), "")</f>
        <v/>
      </c>
      <c r="C159" s="31"/>
      <c r="D159" s="31" t="str">
        <f ca="1">IFERROR(IF($R159 = "","", OFFSET(Pokedex!$A$1, $R159, D$1, 1, 12)), "")</f>
        <v/>
      </c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 t="str">
        <f t="array" ref="P159">IF(IFERROR(INDEX(Pokedex!$A$2:$BK$2133,MATCH($C159,Pokedex!$B$2:$B$2133,0),P$1),1)=0,"",IFERROR(INDEX(Pokedex!$A$2:$BK$2133,MATCH($C159,Pokedex!$B$2:$B$2133,0),P$1),""))</f>
        <v/>
      </c>
      <c r="Q159" s="26" t="str">
        <f t="array" ref="Q159">IF(IFERROR(INDEX(Pokedex!$A$2:$BK$2133,MATCH($C159,Pokedex!$B$2:$B$2133,0),Q$1),1)=0,"",IFERROR(INDEX(Pokedex!$A$2:$BK$2133,MATCH($C159,Pokedex!$B$2:$B$2133,0),Q$1),""))</f>
        <v/>
      </c>
      <c r="R159" s="188" t="str">
        <f>IFERROR(MATCH($A159,Pokedex!$A$2:$A1000,0), "")</f>
        <v/>
      </c>
      <c r="S159" s="182"/>
      <c r="T159" s="182"/>
      <c r="U159" s="182"/>
      <c r="V159" s="182"/>
      <c r="W159" s="182"/>
      <c r="X159" s="182"/>
      <c r="Y159" s="182"/>
      <c r="Z159" s="182"/>
      <c r="AA159" s="182"/>
    </row>
    <row r="160" spans="1:27" ht="12.75" customHeight="1">
      <c r="A160" s="190"/>
      <c r="B160" s="26" t="str">
        <f ca="1">IFERROR(IF($R160 = "","", OFFSET(Pokedex!$A$1, $R160, B$1, 1, 2)), "")</f>
        <v/>
      </c>
      <c r="C160" s="31"/>
      <c r="D160" s="31" t="str">
        <f ca="1">IFERROR(IF($R160 = "","", OFFSET(Pokedex!$A$1, $R160, D$1, 1, 12)), "")</f>
        <v/>
      </c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 t="str">
        <f t="array" ref="P160">IF(IFERROR(INDEX(Pokedex!$A$2:$BK$2133,MATCH($C160,Pokedex!$B$2:$B$2133,0),P$1),1)=0,"",IFERROR(INDEX(Pokedex!$A$2:$BK$2133,MATCH($C160,Pokedex!$B$2:$B$2133,0),P$1),""))</f>
        <v/>
      </c>
      <c r="Q160" s="26" t="str">
        <f t="array" ref="Q160">IF(IFERROR(INDEX(Pokedex!$A$2:$BK$2133,MATCH($C160,Pokedex!$B$2:$B$2133,0),Q$1),1)=0,"",IFERROR(INDEX(Pokedex!$A$2:$BK$2133,MATCH($C160,Pokedex!$B$2:$B$2133,0),Q$1),""))</f>
        <v/>
      </c>
      <c r="R160" s="188" t="str">
        <f>IFERROR(MATCH($A160,Pokedex!$A$2:$A1000,0), "")</f>
        <v/>
      </c>
      <c r="S160" s="182"/>
      <c r="T160" s="182"/>
      <c r="U160" s="182"/>
      <c r="V160" s="182"/>
      <c r="W160" s="182"/>
      <c r="X160" s="182"/>
      <c r="Y160" s="182"/>
      <c r="Z160" s="182"/>
      <c r="AA160" s="182"/>
    </row>
    <row r="161" spans="1:27" ht="12.75" customHeight="1">
      <c r="A161" s="190"/>
      <c r="B161" s="26" t="str">
        <f ca="1">IFERROR(IF($R161 = "","", OFFSET(Pokedex!$A$1, $R161, B$1, 1, 2)), "")</f>
        <v/>
      </c>
      <c r="C161" s="31"/>
      <c r="D161" s="31" t="str">
        <f ca="1">IFERROR(IF($R161 = "","", OFFSET(Pokedex!$A$1, $R161, D$1, 1, 12)), "")</f>
        <v/>
      </c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 t="str">
        <f t="array" ref="P161">IF(IFERROR(INDEX(Pokedex!$A$2:$BK$2133,MATCH($C161,Pokedex!$B$2:$B$2133,0),P$1),1)=0,"",IFERROR(INDEX(Pokedex!$A$2:$BK$2133,MATCH($C161,Pokedex!$B$2:$B$2133,0),P$1),""))</f>
        <v/>
      </c>
      <c r="Q161" s="26" t="str">
        <f t="array" ref="Q161">IF(IFERROR(INDEX(Pokedex!$A$2:$BK$2133,MATCH($C161,Pokedex!$B$2:$B$2133,0),Q$1),1)=0,"",IFERROR(INDEX(Pokedex!$A$2:$BK$2133,MATCH($C161,Pokedex!$B$2:$B$2133,0),Q$1),""))</f>
        <v/>
      </c>
      <c r="R161" s="188" t="str">
        <f>IFERROR(MATCH($A161,Pokedex!$A$2:$A1000,0), "")</f>
        <v/>
      </c>
      <c r="S161" s="182"/>
      <c r="T161" s="182"/>
      <c r="U161" s="182"/>
      <c r="V161" s="182"/>
      <c r="W161" s="182"/>
      <c r="X161" s="182"/>
      <c r="Y161" s="182"/>
      <c r="Z161" s="182"/>
      <c r="AA161" s="182"/>
    </row>
    <row r="162" spans="1:27" ht="12.75" customHeight="1">
      <c r="A162" s="190"/>
      <c r="B162" s="26" t="str">
        <f ca="1">IFERROR(IF($R162 = "","", OFFSET(Pokedex!$A$1, $R162, B$1, 1, 2)), "")</f>
        <v/>
      </c>
      <c r="C162" s="31"/>
      <c r="D162" s="31" t="str">
        <f ca="1">IFERROR(IF($R162 = "","", OFFSET(Pokedex!$A$1, $R162, D$1, 1, 12)), "")</f>
        <v/>
      </c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 t="str">
        <f t="array" ref="P162">IF(IFERROR(INDEX(Pokedex!$A$2:$BK$2133,MATCH($C162,Pokedex!$B$2:$B$2133,0),P$1),1)=0,"",IFERROR(INDEX(Pokedex!$A$2:$BK$2133,MATCH($C162,Pokedex!$B$2:$B$2133,0),P$1),""))</f>
        <v/>
      </c>
      <c r="Q162" s="26" t="str">
        <f t="array" ref="Q162">IF(IFERROR(INDEX(Pokedex!$A$2:$BK$2133,MATCH($C162,Pokedex!$B$2:$B$2133,0),Q$1),1)=0,"",IFERROR(INDEX(Pokedex!$A$2:$BK$2133,MATCH($C162,Pokedex!$B$2:$B$2133,0),Q$1),""))</f>
        <v/>
      </c>
      <c r="R162" s="188" t="str">
        <f>IFERROR(MATCH($A162,Pokedex!$A$2:$A1000,0), "")</f>
        <v/>
      </c>
      <c r="S162" s="182"/>
      <c r="T162" s="182"/>
      <c r="U162" s="182"/>
      <c r="V162" s="182"/>
      <c r="W162" s="182"/>
      <c r="X162" s="182"/>
      <c r="Y162" s="182"/>
      <c r="Z162" s="182"/>
      <c r="AA162" s="182"/>
    </row>
    <row r="163" spans="1:27" ht="12.75" customHeight="1">
      <c r="A163" s="190"/>
      <c r="B163" s="26" t="str">
        <f ca="1">IFERROR(IF($R163 = "","", OFFSET(Pokedex!$A$1, $R163, B$1, 1, 2)), "")</f>
        <v/>
      </c>
      <c r="C163" s="31"/>
      <c r="D163" s="31" t="str">
        <f ca="1">IFERROR(IF($R163 = "","", OFFSET(Pokedex!$A$1, $R163, D$1, 1, 12)), "")</f>
        <v/>
      </c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 t="str">
        <f t="array" ref="P163">IF(IFERROR(INDEX(Pokedex!$A$2:$BK$2133,MATCH($C163,Pokedex!$B$2:$B$2133,0),P$1),1)=0,"",IFERROR(INDEX(Pokedex!$A$2:$BK$2133,MATCH($C163,Pokedex!$B$2:$B$2133,0),P$1),""))</f>
        <v/>
      </c>
      <c r="Q163" s="26" t="str">
        <f t="array" ref="Q163">IF(IFERROR(INDEX(Pokedex!$A$2:$BK$2133,MATCH($C163,Pokedex!$B$2:$B$2133,0),Q$1),1)=0,"",IFERROR(INDEX(Pokedex!$A$2:$BK$2133,MATCH($C163,Pokedex!$B$2:$B$2133,0),Q$1),""))</f>
        <v/>
      </c>
      <c r="R163" s="188" t="str">
        <f>IFERROR(MATCH($A163,Pokedex!$A$2:$A1000,0), "")</f>
        <v/>
      </c>
      <c r="S163" s="182"/>
      <c r="T163" s="182"/>
      <c r="U163" s="182"/>
      <c r="V163" s="182"/>
      <c r="W163" s="182"/>
      <c r="X163" s="182"/>
      <c r="Y163" s="182"/>
      <c r="Z163" s="182"/>
      <c r="AA163" s="182"/>
    </row>
    <row r="164" spans="1:27" ht="12.75" customHeight="1">
      <c r="A164" s="190"/>
      <c r="B164" s="26" t="str">
        <f ca="1">IFERROR(IF($R164 = "","", OFFSET(Pokedex!$A$1, $R164, B$1, 1, 2)), "")</f>
        <v/>
      </c>
      <c r="C164" s="31"/>
      <c r="D164" s="31" t="str">
        <f ca="1">IFERROR(IF($R164 = "","", OFFSET(Pokedex!$A$1, $R164, D$1, 1, 12)), "")</f>
        <v/>
      </c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 t="str">
        <f t="array" ref="P164">IF(IFERROR(INDEX(Pokedex!$A$2:$BK$2133,MATCH($C164,Pokedex!$B$2:$B$2133,0),P$1),1)=0,"",IFERROR(INDEX(Pokedex!$A$2:$BK$2133,MATCH($C164,Pokedex!$B$2:$B$2133,0),P$1),""))</f>
        <v/>
      </c>
      <c r="Q164" s="26" t="str">
        <f t="array" ref="Q164">IF(IFERROR(INDEX(Pokedex!$A$2:$BK$2133,MATCH($C164,Pokedex!$B$2:$B$2133,0),Q$1),1)=0,"",IFERROR(INDEX(Pokedex!$A$2:$BK$2133,MATCH($C164,Pokedex!$B$2:$B$2133,0),Q$1),""))</f>
        <v/>
      </c>
      <c r="R164" s="188" t="str">
        <f>IFERROR(MATCH($A164,Pokedex!$A$2:$A1000,0), "")</f>
        <v/>
      </c>
      <c r="S164" s="182"/>
      <c r="T164" s="182"/>
      <c r="U164" s="182"/>
      <c r="V164" s="182"/>
      <c r="W164" s="182"/>
      <c r="X164" s="182"/>
      <c r="Y164" s="182"/>
      <c r="Z164" s="182"/>
      <c r="AA164" s="182"/>
    </row>
    <row r="165" spans="1:27" ht="12.75" customHeight="1">
      <c r="A165" s="190"/>
      <c r="B165" s="26" t="str">
        <f ca="1">IFERROR(IF($R165 = "","", OFFSET(Pokedex!$A$1, $R165, B$1, 1, 2)), "")</f>
        <v/>
      </c>
      <c r="C165" s="31"/>
      <c r="D165" s="31" t="str">
        <f ca="1">IFERROR(IF($R165 = "","", OFFSET(Pokedex!$A$1, $R165, D$1, 1, 12)), "")</f>
        <v/>
      </c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 t="str">
        <f t="array" ref="P165">IF(IFERROR(INDEX(Pokedex!$A$2:$BK$2133,MATCH($C165,Pokedex!$B$2:$B$2133,0),P$1),1)=0,"",IFERROR(INDEX(Pokedex!$A$2:$BK$2133,MATCH($C165,Pokedex!$B$2:$B$2133,0),P$1),""))</f>
        <v/>
      </c>
      <c r="Q165" s="26" t="str">
        <f t="array" ref="Q165">IF(IFERROR(INDEX(Pokedex!$A$2:$BK$2133,MATCH($C165,Pokedex!$B$2:$B$2133,0),Q$1),1)=0,"",IFERROR(INDEX(Pokedex!$A$2:$BK$2133,MATCH($C165,Pokedex!$B$2:$B$2133,0),Q$1),""))</f>
        <v/>
      </c>
      <c r="R165" s="188" t="str">
        <f>IFERROR(MATCH($A165,Pokedex!$A$2:$A1000,0), "")</f>
        <v/>
      </c>
      <c r="S165" s="182"/>
      <c r="T165" s="182"/>
      <c r="U165" s="182"/>
      <c r="V165" s="182"/>
      <c r="W165" s="182"/>
      <c r="X165" s="182"/>
      <c r="Y165" s="182"/>
      <c r="Z165" s="182"/>
      <c r="AA165" s="182"/>
    </row>
    <row r="166" spans="1:27" ht="12.75" customHeight="1">
      <c r="A166" s="190"/>
      <c r="B166" s="26" t="str">
        <f ca="1">IFERROR(IF($R166 = "","", OFFSET(Pokedex!$A$1, $R166, B$1, 1, 2)), "")</f>
        <v/>
      </c>
      <c r="C166" s="31"/>
      <c r="D166" s="31" t="str">
        <f ca="1">IFERROR(IF($R166 = "","", OFFSET(Pokedex!$A$1, $R166, D$1, 1, 12)), "")</f>
        <v/>
      </c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 t="str">
        <f t="array" ref="P166">IF(IFERROR(INDEX(Pokedex!$A$2:$BK$2133,MATCH($C166,Pokedex!$B$2:$B$2133,0),P$1),1)=0,"",IFERROR(INDEX(Pokedex!$A$2:$BK$2133,MATCH($C166,Pokedex!$B$2:$B$2133,0),P$1),""))</f>
        <v/>
      </c>
      <c r="Q166" s="26" t="str">
        <f t="array" ref="Q166">IF(IFERROR(INDEX(Pokedex!$A$2:$BK$2133,MATCH($C166,Pokedex!$B$2:$B$2133,0),Q$1),1)=0,"",IFERROR(INDEX(Pokedex!$A$2:$BK$2133,MATCH($C166,Pokedex!$B$2:$B$2133,0),Q$1),""))</f>
        <v/>
      </c>
      <c r="R166" s="188" t="str">
        <f>IFERROR(MATCH($A166,Pokedex!$A$2:$A1000,0), "")</f>
        <v/>
      </c>
      <c r="S166" s="182"/>
      <c r="T166" s="182"/>
      <c r="U166" s="182"/>
      <c r="V166" s="182"/>
      <c r="W166" s="182"/>
      <c r="X166" s="182"/>
      <c r="Y166" s="182"/>
      <c r="Z166" s="182"/>
      <c r="AA166" s="182"/>
    </row>
    <row r="167" spans="1:27" ht="12.75" customHeight="1">
      <c r="A167" s="190"/>
      <c r="B167" s="26" t="str">
        <f ca="1">IFERROR(IF($R167 = "","", OFFSET(Pokedex!$A$1, $R167, B$1, 1, 2)), "")</f>
        <v/>
      </c>
      <c r="C167" s="31"/>
      <c r="D167" s="31" t="str">
        <f ca="1">IFERROR(IF($R167 = "","", OFFSET(Pokedex!$A$1, $R167, D$1, 1, 12)), "")</f>
        <v/>
      </c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 t="str">
        <f t="array" ref="P167">IF(IFERROR(INDEX(Pokedex!$A$2:$BK$2133,MATCH($C167,Pokedex!$B$2:$B$2133,0),P$1),1)=0,"",IFERROR(INDEX(Pokedex!$A$2:$BK$2133,MATCH($C167,Pokedex!$B$2:$B$2133,0),P$1),""))</f>
        <v/>
      </c>
      <c r="Q167" s="26" t="str">
        <f t="array" ref="Q167">IF(IFERROR(INDEX(Pokedex!$A$2:$BK$2133,MATCH($C167,Pokedex!$B$2:$B$2133,0),Q$1),1)=0,"",IFERROR(INDEX(Pokedex!$A$2:$BK$2133,MATCH($C167,Pokedex!$B$2:$B$2133,0),Q$1),""))</f>
        <v/>
      </c>
      <c r="R167" s="188" t="str">
        <f>IFERROR(MATCH($A167,Pokedex!$A$2:$A1000,0), "")</f>
        <v/>
      </c>
      <c r="S167" s="182"/>
      <c r="T167" s="182"/>
      <c r="U167" s="182"/>
      <c r="V167" s="182"/>
      <c r="W167" s="182"/>
      <c r="X167" s="182"/>
      <c r="Y167" s="182"/>
      <c r="Z167" s="182"/>
      <c r="AA167" s="182"/>
    </row>
    <row r="168" spans="1:27" ht="12.75" customHeight="1">
      <c r="A168" s="190"/>
      <c r="B168" s="26" t="str">
        <f ca="1">IFERROR(IF($R168 = "","", OFFSET(Pokedex!$A$1, $R168, B$1, 1, 2)), "")</f>
        <v/>
      </c>
      <c r="C168" s="31"/>
      <c r="D168" s="31" t="str">
        <f ca="1">IFERROR(IF($R168 = "","", OFFSET(Pokedex!$A$1, $R168, D$1, 1, 12)), "")</f>
        <v/>
      </c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 t="str">
        <f t="array" ref="P168">IF(IFERROR(INDEX(Pokedex!$A$2:$BK$2133,MATCH($C168,Pokedex!$B$2:$B$2133,0),P$1),1)=0,"",IFERROR(INDEX(Pokedex!$A$2:$BK$2133,MATCH($C168,Pokedex!$B$2:$B$2133,0),P$1),""))</f>
        <v/>
      </c>
      <c r="Q168" s="26" t="str">
        <f t="array" ref="Q168">IF(IFERROR(INDEX(Pokedex!$A$2:$BK$2133,MATCH($C168,Pokedex!$B$2:$B$2133,0),Q$1),1)=0,"",IFERROR(INDEX(Pokedex!$A$2:$BK$2133,MATCH($C168,Pokedex!$B$2:$B$2133,0),Q$1),""))</f>
        <v/>
      </c>
      <c r="R168" s="188" t="str">
        <f>IFERROR(MATCH($A168,Pokedex!$A$2:$A1000,0), "")</f>
        <v/>
      </c>
      <c r="S168" s="182"/>
      <c r="T168" s="182"/>
      <c r="U168" s="182"/>
      <c r="V168" s="182"/>
      <c r="W168" s="182"/>
      <c r="X168" s="182"/>
      <c r="Y168" s="182"/>
      <c r="Z168" s="182"/>
      <c r="AA168" s="182"/>
    </row>
    <row r="169" spans="1:27" ht="12.75" customHeight="1">
      <c r="A169" s="190"/>
      <c r="B169" s="26" t="str">
        <f ca="1">IFERROR(IF($R169 = "","", OFFSET(Pokedex!$A$1, $R169, B$1, 1, 2)), "")</f>
        <v/>
      </c>
      <c r="C169" s="31"/>
      <c r="D169" s="31" t="str">
        <f ca="1">IFERROR(IF($R169 = "","", OFFSET(Pokedex!$A$1, $R169, D$1, 1, 12)), "")</f>
        <v/>
      </c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 t="str">
        <f t="array" ref="P169">IF(IFERROR(INDEX(Pokedex!$A$2:$BK$2133,MATCH($C169,Pokedex!$B$2:$B$2133,0),P$1),1)=0,"",IFERROR(INDEX(Pokedex!$A$2:$BK$2133,MATCH($C169,Pokedex!$B$2:$B$2133,0),P$1),""))</f>
        <v/>
      </c>
      <c r="Q169" s="26" t="str">
        <f t="array" ref="Q169">IF(IFERROR(INDEX(Pokedex!$A$2:$BK$2133,MATCH($C169,Pokedex!$B$2:$B$2133,0),Q$1),1)=0,"",IFERROR(INDEX(Pokedex!$A$2:$BK$2133,MATCH($C169,Pokedex!$B$2:$B$2133,0),Q$1),""))</f>
        <v/>
      </c>
      <c r="R169" s="188" t="str">
        <f>IFERROR(MATCH($A169,Pokedex!$A$2:$A1000,0), "")</f>
        <v/>
      </c>
      <c r="S169" s="182"/>
      <c r="T169" s="182"/>
      <c r="U169" s="182"/>
      <c r="V169" s="182"/>
      <c r="W169" s="182"/>
      <c r="X169" s="182"/>
      <c r="Y169" s="182"/>
      <c r="Z169" s="182"/>
      <c r="AA169" s="182"/>
    </row>
    <row r="170" spans="1:27" ht="12.75" customHeight="1">
      <c r="A170" s="190"/>
      <c r="B170" s="26" t="str">
        <f ca="1">IFERROR(IF($R170 = "","", OFFSET(Pokedex!$A$1, $R170, B$1, 1, 2)), "")</f>
        <v/>
      </c>
      <c r="C170" s="31"/>
      <c r="D170" s="31" t="str">
        <f ca="1">IFERROR(IF($R170 = "","", OFFSET(Pokedex!$A$1, $R170, D$1, 1, 12)), "")</f>
        <v/>
      </c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 t="str">
        <f t="array" ref="P170">IF(IFERROR(INDEX(Pokedex!$A$2:$BK$2133,MATCH($C170,Pokedex!$B$2:$B$2133,0),P$1),1)=0,"",IFERROR(INDEX(Pokedex!$A$2:$BK$2133,MATCH($C170,Pokedex!$B$2:$B$2133,0),P$1),""))</f>
        <v/>
      </c>
      <c r="Q170" s="26" t="str">
        <f t="array" ref="Q170">IF(IFERROR(INDEX(Pokedex!$A$2:$BK$2133,MATCH($C170,Pokedex!$B$2:$B$2133,0),Q$1),1)=0,"",IFERROR(INDEX(Pokedex!$A$2:$BK$2133,MATCH($C170,Pokedex!$B$2:$B$2133,0),Q$1),""))</f>
        <v/>
      </c>
      <c r="R170" s="188" t="str">
        <f>IFERROR(MATCH($A170,Pokedex!$A$2:$A1000,0), "")</f>
        <v/>
      </c>
      <c r="S170" s="182"/>
      <c r="T170" s="182"/>
      <c r="U170" s="182"/>
      <c r="V170" s="182"/>
      <c r="W170" s="182"/>
      <c r="X170" s="182"/>
      <c r="Y170" s="182"/>
      <c r="Z170" s="182"/>
      <c r="AA170" s="182"/>
    </row>
    <row r="171" spans="1:27" ht="12.75" customHeight="1">
      <c r="A171" s="190"/>
      <c r="B171" s="26" t="str">
        <f ca="1">IFERROR(IF($R171 = "","", OFFSET(Pokedex!$A$1, $R171, B$1, 1, 2)), "")</f>
        <v/>
      </c>
      <c r="C171" s="31"/>
      <c r="D171" s="31" t="str">
        <f ca="1">IFERROR(IF($R171 = "","", OFFSET(Pokedex!$A$1, $R171, D$1, 1, 12)), "")</f>
        <v/>
      </c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 t="str">
        <f t="array" ref="P171">IF(IFERROR(INDEX(Pokedex!$A$2:$BK$2133,MATCH($C171,Pokedex!$B$2:$B$2133,0),P$1),1)=0,"",IFERROR(INDEX(Pokedex!$A$2:$BK$2133,MATCH($C171,Pokedex!$B$2:$B$2133,0),P$1),""))</f>
        <v/>
      </c>
      <c r="Q171" s="26" t="str">
        <f t="array" ref="Q171">IF(IFERROR(INDEX(Pokedex!$A$2:$BK$2133,MATCH($C171,Pokedex!$B$2:$B$2133,0),Q$1),1)=0,"",IFERROR(INDEX(Pokedex!$A$2:$BK$2133,MATCH($C171,Pokedex!$B$2:$B$2133,0),Q$1),""))</f>
        <v/>
      </c>
      <c r="R171" s="188" t="str">
        <f>IFERROR(MATCH($A171,Pokedex!$A$2:$A1000,0), "")</f>
        <v/>
      </c>
      <c r="S171" s="182"/>
      <c r="T171" s="182"/>
      <c r="U171" s="182"/>
      <c r="V171" s="182"/>
      <c r="W171" s="182"/>
      <c r="X171" s="182"/>
      <c r="Y171" s="182"/>
      <c r="Z171" s="182"/>
      <c r="AA171" s="182"/>
    </row>
    <row r="172" spans="1:27" ht="12.75" customHeight="1">
      <c r="A172" s="190"/>
      <c r="B172" s="26" t="str">
        <f ca="1">IFERROR(IF($R172 = "","", OFFSET(Pokedex!$A$1, $R172, B$1, 1, 2)), "")</f>
        <v/>
      </c>
      <c r="C172" s="31"/>
      <c r="D172" s="31" t="str">
        <f ca="1">IFERROR(IF($R172 = "","", OFFSET(Pokedex!$A$1, $R172, D$1, 1, 12)), "")</f>
        <v/>
      </c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 t="str">
        <f t="array" ref="P172">IF(IFERROR(INDEX(Pokedex!$A$2:$BK$2133,MATCH($C172,Pokedex!$B$2:$B$2133,0),P$1),1)=0,"",IFERROR(INDEX(Pokedex!$A$2:$BK$2133,MATCH($C172,Pokedex!$B$2:$B$2133,0),P$1),""))</f>
        <v/>
      </c>
      <c r="Q172" s="26" t="str">
        <f t="array" ref="Q172">IF(IFERROR(INDEX(Pokedex!$A$2:$BK$2133,MATCH($C172,Pokedex!$B$2:$B$2133,0),Q$1),1)=0,"",IFERROR(INDEX(Pokedex!$A$2:$BK$2133,MATCH($C172,Pokedex!$B$2:$B$2133,0),Q$1),""))</f>
        <v/>
      </c>
      <c r="R172" s="188" t="str">
        <f>IFERROR(MATCH($A172,Pokedex!$A$2:$A1000,0), "")</f>
        <v/>
      </c>
      <c r="S172" s="182"/>
      <c r="T172" s="182"/>
      <c r="U172" s="182"/>
      <c r="V172" s="182"/>
      <c r="W172" s="182"/>
      <c r="X172" s="182"/>
      <c r="Y172" s="182"/>
      <c r="Z172" s="182"/>
      <c r="AA172" s="182"/>
    </row>
    <row r="173" spans="1:27" ht="12.75" customHeight="1">
      <c r="A173" s="190"/>
      <c r="B173" s="26" t="str">
        <f ca="1">IFERROR(IF($R173 = "","", OFFSET(Pokedex!$A$1, $R173, B$1, 1, 2)), "")</f>
        <v/>
      </c>
      <c r="C173" s="31"/>
      <c r="D173" s="31" t="str">
        <f ca="1">IFERROR(IF($R173 = "","", OFFSET(Pokedex!$A$1, $R173, D$1, 1, 12)), "")</f>
        <v/>
      </c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 t="str">
        <f t="array" ref="P173">IF(IFERROR(INDEX(Pokedex!$A$2:$BK$2133,MATCH($C173,Pokedex!$B$2:$B$2133,0),P$1),1)=0,"",IFERROR(INDEX(Pokedex!$A$2:$BK$2133,MATCH($C173,Pokedex!$B$2:$B$2133,0),P$1),""))</f>
        <v/>
      </c>
      <c r="Q173" s="26" t="str">
        <f t="array" ref="Q173">IF(IFERROR(INDEX(Pokedex!$A$2:$BK$2133,MATCH($C173,Pokedex!$B$2:$B$2133,0),Q$1),1)=0,"",IFERROR(INDEX(Pokedex!$A$2:$BK$2133,MATCH($C173,Pokedex!$B$2:$B$2133,0),Q$1),""))</f>
        <v/>
      </c>
      <c r="R173" s="188" t="str">
        <f>IFERROR(MATCH($A173,Pokedex!$A$2:$A1000,0), "")</f>
        <v/>
      </c>
      <c r="S173" s="182"/>
      <c r="T173" s="182"/>
      <c r="U173" s="182"/>
      <c r="V173" s="182"/>
      <c r="W173" s="182"/>
      <c r="X173" s="182"/>
      <c r="Y173" s="182"/>
      <c r="Z173" s="182"/>
      <c r="AA173" s="182"/>
    </row>
    <row r="174" spans="1:27" ht="12.75" customHeight="1">
      <c r="A174" s="190"/>
      <c r="B174" s="26" t="str">
        <f ca="1">IFERROR(IF($R174 = "","", OFFSET(Pokedex!$A$1, $R174, B$1, 1, 2)), "")</f>
        <v/>
      </c>
      <c r="C174" s="31"/>
      <c r="D174" s="31" t="str">
        <f ca="1">IFERROR(IF($R174 = "","", OFFSET(Pokedex!$A$1, $R174, D$1, 1, 12)), "")</f>
        <v/>
      </c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 t="str">
        <f t="array" ref="P174">IF(IFERROR(INDEX(Pokedex!$A$2:$BK$2133,MATCH($C174,Pokedex!$B$2:$B$2133,0),P$1),1)=0,"",IFERROR(INDEX(Pokedex!$A$2:$BK$2133,MATCH($C174,Pokedex!$B$2:$B$2133,0),P$1),""))</f>
        <v/>
      </c>
      <c r="Q174" s="26" t="str">
        <f t="array" ref="Q174">IF(IFERROR(INDEX(Pokedex!$A$2:$BK$2133,MATCH($C174,Pokedex!$B$2:$B$2133,0),Q$1),1)=0,"",IFERROR(INDEX(Pokedex!$A$2:$BK$2133,MATCH($C174,Pokedex!$B$2:$B$2133,0),Q$1),""))</f>
        <v/>
      </c>
      <c r="R174" s="188" t="str">
        <f>IFERROR(MATCH($A174,Pokedex!$A$2:$A1000,0), "")</f>
        <v/>
      </c>
      <c r="S174" s="182"/>
      <c r="T174" s="182"/>
      <c r="U174" s="182"/>
      <c r="V174" s="182"/>
      <c r="W174" s="182"/>
      <c r="X174" s="182"/>
      <c r="Y174" s="182"/>
      <c r="Z174" s="182"/>
      <c r="AA174" s="182"/>
    </row>
    <row r="175" spans="1:27" ht="12.75" customHeight="1">
      <c r="A175" s="190"/>
      <c r="B175" s="26" t="str">
        <f ca="1">IFERROR(IF($R175 = "","", OFFSET(Pokedex!$A$1, $R175, B$1, 1, 2)), "")</f>
        <v/>
      </c>
      <c r="C175" s="31"/>
      <c r="D175" s="31" t="str">
        <f ca="1">IFERROR(IF($R175 = "","", OFFSET(Pokedex!$A$1, $R175, D$1, 1, 12)), "")</f>
        <v/>
      </c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 t="str">
        <f t="array" ref="P175">IF(IFERROR(INDEX(Pokedex!$A$2:$BK$2133,MATCH($C175,Pokedex!$B$2:$B$2133,0),P$1),1)=0,"",IFERROR(INDEX(Pokedex!$A$2:$BK$2133,MATCH($C175,Pokedex!$B$2:$B$2133,0),P$1),""))</f>
        <v/>
      </c>
      <c r="Q175" s="26" t="str">
        <f t="array" ref="Q175">IF(IFERROR(INDEX(Pokedex!$A$2:$BK$2133,MATCH($C175,Pokedex!$B$2:$B$2133,0),Q$1),1)=0,"",IFERROR(INDEX(Pokedex!$A$2:$BK$2133,MATCH($C175,Pokedex!$B$2:$B$2133,0),Q$1),""))</f>
        <v/>
      </c>
      <c r="R175" s="188" t="str">
        <f>IFERROR(MATCH($A175,Pokedex!$A$2:$A1000,0), "")</f>
        <v/>
      </c>
      <c r="S175" s="182"/>
      <c r="T175" s="182"/>
      <c r="U175" s="182"/>
      <c r="V175" s="182"/>
      <c r="W175" s="182"/>
      <c r="X175" s="182"/>
      <c r="Y175" s="182"/>
      <c r="Z175" s="182"/>
      <c r="AA175" s="182"/>
    </row>
    <row r="176" spans="1:27" ht="12.75" customHeight="1">
      <c r="A176" s="190"/>
      <c r="B176" s="26" t="str">
        <f ca="1">IFERROR(IF($R176 = "","", OFFSET(Pokedex!$A$1, $R176, B$1, 1, 2)), "")</f>
        <v/>
      </c>
      <c r="C176" s="31"/>
      <c r="D176" s="31" t="str">
        <f ca="1">IFERROR(IF($R176 = "","", OFFSET(Pokedex!$A$1, $R176, D$1, 1, 12)), "")</f>
        <v/>
      </c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 t="str">
        <f t="array" ref="P176">IF(IFERROR(INDEX(Pokedex!$A$2:$BK$2133,MATCH($C176,Pokedex!$B$2:$B$2133,0),P$1),1)=0,"",IFERROR(INDEX(Pokedex!$A$2:$BK$2133,MATCH($C176,Pokedex!$B$2:$B$2133,0),P$1),""))</f>
        <v/>
      </c>
      <c r="Q176" s="26" t="str">
        <f t="array" ref="Q176">IF(IFERROR(INDEX(Pokedex!$A$2:$BK$2133,MATCH($C176,Pokedex!$B$2:$B$2133,0),Q$1),1)=0,"",IFERROR(INDEX(Pokedex!$A$2:$BK$2133,MATCH($C176,Pokedex!$B$2:$B$2133,0),Q$1),""))</f>
        <v/>
      </c>
      <c r="R176" s="188" t="str">
        <f>IFERROR(MATCH($A176,Pokedex!$A$2:$A1000,0), "")</f>
        <v/>
      </c>
      <c r="S176" s="182"/>
      <c r="T176" s="182"/>
      <c r="U176" s="182"/>
      <c r="V176" s="182"/>
      <c r="W176" s="182"/>
      <c r="X176" s="182"/>
      <c r="Y176" s="182"/>
      <c r="Z176" s="182"/>
      <c r="AA176" s="182"/>
    </row>
    <row r="177" spans="1:27" ht="12.75" customHeight="1">
      <c r="A177" s="190"/>
      <c r="B177" s="26" t="str">
        <f ca="1">IFERROR(IF($R177 = "","", OFFSET(Pokedex!$A$1, $R177, B$1, 1, 2)), "")</f>
        <v/>
      </c>
      <c r="C177" s="31"/>
      <c r="D177" s="31" t="str">
        <f ca="1">IFERROR(IF($R177 = "","", OFFSET(Pokedex!$A$1, $R177, D$1, 1, 12)), "")</f>
        <v/>
      </c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 t="str">
        <f t="array" ref="P177">IF(IFERROR(INDEX(Pokedex!$A$2:$BK$2133,MATCH($C177,Pokedex!$B$2:$B$2133,0),P$1),1)=0,"",IFERROR(INDEX(Pokedex!$A$2:$BK$2133,MATCH($C177,Pokedex!$B$2:$B$2133,0),P$1),""))</f>
        <v/>
      </c>
      <c r="Q177" s="26" t="str">
        <f t="array" ref="Q177">IF(IFERROR(INDEX(Pokedex!$A$2:$BK$2133,MATCH($C177,Pokedex!$B$2:$B$2133,0),Q$1),1)=0,"",IFERROR(INDEX(Pokedex!$A$2:$BK$2133,MATCH($C177,Pokedex!$B$2:$B$2133,0),Q$1),""))</f>
        <v/>
      </c>
      <c r="R177" s="188" t="str">
        <f>IFERROR(MATCH($A177,Pokedex!$A$2:$A1000,0), "")</f>
        <v/>
      </c>
      <c r="S177" s="182"/>
      <c r="T177" s="182"/>
      <c r="U177" s="182"/>
      <c r="V177" s="182"/>
      <c r="W177" s="182"/>
      <c r="X177" s="182"/>
      <c r="Y177" s="182"/>
      <c r="Z177" s="182"/>
      <c r="AA177" s="182"/>
    </row>
    <row r="178" spans="1:27" ht="12.75" customHeight="1">
      <c r="A178" s="190"/>
      <c r="B178" s="26" t="str">
        <f ca="1">IFERROR(IF($R178 = "","", OFFSET(Pokedex!$A$1, $R178, B$1, 1, 2)), "")</f>
        <v/>
      </c>
      <c r="C178" s="31"/>
      <c r="D178" s="31" t="str">
        <f ca="1">IFERROR(IF($R178 = "","", OFFSET(Pokedex!$A$1, $R178, D$1, 1, 12)), "")</f>
        <v/>
      </c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 t="str">
        <f t="array" ref="P178">IF(IFERROR(INDEX(Pokedex!$A$2:$BK$2133,MATCH($C178,Pokedex!$B$2:$B$2133,0),P$1),1)=0,"",IFERROR(INDEX(Pokedex!$A$2:$BK$2133,MATCH($C178,Pokedex!$B$2:$B$2133,0),P$1),""))</f>
        <v/>
      </c>
      <c r="Q178" s="26" t="str">
        <f t="array" ref="Q178">IF(IFERROR(INDEX(Pokedex!$A$2:$BK$2133,MATCH($C178,Pokedex!$B$2:$B$2133,0),Q$1),1)=0,"",IFERROR(INDEX(Pokedex!$A$2:$BK$2133,MATCH($C178,Pokedex!$B$2:$B$2133,0),Q$1),""))</f>
        <v/>
      </c>
      <c r="R178" s="188" t="str">
        <f>IFERROR(MATCH($A178,Pokedex!$A$2:$A1000,0), "")</f>
        <v/>
      </c>
      <c r="S178" s="182"/>
      <c r="T178" s="182"/>
      <c r="U178" s="182"/>
      <c r="V178" s="182"/>
      <c r="W178" s="182"/>
      <c r="X178" s="182"/>
      <c r="Y178" s="182"/>
      <c r="Z178" s="182"/>
      <c r="AA178" s="182"/>
    </row>
    <row r="179" spans="1:27" ht="12.75" customHeight="1">
      <c r="A179" s="190"/>
      <c r="B179" s="26" t="str">
        <f ca="1">IFERROR(IF($R179 = "","", OFFSET(Pokedex!$A$1, $R179, B$1, 1, 2)), "")</f>
        <v/>
      </c>
      <c r="C179" s="31"/>
      <c r="D179" s="31" t="str">
        <f ca="1">IFERROR(IF($R179 = "","", OFFSET(Pokedex!$A$1, $R179, D$1, 1, 12)), "")</f>
        <v/>
      </c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 t="str">
        <f t="array" ref="P179">IF(IFERROR(INDEX(Pokedex!$A$2:$BK$2133,MATCH($C179,Pokedex!$B$2:$B$2133,0),P$1),1)=0,"",IFERROR(INDEX(Pokedex!$A$2:$BK$2133,MATCH($C179,Pokedex!$B$2:$B$2133,0),P$1),""))</f>
        <v/>
      </c>
      <c r="Q179" s="26" t="str">
        <f t="array" ref="Q179">IF(IFERROR(INDEX(Pokedex!$A$2:$BK$2133,MATCH($C179,Pokedex!$B$2:$B$2133,0),Q$1),1)=0,"",IFERROR(INDEX(Pokedex!$A$2:$BK$2133,MATCH($C179,Pokedex!$B$2:$B$2133,0),Q$1),""))</f>
        <v/>
      </c>
      <c r="R179" s="188" t="str">
        <f>IFERROR(MATCH($A179,Pokedex!$A$2:$A1000,0), "")</f>
        <v/>
      </c>
      <c r="S179" s="182"/>
      <c r="T179" s="182"/>
      <c r="U179" s="182"/>
      <c r="V179" s="182"/>
      <c r="W179" s="182"/>
      <c r="X179" s="182"/>
      <c r="Y179" s="182"/>
      <c r="Z179" s="182"/>
      <c r="AA179" s="182"/>
    </row>
    <row r="180" spans="1:27" ht="12.75" customHeight="1">
      <c r="A180" s="190"/>
      <c r="B180" s="26" t="str">
        <f ca="1">IFERROR(IF($R180 = "","", OFFSET(Pokedex!$A$1, $R180, B$1, 1, 2)), "")</f>
        <v/>
      </c>
      <c r="C180" s="31"/>
      <c r="D180" s="31" t="str">
        <f ca="1">IFERROR(IF($R180 = "","", OFFSET(Pokedex!$A$1, $R180, D$1, 1, 12)), "")</f>
        <v/>
      </c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 t="str">
        <f t="array" ref="P180">IF(IFERROR(INDEX(Pokedex!$A$2:$BK$2133,MATCH($C180,Pokedex!$B$2:$B$2133,0),P$1),1)=0,"",IFERROR(INDEX(Pokedex!$A$2:$BK$2133,MATCH($C180,Pokedex!$B$2:$B$2133,0),P$1),""))</f>
        <v/>
      </c>
      <c r="Q180" s="26" t="str">
        <f t="array" ref="Q180">IF(IFERROR(INDEX(Pokedex!$A$2:$BK$2133,MATCH($C180,Pokedex!$B$2:$B$2133,0),Q$1),1)=0,"",IFERROR(INDEX(Pokedex!$A$2:$BK$2133,MATCH($C180,Pokedex!$B$2:$B$2133,0),Q$1),""))</f>
        <v/>
      </c>
      <c r="R180" s="188" t="str">
        <f>IFERROR(MATCH($A180,Pokedex!$A$2:$A1000,0), "")</f>
        <v/>
      </c>
      <c r="S180" s="182"/>
      <c r="T180" s="182"/>
      <c r="U180" s="182"/>
      <c r="V180" s="182"/>
      <c r="W180" s="182"/>
      <c r="X180" s="182"/>
      <c r="Y180" s="182"/>
      <c r="Z180" s="182"/>
      <c r="AA180" s="182"/>
    </row>
    <row r="181" spans="1:27" ht="12.75" customHeight="1">
      <c r="A181" s="190"/>
      <c r="B181" s="26" t="str">
        <f ca="1">IFERROR(IF($R181 = "","", OFFSET(Pokedex!$A$1, $R181, B$1, 1, 2)), "")</f>
        <v/>
      </c>
      <c r="C181" s="31"/>
      <c r="D181" s="31" t="str">
        <f ca="1">IFERROR(IF($R181 = "","", OFFSET(Pokedex!$A$1, $R181, D$1, 1, 12)), "")</f>
        <v/>
      </c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 t="str">
        <f t="array" ref="P181">IF(IFERROR(INDEX(Pokedex!$A$2:$BK$2133,MATCH($C181,Pokedex!$B$2:$B$2133,0),P$1),1)=0,"",IFERROR(INDEX(Pokedex!$A$2:$BK$2133,MATCH($C181,Pokedex!$B$2:$B$2133,0),P$1),""))</f>
        <v/>
      </c>
      <c r="Q181" s="26" t="str">
        <f t="array" ref="Q181">IF(IFERROR(INDEX(Pokedex!$A$2:$BK$2133,MATCH($C181,Pokedex!$B$2:$B$2133,0),Q$1),1)=0,"",IFERROR(INDEX(Pokedex!$A$2:$BK$2133,MATCH($C181,Pokedex!$B$2:$B$2133,0),Q$1),""))</f>
        <v/>
      </c>
      <c r="R181" s="188" t="str">
        <f>IFERROR(MATCH($A181,Pokedex!$A$2:$A1000,0), "")</f>
        <v/>
      </c>
      <c r="S181" s="182"/>
      <c r="T181" s="182"/>
      <c r="U181" s="182"/>
      <c r="V181" s="182"/>
      <c r="W181" s="182"/>
      <c r="X181" s="182"/>
      <c r="Y181" s="182"/>
      <c r="Z181" s="182"/>
      <c r="AA181" s="182"/>
    </row>
    <row r="182" spans="1:27" ht="12.75" customHeight="1">
      <c r="A182" s="190"/>
      <c r="B182" s="26" t="str">
        <f ca="1">IFERROR(IF($R182 = "","", OFFSET(Pokedex!$A$1, $R182, B$1, 1, 2)), "")</f>
        <v/>
      </c>
      <c r="C182" s="31"/>
      <c r="D182" s="31" t="str">
        <f ca="1">IFERROR(IF($R182 = "","", OFFSET(Pokedex!$A$1, $R182, D$1, 1, 12)), "")</f>
        <v/>
      </c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 t="str">
        <f t="array" ref="P182">IF(IFERROR(INDEX(Pokedex!$A$2:$BK$2133,MATCH($C182,Pokedex!$B$2:$B$2133,0),P$1),1)=0,"",IFERROR(INDEX(Pokedex!$A$2:$BK$2133,MATCH($C182,Pokedex!$B$2:$B$2133,0),P$1),""))</f>
        <v/>
      </c>
      <c r="Q182" s="26" t="str">
        <f t="array" ref="Q182">IF(IFERROR(INDEX(Pokedex!$A$2:$BK$2133,MATCH($C182,Pokedex!$B$2:$B$2133,0),Q$1),1)=0,"",IFERROR(INDEX(Pokedex!$A$2:$BK$2133,MATCH($C182,Pokedex!$B$2:$B$2133,0),Q$1),""))</f>
        <v/>
      </c>
      <c r="R182" s="188" t="str">
        <f>IFERROR(MATCH($A182,Pokedex!$A$2:$A1000,0), "")</f>
        <v/>
      </c>
      <c r="S182" s="182"/>
      <c r="T182" s="182"/>
      <c r="U182" s="182"/>
      <c r="V182" s="182"/>
      <c r="W182" s="182"/>
      <c r="X182" s="182"/>
      <c r="Y182" s="182"/>
      <c r="Z182" s="182"/>
      <c r="AA182" s="182"/>
    </row>
    <row r="183" spans="1:27" ht="12.75" customHeight="1">
      <c r="A183" s="190"/>
      <c r="B183" s="26" t="str">
        <f ca="1">IFERROR(IF($R183 = "","", OFFSET(Pokedex!$A$1, $R183, B$1, 1, 2)), "")</f>
        <v/>
      </c>
      <c r="C183" s="31"/>
      <c r="D183" s="31" t="str">
        <f ca="1">IFERROR(IF($R183 = "","", OFFSET(Pokedex!$A$1, $R183, D$1, 1, 12)), "")</f>
        <v/>
      </c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 t="str">
        <f t="array" ref="P183">IF(IFERROR(INDEX(Pokedex!$A$2:$BK$2133,MATCH($C183,Pokedex!$B$2:$B$2133,0),P$1),1)=0,"",IFERROR(INDEX(Pokedex!$A$2:$BK$2133,MATCH($C183,Pokedex!$B$2:$B$2133,0),P$1),""))</f>
        <v/>
      </c>
      <c r="Q183" s="26" t="str">
        <f t="array" ref="Q183">IF(IFERROR(INDEX(Pokedex!$A$2:$BK$2133,MATCH($C183,Pokedex!$B$2:$B$2133,0),Q$1),1)=0,"",IFERROR(INDEX(Pokedex!$A$2:$BK$2133,MATCH($C183,Pokedex!$B$2:$B$2133,0),Q$1),""))</f>
        <v/>
      </c>
      <c r="R183" s="188" t="str">
        <f>IFERROR(MATCH($A183,Pokedex!$A$2:$A1000,0), "")</f>
        <v/>
      </c>
      <c r="S183" s="182"/>
      <c r="T183" s="182"/>
      <c r="U183" s="182"/>
      <c r="V183" s="182"/>
      <c r="W183" s="182"/>
      <c r="X183" s="182"/>
      <c r="Y183" s="182"/>
      <c r="Z183" s="182"/>
      <c r="AA183" s="182"/>
    </row>
    <row r="184" spans="1:27" ht="12.75" customHeight="1">
      <c r="A184" s="190"/>
      <c r="B184" s="26" t="str">
        <f ca="1">IFERROR(IF($R184 = "","", OFFSET(Pokedex!$A$1, $R184, B$1, 1, 2)), "")</f>
        <v/>
      </c>
      <c r="C184" s="31"/>
      <c r="D184" s="31" t="str">
        <f ca="1">IFERROR(IF($R184 = "","", OFFSET(Pokedex!$A$1, $R184, D$1, 1, 12)), "")</f>
        <v/>
      </c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 t="str">
        <f t="array" ref="P184">IF(IFERROR(INDEX(Pokedex!$A$2:$BK$2133,MATCH($C184,Pokedex!$B$2:$B$2133,0),P$1),1)=0,"",IFERROR(INDEX(Pokedex!$A$2:$BK$2133,MATCH($C184,Pokedex!$B$2:$B$2133,0),P$1),""))</f>
        <v/>
      </c>
      <c r="Q184" s="26" t="str">
        <f t="array" ref="Q184">IF(IFERROR(INDEX(Pokedex!$A$2:$BK$2133,MATCH($C184,Pokedex!$B$2:$B$2133,0),Q$1),1)=0,"",IFERROR(INDEX(Pokedex!$A$2:$BK$2133,MATCH($C184,Pokedex!$B$2:$B$2133,0),Q$1),""))</f>
        <v/>
      </c>
      <c r="R184" s="188" t="str">
        <f>IFERROR(MATCH($A184,Pokedex!$A$2:$A1000,0), "")</f>
        <v/>
      </c>
      <c r="S184" s="182"/>
      <c r="T184" s="182"/>
      <c r="U184" s="182"/>
      <c r="V184" s="182"/>
      <c r="W184" s="182"/>
      <c r="X184" s="182"/>
      <c r="Y184" s="182"/>
      <c r="Z184" s="182"/>
      <c r="AA184" s="182"/>
    </row>
    <row r="185" spans="1:27" ht="12.75" customHeight="1">
      <c r="A185" s="190"/>
      <c r="B185" s="26" t="str">
        <f ca="1">IFERROR(IF($R185 = "","", OFFSET(Pokedex!$A$1, $R185, B$1, 1, 2)), "")</f>
        <v/>
      </c>
      <c r="C185" s="31"/>
      <c r="D185" s="31" t="str">
        <f ca="1">IFERROR(IF($R185 = "","", OFFSET(Pokedex!$A$1, $R185, D$1, 1, 12)), "")</f>
        <v/>
      </c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 t="str">
        <f t="array" ref="P185">IF(IFERROR(INDEX(Pokedex!$A$2:$BK$2133,MATCH($C185,Pokedex!$B$2:$B$2133,0),P$1),1)=0,"",IFERROR(INDEX(Pokedex!$A$2:$BK$2133,MATCH($C185,Pokedex!$B$2:$B$2133,0),P$1),""))</f>
        <v/>
      </c>
      <c r="Q185" s="26" t="str">
        <f t="array" ref="Q185">IF(IFERROR(INDEX(Pokedex!$A$2:$BK$2133,MATCH($C185,Pokedex!$B$2:$B$2133,0),Q$1),1)=0,"",IFERROR(INDEX(Pokedex!$A$2:$BK$2133,MATCH($C185,Pokedex!$B$2:$B$2133,0),Q$1),""))</f>
        <v/>
      </c>
      <c r="R185" s="188" t="str">
        <f>IFERROR(MATCH($A185,Pokedex!$A$2:$A1000,0), "")</f>
        <v/>
      </c>
      <c r="S185" s="182"/>
      <c r="T185" s="182"/>
      <c r="U185" s="182"/>
      <c r="V185" s="182"/>
      <c r="W185" s="182"/>
      <c r="X185" s="182"/>
      <c r="Y185" s="182"/>
      <c r="Z185" s="182"/>
      <c r="AA185" s="182"/>
    </row>
    <row r="186" spans="1:27" ht="12.75" customHeight="1">
      <c r="A186" s="190"/>
      <c r="B186" s="26" t="str">
        <f ca="1">IFERROR(IF($R186 = "","", OFFSET(Pokedex!$A$1, $R186, B$1, 1, 2)), "")</f>
        <v/>
      </c>
      <c r="C186" s="31"/>
      <c r="D186" s="31" t="str">
        <f ca="1">IFERROR(IF($R186 = "","", OFFSET(Pokedex!$A$1, $R186, D$1, 1, 12)), "")</f>
        <v/>
      </c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 t="str">
        <f t="array" ref="P186">IF(IFERROR(INDEX(Pokedex!$A$2:$BK$2133,MATCH($C186,Pokedex!$B$2:$B$2133,0),P$1),1)=0,"",IFERROR(INDEX(Pokedex!$A$2:$BK$2133,MATCH($C186,Pokedex!$B$2:$B$2133,0),P$1),""))</f>
        <v/>
      </c>
      <c r="Q186" s="26" t="str">
        <f t="array" ref="Q186">IF(IFERROR(INDEX(Pokedex!$A$2:$BK$2133,MATCH($C186,Pokedex!$B$2:$B$2133,0),Q$1),1)=0,"",IFERROR(INDEX(Pokedex!$A$2:$BK$2133,MATCH($C186,Pokedex!$B$2:$B$2133,0),Q$1),""))</f>
        <v/>
      </c>
      <c r="R186" s="188" t="str">
        <f>IFERROR(MATCH($A186,Pokedex!$A$2:$A1000,0), "")</f>
        <v/>
      </c>
      <c r="S186" s="182"/>
      <c r="T186" s="182"/>
      <c r="U186" s="182"/>
      <c r="V186" s="182"/>
      <c r="W186" s="182"/>
      <c r="X186" s="182"/>
      <c r="Y186" s="182"/>
      <c r="Z186" s="182"/>
      <c r="AA186" s="182"/>
    </row>
    <row r="187" spans="1:27" ht="12.75" customHeight="1">
      <c r="A187" s="190"/>
      <c r="B187" s="26" t="str">
        <f ca="1">IFERROR(IF($R187 = "","", OFFSET(Pokedex!$A$1, $R187, B$1, 1, 2)), "")</f>
        <v/>
      </c>
      <c r="C187" s="31"/>
      <c r="D187" s="31" t="str">
        <f ca="1">IFERROR(IF($R187 = "","", OFFSET(Pokedex!$A$1, $R187, D$1, 1, 12)), "")</f>
        <v/>
      </c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 t="str">
        <f t="array" ref="P187">IF(IFERROR(INDEX(Pokedex!$A$2:$BK$2133,MATCH($C187,Pokedex!$B$2:$B$2133,0),P$1),1)=0,"",IFERROR(INDEX(Pokedex!$A$2:$BK$2133,MATCH($C187,Pokedex!$B$2:$B$2133,0),P$1),""))</f>
        <v/>
      </c>
      <c r="Q187" s="26" t="str">
        <f t="array" ref="Q187">IF(IFERROR(INDEX(Pokedex!$A$2:$BK$2133,MATCH($C187,Pokedex!$B$2:$B$2133,0),Q$1),1)=0,"",IFERROR(INDEX(Pokedex!$A$2:$BK$2133,MATCH($C187,Pokedex!$B$2:$B$2133,0),Q$1),""))</f>
        <v/>
      </c>
      <c r="R187" s="188" t="str">
        <f>IFERROR(MATCH($A187,Pokedex!$A$2:$A1000,0), "")</f>
        <v/>
      </c>
      <c r="S187" s="182"/>
      <c r="T187" s="182"/>
      <c r="U187" s="182"/>
      <c r="V187" s="182"/>
      <c r="W187" s="182"/>
      <c r="X187" s="182"/>
      <c r="Y187" s="182"/>
      <c r="Z187" s="182"/>
      <c r="AA187" s="182"/>
    </row>
    <row r="188" spans="1:27" ht="12.75" customHeight="1">
      <c r="A188" s="190"/>
      <c r="B188" s="26" t="str">
        <f ca="1">IFERROR(IF($R188 = "","", OFFSET(Pokedex!$A$1, $R188, B$1, 1, 2)), "")</f>
        <v/>
      </c>
      <c r="C188" s="31"/>
      <c r="D188" s="31" t="str">
        <f ca="1">IFERROR(IF($R188 = "","", OFFSET(Pokedex!$A$1, $R188, D$1, 1, 12)), "")</f>
        <v/>
      </c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 t="str">
        <f t="array" ref="P188">IF(IFERROR(INDEX(Pokedex!$A$2:$BK$2133,MATCH($C188,Pokedex!$B$2:$B$2133,0),P$1),1)=0,"",IFERROR(INDEX(Pokedex!$A$2:$BK$2133,MATCH($C188,Pokedex!$B$2:$B$2133,0),P$1),""))</f>
        <v/>
      </c>
      <c r="Q188" s="26" t="str">
        <f t="array" ref="Q188">IF(IFERROR(INDEX(Pokedex!$A$2:$BK$2133,MATCH($C188,Pokedex!$B$2:$B$2133,0),Q$1),1)=0,"",IFERROR(INDEX(Pokedex!$A$2:$BK$2133,MATCH($C188,Pokedex!$B$2:$B$2133,0),Q$1),""))</f>
        <v/>
      </c>
      <c r="R188" s="188" t="str">
        <f>IFERROR(MATCH($A188,Pokedex!$A$2:$A1000,0), "")</f>
        <v/>
      </c>
      <c r="S188" s="182"/>
      <c r="T188" s="182"/>
      <c r="U188" s="182"/>
      <c r="V188" s="182"/>
      <c r="W188" s="182"/>
      <c r="X188" s="182"/>
      <c r="Y188" s="182"/>
      <c r="Z188" s="182"/>
      <c r="AA188" s="182"/>
    </row>
    <row r="189" spans="1:27" ht="12.75" customHeight="1">
      <c r="A189" s="190"/>
      <c r="B189" s="26" t="str">
        <f ca="1">IFERROR(IF($R189 = "","", OFFSET(Pokedex!$A$1, $R189, B$1, 1, 2)), "")</f>
        <v/>
      </c>
      <c r="C189" s="31"/>
      <c r="D189" s="31" t="str">
        <f ca="1">IFERROR(IF($R189 = "","", OFFSET(Pokedex!$A$1, $R189, D$1, 1, 12)), "")</f>
        <v/>
      </c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 t="str">
        <f t="array" ref="P189">IF(IFERROR(INDEX(Pokedex!$A$2:$BK$2133,MATCH($C189,Pokedex!$B$2:$B$2133,0),P$1),1)=0,"",IFERROR(INDEX(Pokedex!$A$2:$BK$2133,MATCH($C189,Pokedex!$B$2:$B$2133,0),P$1),""))</f>
        <v/>
      </c>
      <c r="Q189" s="26" t="str">
        <f t="array" ref="Q189">IF(IFERROR(INDEX(Pokedex!$A$2:$BK$2133,MATCH($C189,Pokedex!$B$2:$B$2133,0),Q$1),1)=0,"",IFERROR(INDEX(Pokedex!$A$2:$BK$2133,MATCH($C189,Pokedex!$B$2:$B$2133,0),Q$1),""))</f>
        <v/>
      </c>
      <c r="R189" s="188" t="str">
        <f>IFERROR(MATCH($A189,Pokedex!$A$2:$A1000,0), "")</f>
        <v/>
      </c>
      <c r="S189" s="182"/>
      <c r="T189" s="182"/>
      <c r="U189" s="182"/>
      <c r="V189" s="182"/>
      <c r="W189" s="182"/>
      <c r="X189" s="182"/>
      <c r="Y189" s="182"/>
      <c r="Z189" s="182"/>
      <c r="AA189" s="182"/>
    </row>
    <row r="190" spans="1:27" ht="12.75" customHeight="1">
      <c r="A190" s="182"/>
      <c r="B190" s="182"/>
      <c r="C190" s="182"/>
      <c r="D190" s="191"/>
      <c r="E190" s="182"/>
      <c r="F190" s="182"/>
      <c r="G190" s="182"/>
      <c r="H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  <c r="Z190" s="182"/>
      <c r="AA190" s="182"/>
    </row>
    <row r="191" spans="1:27" ht="12.75" customHeight="1">
      <c r="A191" s="182"/>
      <c r="B191" s="182"/>
      <c r="C191" s="182"/>
      <c r="D191" s="192"/>
      <c r="E191" s="182"/>
      <c r="F191" s="182"/>
      <c r="G191" s="182"/>
      <c r="H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  <c r="Z191" s="182"/>
      <c r="AA191" s="182"/>
    </row>
    <row r="192" spans="1:27" ht="12.75" customHeight="1">
      <c r="A192" s="182"/>
      <c r="B192" s="182"/>
      <c r="C192" s="182"/>
      <c r="D192" s="192"/>
      <c r="E192" s="182"/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  <c r="Z192" s="182"/>
      <c r="AA192" s="182"/>
    </row>
    <row r="193" spans="1:27" ht="12.75" customHeight="1">
      <c r="A193" s="182"/>
      <c r="B193" s="182"/>
      <c r="C193" s="182"/>
      <c r="D193" s="182"/>
      <c r="E193" s="182"/>
      <c r="F193" s="182"/>
      <c r="G193" s="182"/>
      <c r="H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  <c r="Z193" s="182"/>
      <c r="AA193" s="182"/>
    </row>
    <row r="194" spans="1:27" ht="12.75" customHeight="1">
      <c r="A194" s="182"/>
      <c r="B194" s="182"/>
      <c r="C194" s="182"/>
      <c r="D194" s="182"/>
      <c r="E194" s="182"/>
      <c r="F194" s="182"/>
      <c r="G194" s="182"/>
      <c r="H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  <c r="Z194" s="182"/>
      <c r="AA194" s="182"/>
    </row>
    <row r="195" spans="1:27" ht="12.75" customHeight="1">
      <c r="A195" s="182"/>
      <c r="B195" s="182"/>
      <c r="C195" s="182"/>
      <c r="D195" s="182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  <c r="Z195" s="182"/>
      <c r="AA195" s="182"/>
    </row>
    <row r="196" spans="1:27" ht="12.75" customHeight="1">
      <c r="A196" s="182"/>
      <c r="B196" s="182"/>
      <c r="C196" s="182"/>
      <c r="D196" s="182"/>
      <c r="E196" s="182"/>
      <c r="F196" s="182"/>
      <c r="G196" s="182"/>
      <c r="H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  <c r="Z196" s="182"/>
      <c r="AA196" s="182"/>
    </row>
    <row r="197" spans="1:27" ht="12.75" customHeight="1">
      <c r="A197" s="182"/>
      <c r="B197" s="182"/>
      <c r="C197" s="182"/>
      <c r="D197" s="182"/>
      <c r="E197" s="182"/>
      <c r="F197" s="182"/>
      <c r="G197" s="182"/>
      <c r="H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  <c r="Z197" s="182"/>
      <c r="AA197" s="182"/>
    </row>
    <row r="198" spans="1:27" ht="12.75" customHeight="1">
      <c r="A198" s="182"/>
      <c r="B198" s="182"/>
      <c r="C198" s="182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  <c r="Z198" s="182"/>
      <c r="AA198" s="182"/>
    </row>
    <row r="199" spans="1:27" ht="12.75" customHeight="1">
      <c r="A199" s="182"/>
      <c r="B199" s="182"/>
      <c r="C199" s="182"/>
      <c r="D199" s="182"/>
      <c r="E199" s="182"/>
      <c r="F199" s="182"/>
      <c r="G199" s="182"/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</row>
    <row r="200" spans="1:27" ht="12.75" customHeight="1">
      <c r="A200" s="182"/>
      <c r="B200" s="182"/>
      <c r="C200" s="182"/>
      <c r="D200" s="182"/>
      <c r="E200" s="182"/>
      <c r="F200" s="182"/>
      <c r="G200" s="182"/>
      <c r="H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  <c r="Z200" s="182"/>
      <c r="AA200" s="182"/>
    </row>
    <row r="201" spans="1:27" ht="12.75" customHeight="1">
      <c r="A201" s="182"/>
      <c r="B201" s="182"/>
      <c r="C201" s="182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  <c r="Z201" s="182"/>
      <c r="AA201" s="182"/>
    </row>
    <row r="202" spans="1:27" ht="12.75" customHeight="1">
      <c r="A202" s="182"/>
      <c r="B202" s="182"/>
      <c r="C202" s="182"/>
      <c r="D202" s="182"/>
      <c r="E202" s="182"/>
      <c r="F202" s="182"/>
      <c r="G202" s="182"/>
      <c r="H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  <c r="Z202" s="182"/>
      <c r="AA202" s="182"/>
    </row>
    <row r="203" spans="1:27" ht="12.75" customHeight="1">
      <c r="A203" s="182"/>
      <c r="B203" s="182"/>
      <c r="C203" s="182"/>
      <c r="D203" s="182"/>
      <c r="E203" s="182"/>
      <c r="F203" s="182"/>
      <c r="G203" s="182"/>
      <c r="H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  <c r="Z203" s="182"/>
      <c r="AA203" s="182"/>
    </row>
    <row r="204" spans="1:27" ht="12.75" customHeight="1">
      <c r="A204" s="182"/>
      <c r="B204" s="182"/>
      <c r="C204" s="182"/>
      <c r="D204" s="182"/>
      <c r="E204" s="182"/>
      <c r="F204" s="182"/>
      <c r="G204" s="182"/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  <c r="Z204" s="182"/>
      <c r="AA204" s="182"/>
    </row>
    <row r="205" spans="1:27" ht="12.75" customHeight="1">
      <c r="A205" s="182"/>
      <c r="B205" s="182"/>
      <c r="C205" s="182"/>
      <c r="D205" s="182"/>
      <c r="E205" s="182"/>
      <c r="F205" s="182"/>
      <c r="G205" s="182"/>
      <c r="H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  <c r="Z205" s="182"/>
      <c r="AA205" s="182"/>
    </row>
    <row r="206" spans="1:27" ht="12.75" customHeight="1">
      <c r="A206" s="182"/>
      <c r="B206" s="182"/>
      <c r="C206" s="182"/>
      <c r="D206" s="182"/>
      <c r="E206" s="182"/>
      <c r="F206" s="182"/>
      <c r="G206" s="182"/>
      <c r="H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  <c r="Z206" s="182"/>
      <c r="AA206" s="182"/>
    </row>
    <row r="207" spans="1:27" ht="12.75" customHeight="1">
      <c r="A207" s="182"/>
      <c r="B207" s="182"/>
      <c r="C207" s="182"/>
      <c r="D207" s="182"/>
      <c r="E207" s="182"/>
      <c r="F207" s="182"/>
      <c r="G207" s="182"/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  <c r="Z207" s="182"/>
      <c r="AA207" s="182"/>
    </row>
    <row r="208" spans="1:27" ht="12.75" customHeight="1">
      <c r="A208" s="182"/>
      <c r="B208" s="182"/>
      <c r="C208" s="182"/>
      <c r="D208" s="182"/>
      <c r="E208" s="182"/>
      <c r="F208" s="182"/>
      <c r="G208" s="182"/>
      <c r="H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  <c r="Z208" s="182"/>
      <c r="AA208" s="182"/>
    </row>
    <row r="209" spans="1:27" ht="12.75" customHeight="1">
      <c r="A209" s="182"/>
      <c r="B209" s="182"/>
      <c r="C209" s="182"/>
      <c r="D209" s="182"/>
      <c r="E209" s="182"/>
      <c r="F209" s="182"/>
      <c r="G209" s="182"/>
      <c r="H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  <c r="Z209" s="182"/>
      <c r="AA209" s="182"/>
    </row>
    <row r="210" spans="1:27" ht="12.75" customHeight="1">
      <c r="A210" s="182"/>
      <c r="B210" s="182"/>
      <c r="C210" s="182"/>
      <c r="D210" s="182"/>
      <c r="E210" s="182"/>
      <c r="F210" s="182"/>
      <c r="G210" s="182"/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  <c r="Z210" s="182"/>
      <c r="AA210" s="182"/>
    </row>
    <row r="211" spans="1:27" ht="12.75" customHeight="1">
      <c r="A211" s="182"/>
      <c r="B211" s="182"/>
      <c r="C211" s="182"/>
      <c r="D211" s="182"/>
      <c r="E211" s="182"/>
      <c r="F211" s="182"/>
      <c r="G211" s="182"/>
      <c r="H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  <c r="Z211" s="182"/>
      <c r="AA211" s="182"/>
    </row>
    <row r="212" spans="1:27" ht="12.75" customHeight="1">
      <c r="A212" s="182"/>
      <c r="B212" s="182"/>
      <c r="C212" s="182"/>
      <c r="D212" s="182"/>
      <c r="E212" s="182"/>
      <c r="F212" s="182"/>
      <c r="G212" s="182"/>
      <c r="H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  <c r="Z212" s="182"/>
      <c r="AA212" s="182"/>
    </row>
    <row r="213" spans="1:27" ht="12.75" customHeight="1">
      <c r="A213" s="182"/>
      <c r="B213" s="182"/>
      <c r="C213" s="182"/>
      <c r="D213" s="182"/>
      <c r="E213" s="182"/>
      <c r="F213" s="182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  <c r="Z213" s="182"/>
      <c r="AA213" s="182"/>
    </row>
    <row r="214" spans="1:27" ht="12.75" customHeight="1">
      <c r="A214" s="182"/>
      <c r="B214" s="182"/>
      <c r="C214" s="182"/>
      <c r="D214" s="182"/>
      <c r="E214" s="182"/>
      <c r="F214" s="182"/>
      <c r="G214" s="182"/>
      <c r="H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  <c r="Z214" s="182"/>
      <c r="AA214" s="182"/>
    </row>
    <row r="215" spans="1:27" ht="12.75" customHeight="1">
      <c r="A215" s="182"/>
      <c r="B215" s="182"/>
      <c r="C215" s="182"/>
      <c r="D215" s="182"/>
      <c r="E215" s="182"/>
      <c r="F215" s="182"/>
      <c r="G215" s="182"/>
      <c r="H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  <c r="Z215" s="182"/>
      <c r="AA215" s="182"/>
    </row>
    <row r="216" spans="1:27" ht="12.75" customHeight="1">
      <c r="A216" s="182"/>
      <c r="B216" s="182"/>
      <c r="C216" s="182"/>
      <c r="D216" s="182"/>
      <c r="E216" s="182"/>
      <c r="F216" s="182"/>
      <c r="G216" s="182"/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  <c r="Z216" s="182"/>
      <c r="AA216" s="182"/>
    </row>
    <row r="217" spans="1:27" ht="12.75" customHeight="1">
      <c r="A217" s="182"/>
      <c r="B217" s="182"/>
      <c r="C217" s="182"/>
      <c r="D217" s="182"/>
      <c r="E217" s="182"/>
      <c r="F217" s="182"/>
      <c r="G217" s="182"/>
      <c r="H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  <c r="Z217" s="182"/>
      <c r="AA217" s="182"/>
    </row>
    <row r="218" spans="1:27" ht="12.75" customHeight="1">
      <c r="A218" s="182"/>
      <c r="B218" s="182"/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  <c r="Z218" s="182"/>
      <c r="AA218" s="182"/>
    </row>
    <row r="219" spans="1:27" ht="12.75" customHeight="1">
      <c r="A219" s="182"/>
      <c r="B219" s="182"/>
      <c r="C219" s="182"/>
      <c r="D219" s="182"/>
      <c r="E219" s="182"/>
      <c r="F219" s="182"/>
      <c r="G219" s="182"/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  <c r="Z219" s="182"/>
      <c r="AA219" s="182"/>
    </row>
    <row r="220" spans="1:27" ht="12.75" customHeight="1">
      <c r="A220" s="182"/>
      <c r="B220" s="182"/>
      <c r="C220" s="182"/>
      <c r="D220" s="182"/>
      <c r="E220" s="182"/>
      <c r="F220" s="182"/>
      <c r="G220" s="182"/>
      <c r="H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  <c r="Z220" s="182"/>
      <c r="AA220" s="182"/>
    </row>
    <row r="221" spans="1:27" ht="12.75" customHeight="1">
      <c r="A221" s="182"/>
      <c r="B221" s="182"/>
      <c r="C221" s="182"/>
      <c r="D221" s="182"/>
      <c r="E221" s="182"/>
      <c r="F221" s="182"/>
      <c r="G221" s="182"/>
      <c r="H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  <c r="Z221" s="182"/>
      <c r="AA221" s="182"/>
    </row>
    <row r="222" spans="1:27" ht="12.75" customHeight="1">
      <c r="A222" s="182"/>
      <c r="B222" s="182"/>
      <c r="C222" s="182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  <c r="Z222" s="182"/>
      <c r="AA222" s="182"/>
    </row>
    <row r="223" spans="1:27" ht="12.75" customHeight="1">
      <c r="A223" s="182"/>
      <c r="B223" s="182"/>
      <c r="C223" s="182"/>
      <c r="D223" s="182"/>
      <c r="E223" s="182"/>
      <c r="F223" s="182"/>
      <c r="G223" s="182"/>
      <c r="H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</row>
    <row r="224" spans="1:27" ht="12.75" customHeight="1">
      <c r="A224" s="182"/>
      <c r="B224" s="182"/>
      <c r="C224" s="182"/>
      <c r="D224" s="182"/>
      <c r="E224" s="182"/>
      <c r="F224" s="182"/>
      <c r="G224" s="182"/>
      <c r="H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</row>
    <row r="225" spans="1:27" ht="12.75" customHeight="1">
      <c r="A225" s="182"/>
      <c r="B225" s="182"/>
      <c r="C225" s="182"/>
      <c r="D225" s="182"/>
      <c r="E225" s="182"/>
      <c r="F225" s="182"/>
      <c r="G225" s="182"/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</row>
    <row r="226" spans="1:27" ht="12.75" customHeight="1">
      <c r="A226" s="182"/>
      <c r="B226" s="182"/>
      <c r="C226" s="182"/>
      <c r="D226" s="182"/>
      <c r="E226" s="182"/>
      <c r="F226" s="182"/>
      <c r="G226" s="182"/>
      <c r="H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  <c r="Z226" s="182"/>
      <c r="AA226" s="182"/>
    </row>
    <row r="227" spans="1:27" ht="12.75" customHeight="1">
      <c r="A227" s="182"/>
      <c r="B227" s="182"/>
      <c r="C227" s="182"/>
      <c r="D227" s="182"/>
      <c r="E227" s="182"/>
      <c r="F227" s="182"/>
      <c r="G227" s="182"/>
      <c r="H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  <c r="Z227" s="182"/>
      <c r="AA227" s="182"/>
    </row>
    <row r="228" spans="1:27" ht="12.75" customHeight="1">
      <c r="A228" s="182"/>
      <c r="B228" s="182"/>
      <c r="C228" s="182"/>
      <c r="D228" s="182"/>
      <c r="E228" s="182"/>
      <c r="F228" s="182"/>
      <c r="G228" s="182"/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  <c r="Z228" s="182"/>
      <c r="AA228" s="182"/>
    </row>
    <row r="229" spans="1:27" ht="12.75" customHeight="1">
      <c r="A229" s="182"/>
      <c r="B229" s="182"/>
      <c r="C229" s="182"/>
      <c r="D229" s="182"/>
      <c r="E229" s="182"/>
      <c r="F229" s="182"/>
      <c r="G229" s="182"/>
      <c r="H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  <c r="Z229" s="182"/>
      <c r="AA229" s="182"/>
    </row>
    <row r="230" spans="1:27" ht="12.75" customHeight="1">
      <c r="A230" s="182"/>
      <c r="B230" s="182"/>
      <c r="C230" s="182"/>
      <c r="D230" s="182"/>
      <c r="E230" s="182"/>
      <c r="F230" s="182"/>
      <c r="G230" s="182"/>
      <c r="H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  <c r="Z230" s="182"/>
      <c r="AA230" s="182"/>
    </row>
    <row r="231" spans="1:27" ht="12.75" customHeight="1">
      <c r="A231" s="182"/>
      <c r="B231" s="182"/>
      <c r="C231" s="182"/>
      <c r="D231" s="182"/>
      <c r="E231" s="182"/>
      <c r="F231" s="182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  <c r="Z231" s="182"/>
      <c r="AA231" s="182"/>
    </row>
    <row r="232" spans="1:27" ht="12.75" customHeight="1">
      <c r="A232" s="182"/>
      <c r="B232" s="182"/>
      <c r="C232" s="182"/>
      <c r="D232" s="182"/>
      <c r="E232" s="182"/>
      <c r="F232" s="182"/>
      <c r="G232" s="182"/>
      <c r="H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  <c r="Z232" s="182"/>
      <c r="AA232" s="182"/>
    </row>
    <row r="233" spans="1:27" ht="12.75" customHeight="1">
      <c r="A233" s="182"/>
      <c r="B233" s="182"/>
      <c r="C233" s="182"/>
      <c r="D233" s="182"/>
      <c r="E233" s="182"/>
      <c r="F233" s="182"/>
      <c r="G233" s="182"/>
      <c r="H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  <c r="Z233" s="182"/>
      <c r="AA233" s="182"/>
    </row>
    <row r="234" spans="1:27" ht="12.75" customHeight="1">
      <c r="A234" s="182"/>
      <c r="B234" s="182"/>
      <c r="C234" s="182"/>
      <c r="D234" s="182"/>
      <c r="E234" s="18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  <c r="Z234" s="182"/>
      <c r="AA234" s="182"/>
    </row>
    <row r="235" spans="1:27" ht="12.75" customHeight="1">
      <c r="A235" s="182"/>
      <c r="B235" s="182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</row>
    <row r="236" spans="1:27" ht="12.75" customHeight="1">
      <c r="A236" s="182"/>
      <c r="B236" s="182"/>
      <c r="C236" s="182"/>
      <c r="D236" s="182"/>
      <c r="E236" s="182"/>
      <c r="F236" s="182"/>
      <c r="G236" s="182"/>
      <c r="H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  <c r="Z236" s="182"/>
      <c r="AA236" s="182"/>
    </row>
    <row r="237" spans="1:27" ht="12.75" customHeight="1">
      <c r="A237" s="182"/>
      <c r="B237" s="182"/>
      <c r="C237" s="182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  <c r="Z237" s="182"/>
      <c r="AA237" s="182"/>
    </row>
    <row r="238" spans="1:27" ht="12.75" customHeight="1">
      <c r="A238" s="182"/>
      <c r="B238" s="182"/>
      <c r="C238" s="182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</row>
    <row r="239" spans="1:27" ht="12.75" customHeight="1">
      <c r="A239" s="182"/>
      <c r="B239" s="182"/>
      <c r="C239" s="182"/>
      <c r="D239" s="182"/>
      <c r="E239" s="182"/>
      <c r="F239" s="182"/>
      <c r="G239" s="182"/>
      <c r="H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  <c r="Z239" s="182"/>
      <c r="AA239" s="182"/>
    </row>
    <row r="240" spans="1:27" ht="12.75" customHeight="1">
      <c r="A240" s="182"/>
      <c r="B240" s="182"/>
      <c r="C240" s="182"/>
      <c r="D240" s="182"/>
      <c r="E240" s="18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  <c r="Z240" s="182"/>
      <c r="AA240" s="182"/>
    </row>
    <row r="241" spans="1:27" ht="12.75" customHeight="1">
      <c r="A241" s="182"/>
      <c r="B241" s="182"/>
      <c r="C241" s="182"/>
      <c r="D241" s="182"/>
      <c r="E241" s="182"/>
      <c r="F241" s="182"/>
      <c r="G241" s="182"/>
      <c r="H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  <c r="Z241" s="182"/>
      <c r="AA241" s="182"/>
    </row>
    <row r="242" spans="1:27" ht="12.75" customHeight="1">
      <c r="A242" s="182"/>
      <c r="B242" s="182"/>
      <c r="C242" s="182"/>
      <c r="D242" s="182"/>
      <c r="E242" s="182"/>
      <c r="F242" s="182"/>
      <c r="G242" s="182"/>
      <c r="H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  <c r="Z242" s="182"/>
      <c r="AA242" s="182"/>
    </row>
    <row r="243" spans="1:27" ht="12.75" customHeight="1">
      <c r="A243" s="182"/>
      <c r="B243" s="182"/>
      <c r="C243" s="182"/>
      <c r="D243" s="182"/>
      <c r="E243" s="182"/>
      <c r="F243" s="182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  <c r="Z243" s="182"/>
      <c r="AA243" s="182"/>
    </row>
    <row r="244" spans="1:27" ht="12.75" customHeight="1">
      <c r="A244" s="182"/>
      <c r="B244" s="182"/>
      <c r="C244" s="182"/>
      <c r="D244" s="182"/>
      <c r="E244" s="182"/>
      <c r="F244" s="182"/>
      <c r="G244" s="182"/>
      <c r="H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  <c r="Z244" s="182"/>
      <c r="AA244" s="182"/>
    </row>
    <row r="245" spans="1:27" ht="12.75" customHeight="1">
      <c r="A245" s="182"/>
      <c r="B245" s="182"/>
      <c r="C245" s="182"/>
      <c r="D245" s="182"/>
      <c r="E245" s="182"/>
      <c r="F245" s="182"/>
      <c r="G245" s="182"/>
      <c r="H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  <c r="Z245" s="182"/>
      <c r="AA245" s="182"/>
    </row>
    <row r="246" spans="1:27" ht="12.75" customHeight="1">
      <c r="A246" s="182"/>
      <c r="B246" s="182"/>
      <c r="C246" s="182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  <c r="Z246" s="182"/>
      <c r="AA246" s="182"/>
    </row>
    <row r="247" spans="1:27" ht="12.75" customHeight="1">
      <c r="A247" s="182"/>
      <c r="B247" s="182"/>
      <c r="C247" s="182"/>
      <c r="D247" s="182"/>
      <c r="E247" s="182"/>
      <c r="F247" s="182"/>
      <c r="G247" s="182"/>
      <c r="H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  <c r="Z247" s="182"/>
      <c r="AA247" s="182"/>
    </row>
    <row r="248" spans="1:27" ht="12.75" customHeight="1">
      <c r="A248" s="182"/>
      <c r="B248" s="182"/>
      <c r="C248" s="182"/>
      <c r="D248" s="182"/>
      <c r="E248" s="182"/>
      <c r="F248" s="182"/>
      <c r="G248" s="182"/>
      <c r="H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  <c r="Z248" s="182"/>
      <c r="AA248" s="182"/>
    </row>
    <row r="249" spans="1:27" ht="12.75" customHeight="1">
      <c r="A249" s="182"/>
      <c r="B249" s="182"/>
      <c r="C249" s="182"/>
      <c r="D249" s="182"/>
      <c r="E249" s="18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  <c r="Z249" s="182"/>
      <c r="AA249" s="182"/>
    </row>
    <row r="250" spans="1:27" ht="12.75" customHeight="1">
      <c r="A250" s="182"/>
      <c r="B250" s="182"/>
      <c r="C250" s="182"/>
      <c r="D250" s="182"/>
      <c r="E250" s="182"/>
      <c r="F250" s="182"/>
      <c r="G250" s="182"/>
      <c r="H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  <c r="Z250" s="182"/>
      <c r="AA250" s="182"/>
    </row>
    <row r="251" spans="1:27" ht="12.75" customHeight="1">
      <c r="A251" s="182"/>
      <c r="B251" s="182"/>
      <c r="C251" s="182"/>
      <c r="D251" s="182"/>
      <c r="E251" s="182"/>
      <c r="F251" s="182"/>
      <c r="G251" s="182"/>
      <c r="H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  <c r="Z251" s="182"/>
      <c r="AA251" s="182"/>
    </row>
    <row r="252" spans="1:27" ht="12.75" customHeight="1">
      <c r="A252" s="182"/>
      <c r="B252" s="182"/>
      <c r="C252" s="182"/>
      <c r="D252" s="182"/>
      <c r="E252" s="182"/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  <c r="Z252" s="182"/>
      <c r="AA252" s="182"/>
    </row>
    <row r="253" spans="1:27" ht="12.75" customHeight="1">
      <c r="A253" s="182"/>
      <c r="B253" s="182"/>
      <c r="C253" s="182"/>
      <c r="D253" s="182"/>
      <c r="E253" s="182"/>
      <c r="F253" s="182"/>
      <c r="G253" s="182"/>
      <c r="H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  <c r="Z253" s="182"/>
      <c r="AA253" s="182"/>
    </row>
    <row r="254" spans="1:27" ht="12.75" customHeight="1">
      <c r="A254" s="182"/>
      <c r="B254" s="182"/>
      <c r="C254" s="182"/>
      <c r="D254" s="182"/>
      <c r="E254" s="182"/>
      <c r="F254" s="182"/>
      <c r="G254" s="182"/>
      <c r="H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  <c r="Z254" s="182"/>
      <c r="AA254" s="182"/>
    </row>
    <row r="255" spans="1:27" ht="12.75" customHeight="1">
      <c r="A255" s="182"/>
      <c r="B255" s="182"/>
      <c r="C255" s="182"/>
      <c r="D255" s="182"/>
      <c r="E255" s="182"/>
      <c r="F255" s="182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  <c r="Z255" s="182"/>
      <c r="AA255" s="182"/>
    </row>
    <row r="256" spans="1:27" ht="12.75" customHeight="1">
      <c r="A256" s="182"/>
      <c r="B256" s="182"/>
      <c r="C256" s="182"/>
      <c r="D256" s="182"/>
      <c r="E256" s="182"/>
      <c r="F256" s="182"/>
      <c r="G256" s="182"/>
      <c r="H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  <c r="Z256" s="182"/>
      <c r="AA256" s="182"/>
    </row>
    <row r="257" spans="1:27" ht="12.75" customHeight="1">
      <c r="A257" s="182"/>
      <c r="B257" s="182"/>
      <c r="C257" s="182"/>
      <c r="D257" s="182"/>
      <c r="E257" s="182"/>
      <c r="F257" s="182"/>
      <c r="G257" s="182"/>
      <c r="H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  <c r="Z257" s="182"/>
      <c r="AA257" s="182"/>
    </row>
    <row r="258" spans="1:27" ht="12.75" customHeight="1">
      <c r="A258" s="182"/>
      <c r="B258" s="182"/>
      <c r="C258" s="182"/>
      <c r="D258" s="182"/>
      <c r="E258" s="182"/>
      <c r="F258" s="182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  <c r="Z258" s="182"/>
      <c r="AA258" s="182"/>
    </row>
    <row r="259" spans="1:27" ht="12.75" customHeight="1">
      <c r="A259" s="182"/>
      <c r="B259" s="182"/>
      <c r="C259" s="182"/>
      <c r="D259" s="182"/>
      <c r="E259" s="182"/>
      <c r="F259" s="182"/>
      <c r="G259" s="182"/>
      <c r="H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  <c r="Z259" s="182"/>
      <c r="AA259" s="182"/>
    </row>
    <row r="260" spans="1:27" ht="12.75" customHeight="1">
      <c r="A260" s="182"/>
      <c r="B260" s="182"/>
      <c r="C260" s="182"/>
      <c r="D260" s="182"/>
      <c r="E260" s="182"/>
      <c r="F260" s="182"/>
      <c r="G260" s="182"/>
      <c r="H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  <c r="Z260" s="182"/>
      <c r="AA260" s="182"/>
    </row>
    <row r="261" spans="1:27" ht="12.75" customHeight="1">
      <c r="A261" s="182"/>
      <c r="B261" s="182"/>
      <c r="C261" s="182"/>
      <c r="D261" s="182"/>
      <c r="E261" s="182"/>
      <c r="F261" s="182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  <c r="Z261" s="182"/>
      <c r="AA261" s="182"/>
    </row>
    <row r="262" spans="1:27" ht="12.75" customHeight="1">
      <c r="A262" s="182"/>
      <c r="B262" s="182"/>
      <c r="C262" s="182"/>
      <c r="D262" s="182"/>
      <c r="E262" s="182"/>
      <c r="F262" s="182"/>
      <c r="G262" s="182"/>
      <c r="H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  <c r="Z262" s="182"/>
      <c r="AA262" s="182"/>
    </row>
    <row r="263" spans="1:27" ht="12.75" customHeight="1">
      <c r="A263" s="182"/>
      <c r="B263" s="182"/>
      <c r="C263" s="182"/>
      <c r="D263" s="182"/>
      <c r="E263" s="182"/>
      <c r="F263" s="182"/>
      <c r="G263" s="182"/>
      <c r="H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  <c r="Z263" s="182"/>
      <c r="AA263" s="182"/>
    </row>
    <row r="264" spans="1:27" ht="12.75" customHeight="1">
      <c r="A264" s="182"/>
      <c r="B264" s="182"/>
      <c r="C264" s="182"/>
      <c r="D264" s="182"/>
      <c r="E264" s="182"/>
      <c r="F264" s="182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  <c r="Z264" s="182"/>
      <c r="AA264" s="182"/>
    </row>
    <row r="265" spans="1:27" ht="12.75" customHeight="1">
      <c r="A265" s="182"/>
      <c r="B265" s="182"/>
      <c r="C265" s="182"/>
      <c r="D265" s="182"/>
      <c r="E265" s="182"/>
      <c r="F265" s="182"/>
      <c r="G265" s="182"/>
      <c r="H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  <c r="Z265" s="182"/>
      <c r="AA265" s="182"/>
    </row>
    <row r="266" spans="1:27" ht="12.75" customHeight="1">
      <c r="A266" s="182"/>
      <c r="B266" s="182"/>
      <c r="C266" s="182"/>
      <c r="D266" s="182"/>
      <c r="E266" s="182"/>
      <c r="F266" s="182"/>
      <c r="G266" s="182"/>
      <c r="H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  <c r="Z266" s="182"/>
      <c r="AA266" s="182"/>
    </row>
    <row r="267" spans="1:27" ht="12.75" customHeight="1">
      <c r="A267" s="182"/>
      <c r="B267" s="182"/>
      <c r="C267" s="182"/>
      <c r="D267" s="182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  <c r="Z267" s="182"/>
      <c r="AA267" s="182"/>
    </row>
    <row r="268" spans="1:27" ht="12.75" customHeight="1">
      <c r="A268" s="182"/>
      <c r="B268" s="182"/>
      <c r="C268" s="182"/>
      <c r="D268" s="182"/>
      <c r="E268" s="182"/>
      <c r="F268" s="182"/>
      <c r="G268" s="182"/>
      <c r="H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  <c r="Z268" s="182"/>
      <c r="AA268" s="182"/>
    </row>
    <row r="269" spans="1:27" ht="12.75" customHeight="1">
      <c r="A269" s="182"/>
      <c r="B269" s="182"/>
      <c r="C269" s="182"/>
      <c r="D269" s="182"/>
      <c r="E269" s="182"/>
      <c r="F269" s="182"/>
      <c r="G269" s="182"/>
      <c r="H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  <c r="Z269" s="182"/>
      <c r="AA269" s="182"/>
    </row>
    <row r="270" spans="1:27" ht="12.75" customHeight="1">
      <c r="A270" s="182"/>
      <c r="B270" s="182"/>
      <c r="C270" s="182"/>
      <c r="D270" s="182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  <c r="Z270" s="182"/>
      <c r="AA270" s="182"/>
    </row>
    <row r="271" spans="1:27" ht="12.75" customHeight="1">
      <c r="A271" s="182"/>
      <c r="B271" s="182"/>
      <c r="C271" s="182"/>
      <c r="D271" s="182"/>
      <c r="E271" s="182"/>
      <c r="F271" s="182"/>
      <c r="G271" s="182"/>
      <c r="H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  <c r="Z271" s="182"/>
      <c r="AA271" s="182"/>
    </row>
    <row r="272" spans="1:27" ht="12.75" customHeight="1">
      <c r="A272" s="182"/>
      <c r="B272" s="182"/>
      <c r="C272" s="182"/>
      <c r="D272" s="182"/>
      <c r="E272" s="182"/>
      <c r="F272" s="182"/>
      <c r="G272" s="182"/>
      <c r="H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  <c r="Z272" s="182"/>
      <c r="AA272" s="182"/>
    </row>
    <row r="273" spans="1:27" ht="12.75" customHeight="1">
      <c r="A273" s="182"/>
      <c r="B273" s="182"/>
      <c r="C273" s="182"/>
      <c r="D273" s="182"/>
      <c r="E273" s="182"/>
      <c r="F273" s="182"/>
      <c r="G273" s="182"/>
      <c r="H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  <c r="Z273" s="182"/>
      <c r="AA273" s="182"/>
    </row>
    <row r="274" spans="1:27" ht="12.75" customHeight="1">
      <c r="A274" s="182"/>
      <c r="B274" s="182"/>
      <c r="C274" s="182"/>
      <c r="D274" s="182"/>
      <c r="E274" s="182"/>
      <c r="F274" s="182"/>
      <c r="G274" s="182"/>
      <c r="H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  <c r="Z274" s="182"/>
      <c r="AA274" s="182"/>
    </row>
    <row r="275" spans="1:27" ht="12.75" customHeight="1">
      <c r="A275" s="182"/>
      <c r="B275" s="182"/>
      <c r="C275" s="182"/>
      <c r="D275" s="182"/>
      <c r="E275" s="182"/>
      <c r="F275" s="182"/>
      <c r="G275" s="182"/>
      <c r="H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  <c r="Z275" s="182"/>
      <c r="AA275" s="182"/>
    </row>
    <row r="276" spans="1:27" ht="12.75" customHeight="1">
      <c r="A276" s="182"/>
      <c r="B276" s="182"/>
      <c r="C276" s="182"/>
      <c r="D276" s="182"/>
      <c r="E276" s="182"/>
      <c r="F276" s="182"/>
      <c r="G276" s="182"/>
      <c r="H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  <c r="Z276" s="182"/>
      <c r="AA276" s="182"/>
    </row>
    <row r="277" spans="1:27" ht="12.75" customHeight="1">
      <c r="A277" s="182"/>
      <c r="B277" s="182"/>
      <c r="C277" s="182"/>
      <c r="D277" s="182"/>
      <c r="E277" s="182"/>
      <c r="F277" s="182"/>
      <c r="G277" s="182"/>
      <c r="H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  <c r="Z277" s="182"/>
      <c r="AA277" s="182"/>
    </row>
    <row r="278" spans="1:27" ht="12.75" customHeight="1">
      <c r="A278" s="182"/>
      <c r="B278" s="182"/>
      <c r="C278" s="182"/>
      <c r="D278" s="182"/>
      <c r="E278" s="182"/>
      <c r="F278" s="182"/>
      <c r="G278" s="182"/>
      <c r="H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  <c r="Z278" s="182"/>
      <c r="AA278" s="182"/>
    </row>
    <row r="279" spans="1:27" ht="12.75" customHeight="1">
      <c r="A279" s="182"/>
      <c r="B279" s="182"/>
      <c r="C279" s="182"/>
      <c r="D279" s="182"/>
      <c r="E279" s="182"/>
      <c r="F279" s="182"/>
      <c r="G279" s="182"/>
      <c r="H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  <c r="Z279" s="182"/>
      <c r="AA279" s="182"/>
    </row>
    <row r="280" spans="1:27" ht="12.75" customHeight="1">
      <c r="A280" s="182"/>
      <c r="B280" s="182"/>
      <c r="C280" s="182"/>
      <c r="D280" s="182"/>
      <c r="E280" s="182"/>
      <c r="F280" s="182"/>
      <c r="G280" s="182"/>
      <c r="H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  <c r="Z280" s="182"/>
      <c r="AA280" s="182"/>
    </row>
    <row r="281" spans="1:27" ht="12.75" customHeight="1">
      <c r="A281" s="182"/>
      <c r="B281" s="182"/>
      <c r="C281" s="182"/>
      <c r="D281" s="182"/>
      <c r="E281" s="182"/>
      <c r="F281" s="182"/>
      <c r="G281" s="182"/>
      <c r="H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  <c r="Z281" s="182"/>
      <c r="AA281" s="182"/>
    </row>
    <row r="282" spans="1:27" ht="12.75" customHeight="1">
      <c r="A282" s="182"/>
      <c r="B282" s="182"/>
      <c r="C282" s="182"/>
      <c r="D282" s="182"/>
      <c r="E282" s="182"/>
      <c r="F282" s="182"/>
      <c r="G282" s="182"/>
      <c r="H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  <c r="Z282" s="182"/>
      <c r="AA282" s="182"/>
    </row>
    <row r="283" spans="1:27" ht="12.75" customHeight="1">
      <c r="A283" s="182"/>
      <c r="B283" s="182"/>
      <c r="C283" s="182"/>
      <c r="D283" s="182"/>
      <c r="E283" s="182"/>
      <c r="F283" s="182"/>
      <c r="G283" s="182"/>
      <c r="H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  <c r="Z283" s="182"/>
      <c r="AA283" s="182"/>
    </row>
    <row r="284" spans="1:27" ht="12.75" customHeight="1">
      <c r="A284" s="182"/>
      <c r="B284" s="182"/>
      <c r="C284" s="182"/>
      <c r="D284" s="182"/>
      <c r="E284" s="182"/>
      <c r="F284" s="182"/>
      <c r="G284" s="182"/>
      <c r="H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  <c r="Z284" s="182"/>
      <c r="AA284" s="182"/>
    </row>
    <row r="285" spans="1:27" ht="12.75" customHeight="1">
      <c r="A285" s="182"/>
      <c r="B285" s="182"/>
      <c r="C285" s="182"/>
      <c r="D285" s="182"/>
      <c r="E285" s="182"/>
      <c r="F285" s="182"/>
      <c r="G285" s="182"/>
      <c r="H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  <c r="Z285" s="182"/>
      <c r="AA285" s="182"/>
    </row>
    <row r="286" spans="1:27" ht="12.75" customHeight="1">
      <c r="A286" s="182"/>
      <c r="B286" s="182"/>
      <c r="C286" s="182"/>
      <c r="D286" s="182"/>
      <c r="E286" s="182"/>
      <c r="F286" s="182"/>
      <c r="G286" s="182"/>
      <c r="H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  <c r="Z286" s="182"/>
      <c r="AA286" s="182"/>
    </row>
    <row r="287" spans="1:27" ht="12.75" customHeight="1">
      <c r="A287" s="182"/>
      <c r="B287" s="182"/>
      <c r="C287" s="182"/>
      <c r="D287" s="182"/>
      <c r="E287" s="182"/>
      <c r="F287" s="182"/>
      <c r="G287" s="182"/>
      <c r="H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  <c r="Z287" s="182"/>
      <c r="AA287" s="182"/>
    </row>
    <row r="288" spans="1:27" ht="12.75" customHeight="1">
      <c r="A288" s="182"/>
      <c r="B288" s="182"/>
      <c r="C288" s="182"/>
      <c r="D288" s="182"/>
      <c r="E288" s="182"/>
      <c r="F288" s="182"/>
      <c r="G288" s="182"/>
      <c r="H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  <c r="Z288" s="182"/>
      <c r="AA288" s="182"/>
    </row>
    <row r="289" spans="1:27" ht="12.75" customHeight="1">
      <c r="A289" s="182"/>
      <c r="B289" s="182"/>
      <c r="C289" s="182"/>
      <c r="D289" s="182"/>
      <c r="E289" s="182"/>
      <c r="F289" s="182"/>
      <c r="G289" s="182"/>
      <c r="H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  <c r="Z289" s="182"/>
      <c r="AA289" s="182"/>
    </row>
    <row r="290" spans="1:27" ht="12.75" customHeight="1">
      <c r="A290" s="182"/>
      <c r="B290" s="182"/>
      <c r="C290" s="182"/>
      <c r="D290" s="182"/>
      <c r="E290" s="182"/>
      <c r="F290" s="182"/>
      <c r="G290" s="182"/>
      <c r="H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  <c r="Z290" s="182"/>
      <c r="AA290" s="182"/>
    </row>
    <row r="291" spans="1:27" ht="12.75" customHeight="1">
      <c r="A291" s="182"/>
      <c r="B291" s="182"/>
      <c r="C291" s="182"/>
      <c r="D291" s="182"/>
      <c r="E291" s="182"/>
      <c r="F291" s="182"/>
      <c r="G291" s="182"/>
      <c r="H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  <c r="Z291" s="182"/>
      <c r="AA291" s="182"/>
    </row>
    <row r="292" spans="1:27" ht="12.75" customHeight="1">
      <c r="A292" s="182"/>
      <c r="B292" s="182"/>
      <c r="C292" s="182"/>
      <c r="D292" s="182"/>
      <c r="E292" s="182"/>
      <c r="F292" s="182"/>
      <c r="G292" s="182"/>
      <c r="H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  <c r="Z292" s="182"/>
      <c r="AA292" s="182"/>
    </row>
    <row r="293" spans="1:27" ht="12.75" customHeight="1">
      <c r="A293" s="182"/>
      <c r="B293" s="182"/>
      <c r="C293" s="182"/>
      <c r="D293" s="182"/>
      <c r="E293" s="182"/>
      <c r="F293" s="182"/>
      <c r="G293" s="182"/>
      <c r="H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  <c r="Z293" s="182"/>
      <c r="AA293" s="182"/>
    </row>
    <row r="294" spans="1:27" ht="12.75" customHeight="1">
      <c r="A294" s="182"/>
      <c r="B294" s="182"/>
      <c r="C294" s="182"/>
      <c r="D294" s="182"/>
      <c r="E294" s="182"/>
      <c r="F294" s="182"/>
      <c r="G294" s="182"/>
      <c r="H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  <c r="Z294" s="182"/>
      <c r="AA294" s="182"/>
    </row>
    <row r="295" spans="1:27" ht="12.75" customHeight="1">
      <c r="A295" s="182"/>
      <c r="B295" s="182"/>
      <c r="C295" s="182"/>
      <c r="D295" s="182"/>
      <c r="E295" s="182"/>
      <c r="F295" s="182"/>
      <c r="G295" s="182"/>
      <c r="H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  <c r="Z295" s="182"/>
      <c r="AA295" s="182"/>
    </row>
    <row r="296" spans="1:27" ht="12.75" customHeight="1">
      <c r="A296" s="182"/>
      <c r="B296" s="182"/>
      <c r="C296" s="182"/>
      <c r="D296" s="182"/>
      <c r="E296" s="182"/>
      <c r="F296" s="182"/>
      <c r="G296" s="182"/>
      <c r="H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  <c r="Z296" s="182"/>
      <c r="AA296" s="182"/>
    </row>
    <row r="297" spans="1:27" ht="12.75" customHeight="1">
      <c r="A297" s="182"/>
      <c r="B297" s="182"/>
      <c r="C297" s="182"/>
      <c r="D297" s="182"/>
      <c r="E297" s="182"/>
      <c r="F297" s="182"/>
      <c r="G297" s="182"/>
      <c r="H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  <c r="Z297" s="182"/>
      <c r="AA297" s="182"/>
    </row>
    <row r="298" spans="1:27" ht="12.75" customHeight="1">
      <c r="A298" s="182"/>
      <c r="B298" s="182"/>
      <c r="C298" s="182"/>
      <c r="D298" s="182"/>
      <c r="E298" s="182"/>
      <c r="F298" s="182"/>
      <c r="G298" s="182"/>
      <c r="H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  <c r="Z298" s="182"/>
      <c r="AA298" s="182"/>
    </row>
    <row r="299" spans="1:27" ht="12.75" customHeight="1">
      <c r="A299" s="182"/>
      <c r="B299" s="182"/>
      <c r="C299" s="182"/>
      <c r="D299" s="182"/>
      <c r="E299" s="182"/>
      <c r="F299" s="182"/>
      <c r="G299" s="182"/>
      <c r="H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  <c r="Z299" s="182"/>
      <c r="AA299" s="182"/>
    </row>
    <row r="300" spans="1:27" ht="12.75" customHeight="1">
      <c r="A300" s="182"/>
      <c r="B300" s="182"/>
      <c r="C300" s="182"/>
      <c r="D300" s="182"/>
      <c r="E300" s="182"/>
      <c r="F300" s="182"/>
      <c r="G300" s="182"/>
      <c r="H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  <c r="Z300" s="182"/>
      <c r="AA300" s="182"/>
    </row>
    <row r="301" spans="1:27" ht="12.75" customHeight="1">
      <c r="A301" s="182"/>
      <c r="B301" s="182"/>
      <c r="C301" s="182"/>
      <c r="D301" s="182"/>
      <c r="E301" s="182"/>
      <c r="F301" s="182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  <c r="Z301" s="182"/>
      <c r="AA301" s="182"/>
    </row>
    <row r="302" spans="1:27" ht="12.75" customHeight="1">
      <c r="A302" s="182"/>
      <c r="B302" s="182"/>
      <c r="C302" s="182"/>
      <c r="D302" s="182"/>
      <c r="E302" s="182"/>
      <c r="F302" s="182"/>
      <c r="G302" s="182"/>
      <c r="H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  <c r="Z302" s="182"/>
      <c r="AA302" s="182"/>
    </row>
    <row r="303" spans="1:27" ht="12.75" customHeight="1">
      <c r="A303" s="182"/>
      <c r="B303" s="182"/>
      <c r="C303" s="182"/>
      <c r="D303" s="182"/>
      <c r="E303" s="182"/>
      <c r="F303" s="182"/>
      <c r="G303" s="182"/>
      <c r="H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  <c r="Z303" s="182"/>
      <c r="AA303" s="182"/>
    </row>
    <row r="304" spans="1:27" ht="12.75" customHeight="1">
      <c r="A304" s="182"/>
      <c r="B304" s="182"/>
      <c r="C304" s="182"/>
      <c r="D304" s="182"/>
      <c r="E304" s="182"/>
      <c r="F304" s="182"/>
      <c r="G304" s="182"/>
      <c r="H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  <c r="Z304" s="182"/>
      <c r="AA304" s="182"/>
    </row>
    <row r="305" spans="1:27" ht="12.75" customHeight="1">
      <c r="A305" s="182"/>
      <c r="B305" s="182"/>
      <c r="C305" s="182"/>
      <c r="D305" s="182"/>
      <c r="E305" s="182"/>
      <c r="F305" s="182"/>
      <c r="G305" s="182"/>
      <c r="H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  <c r="Z305" s="182"/>
      <c r="AA305" s="182"/>
    </row>
    <row r="306" spans="1:27" ht="12.75" customHeight="1">
      <c r="A306" s="182"/>
      <c r="B306" s="182"/>
      <c r="C306" s="182"/>
      <c r="D306" s="182"/>
      <c r="E306" s="182"/>
      <c r="F306" s="182"/>
      <c r="G306" s="182"/>
      <c r="H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  <c r="Z306" s="182"/>
      <c r="AA306" s="182"/>
    </row>
    <row r="307" spans="1:27" ht="12.75" customHeight="1">
      <c r="A307" s="182"/>
      <c r="B307" s="182"/>
      <c r="C307" s="182"/>
      <c r="D307" s="182"/>
      <c r="E307" s="182"/>
      <c r="F307" s="182"/>
      <c r="G307" s="182"/>
      <c r="H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  <c r="Z307" s="182"/>
      <c r="AA307" s="182"/>
    </row>
    <row r="308" spans="1:27" ht="12.75" customHeight="1">
      <c r="A308" s="182"/>
      <c r="B308" s="182"/>
      <c r="C308" s="182"/>
      <c r="D308" s="182"/>
      <c r="E308" s="182"/>
      <c r="F308" s="182"/>
      <c r="G308" s="182"/>
      <c r="H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  <c r="Z308" s="182"/>
      <c r="AA308" s="182"/>
    </row>
    <row r="309" spans="1:27" ht="12.75" customHeight="1">
      <c r="A309" s="182"/>
      <c r="B309" s="182"/>
      <c r="C309" s="182"/>
      <c r="D309" s="182"/>
      <c r="E309" s="182"/>
      <c r="F309" s="182"/>
      <c r="G309" s="182"/>
      <c r="H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  <c r="Z309" s="182"/>
      <c r="AA309" s="182"/>
    </row>
    <row r="310" spans="1:27" ht="12.75" customHeight="1">
      <c r="A310" s="182"/>
      <c r="B310" s="182"/>
      <c r="C310" s="182"/>
      <c r="D310" s="182"/>
      <c r="E310" s="182"/>
      <c r="F310" s="182"/>
      <c r="G310" s="182"/>
      <c r="H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  <c r="Z310" s="182"/>
      <c r="AA310" s="182"/>
    </row>
    <row r="311" spans="1:27" ht="12.75" customHeight="1">
      <c r="A311" s="182"/>
      <c r="B311" s="182"/>
      <c r="C311" s="182"/>
      <c r="D311" s="182"/>
      <c r="E311" s="182"/>
      <c r="F311" s="182"/>
      <c r="G311" s="182"/>
      <c r="H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  <c r="Z311" s="182"/>
      <c r="AA311" s="182"/>
    </row>
    <row r="312" spans="1:27" ht="12.75" customHeight="1">
      <c r="A312" s="182"/>
      <c r="B312" s="182"/>
      <c r="C312" s="182"/>
      <c r="D312" s="182"/>
      <c r="E312" s="182"/>
      <c r="F312" s="182"/>
      <c r="G312" s="182"/>
      <c r="H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  <c r="Z312" s="182"/>
      <c r="AA312" s="182"/>
    </row>
    <row r="313" spans="1:27" ht="12.75" customHeight="1">
      <c r="A313" s="182"/>
      <c r="B313" s="182"/>
      <c r="C313" s="182"/>
      <c r="D313" s="182"/>
      <c r="E313" s="182"/>
      <c r="F313" s="182"/>
      <c r="G313" s="182"/>
      <c r="H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  <c r="Z313" s="182"/>
      <c r="AA313" s="182"/>
    </row>
    <row r="314" spans="1:27" ht="12.75" customHeight="1">
      <c r="A314" s="182"/>
      <c r="B314" s="182"/>
      <c r="C314" s="182"/>
      <c r="D314" s="182"/>
      <c r="E314" s="182"/>
      <c r="F314" s="182"/>
      <c r="G314" s="182"/>
      <c r="H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  <c r="Z314" s="182"/>
      <c r="AA314" s="182"/>
    </row>
    <row r="315" spans="1:27" ht="12.75" customHeight="1">
      <c r="A315" s="182"/>
      <c r="B315" s="182"/>
      <c r="C315" s="182"/>
      <c r="D315" s="182"/>
      <c r="E315" s="182"/>
      <c r="F315" s="182"/>
      <c r="G315" s="182"/>
      <c r="H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  <c r="Z315" s="182"/>
      <c r="AA315" s="182"/>
    </row>
    <row r="316" spans="1:27" ht="12.75" customHeight="1">
      <c r="A316" s="182"/>
      <c r="B316" s="182"/>
      <c r="C316" s="182"/>
      <c r="D316" s="182"/>
      <c r="E316" s="182"/>
      <c r="F316" s="182"/>
      <c r="G316" s="182"/>
      <c r="H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  <c r="Z316" s="182"/>
      <c r="AA316" s="182"/>
    </row>
    <row r="317" spans="1:27" ht="12.75" customHeight="1">
      <c r="A317" s="182"/>
      <c r="B317" s="182"/>
      <c r="C317" s="182"/>
      <c r="D317" s="182"/>
      <c r="E317" s="182"/>
      <c r="F317" s="182"/>
      <c r="G317" s="182"/>
      <c r="H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  <c r="Z317" s="182"/>
      <c r="AA317" s="182"/>
    </row>
    <row r="318" spans="1:27" ht="12.75" customHeight="1">
      <c r="A318" s="182"/>
      <c r="B318" s="182"/>
      <c r="C318" s="182"/>
      <c r="D318" s="182"/>
      <c r="E318" s="182"/>
      <c r="F318" s="182"/>
      <c r="G318" s="182"/>
      <c r="H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  <c r="Z318" s="182"/>
      <c r="AA318" s="182"/>
    </row>
    <row r="319" spans="1:27" ht="12.75" customHeight="1">
      <c r="A319" s="182"/>
      <c r="B319" s="182"/>
      <c r="C319" s="182"/>
      <c r="D319" s="182"/>
      <c r="E319" s="182"/>
      <c r="F319" s="182"/>
      <c r="G319" s="182"/>
      <c r="H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</row>
    <row r="320" spans="1:27" ht="12.75" customHeight="1">
      <c r="A320" s="182"/>
      <c r="B320" s="182"/>
      <c r="C320" s="182"/>
      <c r="D320" s="182"/>
      <c r="E320" s="182"/>
      <c r="F320" s="182"/>
      <c r="G320" s="182"/>
      <c r="H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</row>
    <row r="321" spans="1:27" ht="12.75" customHeight="1">
      <c r="A321" s="182"/>
      <c r="B321" s="182"/>
      <c r="C321" s="182"/>
      <c r="D321" s="182"/>
      <c r="E321" s="182"/>
      <c r="F321" s="182"/>
      <c r="G321" s="182"/>
      <c r="H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  <c r="Z321" s="182"/>
      <c r="AA321" s="182"/>
    </row>
    <row r="322" spans="1:27" ht="12.75" customHeight="1">
      <c r="A322" s="182"/>
      <c r="B322" s="182"/>
      <c r="C322" s="182"/>
      <c r="D322" s="182"/>
      <c r="E322" s="18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  <c r="Z322" s="182"/>
      <c r="AA322" s="182"/>
    </row>
    <row r="323" spans="1:27" ht="12.75" customHeight="1">
      <c r="A323" s="182"/>
      <c r="B323" s="182"/>
      <c r="C323" s="182"/>
      <c r="D323" s="182"/>
      <c r="E323" s="182"/>
      <c r="F323" s="182"/>
      <c r="G323" s="182"/>
      <c r="H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  <c r="Z323" s="182"/>
      <c r="AA323" s="182"/>
    </row>
    <row r="324" spans="1:27" ht="12.75" customHeight="1">
      <c r="A324" s="182"/>
      <c r="B324" s="182"/>
      <c r="C324" s="182"/>
      <c r="D324" s="182"/>
      <c r="E324" s="182"/>
      <c r="F324" s="182"/>
      <c r="G324" s="182"/>
      <c r="H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  <c r="Z324" s="182"/>
      <c r="AA324" s="182"/>
    </row>
    <row r="325" spans="1:27" ht="12.75" customHeight="1">
      <c r="A325" s="182"/>
      <c r="B325" s="182"/>
      <c r="C325" s="182"/>
      <c r="D325" s="182"/>
      <c r="E325" s="182"/>
      <c r="F325" s="182"/>
      <c r="G325" s="182"/>
      <c r="H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  <c r="Z325" s="182"/>
      <c r="AA325" s="182"/>
    </row>
    <row r="326" spans="1:27" ht="12.75" customHeight="1">
      <c r="A326" s="182"/>
      <c r="B326" s="182"/>
      <c r="C326" s="182"/>
      <c r="D326" s="182"/>
      <c r="E326" s="182"/>
      <c r="F326" s="182"/>
      <c r="G326" s="182"/>
      <c r="H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  <c r="Z326" s="182"/>
      <c r="AA326" s="182"/>
    </row>
    <row r="327" spans="1:27" ht="12.75" customHeight="1">
      <c r="A327" s="182"/>
      <c r="B327" s="182"/>
      <c r="C327" s="182"/>
      <c r="D327" s="182"/>
      <c r="E327" s="182"/>
      <c r="F327" s="182"/>
      <c r="G327" s="182"/>
      <c r="H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  <c r="Z327" s="182"/>
      <c r="AA327" s="182"/>
    </row>
    <row r="328" spans="1:27" ht="12.75" customHeight="1">
      <c r="A328" s="182"/>
      <c r="B328" s="182"/>
      <c r="C328" s="182"/>
      <c r="D328" s="182"/>
      <c r="E328" s="182"/>
      <c r="F328" s="182"/>
      <c r="G328" s="182"/>
      <c r="H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  <c r="Z328" s="182"/>
      <c r="AA328" s="182"/>
    </row>
    <row r="329" spans="1:27" ht="12.75" customHeight="1">
      <c r="A329" s="182"/>
      <c r="B329" s="182"/>
      <c r="C329" s="182"/>
      <c r="D329" s="182"/>
      <c r="E329" s="182"/>
      <c r="F329" s="182"/>
      <c r="G329" s="182"/>
      <c r="H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  <c r="Z329" s="182"/>
      <c r="AA329" s="182"/>
    </row>
    <row r="330" spans="1:27" ht="12.75" customHeight="1">
      <c r="A330" s="182"/>
      <c r="B330" s="182"/>
      <c r="C330" s="182"/>
      <c r="D330" s="182"/>
      <c r="E330" s="182"/>
      <c r="F330" s="182"/>
      <c r="G330" s="182"/>
      <c r="H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  <c r="Z330" s="182"/>
      <c r="AA330" s="182"/>
    </row>
    <row r="331" spans="1:27" ht="12.75" customHeight="1">
      <c r="A331" s="182"/>
      <c r="B331" s="182"/>
      <c r="C331" s="182"/>
      <c r="D331" s="182"/>
      <c r="E331" s="182"/>
      <c r="F331" s="182"/>
      <c r="G331" s="182"/>
      <c r="H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</row>
    <row r="332" spans="1:27" ht="12.75" customHeight="1">
      <c r="A332" s="182"/>
      <c r="B332" s="182"/>
      <c r="C332" s="182"/>
      <c r="D332" s="182"/>
      <c r="E332" s="182"/>
      <c r="F332" s="182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  <c r="Z332" s="182"/>
      <c r="AA332" s="182"/>
    </row>
    <row r="333" spans="1:27" ht="12.75" customHeight="1">
      <c r="A333" s="182"/>
      <c r="B333" s="182"/>
      <c r="C333" s="182"/>
      <c r="D333" s="182"/>
      <c r="E333" s="182"/>
      <c r="F333" s="182"/>
      <c r="G333" s="182"/>
      <c r="H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  <c r="Z333" s="182"/>
      <c r="AA333" s="182"/>
    </row>
    <row r="334" spans="1:27" ht="12.75" customHeight="1">
      <c r="A334" s="182"/>
      <c r="B334" s="182"/>
      <c r="C334" s="182"/>
      <c r="D334" s="182"/>
      <c r="E334" s="182"/>
      <c r="F334" s="182"/>
      <c r="G334" s="182"/>
      <c r="H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  <c r="Z334" s="182"/>
      <c r="AA334" s="182"/>
    </row>
    <row r="335" spans="1:27" ht="12.75" customHeight="1">
      <c r="A335" s="182"/>
      <c r="B335" s="182"/>
      <c r="C335" s="182"/>
      <c r="D335" s="182"/>
      <c r="E335" s="182"/>
      <c r="F335" s="182"/>
      <c r="G335" s="182"/>
      <c r="H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  <c r="Z335" s="182"/>
      <c r="AA335" s="182"/>
    </row>
    <row r="336" spans="1:27" ht="12.75" customHeight="1">
      <c r="A336" s="182"/>
      <c r="B336" s="182"/>
      <c r="C336" s="182"/>
      <c r="D336" s="182"/>
      <c r="E336" s="182"/>
      <c r="F336" s="182"/>
      <c r="G336" s="182"/>
      <c r="H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  <c r="Z336" s="182"/>
      <c r="AA336" s="182"/>
    </row>
    <row r="337" spans="1:27" ht="12.75" customHeight="1">
      <c r="A337" s="182"/>
      <c r="B337" s="182"/>
      <c r="C337" s="182"/>
      <c r="D337" s="182"/>
      <c r="E337" s="182"/>
      <c r="F337" s="182"/>
      <c r="G337" s="182"/>
      <c r="H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  <c r="Z337" s="182"/>
      <c r="AA337" s="182"/>
    </row>
    <row r="338" spans="1:27" ht="12.75" customHeight="1">
      <c r="A338" s="182"/>
      <c r="B338" s="182"/>
      <c r="C338" s="182"/>
      <c r="D338" s="182"/>
      <c r="E338" s="182"/>
      <c r="F338" s="182"/>
      <c r="G338" s="182"/>
      <c r="H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  <c r="Z338" s="182"/>
      <c r="AA338" s="182"/>
    </row>
    <row r="339" spans="1:27" ht="12.75" customHeight="1">
      <c r="A339" s="182"/>
      <c r="B339" s="182"/>
      <c r="C339" s="182"/>
      <c r="D339" s="182"/>
      <c r="E339" s="182"/>
      <c r="F339" s="182"/>
      <c r="G339" s="182"/>
      <c r="H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  <c r="Z339" s="182"/>
      <c r="AA339" s="182"/>
    </row>
    <row r="340" spans="1:27" ht="12.75" customHeight="1">
      <c r="A340" s="182"/>
      <c r="B340" s="182"/>
      <c r="C340" s="182"/>
      <c r="D340" s="182"/>
      <c r="E340" s="182"/>
      <c r="F340" s="182"/>
      <c r="G340" s="182"/>
      <c r="H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  <c r="Z340" s="182"/>
      <c r="AA340" s="182"/>
    </row>
    <row r="341" spans="1:27" ht="12.75" customHeight="1">
      <c r="A341" s="182"/>
      <c r="B341" s="182"/>
      <c r="C341" s="182"/>
      <c r="D341" s="182"/>
      <c r="E341" s="182"/>
      <c r="F341" s="182"/>
      <c r="G341" s="182"/>
      <c r="H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  <c r="Z341" s="182"/>
      <c r="AA341" s="182"/>
    </row>
    <row r="342" spans="1:27" ht="12.75" customHeight="1">
      <c r="A342" s="182"/>
      <c r="B342" s="182"/>
      <c r="C342" s="182"/>
      <c r="D342" s="182"/>
      <c r="E342" s="182"/>
      <c r="F342" s="182"/>
      <c r="G342" s="182"/>
      <c r="H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  <c r="Z342" s="182"/>
      <c r="AA342" s="182"/>
    </row>
    <row r="343" spans="1:27" ht="12.75" customHeight="1">
      <c r="A343" s="182"/>
      <c r="B343" s="182"/>
      <c r="C343" s="182"/>
      <c r="D343" s="182"/>
      <c r="E343" s="182"/>
      <c r="F343" s="182"/>
      <c r="G343" s="182"/>
      <c r="H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  <c r="Z343" s="182"/>
      <c r="AA343" s="182"/>
    </row>
    <row r="344" spans="1:27" ht="12.75" customHeight="1">
      <c r="A344" s="182"/>
      <c r="B344" s="182"/>
      <c r="C344" s="182"/>
      <c r="D344" s="182"/>
      <c r="E344" s="182"/>
      <c r="F344" s="182"/>
      <c r="G344" s="182"/>
      <c r="H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  <c r="Z344" s="182"/>
      <c r="AA344" s="182"/>
    </row>
    <row r="345" spans="1:27" ht="12.75" customHeight="1">
      <c r="A345" s="182"/>
      <c r="B345" s="182"/>
      <c r="C345" s="182"/>
      <c r="D345" s="182"/>
      <c r="E345" s="182"/>
      <c r="F345" s="182"/>
      <c r="G345" s="182"/>
      <c r="H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  <c r="Z345" s="182"/>
      <c r="AA345" s="182"/>
    </row>
    <row r="346" spans="1:27" ht="12.75" customHeight="1">
      <c r="A346" s="182"/>
      <c r="B346" s="182"/>
      <c r="C346" s="182"/>
      <c r="D346" s="182"/>
      <c r="E346" s="182"/>
      <c r="F346" s="182"/>
      <c r="G346" s="182"/>
      <c r="H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  <c r="Z346" s="182"/>
      <c r="AA346" s="182"/>
    </row>
    <row r="347" spans="1:27" ht="12.75" customHeight="1">
      <c r="A347" s="182"/>
      <c r="B347" s="182"/>
      <c r="C347" s="182"/>
      <c r="D347" s="182"/>
      <c r="E347" s="182"/>
      <c r="F347" s="182"/>
      <c r="G347" s="182"/>
      <c r="H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  <c r="Z347" s="182"/>
      <c r="AA347" s="182"/>
    </row>
    <row r="348" spans="1:27" ht="12.75" customHeight="1">
      <c r="A348" s="182"/>
      <c r="B348" s="182"/>
      <c r="C348" s="182"/>
      <c r="D348" s="182"/>
      <c r="E348" s="182"/>
      <c r="F348" s="182"/>
      <c r="G348" s="182"/>
      <c r="H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  <c r="Z348" s="182"/>
      <c r="AA348" s="182"/>
    </row>
    <row r="349" spans="1:27" ht="12.75" customHeight="1">
      <c r="A349" s="182"/>
      <c r="B349" s="182"/>
      <c r="C349" s="182"/>
      <c r="D349" s="182"/>
      <c r="E349" s="182"/>
      <c r="F349" s="182"/>
      <c r="G349" s="182"/>
      <c r="H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  <c r="Z349" s="182"/>
      <c r="AA349" s="182"/>
    </row>
    <row r="350" spans="1:27" ht="12.75" customHeight="1">
      <c r="A350" s="182"/>
      <c r="B350" s="182"/>
      <c r="C350" s="182"/>
      <c r="D350" s="182"/>
      <c r="E350" s="182"/>
      <c r="F350" s="182"/>
      <c r="G350" s="182"/>
      <c r="H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  <c r="Z350" s="182"/>
      <c r="AA350" s="182"/>
    </row>
    <row r="351" spans="1:27" ht="12.75" customHeight="1">
      <c r="A351" s="182"/>
      <c r="B351" s="182"/>
      <c r="C351" s="182"/>
      <c r="D351" s="182"/>
      <c r="E351" s="182"/>
      <c r="F351" s="182"/>
      <c r="G351" s="182"/>
      <c r="H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  <c r="Z351" s="182"/>
      <c r="AA351" s="182"/>
    </row>
    <row r="352" spans="1:27" ht="12.75" customHeight="1">
      <c r="A352" s="182"/>
      <c r="B352" s="182"/>
      <c r="C352" s="182"/>
      <c r="D352" s="182"/>
      <c r="E352" s="182"/>
      <c r="F352" s="182"/>
      <c r="G352" s="182"/>
      <c r="H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  <c r="Z352" s="182"/>
      <c r="AA352" s="182"/>
    </row>
    <row r="353" spans="1:27" ht="12.75" customHeight="1">
      <c r="A353" s="182"/>
      <c r="B353" s="182"/>
      <c r="C353" s="182"/>
      <c r="D353" s="182"/>
      <c r="E353" s="182"/>
      <c r="F353" s="182"/>
      <c r="G353" s="182"/>
      <c r="H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  <c r="Z353" s="182"/>
      <c r="AA353" s="182"/>
    </row>
    <row r="354" spans="1:27" ht="12.75" customHeight="1">
      <c r="A354" s="182"/>
      <c r="B354" s="182"/>
      <c r="C354" s="182"/>
      <c r="D354" s="182"/>
      <c r="E354" s="182"/>
      <c r="F354" s="182"/>
      <c r="G354" s="182"/>
      <c r="H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  <c r="Z354" s="182"/>
      <c r="AA354" s="182"/>
    </row>
    <row r="355" spans="1:27" ht="12.75" customHeight="1">
      <c r="A355" s="182"/>
      <c r="B355" s="182"/>
      <c r="C355" s="182"/>
      <c r="D355" s="182"/>
      <c r="E355" s="182"/>
      <c r="F355" s="182"/>
      <c r="G355" s="182"/>
      <c r="H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  <c r="Z355" s="182"/>
      <c r="AA355" s="182"/>
    </row>
    <row r="356" spans="1:27" ht="12.75" customHeight="1">
      <c r="A356" s="182"/>
      <c r="B356" s="182"/>
      <c r="C356" s="182"/>
      <c r="D356" s="182"/>
      <c r="E356" s="182"/>
      <c r="F356" s="182"/>
      <c r="G356" s="182"/>
      <c r="H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  <c r="Z356" s="182"/>
      <c r="AA356" s="182"/>
    </row>
    <row r="357" spans="1:27" ht="12.75" customHeight="1">
      <c r="A357" s="182"/>
      <c r="B357" s="182"/>
      <c r="C357" s="182"/>
      <c r="D357" s="182"/>
      <c r="E357" s="182"/>
      <c r="F357" s="182"/>
      <c r="G357" s="182"/>
      <c r="H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  <c r="Z357" s="182"/>
      <c r="AA357" s="182"/>
    </row>
    <row r="358" spans="1:27" ht="12.75" customHeight="1">
      <c r="A358" s="182"/>
      <c r="B358" s="182"/>
      <c r="C358" s="182"/>
      <c r="D358" s="182"/>
      <c r="E358" s="182"/>
      <c r="F358" s="182"/>
      <c r="G358" s="182"/>
      <c r="H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  <c r="Z358" s="182"/>
      <c r="AA358" s="182"/>
    </row>
    <row r="359" spans="1:27" ht="12.75" customHeight="1">
      <c r="A359" s="182"/>
      <c r="B359" s="182"/>
      <c r="C359" s="182"/>
      <c r="D359" s="182"/>
      <c r="E359" s="182"/>
      <c r="F359" s="182"/>
      <c r="G359" s="182"/>
      <c r="H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  <c r="Z359" s="182"/>
      <c r="AA359" s="182"/>
    </row>
    <row r="360" spans="1:27" ht="12.75" customHeight="1">
      <c r="A360" s="182"/>
      <c r="B360" s="182"/>
      <c r="C360" s="182"/>
      <c r="D360" s="182"/>
      <c r="E360" s="182"/>
      <c r="F360" s="182"/>
      <c r="G360" s="182"/>
      <c r="H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  <c r="Z360" s="182"/>
      <c r="AA360" s="182"/>
    </row>
    <row r="361" spans="1:27" ht="12.75" customHeight="1">
      <c r="A361" s="182"/>
      <c r="B361" s="182"/>
      <c r="C361" s="182"/>
      <c r="D361" s="182"/>
      <c r="E361" s="182"/>
      <c r="F361" s="182"/>
      <c r="G361" s="182"/>
      <c r="H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  <c r="Z361" s="182"/>
      <c r="AA361" s="182"/>
    </row>
    <row r="362" spans="1:27" ht="12.75" customHeight="1">
      <c r="A362" s="182"/>
      <c r="B362" s="182"/>
      <c r="C362" s="182"/>
      <c r="D362" s="182"/>
      <c r="E362" s="182"/>
      <c r="F362" s="182"/>
      <c r="G362" s="182"/>
      <c r="H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  <c r="Z362" s="182"/>
      <c r="AA362" s="182"/>
    </row>
    <row r="363" spans="1:27" ht="12.75" customHeight="1">
      <c r="A363" s="182"/>
      <c r="B363" s="182"/>
      <c r="C363" s="182"/>
      <c r="D363" s="182"/>
      <c r="E363" s="182"/>
      <c r="F363" s="182"/>
      <c r="G363" s="182"/>
      <c r="H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  <c r="Z363" s="182"/>
      <c r="AA363" s="182"/>
    </row>
    <row r="364" spans="1:27" ht="12.75" customHeight="1">
      <c r="A364" s="182"/>
      <c r="B364" s="182"/>
      <c r="C364" s="182"/>
      <c r="D364" s="182"/>
      <c r="E364" s="182"/>
      <c r="F364" s="182"/>
      <c r="G364" s="182"/>
      <c r="H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  <c r="Z364" s="182"/>
      <c r="AA364" s="182"/>
    </row>
    <row r="365" spans="1:27" ht="12.75" customHeight="1">
      <c r="A365" s="182"/>
      <c r="B365" s="182"/>
      <c r="C365" s="182"/>
      <c r="D365" s="182"/>
      <c r="E365" s="182"/>
      <c r="F365" s="182"/>
      <c r="G365" s="182"/>
      <c r="H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  <c r="Z365" s="182"/>
      <c r="AA365" s="182"/>
    </row>
    <row r="366" spans="1:27" ht="12.75" customHeight="1">
      <c r="A366" s="182"/>
      <c r="B366" s="182"/>
      <c r="C366" s="182"/>
      <c r="D366" s="182"/>
      <c r="E366" s="182"/>
      <c r="F366" s="182"/>
      <c r="G366" s="182"/>
      <c r="H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  <c r="Z366" s="182"/>
      <c r="AA366" s="182"/>
    </row>
    <row r="367" spans="1:27" ht="12.75" customHeight="1">
      <c r="A367" s="182"/>
      <c r="B367" s="182"/>
      <c r="C367" s="182"/>
      <c r="D367" s="182"/>
      <c r="E367" s="182"/>
      <c r="F367" s="182"/>
      <c r="G367" s="182"/>
      <c r="H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  <c r="Z367" s="182"/>
      <c r="AA367" s="182"/>
    </row>
    <row r="368" spans="1:27" ht="12.75" customHeight="1">
      <c r="A368" s="182"/>
      <c r="B368" s="182"/>
      <c r="C368" s="182"/>
      <c r="D368" s="182"/>
      <c r="E368" s="182"/>
      <c r="F368" s="182"/>
      <c r="G368" s="182"/>
      <c r="H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  <c r="Z368" s="182"/>
      <c r="AA368" s="182"/>
    </row>
    <row r="369" spans="1:27" ht="12.75" customHeight="1">
      <c r="A369" s="182"/>
      <c r="B369" s="182"/>
      <c r="C369" s="182"/>
      <c r="D369" s="182"/>
      <c r="E369" s="182"/>
      <c r="F369" s="182"/>
      <c r="G369" s="182"/>
      <c r="H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  <c r="Z369" s="182"/>
      <c r="AA369" s="182"/>
    </row>
    <row r="370" spans="1:27" ht="12.75" customHeight="1">
      <c r="A370" s="182"/>
      <c r="B370" s="182"/>
      <c r="C370" s="182"/>
      <c r="D370" s="182"/>
      <c r="E370" s="182"/>
      <c r="F370" s="182"/>
      <c r="G370" s="182"/>
      <c r="H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  <c r="Z370" s="182"/>
      <c r="AA370" s="182"/>
    </row>
    <row r="371" spans="1:27" ht="12.75" customHeight="1">
      <c r="A371" s="182"/>
      <c r="B371" s="182"/>
      <c r="C371" s="182"/>
      <c r="D371" s="182"/>
      <c r="E371" s="182"/>
      <c r="F371" s="182"/>
      <c r="G371" s="182"/>
      <c r="H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  <c r="Z371" s="182"/>
      <c r="AA371" s="182"/>
    </row>
    <row r="372" spans="1:27" ht="12.75" customHeight="1">
      <c r="A372" s="182"/>
      <c r="B372" s="182"/>
      <c r="C372" s="182"/>
      <c r="D372" s="182"/>
      <c r="E372" s="182"/>
      <c r="F372" s="182"/>
      <c r="G372" s="182"/>
      <c r="H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  <c r="Z372" s="182"/>
      <c r="AA372" s="182"/>
    </row>
    <row r="373" spans="1:27" ht="12.75" customHeight="1">
      <c r="A373" s="182"/>
      <c r="B373" s="182"/>
      <c r="C373" s="182"/>
      <c r="D373" s="182"/>
      <c r="E373" s="182"/>
      <c r="F373" s="182"/>
      <c r="G373" s="182"/>
      <c r="H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  <c r="Z373" s="182"/>
      <c r="AA373" s="182"/>
    </row>
    <row r="374" spans="1:27" ht="12.75" customHeight="1">
      <c r="A374" s="182"/>
      <c r="B374" s="182"/>
      <c r="C374" s="182"/>
      <c r="D374" s="182"/>
      <c r="E374" s="182"/>
      <c r="F374" s="182"/>
      <c r="G374" s="182"/>
      <c r="H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  <c r="Z374" s="182"/>
      <c r="AA374" s="182"/>
    </row>
    <row r="375" spans="1:27" ht="12.75" customHeight="1">
      <c r="A375" s="182"/>
      <c r="B375" s="182"/>
      <c r="C375" s="182"/>
      <c r="D375" s="182"/>
      <c r="E375" s="182"/>
      <c r="F375" s="182"/>
      <c r="G375" s="182"/>
      <c r="H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  <c r="Z375" s="182"/>
      <c r="AA375" s="182"/>
    </row>
    <row r="376" spans="1:27" ht="12.75" customHeight="1">
      <c r="A376" s="182"/>
      <c r="B376" s="182"/>
      <c r="C376" s="182"/>
      <c r="D376" s="182"/>
      <c r="E376" s="182"/>
      <c r="F376" s="182"/>
      <c r="G376" s="182"/>
      <c r="H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  <c r="Z376" s="182"/>
      <c r="AA376" s="182"/>
    </row>
    <row r="377" spans="1:27" ht="12.75" customHeight="1">
      <c r="A377" s="182"/>
      <c r="B377" s="182"/>
      <c r="C377" s="182"/>
      <c r="D377" s="182"/>
      <c r="E377" s="182"/>
      <c r="F377" s="182"/>
      <c r="G377" s="182"/>
      <c r="H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  <c r="Z377" s="182"/>
      <c r="AA377" s="182"/>
    </row>
    <row r="378" spans="1:27" ht="12.75" customHeight="1">
      <c r="A378" s="182"/>
      <c r="B378" s="182"/>
      <c r="C378" s="182"/>
      <c r="D378" s="182"/>
      <c r="E378" s="182"/>
      <c r="F378" s="182"/>
      <c r="G378" s="182"/>
      <c r="H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  <c r="Z378" s="182"/>
      <c r="AA378" s="182"/>
    </row>
    <row r="379" spans="1:27" ht="12.75" customHeight="1">
      <c r="A379" s="182"/>
      <c r="B379" s="182"/>
      <c r="C379" s="182"/>
      <c r="D379" s="182"/>
      <c r="E379" s="182"/>
      <c r="F379" s="182"/>
      <c r="G379" s="182"/>
      <c r="H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  <c r="Z379" s="182"/>
      <c r="AA379" s="182"/>
    </row>
    <row r="380" spans="1:27" ht="12.75" customHeight="1">
      <c r="A380" s="182"/>
      <c r="B380" s="182"/>
      <c r="C380" s="182"/>
      <c r="D380" s="182"/>
      <c r="E380" s="182"/>
      <c r="F380" s="182"/>
      <c r="G380" s="182"/>
      <c r="H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  <c r="Z380" s="182"/>
      <c r="AA380" s="182"/>
    </row>
    <row r="381" spans="1:27" ht="12.75" customHeight="1">
      <c r="A381" s="182"/>
      <c r="B381" s="182"/>
      <c r="C381" s="182"/>
      <c r="D381" s="182"/>
      <c r="E381" s="182"/>
      <c r="F381" s="182"/>
      <c r="G381" s="182"/>
      <c r="H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  <c r="Z381" s="182"/>
      <c r="AA381" s="182"/>
    </row>
    <row r="382" spans="1:27" ht="12.75" customHeight="1">
      <c r="A382" s="182"/>
      <c r="B382" s="182"/>
      <c r="C382" s="182"/>
      <c r="D382" s="182"/>
      <c r="E382" s="182"/>
      <c r="F382" s="182"/>
      <c r="G382" s="182"/>
      <c r="H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  <c r="Z382" s="182"/>
      <c r="AA382" s="182"/>
    </row>
    <row r="383" spans="1:27" ht="12.75" customHeight="1">
      <c r="A383" s="182"/>
      <c r="B383" s="182"/>
      <c r="C383" s="182"/>
      <c r="D383" s="182"/>
      <c r="E383" s="182"/>
      <c r="F383" s="182"/>
      <c r="G383" s="182"/>
      <c r="H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  <c r="Z383" s="182"/>
      <c r="AA383" s="182"/>
    </row>
    <row r="384" spans="1:27" ht="12.75" customHeight="1">
      <c r="A384" s="182"/>
      <c r="B384" s="182"/>
      <c r="C384" s="182"/>
      <c r="D384" s="182"/>
      <c r="E384" s="182"/>
      <c r="F384" s="182"/>
      <c r="G384" s="182"/>
      <c r="H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  <c r="Z384" s="182"/>
      <c r="AA384" s="182"/>
    </row>
    <row r="385" spans="1:27" ht="12.75" customHeight="1">
      <c r="A385" s="182"/>
      <c r="B385" s="182"/>
      <c r="C385" s="182"/>
      <c r="D385" s="182"/>
      <c r="E385" s="182"/>
      <c r="F385" s="182"/>
      <c r="G385" s="182"/>
      <c r="H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  <c r="Z385" s="182"/>
      <c r="AA385" s="182"/>
    </row>
    <row r="386" spans="1:27" ht="12.75" customHeight="1">
      <c r="A386" s="182"/>
      <c r="B386" s="182"/>
      <c r="C386" s="182"/>
      <c r="D386" s="182"/>
      <c r="E386" s="182"/>
      <c r="F386" s="182"/>
      <c r="G386" s="182"/>
      <c r="H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  <c r="Z386" s="182"/>
      <c r="AA386" s="182"/>
    </row>
    <row r="387" spans="1:27" ht="12.75" customHeight="1">
      <c r="A387" s="182"/>
      <c r="B387" s="182"/>
      <c r="C387" s="182"/>
      <c r="D387" s="182"/>
      <c r="E387" s="182"/>
      <c r="F387" s="182"/>
      <c r="G387" s="182"/>
      <c r="H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  <c r="Z387" s="182"/>
      <c r="AA387" s="182"/>
    </row>
    <row r="388" spans="1:27" ht="12.75" customHeight="1">
      <c r="A388" s="182"/>
      <c r="B388" s="182"/>
      <c r="C388" s="182"/>
      <c r="D388" s="182"/>
      <c r="E388" s="182"/>
      <c r="F388" s="182"/>
      <c r="G388" s="182"/>
      <c r="H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  <c r="Z388" s="182"/>
      <c r="AA388" s="182"/>
    </row>
    <row r="389" spans="1:27" ht="12.75" customHeight="1">
      <c r="A389" s="182"/>
      <c r="B389" s="182"/>
      <c r="C389" s="182"/>
      <c r="D389" s="182"/>
      <c r="E389" s="182"/>
      <c r="F389" s="182"/>
      <c r="G389" s="182"/>
      <c r="H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  <c r="Z389" s="182"/>
      <c r="AA389" s="182"/>
    </row>
    <row r="390" spans="1:27" ht="12.75" customHeight="1">
      <c r="A390" s="182"/>
      <c r="B390" s="182"/>
      <c r="C390" s="182"/>
      <c r="D390" s="182"/>
      <c r="E390" s="182"/>
      <c r="F390" s="182"/>
      <c r="G390" s="182"/>
      <c r="H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  <c r="Z390" s="182"/>
      <c r="AA390" s="182"/>
    </row>
    <row r="391" spans="1:27" ht="12.75" customHeight="1">
      <c r="A391" s="182"/>
      <c r="B391" s="182"/>
      <c r="C391" s="182"/>
      <c r="D391" s="182"/>
      <c r="E391" s="182"/>
      <c r="F391" s="182"/>
      <c r="G391" s="182"/>
      <c r="H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  <c r="Z391" s="182"/>
      <c r="AA391" s="182"/>
    </row>
    <row r="392" spans="1:27" ht="12.75" customHeight="1">
      <c r="A392" s="182"/>
      <c r="B392" s="182"/>
      <c r="C392" s="182"/>
      <c r="D392" s="182"/>
      <c r="E392" s="182"/>
      <c r="F392" s="182"/>
      <c r="G392" s="182"/>
      <c r="H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  <c r="Z392" s="182"/>
      <c r="AA392" s="182"/>
    </row>
    <row r="393" spans="1:27" ht="12.75" customHeight="1">
      <c r="A393" s="182"/>
      <c r="B393" s="182"/>
      <c r="C393" s="182"/>
      <c r="D393" s="182"/>
      <c r="E393" s="182"/>
      <c r="F393" s="182"/>
      <c r="G393" s="182"/>
      <c r="H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  <c r="Z393" s="182"/>
      <c r="AA393" s="182"/>
    </row>
    <row r="394" spans="1:27" ht="12.75" customHeight="1">
      <c r="A394" s="182"/>
      <c r="B394" s="182"/>
      <c r="C394" s="182"/>
      <c r="D394" s="182"/>
      <c r="E394" s="182"/>
      <c r="F394" s="182"/>
      <c r="G394" s="182"/>
      <c r="H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  <c r="Z394" s="182"/>
      <c r="AA394" s="182"/>
    </row>
    <row r="395" spans="1:27" ht="12.75" customHeight="1">
      <c r="A395" s="182"/>
      <c r="B395" s="182"/>
      <c r="C395" s="182"/>
      <c r="D395" s="182"/>
      <c r="E395" s="182"/>
      <c r="F395" s="182"/>
      <c r="G395" s="182"/>
      <c r="H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  <c r="Z395" s="182"/>
      <c r="AA395" s="182"/>
    </row>
    <row r="396" spans="1:27" ht="12.75" customHeight="1">
      <c r="A396" s="182"/>
      <c r="B396" s="182"/>
      <c r="C396" s="182"/>
      <c r="D396" s="182"/>
      <c r="E396" s="182"/>
      <c r="F396" s="182"/>
      <c r="G396" s="182"/>
      <c r="H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  <c r="Z396" s="182"/>
      <c r="AA396" s="182"/>
    </row>
    <row r="397" spans="1:27" ht="12.75" customHeight="1">
      <c r="A397" s="182"/>
      <c r="B397" s="182"/>
      <c r="C397" s="182"/>
      <c r="D397" s="182"/>
      <c r="E397" s="182"/>
      <c r="F397" s="182"/>
      <c r="G397" s="182"/>
      <c r="H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  <c r="Z397" s="182"/>
      <c r="AA397" s="182"/>
    </row>
    <row r="398" spans="1:27" ht="12.75" customHeight="1">
      <c r="A398" s="182"/>
      <c r="B398" s="182"/>
      <c r="C398" s="182"/>
      <c r="D398" s="182"/>
      <c r="E398" s="182"/>
      <c r="F398" s="182"/>
      <c r="G398" s="182"/>
      <c r="H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  <c r="Z398" s="182"/>
      <c r="AA398" s="182"/>
    </row>
    <row r="399" spans="1:27" ht="12.75" customHeight="1">
      <c r="A399" s="182"/>
      <c r="B399" s="182"/>
      <c r="C399" s="182"/>
      <c r="D399" s="182"/>
      <c r="E399" s="182"/>
      <c r="F399" s="182"/>
      <c r="G399" s="182"/>
      <c r="H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  <c r="Z399" s="182"/>
      <c r="AA399" s="182"/>
    </row>
    <row r="400" spans="1:27" ht="12.75" customHeight="1">
      <c r="A400" s="182"/>
      <c r="B400" s="182"/>
      <c r="C400" s="182"/>
      <c r="D400" s="182"/>
      <c r="E400" s="182"/>
      <c r="F400" s="182"/>
      <c r="G400" s="182"/>
      <c r="H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  <c r="Z400" s="182"/>
      <c r="AA400" s="182"/>
    </row>
    <row r="401" spans="1:27" ht="12.75" customHeight="1">
      <c r="A401" s="182"/>
      <c r="B401" s="182"/>
      <c r="C401" s="182"/>
      <c r="D401" s="182"/>
      <c r="E401" s="182"/>
      <c r="F401" s="182"/>
      <c r="G401" s="182"/>
      <c r="H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  <c r="Z401" s="182"/>
      <c r="AA401" s="182"/>
    </row>
    <row r="402" spans="1:27" ht="12.75" customHeight="1">
      <c r="A402" s="182"/>
      <c r="B402" s="182"/>
      <c r="C402" s="182"/>
      <c r="D402" s="182"/>
      <c r="E402" s="182"/>
      <c r="F402" s="182"/>
      <c r="G402" s="182"/>
      <c r="H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  <c r="Z402" s="182"/>
      <c r="AA402" s="182"/>
    </row>
    <row r="403" spans="1:27" ht="12.75" customHeight="1">
      <c r="A403" s="182"/>
      <c r="B403" s="182"/>
      <c r="C403" s="182"/>
      <c r="D403" s="182"/>
      <c r="E403" s="182"/>
      <c r="F403" s="182"/>
      <c r="G403" s="182"/>
      <c r="H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  <c r="Z403" s="182"/>
      <c r="AA403" s="182"/>
    </row>
    <row r="404" spans="1:27" ht="12.75" customHeight="1">
      <c r="A404" s="182"/>
      <c r="B404" s="182"/>
      <c r="C404" s="182"/>
      <c r="D404" s="182"/>
      <c r="E404" s="182"/>
      <c r="F404" s="182"/>
      <c r="G404" s="182"/>
      <c r="H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  <c r="Z404" s="182"/>
      <c r="AA404" s="182"/>
    </row>
    <row r="405" spans="1:27" ht="12.75" customHeight="1">
      <c r="A405" s="182"/>
      <c r="B405" s="182"/>
      <c r="C405" s="182"/>
      <c r="D405" s="182"/>
      <c r="E405" s="182"/>
      <c r="F405" s="182"/>
      <c r="G405" s="182"/>
      <c r="H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  <c r="Z405" s="182"/>
      <c r="AA405" s="182"/>
    </row>
    <row r="406" spans="1:27" ht="12.75" customHeight="1">
      <c r="A406" s="182"/>
      <c r="B406" s="182"/>
      <c r="C406" s="182"/>
      <c r="D406" s="182"/>
      <c r="E406" s="182"/>
      <c r="F406" s="182"/>
      <c r="G406" s="182"/>
      <c r="H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  <c r="Z406" s="182"/>
      <c r="AA406" s="182"/>
    </row>
    <row r="407" spans="1:27" ht="12.75" customHeight="1">
      <c r="A407" s="182"/>
      <c r="B407" s="182"/>
      <c r="C407" s="182"/>
      <c r="D407" s="182"/>
      <c r="E407" s="182"/>
      <c r="F407" s="182"/>
      <c r="G407" s="182"/>
      <c r="H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  <c r="Z407" s="182"/>
      <c r="AA407" s="182"/>
    </row>
    <row r="408" spans="1:27" ht="12.75" customHeight="1">
      <c r="A408" s="182"/>
      <c r="B408" s="182"/>
      <c r="C408" s="182"/>
      <c r="D408" s="182"/>
      <c r="E408" s="182"/>
      <c r="F408" s="182"/>
      <c r="G408" s="182"/>
      <c r="H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  <c r="Z408" s="182"/>
      <c r="AA408" s="182"/>
    </row>
    <row r="409" spans="1:27" ht="12.75" customHeight="1">
      <c r="A409" s="182"/>
      <c r="B409" s="182"/>
      <c r="C409" s="182"/>
      <c r="D409" s="182"/>
      <c r="E409" s="182"/>
      <c r="F409" s="182"/>
      <c r="G409" s="182"/>
      <c r="H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  <c r="Z409" s="182"/>
      <c r="AA409" s="182"/>
    </row>
    <row r="410" spans="1:27" ht="12.75" customHeight="1">
      <c r="A410" s="182"/>
      <c r="B410" s="182"/>
      <c r="C410" s="182"/>
      <c r="D410" s="182"/>
      <c r="E410" s="182"/>
      <c r="F410" s="182"/>
      <c r="G410" s="182"/>
      <c r="H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  <c r="Z410" s="182"/>
      <c r="AA410" s="182"/>
    </row>
    <row r="411" spans="1:27" ht="12.75" customHeight="1">
      <c r="A411" s="182"/>
      <c r="B411" s="182"/>
      <c r="C411" s="182"/>
      <c r="D411" s="182"/>
      <c r="E411" s="182"/>
      <c r="F411" s="182"/>
      <c r="G411" s="182"/>
      <c r="H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  <c r="Z411" s="182"/>
      <c r="AA411" s="182"/>
    </row>
    <row r="412" spans="1:27" ht="12.75" customHeight="1">
      <c r="A412" s="182"/>
      <c r="B412" s="182"/>
      <c r="C412" s="182"/>
      <c r="D412" s="182"/>
      <c r="E412" s="182"/>
      <c r="F412" s="182"/>
      <c r="G412" s="182"/>
      <c r="H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  <c r="Z412" s="182"/>
      <c r="AA412" s="182"/>
    </row>
    <row r="413" spans="1:27" ht="12.75" customHeight="1">
      <c r="A413" s="182"/>
      <c r="B413" s="182"/>
      <c r="C413" s="182"/>
      <c r="D413" s="182"/>
      <c r="E413" s="182"/>
      <c r="F413" s="182"/>
      <c r="G413" s="182"/>
      <c r="H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  <c r="Z413" s="182"/>
      <c r="AA413" s="182"/>
    </row>
    <row r="414" spans="1:27" ht="12.75" customHeight="1">
      <c r="A414" s="182"/>
      <c r="B414" s="182"/>
      <c r="C414" s="182"/>
      <c r="D414" s="182"/>
      <c r="E414" s="182"/>
      <c r="F414" s="182"/>
      <c r="G414" s="182"/>
      <c r="H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  <c r="Z414" s="182"/>
      <c r="AA414" s="182"/>
    </row>
    <row r="415" spans="1:27" ht="12.75" customHeight="1">
      <c r="A415" s="182"/>
      <c r="B415" s="182"/>
      <c r="C415" s="182"/>
      <c r="D415" s="182"/>
      <c r="E415" s="182"/>
      <c r="F415" s="182"/>
      <c r="G415" s="182"/>
      <c r="H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  <c r="Z415" s="182"/>
      <c r="AA415" s="182"/>
    </row>
    <row r="416" spans="1:27" ht="12.75" customHeight="1">
      <c r="A416" s="182"/>
      <c r="B416" s="182"/>
      <c r="C416" s="182"/>
      <c r="D416" s="182"/>
      <c r="E416" s="182"/>
      <c r="F416" s="182"/>
      <c r="G416" s="182"/>
      <c r="H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  <c r="Z416" s="182"/>
      <c r="AA416" s="182"/>
    </row>
    <row r="417" spans="1:27" ht="12.75" customHeight="1">
      <c r="A417" s="182"/>
      <c r="B417" s="182"/>
      <c r="C417" s="182"/>
      <c r="D417" s="182"/>
      <c r="E417" s="182"/>
      <c r="F417" s="182"/>
      <c r="G417" s="182"/>
      <c r="H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  <c r="Z417" s="182"/>
      <c r="AA417" s="182"/>
    </row>
    <row r="418" spans="1:27" ht="12.75" customHeight="1">
      <c r="A418" s="182"/>
      <c r="B418" s="182"/>
      <c r="C418" s="182"/>
      <c r="D418" s="182"/>
      <c r="E418" s="182"/>
      <c r="F418" s="182"/>
      <c r="G418" s="182"/>
      <c r="H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  <c r="Z418" s="182"/>
      <c r="AA418" s="182"/>
    </row>
    <row r="419" spans="1:27" ht="12.75" customHeight="1">
      <c r="A419" s="182"/>
      <c r="B419" s="182"/>
      <c r="C419" s="182"/>
      <c r="D419" s="182"/>
      <c r="E419" s="182"/>
      <c r="F419" s="182"/>
      <c r="G419" s="182"/>
      <c r="H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  <c r="Z419" s="182"/>
      <c r="AA419" s="182"/>
    </row>
    <row r="420" spans="1:27" ht="12.75" customHeight="1">
      <c r="A420" s="182"/>
      <c r="B420" s="182"/>
      <c r="C420" s="182"/>
      <c r="D420" s="182"/>
      <c r="E420" s="182"/>
      <c r="F420" s="182"/>
      <c r="G420" s="182"/>
      <c r="H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  <c r="Z420" s="182"/>
      <c r="AA420" s="182"/>
    </row>
    <row r="421" spans="1:27" ht="12.75" customHeight="1">
      <c r="A421" s="182"/>
      <c r="B421" s="182"/>
      <c r="C421" s="182"/>
      <c r="D421" s="182"/>
      <c r="E421" s="182"/>
      <c r="F421" s="182"/>
      <c r="G421" s="182"/>
      <c r="H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  <c r="Z421" s="182"/>
      <c r="AA421" s="182"/>
    </row>
    <row r="422" spans="1:27" ht="12.75" customHeight="1">
      <c r="A422" s="182"/>
      <c r="B422" s="182"/>
      <c r="C422" s="182"/>
      <c r="D422" s="182"/>
      <c r="E422" s="182"/>
      <c r="F422" s="182"/>
      <c r="G422" s="182"/>
      <c r="H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  <c r="Z422" s="182"/>
      <c r="AA422" s="182"/>
    </row>
    <row r="423" spans="1:27" ht="12.75" customHeight="1">
      <c r="A423" s="182"/>
      <c r="B423" s="182"/>
      <c r="C423" s="182"/>
      <c r="D423" s="182"/>
      <c r="E423" s="182"/>
      <c r="F423" s="182"/>
      <c r="G423" s="182"/>
      <c r="H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  <c r="Z423" s="182"/>
      <c r="AA423" s="182"/>
    </row>
    <row r="424" spans="1:27" ht="12.75" customHeight="1">
      <c r="A424" s="182"/>
      <c r="B424" s="182"/>
      <c r="C424" s="182"/>
      <c r="D424" s="182"/>
      <c r="E424" s="182"/>
      <c r="F424" s="182"/>
      <c r="G424" s="182"/>
      <c r="H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  <c r="Z424" s="182"/>
      <c r="AA424" s="182"/>
    </row>
    <row r="425" spans="1:27" ht="12.75" customHeight="1">
      <c r="A425" s="182"/>
      <c r="B425" s="182"/>
      <c r="C425" s="182"/>
      <c r="D425" s="182"/>
      <c r="E425" s="182"/>
      <c r="F425" s="182"/>
      <c r="G425" s="182"/>
      <c r="H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  <c r="Z425" s="182"/>
      <c r="AA425" s="182"/>
    </row>
    <row r="426" spans="1:27" ht="12.75" customHeight="1">
      <c r="A426" s="182"/>
      <c r="B426" s="182"/>
      <c r="C426" s="182"/>
      <c r="D426" s="182"/>
      <c r="E426" s="182"/>
      <c r="F426" s="182"/>
      <c r="G426" s="182"/>
      <c r="H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  <c r="Z426" s="182"/>
      <c r="AA426" s="182"/>
    </row>
    <row r="427" spans="1:27" ht="12.75" customHeight="1">
      <c r="A427" s="182"/>
      <c r="B427" s="182"/>
      <c r="C427" s="182"/>
      <c r="D427" s="182"/>
      <c r="E427" s="182"/>
      <c r="F427" s="182"/>
      <c r="G427" s="182"/>
      <c r="H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  <c r="Z427" s="182"/>
      <c r="AA427" s="182"/>
    </row>
    <row r="428" spans="1:27" ht="12.75" customHeight="1">
      <c r="A428" s="182"/>
      <c r="B428" s="182"/>
      <c r="C428" s="182"/>
      <c r="D428" s="182"/>
      <c r="E428" s="182"/>
      <c r="F428" s="182"/>
      <c r="G428" s="182"/>
      <c r="H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  <c r="Z428" s="182"/>
      <c r="AA428" s="182"/>
    </row>
    <row r="429" spans="1:27" ht="12.75" customHeight="1">
      <c r="A429" s="182"/>
      <c r="B429" s="182"/>
      <c r="C429" s="182"/>
      <c r="D429" s="182"/>
      <c r="E429" s="182"/>
      <c r="F429" s="182"/>
      <c r="G429" s="182"/>
      <c r="H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  <c r="Z429" s="182"/>
      <c r="AA429" s="182"/>
    </row>
    <row r="430" spans="1:27" ht="12.75" customHeight="1">
      <c r="A430" s="182"/>
      <c r="B430" s="182"/>
      <c r="C430" s="182"/>
      <c r="D430" s="182"/>
      <c r="E430" s="182"/>
      <c r="F430" s="182"/>
      <c r="G430" s="182"/>
      <c r="H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  <c r="Z430" s="182"/>
      <c r="AA430" s="182"/>
    </row>
    <row r="431" spans="1:27" ht="12.75" customHeight="1">
      <c r="A431" s="182"/>
      <c r="B431" s="182"/>
      <c r="C431" s="182"/>
      <c r="D431" s="182"/>
      <c r="E431" s="182"/>
      <c r="F431" s="182"/>
      <c r="G431" s="182"/>
      <c r="H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  <c r="Z431" s="182"/>
      <c r="AA431" s="182"/>
    </row>
    <row r="432" spans="1:27" ht="12.75" customHeight="1">
      <c r="A432" s="182"/>
      <c r="B432" s="182"/>
      <c r="C432" s="182"/>
      <c r="D432" s="182"/>
      <c r="E432" s="182"/>
      <c r="F432" s="182"/>
      <c r="G432" s="182"/>
      <c r="H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  <c r="Z432" s="182"/>
      <c r="AA432" s="182"/>
    </row>
    <row r="433" spans="1:27" ht="12.75" customHeight="1">
      <c r="A433" s="182"/>
      <c r="B433" s="182"/>
      <c r="C433" s="182"/>
      <c r="D433" s="182"/>
      <c r="E433" s="182"/>
      <c r="F433" s="182"/>
      <c r="G433" s="182"/>
      <c r="H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  <c r="Z433" s="182"/>
      <c r="AA433" s="182"/>
    </row>
    <row r="434" spans="1:27" ht="12.75" customHeight="1">
      <c r="A434" s="182"/>
      <c r="B434" s="182"/>
      <c r="C434" s="182"/>
      <c r="D434" s="182"/>
      <c r="E434" s="182"/>
      <c r="F434" s="182"/>
      <c r="G434" s="182"/>
      <c r="H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  <c r="Z434" s="182"/>
      <c r="AA434" s="182"/>
    </row>
    <row r="435" spans="1:27" ht="12.75" customHeight="1">
      <c r="A435" s="182"/>
      <c r="B435" s="182"/>
      <c r="C435" s="182"/>
      <c r="D435" s="182"/>
      <c r="E435" s="182"/>
      <c r="F435" s="182"/>
      <c r="G435" s="182"/>
      <c r="H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  <c r="Z435" s="182"/>
      <c r="AA435" s="182"/>
    </row>
    <row r="436" spans="1:27" ht="12.75" customHeight="1">
      <c r="A436" s="182"/>
      <c r="B436" s="182"/>
      <c r="C436" s="182"/>
      <c r="D436" s="182"/>
      <c r="E436" s="182"/>
      <c r="F436" s="182"/>
      <c r="G436" s="182"/>
      <c r="H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  <c r="Z436" s="182"/>
      <c r="AA436" s="182"/>
    </row>
    <row r="437" spans="1:27" ht="12.75" customHeight="1">
      <c r="A437" s="182"/>
      <c r="B437" s="182"/>
      <c r="C437" s="182"/>
      <c r="D437" s="182"/>
      <c r="E437" s="182"/>
      <c r="F437" s="182"/>
      <c r="G437" s="182"/>
      <c r="H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  <c r="Z437" s="182"/>
      <c r="AA437" s="182"/>
    </row>
    <row r="438" spans="1:27" ht="12.75" customHeight="1">
      <c r="A438" s="182"/>
      <c r="B438" s="182"/>
      <c r="C438" s="182"/>
      <c r="D438" s="182"/>
      <c r="E438" s="182"/>
      <c r="F438" s="182"/>
      <c r="G438" s="182"/>
      <c r="H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  <c r="Z438" s="182"/>
      <c r="AA438" s="182"/>
    </row>
    <row r="439" spans="1:27" ht="12.75" customHeight="1">
      <c r="A439" s="182"/>
      <c r="B439" s="182"/>
      <c r="C439" s="182"/>
      <c r="D439" s="182"/>
      <c r="E439" s="182"/>
      <c r="F439" s="182"/>
      <c r="G439" s="182"/>
      <c r="H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  <c r="Z439" s="182"/>
      <c r="AA439" s="182"/>
    </row>
    <row r="440" spans="1:27" ht="12.75" customHeight="1">
      <c r="A440" s="182"/>
      <c r="B440" s="182"/>
      <c r="C440" s="182"/>
      <c r="D440" s="182"/>
      <c r="E440" s="182"/>
      <c r="F440" s="182"/>
      <c r="G440" s="182"/>
      <c r="H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  <c r="Z440" s="182"/>
      <c r="AA440" s="182"/>
    </row>
    <row r="441" spans="1:27" ht="12.75" customHeight="1">
      <c r="A441" s="182"/>
      <c r="B441" s="182"/>
      <c r="C441" s="182"/>
      <c r="D441" s="182"/>
      <c r="E441" s="182"/>
      <c r="F441" s="182"/>
      <c r="G441" s="182"/>
      <c r="H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  <c r="Z441" s="182"/>
      <c r="AA441" s="182"/>
    </row>
    <row r="442" spans="1:27" ht="12.75" customHeight="1">
      <c r="A442" s="182"/>
      <c r="B442" s="182"/>
      <c r="C442" s="182"/>
      <c r="D442" s="182"/>
      <c r="E442" s="182"/>
      <c r="F442" s="182"/>
      <c r="G442" s="182"/>
      <c r="H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  <c r="Z442" s="182"/>
      <c r="AA442" s="182"/>
    </row>
    <row r="443" spans="1:27" ht="12.75" customHeight="1">
      <c r="A443" s="182"/>
      <c r="B443" s="182"/>
      <c r="C443" s="182"/>
      <c r="D443" s="182"/>
      <c r="E443" s="182"/>
      <c r="F443" s="182"/>
      <c r="G443" s="182"/>
      <c r="H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  <c r="Z443" s="182"/>
      <c r="AA443" s="182"/>
    </row>
    <row r="444" spans="1:27" ht="12.75" customHeight="1">
      <c r="A444" s="182"/>
      <c r="B444" s="182"/>
      <c r="C444" s="182"/>
      <c r="D444" s="182"/>
      <c r="E444" s="182"/>
      <c r="F444" s="182"/>
      <c r="G444" s="182"/>
      <c r="H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  <c r="Z444" s="182"/>
      <c r="AA444" s="182"/>
    </row>
    <row r="445" spans="1:27" ht="12.75" customHeight="1">
      <c r="A445" s="182"/>
      <c r="B445" s="182"/>
      <c r="C445" s="182"/>
      <c r="D445" s="182"/>
      <c r="E445" s="182"/>
      <c r="F445" s="182"/>
      <c r="G445" s="182"/>
      <c r="H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  <c r="Z445" s="182"/>
      <c r="AA445" s="182"/>
    </row>
    <row r="446" spans="1:27" ht="12.75" customHeight="1">
      <c r="A446" s="182"/>
      <c r="B446" s="182"/>
      <c r="C446" s="182"/>
      <c r="D446" s="182"/>
      <c r="E446" s="182"/>
      <c r="F446" s="182"/>
      <c r="G446" s="182"/>
      <c r="H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  <c r="Z446" s="182"/>
      <c r="AA446" s="182"/>
    </row>
    <row r="447" spans="1:27" ht="12.75" customHeight="1">
      <c r="A447" s="182"/>
      <c r="B447" s="182"/>
      <c r="C447" s="182"/>
      <c r="D447" s="182"/>
      <c r="E447" s="182"/>
      <c r="F447" s="182"/>
      <c r="G447" s="182"/>
      <c r="H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  <c r="Z447" s="182"/>
      <c r="AA447" s="182"/>
    </row>
    <row r="448" spans="1:27" ht="12.75" customHeight="1">
      <c r="A448" s="182"/>
      <c r="B448" s="182"/>
      <c r="C448" s="182"/>
      <c r="D448" s="182"/>
      <c r="E448" s="182"/>
      <c r="F448" s="182"/>
      <c r="G448" s="182"/>
      <c r="H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  <c r="Z448" s="182"/>
      <c r="AA448" s="182"/>
    </row>
    <row r="449" spans="1:27" ht="12.75" customHeight="1">
      <c r="A449" s="182"/>
      <c r="B449" s="182"/>
      <c r="C449" s="182"/>
      <c r="D449" s="182"/>
      <c r="E449" s="182"/>
      <c r="F449" s="182"/>
      <c r="G449" s="182"/>
      <c r="H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  <c r="Z449" s="182"/>
      <c r="AA449" s="182"/>
    </row>
    <row r="450" spans="1:27" ht="12.75" customHeight="1">
      <c r="A450" s="182"/>
      <c r="B450" s="182"/>
      <c r="C450" s="182"/>
      <c r="D450" s="182"/>
      <c r="E450" s="182"/>
      <c r="F450" s="182"/>
      <c r="G450" s="182"/>
      <c r="H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  <c r="Z450" s="182"/>
      <c r="AA450" s="182"/>
    </row>
    <row r="451" spans="1:27" ht="12.75" customHeight="1">
      <c r="A451" s="182"/>
      <c r="B451" s="182"/>
      <c r="C451" s="182"/>
      <c r="D451" s="182"/>
      <c r="E451" s="182"/>
      <c r="F451" s="182"/>
      <c r="G451" s="182"/>
      <c r="H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  <c r="Z451" s="182"/>
      <c r="AA451" s="182"/>
    </row>
    <row r="452" spans="1:27" ht="12.75" customHeight="1">
      <c r="A452" s="182"/>
      <c r="B452" s="182"/>
      <c r="C452" s="182"/>
      <c r="D452" s="182"/>
      <c r="E452" s="182"/>
      <c r="F452" s="182"/>
      <c r="G452" s="182"/>
      <c r="H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  <c r="Z452" s="182"/>
      <c r="AA452" s="182"/>
    </row>
    <row r="453" spans="1:27" ht="12.75" customHeight="1">
      <c r="A453" s="182"/>
      <c r="B453" s="182"/>
      <c r="C453" s="182"/>
      <c r="D453" s="182"/>
      <c r="E453" s="182"/>
      <c r="F453" s="182"/>
      <c r="G453" s="182"/>
      <c r="H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  <c r="Z453" s="182"/>
      <c r="AA453" s="182"/>
    </row>
    <row r="454" spans="1:27" ht="12.75" customHeight="1">
      <c r="A454" s="182"/>
      <c r="B454" s="182"/>
      <c r="C454" s="182"/>
      <c r="D454" s="182"/>
      <c r="E454" s="182"/>
      <c r="F454" s="182"/>
      <c r="G454" s="182"/>
      <c r="H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  <c r="Z454" s="182"/>
      <c r="AA454" s="182"/>
    </row>
    <row r="455" spans="1:27" ht="12.75" customHeight="1">
      <c r="A455" s="182"/>
      <c r="B455" s="182"/>
      <c r="C455" s="182"/>
      <c r="D455" s="182"/>
      <c r="E455" s="182"/>
      <c r="F455" s="182"/>
      <c r="G455" s="182"/>
      <c r="H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  <c r="Z455" s="182"/>
      <c r="AA455" s="182"/>
    </row>
    <row r="456" spans="1:27" ht="12.75" customHeight="1">
      <c r="A456" s="182"/>
      <c r="B456" s="182"/>
      <c r="C456" s="182"/>
      <c r="D456" s="182"/>
      <c r="E456" s="182"/>
      <c r="F456" s="182"/>
      <c r="G456" s="182"/>
      <c r="H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  <c r="Z456" s="182"/>
      <c r="AA456" s="182"/>
    </row>
    <row r="457" spans="1:27" ht="12.75" customHeight="1">
      <c r="A457" s="182"/>
      <c r="B457" s="182"/>
      <c r="C457" s="182"/>
      <c r="D457" s="182"/>
      <c r="E457" s="182"/>
      <c r="F457" s="182"/>
      <c r="G457" s="182"/>
      <c r="H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  <c r="Z457" s="182"/>
      <c r="AA457" s="182"/>
    </row>
    <row r="458" spans="1:27" ht="12.75" customHeight="1">
      <c r="A458" s="182"/>
      <c r="B458" s="182"/>
      <c r="C458" s="182"/>
      <c r="D458" s="182"/>
      <c r="E458" s="182"/>
      <c r="F458" s="182"/>
      <c r="G458" s="182"/>
      <c r="H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  <c r="Z458" s="182"/>
      <c r="AA458" s="182"/>
    </row>
    <row r="459" spans="1:27" ht="12.75" customHeight="1">
      <c r="A459" s="182"/>
      <c r="B459" s="182"/>
      <c r="C459" s="182"/>
      <c r="D459" s="182"/>
      <c r="E459" s="182"/>
      <c r="F459" s="182"/>
      <c r="G459" s="182"/>
      <c r="H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  <c r="Z459" s="182"/>
      <c r="AA459" s="182"/>
    </row>
    <row r="460" spans="1:27" ht="12.75" customHeight="1">
      <c r="A460" s="182"/>
      <c r="B460" s="182"/>
      <c r="C460" s="182"/>
      <c r="D460" s="182"/>
      <c r="E460" s="182"/>
      <c r="F460" s="182"/>
      <c r="G460" s="182"/>
      <c r="H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  <c r="Z460" s="182"/>
      <c r="AA460" s="182"/>
    </row>
    <row r="461" spans="1:27" ht="12.75" customHeight="1">
      <c r="A461" s="182"/>
      <c r="B461" s="182"/>
      <c r="C461" s="182"/>
      <c r="D461" s="182"/>
      <c r="E461" s="182"/>
      <c r="F461" s="182"/>
      <c r="G461" s="182"/>
      <c r="H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  <c r="Z461" s="182"/>
      <c r="AA461" s="182"/>
    </row>
    <row r="462" spans="1:27" ht="12.75" customHeight="1">
      <c r="A462" s="182"/>
      <c r="B462" s="182"/>
      <c r="C462" s="182"/>
      <c r="D462" s="182"/>
      <c r="E462" s="182"/>
      <c r="F462" s="182"/>
      <c r="G462" s="182"/>
      <c r="H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  <c r="Z462" s="182"/>
      <c r="AA462" s="182"/>
    </row>
    <row r="463" spans="1:27" ht="12.75" customHeight="1">
      <c r="A463" s="182"/>
      <c r="B463" s="182"/>
      <c r="C463" s="182"/>
      <c r="D463" s="182"/>
      <c r="E463" s="182"/>
      <c r="F463" s="182"/>
      <c r="G463" s="182"/>
      <c r="H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  <c r="Z463" s="182"/>
      <c r="AA463" s="182"/>
    </row>
    <row r="464" spans="1:27" ht="12.75" customHeight="1">
      <c r="A464" s="182"/>
      <c r="B464" s="182"/>
      <c r="C464" s="182"/>
      <c r="D464" s="182"/>
      <c r="E464" s="182"/>
      <c r="F464" s="182"/>
      <c r="G464" s="182"/>
      <c r="H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  <c r="Z464" s="182"/>
      <c r="AA464" s="182"/>
    </row>
    <row r="465" spans="1:27" ht="12.75" customHeight="1">
      <c r="A465" s="182"/>
      <c r="B465" s="182"/>
      <c r="C465" s="182"/>
      <c r="D465" s="182"/>
      <c r="E465" s="182"/>
      <c r="F465" s="182"/>
      <c r="G465" s="182"/>
      <c r="H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  <c r="Z465" s="182"/>
      <c r="AA465" s="182"/>
    </row>
    <row r="466" spans="1:27" ht="12.75" customHeight="1">
      <c r="A466" s="182"/>
      <c r="B466" s="182"/>
      <c r="C466" s="182"/>
      <c r="D466" s="182"/>
      <c r="E466" s="182"/>
      <c r="F466" s="182"/>
      <c r="G466" s="182"/>
      <c r="H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  <c r="Z466" s="182"/>
      <c r="AA466" s="182"/>
    </row>
    <row r="467" spans="1:27" ht="12.75" customHeight="1">
      <c r="A467" s="182"/>
      <c r="B467" s="182"/>
      <c r="C467" s="182"/>
      <c r="D467" s="182"/>
      <c r="E467" s="182"/>
      <c r="F467" s="182"/>
      <c r="G467" s="182"/>
      <c r="H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  <c r="Z467" s="182"/>
      <c r="AA467" s="182"/>
    </row>
    <row r="468" spans="1:27" ht="12.75" customHeight="1">
      <c r="A468" s="182"/>
      <c r="B468" s="182"/>
      <c r="C468" s="182"/>
      <c r="D468" s="182"/>
      <c r="E468" s="182"/>
      <c r="F468" s="182"/>
      <c r="G468" s="182"/>
      <c r="H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  <c r="Z468" s="182"/>
      <c r="AA468" s="182"/>
    </row>
    <row r="469" spans="1:27" ht="12.75" customHeight="1">
      <c r="A469" s="182"/>
      <c r="B469" s="182"/>
      <c r="C469" s="182"/>
      <c r="D469" s="182"/>
      <c r="E469" s="182"/>
      <c r="F469" s="182"/>
      <c r="G469" s="182"/>
      <c r="H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  <c r="Z469" s="182"/>
      <c r="AA469" s="182"/>
    </row>
    <row r="470" spans="1:27" ht="12.75" customHeight="1">
      <c r="A470" s="182"/>
      <c r="B470" s="182"/>
      <c r="C470" s="182"/>
      <c r="D470" s="182"/>
      <c r="E470" s="182"/>
      <c r="F470" s="182"/>
      <c r="G470" s="182"/>
      <c r="H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  <c r="Z470" s="182"/>
      <c r="AA470" s="182"/>
    </row>
    <row r="471" spans="1:27" ht="12.75" customHeight="1">
      <c r="A471" s="182"/>
      <c r="B471" s="182"/>
      <c r="C471" s="182"/>
      <c r="D471" s="182"/>
      <c r="E471" s="182"/>
      <c r="F471" s="182"/>
      <c r="G471" s="182"/>
      <c r="H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  <c r="Z471" s="182"/>
      <c r="AA471" s="182"/>
    </row>
    <row r="472" spans="1:27" ht="12.75" customHeight="1">
      <c r="A472" s="182"/>
      <c r="B472" s="182"/>
      <c r="C472" s="182"/>
      <c r="D472" s="182"/>
      <c r="E472" s="182"/>
      <c r="F472" s="182"/>
      <c r="G472" s="182"/>
      <c r="H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  <c r="Z472" s="182"/>
      <c r="AA472" s="182"/>
    </row>
    <row r="473" spans="1:27" ht="12.75" customHeight="1">
      <c r="A473" s="182"/>
      <c r="B473" s="182"/>
      <c r="C473" s="182"/>
      <c r="D473" s="182"/>
      <c r="E473" s="182"/>
      <c r="F473" s="182"/>
      <c r="G473" s="182"/>
      <c r="H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  <c r="Z473" s="182"/>
      <c r="AA473" s="182"/>
    </row>
    <row r="474" spans="1:27" ht="12.75" customHeight="1">
      <c r="A474" s="182"/>
      <c r="B474" s="182"/>
      <c r="C474" s="182"/>
      <c r="D474" s="182"/>
      <c r="E474" s="182"/>
      <c r="F474" s="182"/>
      <c r="G474" s="182"/>
      <c r="H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  <c r="Z474" s="182"/>
      <c r="AA474" s="182"/>
    </row>
    <row r="475" spans="1:27" ht="12.75" customHeight="1">
      <c r="A475" s="182"/>
      <c r="B475" s="182"/>
      <c r="C475" s="182"/>
      <c r="D475" s="182"/>
      <c r="E475" s="182"/>
      <c r="F475" s="182"/>
      <c r="G475" s="182"/>
      <c r="H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  <c r="Z475" s="182"/>
      <c r="AA475" s="182"/>
    </row>
    <row r="476" spans="1:27" ht="12.75" customHeight="1">
      <c r="A476" s="182"/>
      <c r="B476" s="182"/>
      <c r="C476" s="182"/>
      <c r="D476" s="182"/>
      <c r="E476" s="182"/>
      <c r="F476" s="182"/>
      <c r="G476" s="182"/>
      <c r="H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  <c r="Z476" s="182"/>
      <c r="AA476" s="182"/>
    </row>
    <row r="477" spans="1:27" ht="12.75" customHeight="1">
      <c r="A477" s="182"/>
      <c r="B477" s="182"/>
      <c r="C477" s="182"/>
      <c r="D477" s="182"/>
      <c r="E477" s="182"/>
      <c r="F477" s="182"/>
      <c r="G477" s="182"/>
      <c r="H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  <c r="Z477" s="182"/>
      <c r="AA477" s="182"/>
    </row>
    <row r="478" spans="1:27" ht="12.75" customHeight="1">
      <c r="A478" s="182"/>
      <c r="B478" s="182"/>
      <c r="C478" s="182"/>
      <c r="D478" s="182"/>
      <c r="E478" s="182"/>
      <c r="F478" s="182"/>
      <c r="G478" s="182"/>
      <c r="H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  <c r="Z478" s="182"/>
      <c r="AA478" s="182"/>
    </row>
    <row r="479" spans="1:27" ht="12.75" customHeight="1">
      <c r="A479" s="182"/>
      <c r="B479" s="182"/>
      <c r="C479" s="182"/>
      <c r="D479" s="182"/>
      <c r="E479" s="182"/>
      <c r="F479" s="182"/>
      <c r="G479" s="182"/>
      <c r="H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  <c r="Z479" s="182"/>
      <c r="AA479" s="182"/>
    </row>
    <row r="480" spans="1:27" ht="12.75" customHeight="1">
      <c r="A480" s="182"/>
      <c r="B480" s="182"/>
      <c r="C480" s="182"/>
      <c r="D480" s="182"/>
      <c r="E480" s="182"/>
      <c r="F480" s="182"/>
      <c r="G480" s="182"/>
      <c r="H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  <c r="Z480" s="182"/>
      <c r="AA480" s="182"/>
    </row>
    <row r="481" spans="1:27" ht="12.75" customHeight="1">
      <c r="A481" s="182"/>
      <c r="B481" s="182"/>
      <c r="C481" s="182"/>
      <c r="D481" s="182"/>
      <c r="E481" s="182"/>
      <c r="F481" s="182"/>
      <c r="G481" s="182"/>
      <c r="H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  <c r="Z481" s="182"/>
      <c r="AA481" s="182"/>
    </row>
    <row r="482" spans="1:27" ht="12.75" customHeight="1">
      <c r="A482" s="182"/>
      <c r="B482" s="182"/>
      <c r="C482" s="182"/>
      <c r="D482" s="182"/>
      <c r="E482" s="182"/>
      <c r="F482" s="182"/>
      <c r="G482" s="182"/>
      <c r="H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  <c r="Z482" s="182"/>
      <c r="AA482" s="182"/>
    </row>
    <row r="483" spans="1:27" ht="12.75" customHeight="1">
      <c r="A483" s="182"/>
      <c r="B483" s="182"/>
      <c r="C483" s="182"/>
      <c r="D483" s="182"/>
      <c r="E483" s="182"/>
      <c r="F483" s="182"/>
      <c r="G483" s="182"/>
      <c r="H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  <c r="Z483" s="182"/>
      <c r="AA483" s="182"/>
    </row>
    <row r="484" spans="1:27" ht="12.75" customHeight="1">
      <c r="A484" s="182"/>
      <c r="B484" s="182"/>
      <c r="C484" s="182"/>
      <c r="D484" s="182"/>
      <c r="E484" s="182"/>
      <c r="F484" s="182"/>
      <c r="G484" s="182"/>
      <c r="H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  <c r="Z484" s="182"/>
      <c r="AA484" s="182"/>
    </row>
    <row r="485" spans="1:27" ht="12.75" customHeight="1">
      <c r="A485" s="182"/>
      <c r="B485" s="182"/>
      <c r="C485" s="182"/>
      <c r="D485" s="182"/>
      <c r="E485" s="182"/>
      <c r="F485" s="182"/>
      <c r="G485" s="182"/>
      <c r="H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  <c r="Z485" s="182"/>
      <c r="AA485" s="182"/>
    </row>
    <row r="486" spans="1:27" ht="12.75" customHeight="1">
      <c r="A486" s="182"/>
      <c r="B486" s="182"/>
      <c r="C486" s="182"/>
      <c r="D486" s="182"/>
      <c r="E486" s="182"/>
      <c r="F486" s="182"/>
      <c r="G486" s="182"/>
      <c r="H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  <c r="Z486" s="182"/>
      <c r="AA486" s="182"/>
    </row>
    <row r="487" spans="1:27" ht="12.75" customHeight="1">
      <c r="A487" s="182"/>
      <c r="B487" s="182"/>
      <c r="C487" s="182"/>
      <c r="D487" s="182"/>
      <c r="E487" s="182"/>
      <c r="F487" s="182"/>
      <c r="G487" s="182"/>
      <c r="H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  <c r="Z487" s="182"/>
      <c r="AA487" s="182"/>
    </row>
    <row r="488" spans="1:27" ht="12.75" customHeight="1">
      <c r="A488" s="182"/>
      <c r="B488" s="182"/>
      <c r="C488" s="182"/>
      <c r="D488" s="182"/>
      <c r="E488" s="182"/>
      <c r="F488" s="182"/>
      <c r="G488" s="182"/>
      <c r="H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  <c r="Z488" s="182"/>
      <c r="AA488" s="182"/>
    </row>
    <row r="489" spans="1:27" ht="12.75" customHeight="1">
      <c r="A489" s="182"/>
      <c r="B489" s="182"/>
      <c r="C489" s="182"/>
      <c r="D489" s="182"/>
      <c r="E489" s="182"/>
      <c r="F489" s="182"/>
      <c r="G489" s="182"/>
      <c r="H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  <c r="Z489" s="182"/>
      <c r="AA489" s="182"/>
    </row>
    <row r="490" spans="1:27" ht="12.75" customHeight="1">
      <c r="A490" s="182"/>
      <c r="B490" s="182"/>
      <c r="C490" s="182"/>
      <c r="D490" s="182"/>
      <c r="E490" s="182"/>
      <c r="F490" s="182"/>
      <c r="G490" s="182"/>
      <c r="H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  <c r="Z490" s="182"/>
      <c r="AA490" s="182"/>
    </row>
    <row r="491" spans="1:27" ht="12.75" customHeight="1">
      <c r="A491" s="182"/>
      <c r="B491" s="182"/>
      <c r="C491" s="182"/>
      <c r="D491" s="182"/>
      <c r="E491" s="182"/>
      <c r="F491" s="182"/>
      <c r="G491" s="182"/>
      <c r="H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  <c r="Z491" s="182"/>
      <c r="AA491" s="182"/>
    </row>
    <row r="492" spans="1:27" ht="12.75" customHeight="1">
      <c r="A492" s="182"/>
      <c r="B492" s="182"/>
      <c r="C492" s="182"/>
      <c r="D492" s="182"/>
      <c r="E492" s="182"/>
      <c r="F492" s="182"/>
      <c r="G492" s="182"/>
      <c r="H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  <c r="Z492" s="182"/>
      <c r="AA492" s="182"/>
    </row>
    <row r="493" spans="1:27" ht="12.75" customHeight="1">
      <c r="A493" s="182"/>
      <c r="B493" s="182"/>
      <c r="C493" s="182"/>
      <c r="D493" s="182"/>
      <c r="E493" s="182"/>
      <c r="F493" s="182"/>
      <c r="G493" s="182"/>
      <c r="H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  <c r="Z493" s="182"/>
      <c r="AA493" s="182"/>
    </row>
    <row r="494" spans="1:27" ht="12.75" customHeight="1">
      <c r="A494" s="182"/>
      <c r="B494" s="182"/>
      <c r="C494" s="182"/>
      <c r="D494" s="182"/>
      <c r="E494" s="182"/>
      <c r="F494" s="182"/>
      <c r="G494" s="182"/>
      <c r="H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  <c r="Z494" s="182"/>
      <c r="AA494" s="182"/>
    </row>
    <row r="495" spans="1:27" ht="12.75" customHeight="1">
      <c r="A495" s="182"/>
      <c r="B495" s="182"/>
      <c r="C495" s="182"/>
      <c r="D495" s="182"/>
      <c r="E495" s="182"/>
      <c r="F495" s="182"/>
      <c r="G495" s="182"/>
      <c r="H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  <c r="Z495" s="182"/>
      <c r="AA495" s="182"/>
    </row>
    <row r="496" spans="1:27" ht="12.75" customHeight="1">
      <c r="A496" s="182"/>
      <c r="B496" s="182"/>
      <c r="C496" s="182"/>
      <c r="D496" s="182"/>
      <c r="E496" s="182"/>
      <c r="F496" s="182"/>
      <c r="G496" s="182"/>
      <c r="H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  <c r="Z496" s="182"/>
      <c r="AA496" s="182"/>
    </row>
    <row r="497" spans="1:27" ht="12.75" customHeight="1">
      <c r="A497" s="182"/>
      <c r="B497" s="182"/>
      <c r="C497" s="182"/>
      <c r="D497" s="182"/>
      <c r="E497" s="182"/>
      <c r="F497" s="182"/>
      <c r="G497" s="182"/>
      <c r="H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  <c r="Z497" s="182"/>
      <c r="AA497" s="182"/>
    </row>
    <row r="498" spans="1:27" ht="12.75" customHeight="1">
      <c r="A498" s="182"/>
      <c r="B498" s="182"/>
      <c r="C498" s="182"/>
      <c r="D498" s="182"/>
      <c r="E498" s="182"/>
      <c r="F498" s="182"/>
      <c r="G498" s="182"/>
      <c r="H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  <c r="Z498" s="182"/>
      <c r="AA498" s="182"/>
    </row>
    <row r="499" spans="1:27" ht="12.75" customHeight="1">
      <c r="A499" s="182"/>
      <c r="B499" s="182"/>
      <c r="C499" s="182"/>
      <c r="D499" s="182"/>
      <c r="E499" s="182"/>
      <c r="F499" s="182"/>
      <c r="G499" s="182"/>
      <c r="H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  <c r="Z499" s="182"/>
      <c r="AA499" s="182"/>
    </row>
    <row r="500" spans="1:27" ht="12.75" customHeight="1">
      <c r="A500" s="182"/>
      <c r="B500" s="182"/>
      <c r="C500" s="182"/>
      <c r="D500" s="182"/>
      <c r="E500" s="182"/>
      <c r="F500" s="182"/>
      <c r="G500" s="182"/>
      <c r="H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  <c r="Z500" s="182"/>
      <c r="AA500" s="182"/>
    </row>
    <row r="501" spans="1:27" ht="12.75" customHeight="1">
      <c r="A501" s="182"/>
      <c r="B501" s="182"/>
      <c r="C501" s="182"/>
      <c r="D501" s="182"/>
      <c r="E501" s="182"/>
      <c r="F501" s="182"/>
      <c r="G501" s="182"/>
      <c r="H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  <c r="Z501" s="182"/>
      <c r="AA501" s="182"/>
    </row>
    <row r="502" spans="1:27" ht="12.75" customHeight="1">
      <c r="A502" s="182"/>
      <c r="B502" s="182"/>
      <c r="C502" s="182"/>
      <c r="D502" s="182"/>
      <c r="E502" s="182"/>
      <c r="F502" s="182"/>
      <c r="G502" s="182"/>
      <c r="H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  <c r="Z502" s="182"/>
      <c r="AA502" s="182"/>
    </row>
    <row r="503" spans="1:27" ht="12.75" customHeight="1">
      <c r="A503" s="182"/>
      <c r="B503" s="182"/>
      <c r="C503" s="182"/>
      <c r="D503" s="182"/>
      <c r="E503" s="182"/>
      <c r="F503" s="182"/>
      <c r="G503" s="182"/>
      <c r="H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  <c r="Z503" s="182"/>
      <c r="AA503" s="182"/>
    </row>
    <row r="504" spans="1:27" ht="12.75" customHeight="1">
      <c r="A504" s="182"/>
      <c r="B504" s="182"/>
      <c r="C504" s="182"/>
      <c r="D504" s="182"/>
      <c r="E504" s="182"/>
      <c r="F504" s="182"/>
      <c r="G504" s="182"/>
      <c r="H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  <c r="Z504" s="182"/>
      <c r="AA504" s="182"/>
    </row>
    <row r="505" spans="1:27" ht="12.75" customHeight="1">
      <c r="A505" s="182"/>
      <c r="B505" s="182"/>
      <c r="C505" s="182"/>
      <c r="D505" s="182"/>
      <c r="E505" s="182"/>
      <c r="F505" s="182"/>
      <c r="G505" s="182"/>
      <c r="H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  <c r="Z505" s="182"/>
      <c r="AA505" s="182"/>
    </row>
    <row r="506" spans="1:27" ht="12.75" customHeight="1">
      <c r="A506" s="182"/>
      <c r="B506" s="182"/>
      <c r="C506" s="182"/>
      <c r="D506" s="182"/>
      <c r="E506" s="182"/>
      <c r="F506" s="182"/>
      <c r="G506" s="182"/>
      <c r="H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  <c r="Z506" s="182"/>
      <c r="AA506" s="182"/>
    </row>
    <row r="507" spans="1:27" ht="12.75" customHeight="1">
      <c r="A507" s="182"/>
      <c r="B507" s="182"/>
      <c r="C507" s="182"/>
      <c r="D507" s="182"/>
      <c r="E507" s="182"/>
      <c r="F507" s="182"/>
      <c r="G507" s="182"/>
      <c r="H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  <c r="Z507" s="182"/>
      <c r="AA507" s="182"/>
    </row>
    <row r="508" spans="1:27" ht="12.75" customHeight="1">
      <c r="A508" s="182"/>
      <c r="B508" s="182"/>
      <c r="C508" s="182"/>
      <c r="D508" s="182"/>
      <c r="E508" s="182"/>
      <c r="F508" s="182"/>
      <c r="G508" s="182"/>
      <c r="H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  <c r="Z508" s="182"/>
      <c r="AA508" s="182"/>
    </row>
    <row r="509" spans="1:27" ht="12.75" customHeight="1">
      <c r="A509" s="182"/>
      <c r="B509" s="182"/>
      <c r="C509" s="182"/>
      <c r="D509" s="182"/>
      <c r="E509" s="182"/>
      <c r="F509" s="182"/>
      <c r="G509" s="182"/>
      <c r="H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  <c r="Z509" s="182"/>
      <c r="AA509" s="182"/>
    </row>
    <row r="510" spans="1:27" ht="12.75" customHeight="1">
      <c r="A510" s="182"/>
      <c r="B510" s="182"/>
      <c r="C510" s="182"/>
      <c r="D510" s="182"/>
      <c r="E510" s="182"/>
      <c r="F510" s="182"/>
      <c r="G510" s="182"/>
      <c r="H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  <c r="Z510" s="182"/>
      <c r="AA510" s="182"/>
    </row>
    <row r="511" spans="1:27" ht="12.75" customHeight="1">
      <c r="A511" s="182"/>
      <c r="B511" s="182"/>
      <c r="C511" s="182"/>
      <c r="D511" s="182"/>
      <c r="E511" s="182"/>
      <c r="F511" s="182"/>
      <c r="G511" s="182"/>
      <c r="H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  <c r="Z511" s="182"/>
      <c r="AA511" s="182"/>
    </row>
    <row r="512" spans="1:27" ht="12.75" customHeight="1">
      <c r="A512" s="182"/>
      <c r="B512" s="182"/>
      <c r="C512" s="182"/>
      <c r="D512" s="182"/>
      <c r="E512" s="182"/>
      <c r="F512" s="182"/>
      <c r="G512" s="182"/>
      <c r="H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  <c r="Z512" s="182"/>
      <c r="AA512" s="182"/>
    </row>
    <row r="513" spans="1:27" ht="12.75" customHeight="1">
      <c r="A513" s="182"/>
      <c r="B513" s="182"/>
      <c r="C513" s="182"/>
      <c r="D513" s="182"/>
      <c r="E513" s="182"/>
      <c r="F513" s="182"/>
      <c r="G513" s="182"/>
      <c r="H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  <c r="Z513" s="182"/>
      <c r="AA513" s="182"/>
    </row>
    <row r="514" spans="1:27" ht="12.75" customHeight="1">
      <c r="A514" s="182"/>
      <c r="B514" s="182"/>
      <c r="C514" s="182"/>
      <c r="D514" s="182"/>
      <c r="E514" s="182"/>
      <c r="F514" s="182"/>
      <c r="G514" s="182"/>
      <c r="H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  <c r="Z514" s="182"/>
      <c r="AA514" s="182"/>
    </row>
    <row r="515" spans="1:27" ht="12.75" customHeight="1">
      <c r="A515" s="182"/>
      <c r="B515" s="182"/>
      <c r="C515" s="182"/>
      <c r="D515" s="182"/>
      <c r="E515" s="182"/>
      <c r="F515" s="182"/>
      <c r="G515" s="182"/>
      <c r="H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  <c r="Z515" s="182"/>
      <c r="AA515" s="182"/>
    </row>
    <row r="516" spans="1:27" ht="12.75" customHeight="1">
      <c r="A516" s="182"/>
      <c r="B516" s="182"/>
      <c r="C516" s="182"/>
      <c r="D516" s="182"/>
      <c r="E516" s="182"/>
      <c r="F516" s="182"/>
      <c r="G516" s="182"/>
      <c r="H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  <c r="Z516" s="182"/>
      <c r="AA516" s="182"/>
    </row>
    <row r="517" spans="1:27" ht="12.75" customHeight="1">
      <c r="A517" s="182"/>
      <c r="B517" s="182"/>
      <c r="C517" s="182"/>
      <c r="D517" s="182"/>
      <c r="E517" s="182"/>
      <c r="F517" s="182"/>
      <c r="G517" s="182"/>
      <c r="H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  <c r="Z517" s="182"/>
      <c r="AA517" s="182"/>
    </row>
    <row r="518" spans="1:27" ht="12.75" customHeight="1">
      <c r="A518" s="182"/>
      <c r="B518" s="182"/>
      <c r="C518" s="182"/>
      <c r="D518" s="182"/>
      <c r="E518" s="182"/>
      <c r="F518" s="182"/>
      <c r="G518" s="182"/>
      <c r="H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  <c r="Z518" s="182"/>
      <c r="AA518" s="182"/>
    </row>
    <row r="519" spans="1:27" ht="12.75" customHeight="1">
      <c r="A519" s="182"/>
      <c r="B519" s="182"/>
      <c r="C519" s="182"/>
      <c r="D519" s="182"/>
      <c r="E519" s="182"/>
      <c r="F519" s="182"/>
      <c r="G519" s="182"/>
      <c r="H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  <c r="Z519" s="182"/>
      <c r="AA519" s="182"/>
    </row>
    <row r="520" spans="1:27" ht="12.75" customHeight="1">
      <c r="A520" s="182"/>
      <c r="B520" s="182"/>
      <c r="C520" s="182"/>
      <c r="D520" s="182"/>
      <c r="E520" s="182"/>
      <c r="F520" s="182"/>
      <c r="G520" s="182"/>
      <c r="H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  <c r="Z520" s="182"/>
      <c r="AA520" s="182"/>
    </row>
    <row r="521" spans="1:27" ht="12.75" customHeight="1">
      <c r="A521" s="182"/>
      <c r="B521" s="182"/>
      <c r="C521" s="182"/>
      <c r="D521" s="182"/>
      <c r="E521" s="182"/>
      <c r="F521" s="182"/>
      <c r="G521" s="182"/>
      <c r="H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  <c r="Z521" s="182"/>
      <c r="AA521" s="182"/>
    </row>
    <row r="522" spans="1:27" ht="12.75" customHeight="1">
      <c r="A522" s="182"/>
      <c r="B522" s="182"/>
      <c r="C522" s="182"/>
      <c r="D522" s="182"/>
      <c r="E522" s="182"/>
      <c r="F522" s="182"/>
      <c r="G522" s="182"/>
      <c r="H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  <c r="Z522" s="182"/>
      <c r="AA522" s="182"/>
    </row>
    <row r="523" spans="1:27" ht="12.75" customHeight="1">
      <c r="A523" s="182"/>
      <c r="B523" s="182"/>
      <c r="C523" s="182"/>
      <c r="D523" s="182"/>
      <c r="E523" s="182"/>
      <c r="F523" s="182"/>
      <c r="G523" s="182"/>
      <c r="H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  <c r="Z523" s="182"/>
      <c r="AA523" s="182"/>
    </row>
    <row r="524" spans="1:27" ht="12.75" customHeight="1">
      <c r="A524" s="182"/>
      <c r="B524" s="182"/>
      <c r="C524" s="182"/>
      <c r="D524" s="182"/>
      <c r="E524" s="182"/>
      <c r="F524" s="182"/>
      <c r="G524" s="182"/>
      <c r="H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  <c r="Z524" s="182"/>
      <c r="AA524" s="182"/>
    </row>
    <row r="525" spans="1:27" ht="12.75" customHeight="1">
      <c r="A525" s="182"/>
      <c r="B525" s="182"/>
      <c r="C525" s="182"/>
      <c r="D525" s="182"/>
      <c r="E525" s="182"/>
      <c r="F525" s="182"/>
      <c r="G525" s="182"/>
      <c r="H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  <c r="Z525" s="182"/>
      <c r="AA525" s="182"/>
    </row>
    <row r="526" spans="1:27" ht="12.75" customHeight="1">
      <c r="A526" s="182"/>
      <c r="B526" s="182"/>
      <c r="C526" s="182"/>
      <c r="D526" s="182"/>
      <c r="E526" s="182"/>
      <c r="F526" s="182"/>
      <c r="G526" s="182"/>
      <c r="H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  <c r="Z526" s="182"/>
      <c r="AA526" s="182"/>
    </row>
    <row r="527" spans="1:27" ht="12.75" customHeight="1">
      <c r="A527" s="182"/>
      <c r="B527" s="182"/>
      <c r="C527" s="182"/>
      <c r="D527" s="182"/>
      <c r="E527" s="182"/>
      <c r="F527" s="182"/>
      <c r="G527" s="182"/>
      <c r="H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  <c r="Z527" s="182"/>
      <c r="AA527" s="182"/>
    </row>
    <row r="528" spans="1:27" ht="12.75" customHeight="1">
      <c r="A528" s="182"/>
      <c r="B528" s="182"/>
      <c r="C528" s="182"/>
      <c r="D528" s="182"/>
      <c r="E528" s="182"/>
      <c r="F528" s="182"/>
      <c r="G528" s="182"/>
      <c r="H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  <c r="Z528" s="182"/>
      <c r="AA528" s="182"/>
    </row>
    <row r="529" spans="1:27" ht="12.75" customHeight="1">
      <c r="A529" s="182"/>
      <c r="B529" s="182"/>
      <c r="C529" s="182"/>
      <c r="D529" s="182"/>
      <c r="E529" s="182"/>
      <c r="F529" s="182"/>
      <c r="G529" s="182"/>
      <c r="H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  <c r="Z529" s="182"/>
      <c r="AA529" s="182"/>
    </row>
    <row r="530" spans="1:27" ht="12.75" customHeight="1">
      <c r="A530" s="182"/>
      <c r="B530" s="182"/>
      <c r="C530" s="182"/>
      <c r="D530" s="182"/>
      <c r="E530" s="182"/>
      <c r="F530" s="182"/>
      <c r="G530" s="182"/>
      <c r="H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  <c r="Z530" s="182"/>
      <c r="AA530" s="182"/>
    </row>
    <row r="531" spans="1:27" ht="12.75" customHeight="1">
      <c r="A531" s="182"/>
      <c r="B531" s="182"/>
      <c r="C531" s="182"/>
      <c r="D531" s="182"/>
      <c r="E531" s="182"/>
      <c r="F531" s="182"/>
      <c r="G531" s="182"/>
      <c r="H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  <c r="Z531" s="182"/>
      <c r="AA531" s="182"/>
    </row>
    <row r="532" spans="1:27" ht="12.75" customHeight="1">
      <c r="A532" s="182"/>
      <c r="B532" s="182"/>
      <c r="C532" s="182"/>
      <c r="D532" s="182"/>
      <c r="E532" s="182"/>
      <c r="F532" s="182"/>
      <c r="G532" s="182"/>
      <c r="H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  <c r="Z532" s="182"/>
      <c r="AA532" s="182"/>
    </row>
    <row r="533" spans="1:27" ht="12.75" customHeight="1">
      <c r="A533" s="182"/>
      <c r="B533" s="182"/>
      <c r="C533" s="182"/>
      <c r="D533" s="182"/>
      <c r="E533" s="182"/>
      <c r="F533" s="182"/>
      <c r="G533" s="182"/>
      <c r="H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  <c r="Z533" s="182"/>
      <c r="AA533" s="182"/>
    </row>
    <row r="534" spans="1:27" ht="12.75" customHeight="1">
      <c r="A534" s="182"/>
      <c r="B534" s="182"/>
      <c r="C534" s="182"/>
      <c r="D534" s="182"/>
      <c r="E534" s="182"/>
      <c r="F534" s="182"/>
      <c r="G534" s="182"/>
      <c r="H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  <c r="Z534" s="182"/>
      <c r="AA534" s="182"/>
    </row>
    <row r="535" spans="1:27" ht="12.75" customHeight="1">
      <c r="A535" s="182"/>
      <c r="B535" s="182"/>
      <c r="C535" s="182"/>
      <c r="D535" s="182"/>
      <c r="E535" s="182"/>
      <c r="F535" s="182"/>
      <c r="G535" s="182"/>
      <c r="H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  <c r="Z535" s="182"/>
      <c r="AA535" s="182"/>
    </row>
    <row r="536" spans="1:27" ht="12.75" customHeight="1">
      <c r="A536" s="182"/>
      <c r="B536" s="182"/>
      <c r="C536" s="182"/>
      <c r="D536" s="182"/>
      <c r="E536" s="182"/>
      <c r="F536" s="182"/>
      <c r="G536" s="182"/>
      <c r="H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  <c r="Z536" s="182"/>
      <c r="AA536" s="182"/>
    </row>
    <row r="537" spans="1:27" ht="12.75" customHeight="1">
      <c r="A537" s="182"/>
      <c r="B537" s="182"/>
      <c r="C537" s="182"/>
      <c r="D537" s="182"/>
      <c r="E537" s="182"/>
      <c r="F537" s="182"/>
      <c r="G537" s="182"/>
      <c r="H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  <c r="Z537" s="182"/>
      <c r="AA537" s="182"/>
    </row>
    <row r="538" spans="1:27" ht="12.75" customHeight="1">
      <c r="A538" s="182"/>
      <c r="B538" s="182"/>
      <c r="C538" s="182"/>
      <c r="D538" s="182"/>
      <c r="E538" s="182"/>
      <c r="F538" s="182"/>
      <c r="G538" s="182"/>
      <c r="H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  <c r="Z538" s="182"/>
      <c r="AA538" s="182"/>
    </row>
    <row r="539" spans="1:27" ht="12.75" customHeight="1">
      <c r="A539" s="182"/>
      <c r="B539" s="182"/>
      <c r="C539" s="182"/>
      <c r="D539" s="182"/>
      <c r="E539" s="182"/>
      <c r="F539" s="182"/>
      <c r="G539" s="182"/>
      <c r="H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  <c r="Z539" s="182"/>
      <c r="AA539" s="182"/>
    </row>
    <row r="540" spans="1:27" ht="12.75" customHeight="1">
      <c r="A540" s="182"/>
      <c r="B540" s="182"/>
      <c r="C540" s="182"/>
      <c r="D540" s="182"/>
      <c r="E540" s="182"/>
      <c r="F540" s="182"/>
      <c r="G540" s="182"/>
      <c r="H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  <c r="Z540" s="182"/>
      <c r="AA540" s="182"/>
    </row>
    <row r="541" spans="1:27" ht="12.75" customHeight="1">
      <c r="A541" s="182"/>
      <c r="B541" s="182"/>
      <c r="C541" s="182"/>
      <c r="D541" s="182"/>
      <c r="E541" s="182"/>
      <c r="F541" s="182"/>
      <c r="G541" s="182"/>
      <c r="H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  <c r="Z541" s="182"/>
      <c r="AA541" s="182"/>
    </row>
    <row r="542" spans="1:27" ht="12.75" customHeight="1">
      <c r="A542" s="182"/>
      <c r="B542" s="182"/>
      <c r="C542" s="182"/>
      <c r="D542" s="182"/>
      <c r="E542" s="182"/>
      <c r="F542" s="182"/>
      <c r="G542" s="182"/>
      <c r="H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  <c r="Z542" s="182"/>
      <c r="AA542" s="182"/>
    </row>
    <row r="543" spans="1:27" ht="12.75" customHeight="1">
      <c r="A543" s="182"/>
      <c r="B543" s="182"/>
      <c r="C543" s="182"/>
      <c r="D543" s="182"/>
      <c r="E543" s="182"/>
      <c r="F543" s="182"/>
      <c r="G543" s="182"/>
      <c r="H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  <c r="Z543" s="182"/>
      <c r="AA543" s="182"/>
    </row>
    <row r="544" spans="1:27" ht="12.75" customHeight="1">
      <c r="A544" s="182"/>
      <c r="B544" s="182"/>
      <c r="C544" s="182"/>
      <c r="D544" s="182"/>
      <c r="E544" s="182"/>
      <c r="F544" s="182"/>
      <c r="G544" s="182"/>
      <c r="H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  <c r="Z544" s="182"/>
      <c r="AA544" s="182"/>
    </row>
    <row r="545" spans="1:27" ht="12.75" customHeight="1">
      <c r="A545" s="182"/>
      <c r="B545" s="182"/>
      <c r="C545" s="182"/>
      <c r="D545" s="182"/>
      <c r="E545" s="182"/>
      <c r="F545" s="182"/>
      <c r="G545" s="182"/>
      <c r="H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  <c r="Z545" s="182"/>
      <c r="AA545" s="182"/>
    </row>
    <row r="546" spans="1:27" ht="12.75" customHeight="1">
      <c r="A546" s="182"/>
      <c r="B546" s="182"/>
      <c r="C546" s="182"/>
      <c r="D546" s="182"/>
      <c r="E546" s="182"/>
      <c r="F546" s="182"/>
      <c r="G546" s="182"/>
      <c r="H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  <c r="Z546" s="182"/>
      <c r="AA546" s="182"/>
    </row>
    <row r="547" spans="1:27" ht="12.75" customHeight="1">
      <c r="A547" s="182"/>
      <c r="B547" s="182"/>
      <c r="C547" s="182"/>
      <c r="D547" s="182"/>
      <c r="E547" s="182"/>
      <c r="F547" s="182"/>
      <c r="G547" s="182"/>
      <c r="H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  <c r="Z547" s="182"/>
      <c r="AA547" s="182"/>
    </row>
    <row r="548" spans="1:27" ht="12.75" customHeight="1">
      <c r="A548" s="182"/>
      <c r="B548" s="182"/>
      <c r="C548" s="182"/>
      <c r="D548" s="182"/>
      <c r="E548" s="182"/>
      <c r="F548" s="182"/>
      <c r="G548" s="182"/>
      <c r="H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  <c r="Z548" s="182"/>
      <c r="AA548" s="182"/>
    </row>
    <row r="549" spans="1:27" ht="12.75" customHeight="1">
      <c r="A549" s="182"/>
      <c r="B549" s="182"/>
      <c r="C549" s="182"/>
      <c r="D549" s="182"/>
      <c r="E549" s="182"/>
      <c r="F549" s="182"/>
      <c r="G549" s="182"/>
      <c r="H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  <c r="Z549" s="182"/>
      <c r="AA549" s="182"/>
    </row>
    <row r="550" spans="1:27" ht="12.75" customHeight="1">
      <c r="A550" s="182"/>
      <c r="B550" s="182"/>
      <c r="C550" s="182"/>
      <c r="D550" s="182"/>
      <c r="E550" s="182"/>
      <c r="F550" s="182"/>
      <c r="G550" s="182"/>
      <c r="H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  <c r="Z550" s="182"/>
      <c r="AA550" s="182"/>
    </row>
    <row r="551" spans="1:27" ht="12.75" customHeight="1">
      <c r="A551" s="182"/>
      <c r="B551" s="182"/>
      <c r="C551" s="182"/>
      <c r="D551" s="182"/>
      <c r="E551" s="182"/>
      <c r="F551" s="182"/>
      <c r="G551" s="182"/>
      <c r="H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  <c r="Z551" s="182"/>
      <c r="AA551" s="182"/>
    </row>
    <row r="552" spans="1:27" ht="12.75" customHeight="1">
      <c r="A552" s="182"/>
      <c r="B552" s="182"/>
      <c r="C552" s="182"/>
      <c r="D552" s="182"/>
      <c r="E552" s="182"/>
      <c r="F552" s="182"/>
      <c r="G552" s="182"/>
      <c r="H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  <c r="Z552" s="182"/>
      <c r="AA552" s="182"/>
    </row>
    <row r="553" spans="1:27" ht="12.75" customHeight="1">
      <c r="A553" s="182"/>
      <c r="B553" s="182"/>
      <c r="C553" s="182"/>
      <c r="D553" s="182"/>
      <c r="E553" s="182"/>
      <c r="F553" s="182"/>
      <c r="G553" s="182"/>
      <c r="H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  <c r="Z553" s="182"/>
      <c r="AA553" s="182"/>
    </row>
    <row r="554" spans="1:27" ht="12.75" customHeight="1">
      <c r="A554" s="182"/>
      <c r="B554" s="182"/>
      <c r="C554" s="182"/>
      <c r="D554" s="182"/>
      <c r="E554" s="182"/>
      <c r="F554" s="182"/>
      <c r="G554" s="182"/>
      <c r="H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  <c r="Z554" s="182"/>
      <c r="AA554" s="182"/>
    </row>
    <row r="555" spans="1:27" ht="12.75" customHeight="1">
      <c r="A555" s="182"/>
      <c r="B555" s="182"/>
      <c r="C555" s="182"/>
      <c r="D555" s="182"/>
      <c r="E555" s="182"/>
      <c r="F555" s="182"/>
      <c r="G555" s="182"/>
      <c r="H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  <c r="Z555" s="182"/>
      <c r="AA555" s="182"/>
    </row>
    <row r="556" spans="1:27" ht="12.75" customHeight="1">
      <c r="A556" s="182"/>
      <c r="B556" s="182"/>
      <c r="C556" s="182"/>
      <c r="D556" s="182"/>
      <c r="E556" s="182"/>
      <c r="F556" s="182"/>
      <c r="G556" s="182"/>
      <c r="H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  <c r="Z556" s="182"/>
      <c r="AA556" s="182"/>
    </row>
    <row r="557" spans="1:27" ht="12.75" customHeight="1">
      <c r="A557" s="182"/>
      <c r="B557" s="182"/>
      <c r="C557" s="182"/>
      <c r="D557" s="182"/>
      <c r="E557" s="182"/>
      <c r="F557" s="182"/>
      <c r="G557" s="182"/>
      <c r="H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  <c r="Z557" s="182"/>
      <c r="AA557" s="182"/>
    </row>
    <row r="558" spans="1:27" ht="12.75" customHeight="1">
      <c r="A558" s="182"/>
      <c r="B558" s="182"/>
      <c r="C558" s="182"/>
      <c r="D558" s="182"/>
      <c r="E558" s="182"/>
      <c r="F558" s="182"/>
      <c r="G558" s="182"/>
      <c r="H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  <c r="Z558" s="182"/>
      <c r="AA558" s="182"/>
    </row>
    <row r="559" spans="1:27" ht="12.75" customHeight="1">
      <c r="A559" s="182"/>
      <c r="B559" s="182"/>
      <c r="C559" s="182"/>
      <c r="D559" s="182"/>
      <c r="E559" s="182"/>
      <c r="F559" s="182"/>
      <c r="G559" s="182"/>
      <c r="H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  <c r="Z559" s="182"/>
      <c r="AA559" s="182"/>
    </row>
    <row r="560" spans="1:27" ht="12.75" customHeight="1">
      <c r="A560" s="182"/>
      <c r="B560" s="182"/>
      <c r="C560" s="182"/>
      <c r="D560" s="182"/>
      <c r="E560" s="182"/>
      <c r="F560" s="182"/>
      <c r="G560" s="182"/>
      <c r="H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  <c r="Z560" s="182"/>
      <c r="AA560" s="182"/>
    </row>
    <row r="561" spans="1:27" ht="12.75" customHeight="1">
      <c r="A561" s="182"/>
      <c r="B561" s="182"/>
      <c r="C561" s="182"/>
      <c r="D561" s="182"/>
      <c r="E561" s="182"/>
      <c r="F561" s="182"/>
      <c r="G561" s="182"/>
      <c r="H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  <c r="Z561" s="182"/>
      <c r="AA561" s="182"/>
    </row>
    <row r="562" spans="1:27" ht="12.75" customHeight="1">
      <c r="A562" s="182"/>
      <c r="B562" s="182"/>
      <c r="C562" s="182"/>
      <c r="D562" s="182"/>
      <c r="E562" s="182"/>
      <c r="F562" s="182"/>
      <c r="G562" s="182"/>
      <c r="H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  <c r="Z562" s="182"/>
      <c r="AA562" s="182"/>
    </row>
    <row r="563" spans="1:27" ht="12.75" customHeight="1">
      <c r="A563" s="182"/>
      <c r="B563" s="182"/>
      <c r="C563" s="182"/>
      <c r="D563" s="182"/>
      <c r="E563" s="182"/>
      <c r="F563" s="182"/>
      <c r="G563" s="182"/>
      <c r="H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  <c r="Z563" s="182"/>
      <c r="AA563" s="182"/>
    </row>
    <row r="564" spans="1:27" ht="12.75" customHeight="1">
      <c r="A564" s="182"/>
      <c r="B564" s="182"/>
      <c r="C564" s="182"/>
      <c r="D564" s="182"/>
      <c r="E564" s="182"/>
      <c r="F564" s="182"/>
      <c r="G564" s="182"/>
      <c r="H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  <c r="Z564" s="182"/>
      <c r="AA564" s="182"/>
    </row>
    <row r="565" spans="1:27" ht="12.75" customHeight="1">
      <c r="A565" s="182"/>
      <c r="B565" s="182"/>
      <c r="C565" s="182"/>
      <c r="D565" s="182"/>
      <c r="E565" s="182"/>
      <c r="F565" s="182"/>
      <c r="G565" s="182"/>
      <c r="H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  <c r="Z565" s="182"/>
      <c r="AA565" s="182"/>
    </row>
    <row r="566" spans="1:27" ht="12.75" customHeight="1">
      <c r="A566" s="182"/>
      <c r="B566" s="182"/>
      <c r="C566" s="182"/>
      <c r="D566" s="182"/>
      <c r="E566" s="182"/>
      <c r="F566" s="182"/>
      <c r="G566" s="182"/>
      <c r="H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  <c r="Z566" s="182"/>
      <c r="AA566" s="182"/>
    </row>
    <row r="567" spans="1:27" ht="12.75" customHeight="1">
      <c r="A567" s="182"/>
      <c r="B567" s="182"/>
      <c r="C567" s="182"/>
      <c r="D567" s="182"/>
      <c r="E567" s="182"/>
      <c r="F567" s="182"/>
      <c r="G567" s="182"/>
      <c r="H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  <c r="Z567" s="182"/>
      <c r="AA567" s="182"/>
    </row>
    <row r="568" spans="1:27" ht="12.75" customHeight="1">
      <c r="A568" s="182"/>
      <c r="B568" s="182"/>
      <c r="C568" s="182"/>
      <c r="D568" s="182"/>
      <c r="E568" s="182"/>
      <c r="F568" s="182"/>
      <c r="G568" s="182"/>
      <c r="H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  <c r="Z568" s="182"/>
      <c r="AA568" s="182"/>
    </row>
    <row r="569" spans="1:27" ht="12.75" customHeight="1">
      <c r="A569" s="182"/>
      <c r="B569" s="182"/>
      <c r="C569" s="182"/>
      <c r="D569" s="182"/>
      <c r="E569" s="182"/>
      <c r="F569" s="182"/>
      <c r="G569" s="182"/>
      <c r="H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  <c r="Z569" s="182"/>
      <c r="AA569" s="182"/>
    </row>
    <row r="570" spans="1:27" ht="12.75" customHeight="1">
      <c r="A570" s="182"/>
      <c r="B570" s="182"/>
      <c r="C570" s="182"/>
      <c r="D570" s="182"/>
      <c r="E570" s="182"/>
      <c r="F570" s="182"/>
      <c r="G570" s="182"/>
      <c r="H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  <c r="Z570" s="182"/>
      <c r="AA570" s="182"/>
    </row>
    <row r="571" spans="1:27" ht="12.75" customHeight="1">
      <c r="A571" s="182"/>
      <c r="B571" s="182"/>
      <c r="C571" s="182"/>
      <c r="D571" s="182"/>
      <c r="E571" s="182"/>
      <c r="F571" s="182"/>
      <c r="G571" s="182"/>
      <c r="H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  <c r="Z571" s="182"/>
      <c r="AA571" s="182"/>
    </row>
    <row r="572" spans="1:27" ht="12.75" customHeight="1">
      <c r="A572" s="182"/>
      <c r="B572" s="182"/>
      <c r="C572" s="182"/>
      <c r="D572" s="182"/>
      <c r="E572" s="182"/>
      <c r="F572" s="182"/>
      <c r="G572" s="182"/>
      <c r="H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  <c r="Z572" s="182"/>
      <c r="AA572" s="182"/>
    </row>
    <row r="573" spans="1:27" ht="12.75" customHeight="1">
      <c r="A573" s="182"/>
      <c r="B573" s="182"/>
      <c r="C573" s="182"/>
      <c r="D573" s="182"/>
      <c r="E573" s="182"/>
      <c r="F573" s="182"/>
      <c r="G573" s="182"/>
      <c r="H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  <c r="Z573" s="182"/>
      <c r="AA573" s="182"/>
    </row>
    <row r="574" spans="1:27" ht="12.75" customHeight="1">
      <c r="A574" s="182"/>
      <c r="B574" s="182"/>
      <c r="C574" s="182"/>
      <c r="D574" s="182"/>
      <c r="E574" s="182"/>
      <c r="F574" s="182"/>
      <c r="G574" s="182"/>
      <c r="H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  <c r="Z574" s="182"/>
      <c r="AA574" s="182"/>
    </row>
    <row r="575" spans="1:27" ht="12.75" customHeight="1">
      <c r="A575" s="182"/>
      <c r="B575" s="182"/>
      <c r="C575" s="182"/>
      <c r="D575" s="182"/>
      <c r="E575" s="182"/>
      <c r="F575" s="182"/>
      <c r="G575" s="182"/>
      <c r="H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  <c r="Z575" s="182"/>
      <c r="AA575" s="182"/>
    </row>
    <row r="576" spans="1:27" ht="12.75" customHeight="1">
      <c r="A576" s="182"/>
      <c r="B576" s="182"/>
      <c r="C576" s="182"/>
      <c r="D576" s="182"/>
      <c r="E576" s="182"/>
      <c r="F576" s="182"/>
      <c r="G576" s="182"/>
      <c r="H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  <c r="Z576" s="182"/>
      <c r="AA576" s="182"/>
    </row>
    <row r="577" spans="1:27" ht="12.75" customHeight="1">
      <c r="A577" s="182"/>
      <c r="B577" s="182"/>
      <c r="C577" s="182"/>
      <c r="D577" s="182"/>
      <c r="E577" s="182"/>
      <c r="F577" s="182"/>
      <c r="G577" s="182"/>
      <c r="H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  <c r="Z577" s="182"/>
      <c r="AA577" s="182"/>
    </row>
    <row r="578" spans="1:27" ht="12.75" customHeight="1">
      <c r="A578" s="182"/>
      <c r="B578" s="182"/>
      <c r="C578" s="182"/>
      <c r="D578" s="182"/>
      <c r="E578" s="182"/>
      <c r="F578" s="182"/>
      <c r="G578" s="182"/>
      <c r="H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  <c r="Z578" s="182"/>
      <c r="AA578" s="182"/>
    </row>
    <row r="579" spans="1:27" ht="12.75" customHeight="1">
      <c r="A579" s="182"/>
      <c r="B579" s="182"/>
      <c r="C579" s="182"/>
      <c r="D579" s="182"/>
      <c r="E579" s="182"/>
      <c r="F579" s="182"/>
      <c r="G579" s="182"/>
      <c r="H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  <c r="Z579" s="182"/>
      <c r="AA579" s="182"/>
    </row>
    <row r="580" spans="1:27" ht="12.75" customHeight="1">
      <c r="A580" s="182"/>
      <c r="B580" s="182"/>
      <c r="C580" s="182"/>
      <c r="D580" s="182"/>
      <c r="E580" s="182"/>
      <c r="F580" s="182"/>
      <c r="G580" s="182"/>
      <c r="H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  <c r="Z580" s="182"/>
      <c r="AA580" s="182"/>
    </row>
    <row r="581" spans="1:27" ht="12.75" customHeight="1">
      <c r="A581" s="182"/>
      <c r="B581" s="182"/>
      <c r="C581" s="182"/>
      <c r="D581" s="182"/>
      <c r="E581" s="182"/>
      <c r="F581" s="182"/>
      <c r="G581" s="182"/>
      <c r="H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  <c r="Z581" s="182"/>
      <c r="AA581" s="182"/>
    </row>
    <row r="582" spans="1:27" ht="12.75" customHeight="1">
      <c r="A582" s="182"/>
      <c r="B582" s="182"/>
      <c r="C582" s="182"/>
      <c r="D582" s="182"/>
      <c r="E582" s="182"/>
      <c r="F582" s="182"/>
      <c r="G582" s="182"/>
      <c r="H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  <c r="Z582" s="182"/>
      <c r="AA582" s="182"/>
    </row>
    <row r="583" spans="1:27" ht="12.75" customHeight="1">
      <c r="A583" s="182"/>
      <c r="B583" s="182"/>
      <c r="C583" s="182"/>
      <c r="D583" s="182"/>
      <c r="E583" s="182"/>
      <c r="F583" s="182"/>
      <c r="G583" s="182"/>
      <c r="H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  <c r="Z583" s="182"/>
      <c r="AA583" s="182"/>
    </row>
    <row r="584" spans="1:27" ht="12.75" customHeight="1">
      <c r="A584" s="182"/>
      <c r="B584" s="182"/>
      <c r="C584" s="182"/>
      <c r="D584" s="182"/>
      <c r="E584" s="182"/>
      <c r="F584" s="182"/>
      <c r="G584" s="182"/>
      <c r="H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  <c r="Z584" s="182"/>
      <c r="AA584" s="182"/>
    </row>
    <row r="585" spans="1:27" ht="12.75" customHeight="1">
      <c r="A585" s="182"/>
      <c r="B585" s="182"/>
      <c r="C585" s="182"/>
      <c r="D585" s="182"/>
      <c r="E585" s="182"/>
      <c r="F585" s="182"/>
      <c r="G585" s="182"/>
      <c r="H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  <c r="Z585" s="182"/>
      <c r="AA585" s="182"/>
    </row>
    <row r="586" spans="1:27" ht="12.75" customHeight="1">
      <c r="A586" s="182"/>
      <c r="B586" s="182"/>
      <c r="C586" s="182"/>
      <c r="D586" s="182"/>
      <c r="E586" s="182"/>
      <c r="F586" s="182"/>
      <c r="G586" s="182"/>
      <c r="H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  <c r="Z586" s="182"/>
      <c r="AA586" s="182"/>
    </row>
    <row r="587" spans="1:27" ht="12.75" customHeight="1">
      <c r="A587" s="182"/>
      <c r="B587" s="182"/>
      <c r="C587" s="182"/>
      <c r="D587" s="182"/>
      <c r="E587" s="182"/>
      <c r="F587" s="182"/>
      <c r="G587" s="182"/>
      <c r="H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  <c r="Z587" s="182"/>
      <c r="AA587" s="182"/>
    </row>
    <row r="588" spans="1:27" ht="12.75" customHeight="1">
      <c r="A588" s="182"/>
      <c r="B588" s="182"/>
      <c r="C588" s="182"/>
      <c r="D588" s="182"/>
      <c r="E588" s="182"/>
      <c r="F588" s="182"/>
      <c r="G588" s="182"/>
      <c r="H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  <c r="Z588" s="182"/>
      <c r="AA588" s="182"/>
    </row>
    <row r="589" spans="1:27" ht="12.75" customHeight="1">
      <c r="A589" s="182"/>
      <c r="B589" s="182"/>
      <c r="C589" s="182"/>
      <c r="D589" s="182"/>
      <c r="E589" s="182"/>
      <c r="F589" s="182"/>
      <c r="G589" s="182"/>
      <c r="H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  <c r="Z589" s="182"/>
      <c r="AA589" s="182"/>
    </row>
    <row r="590" spans="1:27" ht="12.75" customHeight="1">
      <c r="A590" s="182"/>
      <c r="B590" s="182"/>
      <c r="C590" s="182"/>
      <c r="D590" s="182"/>
      <c r="E590" s="182"/>
      <c r="F590" s="182"/>
      <c r="G590" s="182"/>
      <c r="H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  <c r="Z590" s="182"/>
      <c r="AA590" s="182"/>
    </row>
    <row r="591" spans="1:27" ht="12.75" customHeight="1">
      <c r="A591" s="182"/>
      <c r="B591" s="182"/>
      <c r="C591" s="182"/>
      <c r="D591" s="182"/>
      <c r="E591" s="182"/>
      <c r="F591" s="182"/>
      <c r="G591" s="182"/>
      <c r="H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  <c r="Z591" s="182"/>
      <c r="AA591" s="182"/>
    </row>
    <row r="592" spans="1:27" ht="12.75" customHeight="1">
      <c r="A592" s="182"/>
      <c r="B592" s="182"/>
      <c r="C592" s="182"/>
      <c r="D592" s="182"/>
      <c r="E592" s="182"/>
      <c r="F592" s="182"/>
      <c r="G592" s="182"/>
      <c r="H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  <c r="Z592" s="182"/>
      <c r="AA592" s="182"/>
    </row>
    <row r="593" spans="1:27" ht="12.75" customHeight="1">
      <c r="A593" s="182"/>
      <c r="B593" s="182"/>
      <c r="C593" s="182"/>
      <c r="D593" s="182"/>
      <c r="E593" s="182"/>
      <c r="F593" s="182"/>
      <c r="G593" s="182"/>
      <c r="H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  <c r="Z593" s="182"/>
      <c r="AA593" s="182"/>
    </row>
    <row r="594" spans="1:27" ht="12.75" customHeight="1">
      <c r="A594" s="182"/>
      <c r="B594" s="182"/>
      <c r="C594" s="182"/>
      <c r="D594" s="182"/>
      <c r="E594" s="182"/>
      <c r="F594" s="182"/>
      <c r="G594" s="182"/>
      <c r="H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  <c r="Z594" s="182"/>
      <c r="AA594" s="182"/>
    </row>
    <row r="595" spans="1:27" ht="12.75" customHeight="1">
      <c r="A595" s="182"/>
      <c r="B595" s="182"/>
      <c r="C595" s="182"/>
      <c r="D595" s="182"/>
      <c r="E595" s="182"/>
      <c r="F595" s="182"/>
      <c r="G595" s="182"/>
      <c r="H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  <c r="Z595" s="182"/>
      <c r="AA595" s="182"/>
    </row>
    <row r="596" spans="1:27" ht="12.75" customHeight="1">
      <c r="A596" s="182"/>
      <c r="B596" s="182"/>
      <c r="C596" s="182"/>
      <c r="D596" s="182"/>
      <c r="E596" s="182"/>
      <c r="F596" s="182"/>
      <c r="G596" s="182"/>
      <c r="H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  <c r="Z596" s="182"/>
      <c r="AA596" s="182"/>
    </row>
    <row r="597" spans="1:27" ht="12.75" customHeight="1">
      <c r="A597" s="182"/>
      <c r="B597" s="182"/>
      <c r="C597" s="182"/>
      <c r="D597" s="182"/>
      <c r="E597" s="182"/>
      <c r="F597" s="182"/>
      <c r="G597" s="182"/>
      <c r="H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  <c r="Z597" s="182"/>
      <c r="AA597" s="182"/>
    </row>
    <row r="598" spans="1:27" ht="12.75" customHeight="1">
      <c r="A598" s="182"/>
      <c r="B598" s="182"/>
      <c r="C598" s="182"/>
      <c r="D598" s="182"/>
      <c r="E598" s="182"/>
      <c r="F598" s="182"/>
      <c r="G598" s="182"/>
      <c r="H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  <c r="Z598" s="182"/>
      <c r="AA598" s="182"/>
    </row>
    <row r="599" spans="1:27" ht="12.75" customHeight="1">
      <c r="A599" s="182"/>
      <c r="B599" s="182"/>
      <c r="C599" s="182"/>
      <c r="D599" s="182"/>
      <c r="E599" s="182"/>
      <c r="F599" s="182"/>
      <c r="G599" s="182"/>
      <c r="H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  <c r="Z599" s="182"/>
      <c r="AA599" s="182"/>
    </row>
    <row r="600" spans="1:27" ht="12.75" customHeight="1">
      <c r="A600" s="182"/>
      <c r="B600" s="182"/>
      <c r="C600" s="182"/>
      <c r="D600" s="182"/>
      <c r="E600" s="182"/>
      <c r="F600" s="182"/>
      <c r="G600" s="182"/>
      <c r="H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  <c r="Z600" s="182"/>
      <c r="AA600" s="182"/>
    </row>
    <row r="601" spans="1:27" ht="12.75" customHeight="1">
      <c r="A601" s="182"/>
      <c r="B601" s="182"/>
      <c r="C601" s="182"/>
      <c r="D601" s="182"/>
      <c r="E601" s="182"/>
      <c r="F601" s="182"/>
      <c r="G601" s="182"/>
      <c r="H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  <c r="Z601" s="182"/>
      <c r="AA601" s="182"/>
    </row>
    <row r="602" spans="1:27" ht="12.75" customHeight="1">
      <c r="A602" s="182"/>
      <c r="B602" s="182"/>
      <c r="C602" s="182"/>
      <c r="D602" s="182"/>
      <c r="E602" s="182"/>
      <c r="F602" s="182"/>
      <c r="G602" s="182"/>
      <c r="H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  <c r="Z602" s="182"/>
      <c r="AA602" s="182"/>
    </row>
    <row r="603" spans="1:27" ht="12.75" customHeight="1">
      <c r="A603" s="182"/>
      <c r="B603" s="182"/>
      <c r="C603" s="182"/>
      <c r="D603" s="182"/>
      <c r="E603" s="182"/>
      <c r="F603" s="182"/>
      <c r="G603" s="182"/>
      <c r="H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  <c r="Z603" s="182"/>
      <c r="AA603" s="182"/>
    </row>
    <row r="604" spans="1:27" ht="12.75" customHeight="1">
      <c r="A604" s="182"/>
      <c r="B604" s="182"/>
      <c r="C604" s="182"/>
      <c r="D604" s="182"/>
      <c r="E604" s="182"/>
      <c r="F604" s="182"/>
      <c r="G604" s="182"/>
      <c r="H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  <c r="Z604" s="182"/>
      <c r="AA604" s="182"/>
    </row>
    <row r="605" spans="1:27" ht="12.75" customHeight="1">
      <c r="A605" s="182"/>
      <c r="B605" s="182"/>
      <c r="C605" s="182"/>
      <c r="D605" s="182"/>
      <c r="E605" s="182"/>
      <c r="F605" s="182"/>
      <c r="G605" s="182"/>
      <c r="H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  <c r="Z605" s="182"/>
      <c r="AA605" s="182"/>
    </row>
    <row r="606" spans="1:27" ht="12.75" customHeight="1">
      <c r="A606" s="182"/>
      <c r="B606" s="182"/>
      <c r="C606" s="182"/>
      <c r="D606" s="182"/>
      <c r="E606" s="182"/>
      <c r="F606" s="182"/>
      <c r="G606" s="182"/>
      <c r="H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  <c r="Z606" s="182"/>
      <c r="AA606" s="182"/>
    </row>
    <row r="607" spans="1:27" ht="12.75" customHeight="1">
      <c r="A607" s="182"/>
      <c r="B607" s="182"/>
      <c r="C607" s="182"/>
      <c r="D607" s="182"/>
      <c r="E607" s="182"/>
      <c r="F607" s="182"/>
      <c r="G607" s="182"/>
      <c r="H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  <c r="Z607" s="182"/>
      <c r="AA607" s="182"/>
    </row>
    <row r="608" spans="1:27" ht="12.75" customHeight="1">
      <c r="A608" s="182"/>
      <c r="B608" s="182"/>
      <c r="C608" s="182"/>
      <c r="D608" s="182"/>
      <c r="E608" s="182"/>
      <c r="F608" s="182"/>
      <c r="G608" s="182"/>
      <c r="H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  <c r="Z608" s="182"/>
      <c r="AA608" s="182"/>
    </row>
    <row r="609" spans="1:27" ht="12.75" customHeight="1">
      <c r="A609" s="182"/>
      <c r="B609" s="182"/>
      <c r="C609" s="182"/>
      <c r="D609" s="182"/>
      <c r="E609" s="182"/>
      <c r="F609" s="182"/>
      <c r="G609" s="182"/>
      <c r="H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  <c r="Z609" s="182"/>
      <c r="AA609" s="182"/>
    </row>
    <row r="610" spans="1:27" ht="12.75" customHeight="1">
      <c r="A610" s="182"/>
      <c r="B610" s="182"/>
      <c r="C610" s="182"/>
      <c r="D610" s="182"/>
      <c r="E610" s="182"/>
      <c r="F610" s="182"/>
      <c r="G610" s="182"/>
      <c r="H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  <c r="Z610" s="182"/>
      <c r="AA610" s="182"/>
    </row>
    <row r="611" spans="1:27" ht="12.75" customHeight="1">
      <c r="A611" s="182"/>
      <c r="B611" s="182"/>
      <c r="C611" s="182"/>
      <c r="D611" s="182"/>
      <c r="E611" s="182"/>
      <c r="F611" s="182"/>
      <c r="G611" s="182"/>
      <c r="H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  <c r="Z611" s="182"/>
      <c r="AA611" s="182"/>
    </row>
    <row r="612" spans="1:27" ht="12.75" customHeight="1">
      <c r="A612" s="182"/>
      <c r="B612" s="182"/>
      <c r="C612" s="182"/>
      <c r="D612" s="182"/>
      <c r="E612" s="182"/>
      <c r="F612" s="182"/>
      <c r="G612" s="182"/>
      <c r="H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  <c r="Z612" s="182"/>
      <c r="AA612" s="182"/>
    </row>
    <row r="613" spans="1:27" ht="12.75" customHeight="1">
      <c r="A613" s="182"/>
      <c r="B613" s="182"/>
      <c r="C613" s="182"/>
      <c r="D613" s="182"/>
      <c r="E613" s="182"/>
      <c r="F613" s="182"/>
      <c r="G613" s="182"/>
      <c r="H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  <c r="Z613" s="182"/>
      <c r="AA613" s="182"/>
    </row>
    <row r="614" spans="1:27" ht="12.75" customHeight="1">
      <c r="A614" s="182"/>
      <c r="B614" s="182"/>
      <c r="C614" s="182"/>
      <c r="D614" s="182"/>
      <c r="E614" s="182"/>
      <c r="F614" s="182"/>
      <c r="G614" s="182"/>
      <c r="H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  <c r="Z614" s="182"/>
      <c r="AA614" s="182"/>
    </row>
    <row r="615" spans="1:27" ht="12.75" customHeight="1">
      <c r="A615" s="182"/>
      <c r="B615" s="182"/>
      <c r="C615" s="182"/>
      <c r="D615" s="182"/>
      <c r="E615" s="182"/>
      <c r="F615" s="182"/>
      <c r="G615" s="182"/>
      <c r="H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  <c r="Z615" s="182"/>
      <c r="AA615" s="182"/>
    </row>
    <row r="616" spans="1:27" ht="12.75" customHeight="1">
      <c r="A616" s="182"/>
      <c r="B616" s="182"/>
      <c r="C616" s="182"/>
      <c r="D616" s="182"/>
      <c r="E616" s="182"/>
      <c r="F616" s="182"/>
      <c r="G616" s="182"/>
      <c r="H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  <c r="Z616" s="182"/>
      <c r="AA616" s="182"/>
    </row>
    <row r="617" spans="1:27" ht="12.75" customHeight="1">
      <c r="A617" s="182"/>
      <c r="B617" s="182"/>
      <c r="C617" s="182"/>
      <c r="D617" s="182"/>
      <c r="E617" s="182"/>
      <c r="F617" s="182"/>
      <c r="G617" s="182"/>
      <c r="H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  <c r="Z617" s="182"/>
      <c r="AA617" s="182"/>
    </row>
    <row r="618" spans="1:27" ht="12.75" customHeight="1">
      <c r="A618" s="182"/>
      <c r="B618" s="182"/>
      <c r="C618" s="182"/>
      <c r="D618" s="182"/>
      <c r="E618" s="182"/>
      <c r="F618" s="182"/>
      <c r="G618" s="182"/>
      <c r="H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  <c r="Z618" s="182"/>
      <c r="AA618" s="182"/>
    </row>
    <row r="619" spans="1:27" ht="12.75" customHeight="1">
      <c r="A619" s="182"/>
      <c r="B619" s="182"/>
      <c r="C619" s="182"/>
      <c r="D619" s="182"/>
      <c r="E619" s="182"/>
      <c r="F619" s="182"/>
      <c r="G619" s="182"/>
      <c r="H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  <c r="Z619" s="182"/>
      <c r="AA619" s="182"/>
    </row>
    <row r="620" spans="1:27" ht="12.75" customHeight="1">
      <c r="A620" s="182"/>
      <c r="B620" s="182"/>
      <c r="C620" s="182"/>
      <c r="D620" s="182"/>
      <c r="E620" s="182"/>
      <c r="F620" s="182"/>
      <c r="G620" s="182"/>
      <c r="H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  <c r="Z620" s="182"/>
      <c r="AA620" s="182"/>
    </row>
    <row r="621" spans="1:27" ht="12.75" customHeight="1">
      <c r="A621" s="182"/>
      <c r="B621" s="182"/>
      <c r="C621" s="182"/>
      <c r="D621" s="182"/>
      <c r="E621" s="182"/>
      <c r="F621" s="182"/>
      <c r="G621" s="182"/>
      <c r="H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  <c r="Z621" s="182"/>
      <c r="AA621" s="182"/>
    </row>
    <row r="622" spans="1:27" ht="12.75" customHeight="1">
      <c r="A622" s="182"/>
      <c r="B622" s="182"/>
      <c r="C622" s="182"/>
      <c r="D622" s="182"/>
      <c r="E622" s="182"/>
      <c r="F622" s="182"/>
      <c r="G622" s="182"/>
      <c r="H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  <c r="Z622" s="182"/>
      <c r="AA622" s="182"/>
    </row>
    <row r="623" spans="1:27" ht="12.75" customHeight="1">
      <c r="A623" s="182"/>
      <c r="B623" s="182"/>
      <c r="C623" s="182"/>
      <c r="D623" s="182"/>
      <c r="E623" s="182"/>
      <c r="F623" s="182"/>
      <c r="G623" s="182"/>
      <c r="H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  <c r="Z623" s="182"/>
      <c r="AA623" s="182"/>
    </row>
    <row r="624" spans="1:27" ht="12.75" customHeight="1">
      <c r="A624" s="182"/>
      <c r="B624" s="182"/>
      <c r="C624" s="182"/>
      <c r="D624" s="182"/>
      <c r="E624" s="182"/>
      <c r="F624" s="182"/>
      <c r="G624" s="182"/>
      <c r="H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  <c r="Z624" s="182"/>
      <c r="AA624" s="182"/>
    </row>
    <row r="625" spans="1:27" ht="12.75" customHeight="1">
      <c r="A625" s="182"/>
      <c r="B625" s="182"/>
      <c r="C625" s="182"/>
      <c r="D625" s="182"/>
      <c r="E625" s="182"/>
      <c r="F625" s="182"/>
      <c r="G625" s="182"/>
      <c r="H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  <c r="Z625" s="182"/>
      <c r="AA625" s="182"/>
    </row>
    <row r="626" spans="1:27" ht="12.75" customHeight="1">
      <c r="A626" s="182"/>
      <c r="B626" s="182"/>
      <c r="C626" s="182"/>
      <c r="D626" s="182"/>
      <c r="E626" s="182"/>
      <c r="F626" s="182"/>
      <c r="G626" s="182"/>
      <c r="H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  <c r="Z626" s="182"/>
      <c r="AA626" s="182"/>
    </row>
    <row r="627" spans="1:27" ht="12.75" customHeight="1">
      <c r="A627" s="182"/>
      <c r="B627" s="182"/>
      <c r="C627" s="182"/>
      <c r="D627" s="182"/>
      <c r="E627" s="182"/>
      <c r="F627" s="182"/>
      <c r="G627" s="182"/>
      <c r="H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  <c r="Z627" s="182"/>
      <c r="AA627" s="182"/>
    </row>
    <row r="628" spans="1:27" ht="12.75" customHeight="1">
      <c r="A628" s="182"/>
      <c r="B628" s="182"/>
      <c r="C628" s="182"/>
      <c r="D628" s="182"/>
      <c r="E628" s="182"/>
      <c r="F628" s="182"/>
      <c r="G628" s="182"/>
      <c r="H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  <c r="Z628" s="182"/>
      <c r="AA628" s="182"/>
    </row>
    <row r="629" spans="1:27" ht="12.75" customHeight="1">
      <c r="A629" s="182"/>
      <c r="B629" s="182"/>
      <c r="C629" s="182"/>
      <c r="D629" s="182"/>
      <c r="E629" s="182"/>
      <c r="F629" s="182"/>
      <c r="G629" s="182"/>
      <c r="H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  <c r="Z629" s="182"/>
      <c r="AA629" s="182"/>
    </row>
    <row r="630" spans="1:27" ht="12.75" customHeight="1">
      <c r="A630" s="182"/>
      <c r="B630" s="182"/>
      <c r="C630" s="182"/>
      <c r="D630" s="182"/>
      <c r="E630" s="182"/>
      <c r="F630" s="182"/>
      <c r="G630" s="182"/>
      <c r="H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  <c r="Z630" s="182"/>
      <c r="AA630" s="182"/>
    </row>
    <row r="631" spans="1:27" ht="12.75" customHeight="1">
      <c r="A631" s="182"/>
      <c r="B631" s="182"/>
      <c r="C631" s="182"/>
      <c r="D631" s="182"/>
      <c r="E631" s="182"/>
      <c r="F631" s="182"/>
      <c r="G631" s="182"/>
      <c r="H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  <c r="Z631" s="182"/>
      <c r="AA631" s="182"/>
    </row>
    <row r="632" spans="1:27" ht="12.75" customHeight="1">
      <c r="A632" s="182"/>
      <c r="B632" s="182"/>
      <c r="C632" s="182"/>
      <c r="D632" s="182"/>
      <c r="E632" s="182"/>
      <c r="F632" s="182"/>
      <c r="G632" s="182"/>
      <c r="H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  <c r="Z632" s="182"/>
      <c r="AA632" s="182"/>
    </row>
    <row r="633" spans="1:27" ht="12.75" customHeight="1">
      <c r="A633" s="182"/>
      <c r="B633" s="182"/>
      <c r="C633" s="182"/>
      <c r="D633" s="182"/>
      <c r="E633" s="182"/>
      <c r="F633" s="182"/>
      <c r="G633" s="182"/>
      <c r="H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  <c r="Z633" s="182"/>
      <c r="AA633" s="182"/>
    </row>
    <row r="634" spans="1:27" ht="12.75" customHeight="1">
      <c r="A634" s="182"/>
      <c r="B634" s="182"/>
      <c r="C634" s="182"/>
      <c r="D634" s="182"/>
      <c r="E634" s="182"/>
      <c r="F634" s="182"/>
      <c r="G634" s="182"/>
      <c r="H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  <c r="Z634" s="182"/>
      <c r="AA634" s="182"/>
    </row>
    <row r="635" spans="1:27" ht="12.75" customHeight="1">
      <c r="A635" s="182"/>
      <c r="B635" s="182"/>
      <c r="C635" s="182"/>
      <c r="D635" s="182"/>
      <c r="E635" s="182"/>
      <c r="F635" s="182"/>
      <c r="G635" s="182"/>
      <c r="H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  <c r="Z635" s="182"/>
      <c r="AA635" s="182"/>
    </row>
    <row r="636" spans="1:27" ht="12.75" customHeight="1">
      <c r="A636" s="182"/>
      <c r="B636" s="182"/>
      <c r="C636" s="182"/>
      <c r="D636" s="182"/>
      <c r="E636" s="182"/>
      <c r="F636" s="182"/>
      <c r="G636" s="182"/>
      <c r="H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  <c r="Z636" s="182"/>
      <c r="AA636" s="182"/>
    </row>
    <row r="637" spans="1:27" ht="12.75" customHeight="1">
      <c r="A637" s="182"/>
      <c r="B637" s="182"/>
      <c r="C637" s="182"/>
      <c r="D637" s="182"/>
      <c r="E637" s="182"/>
      <c r="F637" s="182"/>
      <c r="G637" s="182"/>
      <c r="H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  <c r="Z637" s="182"/>
      <c r="AA637" s="182"/>
    </row>
    <row r="638" spans="1:27" ht="12.75" customHeight="1">
      <c r="A638" s="182"/>
      <c r="B638" s="182"/>
      <c r="C638" s="182"/>
      <c r="D638" s="182"/>
      <c r="E638" s="182"/>
      <c r="F638" s="182"/>
      <c r="G638" s="182"/>
      <c r="H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  <c r="Z638" s="182"/>
      <c r="AA638" s="182"/>
    </row>
    <row r="639" spans="1:27" ht="12.75" customHeight="1">
      <c r="A639" s="182"/>
      <c r="B639" s="182"/>
      <c r="C639" s="182"/>
      <c r="D639" s="182"/>
      <c r="E639" s="182"/>
      <c r="F639" s="182"/>
      <c r="G639" s="182"/>
      <c r="H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  <c r="Z639" s="182"/>
      <c r="AA639" s="182"/>
    </row>
    <row r="640" spans="1:27" ht="12.75" customHeight="1">
      <c r="A640" s="182"/>
      <c r="B640" s="182"/>
      <c r="C640" s="182"/>
      <c r="D640" s="182"/>
      <c r="E640" s="182"/>
      <c r="F640" s="182"/>
      <c r="G640" s="182"/>
      <c r="H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  <c r="Z640" s="182"/>
      <c r="AA640" s="182"/>
    </row>
    <row r="641" spans="1:27" ht="12.75" customHeight="1">
      <c r="A641" s="182"/>
      <c r="B641" s="182"/>
      <c r="C641" s="182"/>
      <c r="D641" s="182"/>
      <c r="E641" s="182"/>
      <c r="F641" s="182"/>
      <c r="G641" s="182"/>
      <c r="H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  <c r="Z641" s="182"/>
      <c r="AA641" s="182"/>
    </row>
    <row r="642" spans="1:27" ht="12.75" customHeight="1">
      <c r="A642" s="182"/>
      <c r="B642" s="182"/>
      <c r="C642" s="182"/>
      <c r="D642" s="182"/>
      <c r="E642" s="182"/>
      <c r="F642" s="182"/>
      <c r="G642" s="182"/>
      <c r="H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  <c r="Z642" s="182"/>
      <c r="AA642" s="182"/>
    </row>
    <row r="643" spans="1:27" ht="12.75" customHeight="1">
      <c r="A643" s="182"/>
      <c r="B643" s="182"/>
      <c r="C643" s="182"/>
      <c r="D643" s="182"/>
      <c r="E643" s="182"/>
      <c r="F643" s="182"/>
      <c r="G643" s="182"/>
      <c r="H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  <c r="Z643" s="182"/>
      <c r="AA643" s="182"/>
    </row>
    <row r="644" spans="1:27" ht="12.75" customHeight="1">
      <c r="A644" s="182"/>
      <c r="B644" s="182"/>
      <c r="C644" s="182"/>
      <c r="D644" s="182"/>
      <c r="E644" s="182"/>
      <c r="F644" s="182"/>
      <c r="G644" s="182"/>
      <c r="H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  <c r="Z644" s="182"/>
      <c r="AA644" s="182"/>
    </row>
    <row r="645" spans="1:27" ht="12.75" customHeight="1">
      <c r="A645" s="182"/>
      <c r="B645" s="182"/>
      <c r="C645" s="182"/>
      <c r="D645" s="182"/>
      <c r="E645" s="182"/>
      <c r="F645" s="182"/>
      <c r="G645" s="182"/>
      <c r="H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  <c r="Z645" s="182"/>
      <c r="AA645" s="182"/>
    </row>
    <row r="646" spans="1:27" ht="12.75" customHeight="1">
      <c r="A646" s="182"/>
      <c r="B646" s="182"/>
      <c r="C646" s="182"/>
      <c r="D646" s="182"/>
      <c r="E646" s="182"/>
      <c r="F646" s="182"/>
      <c r="G646" s="182"/>
      <c r="H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  <c r="Z646" s="182"/>
      <c r="AA646" s="182"/>
    </row>
    <row r="647" spans="1:27" ht="12.75" customHeight="1">
      <c r="A647" s="182"/>
      <c r="B647" s="182"/>
      <c r="C647" s="182"/>
      <c r="D647" s="182"/>
      <c r="E647" s="182"/>
      <c r="F647" s="182"/>
      <c r="G647" s="182"/>
      <c r="H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  <c r="Z647" s="182"/>
      <c r="AA647" s="182"/>
    </row>
    <row r="648" spans="1:27" ht="12.75" customHeight="1">
      <c r="A648" s="182"/>
      <c r="B648" s="182"/>
      <c r="C648" s="182"/>
      <c r="D648" s="182"/>
      <c r="E648" s="182"/>
      <c r="F648" s="182"/>
      <c r="G648" s="182"/>
      <c r="H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  <c r="Z648" s="182"/>
      <c r="AA648" s="182"/>
    </row>
    <row r="649" spans="1:27" ht="12.75" customHeight="1">
      <c r="A649" s="182"/>
      <c r="B649" s="182"/>
      <c r="C649" s="182"/>
      <c r="D649" s="182"/>
      <c r="E649" s="182"/>
      <c r="F649" s="182"/>
      <c r="G649" s="182"/>
      <c r="H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  <c r="Z649" s="182"/>
      <c r="AA649" s="182"/>
    </row>
    <row r="650" spans="1:27" ht="12.75" customHeight="1">
      <c r="A650" s="182"/>
      <c r="B650" s="182"/>
      <c r="C650" s="182"/>
      <c r="D650" s="182"/>
      <c r="E650" s="182"/>
      <c r="F650" s="182"/>
      <c r="G650" s="182"/>
      <c r="H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  <c r="Z650" s="182"/>
      <c r="AA650" s="182"/>
    </row>
    <row r="651" spans="1:27" ht="12.75" customHeight="1">
      <c r="A651" s="182"/>
      <c r="B651" s="182"/>
      <c r="C651" s="182"/>
      <c r="D651" s="182"/>
      <c r="E651" s="182"/>
      <c r="F651" s="182"/>
      <c r="G651" s="182"/>
      <c r="H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  <c r="Z651" s="182"/>
      <c r="AA651" s="182"/>
    </row>
    <row r="652" spans="1:27" ht="12.75" customHeight="1">
      <c r="A652" s="182"/>
      <c r="B652" s="182"/>
      <c r="C652" s="182"/>
      <c r="D652" s="182"/>
      <c r="E652" s="182"/>
      <c r="F652" s="182"/>
      <c r="G652" s="182"/>
      <c r="H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  <c r="Z652" s="182"/>
      <c r="AA652" s="182"/>
    </row>
    <row r="653" spans="1:27" ht="12.75" customHeight="1">
      <c r="A653" s="182"/>
      <c r="B653" s="182"/>
      <c r="C653" s="182"/>
      <c r="D653" s="182"/>
      <c r="E653" s="182"/>
      <c r="F653" s="182"/>
      <c r="G653" s="182"/>
      <c r="H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  <c r="Z653" s="182"/>
      <c r="AA653" s="182"/>
    </row>
    <row r="654" spans="1:27" ht="12.75" customHeight="1">
      <c r="A654" s="182"/>
      <c r="B654" s="182"/>
      <c r="C654" s="182"/>
      <c r="D654" s="182"/>
      <c r="E654" s="182"/>
      <c r="F654" s="182"/>
      <c r="G654" s="182"/>
      <c r="H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  <c r="Z654" s="182"/>
      <c r="AA654" s="182"/>
    </row>
    <row r="655" spans="1:27" ht="12.75" customHeight="1">
      <c r="A655" s="182"/>
      <c r="B655" s="182"/>
      <c r="C655" s="182"/>
      <c r="D655" s="182"/>
      <c r="E655" s="182"/>
      <c r="F655" s="182"/>
      <c r="G655" s="182"/>
      <c r="H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  <c r="Z655" s="182"/>
      <c r="AA655" s="182"/>
    </row>
    <row r="656" spans="1:27" ht="12.75" customHeight="1">
      <c r="A656" s="182"/>
      <c r="B656" s="182"/>
      <c r="C656" s="182"/>
      <c r="D656" s="182"/>
      <c r="E656" s="182"/>
      <c r="F656" s="182"/>
      <c r="G656" s="182"/>
      <c r="H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  <c r="Z656" s="182"/>
      <c r="AA656" s="182"/>
    </row>
    <row r="657" spans="1:27" ht="12.75" customHeight="1">
      <c r="A657" s="182"/>
      <c r="B657" s="182"/>
      <c r="C657" s="182"/>
      <c r="D657" s="182"/>
      <c r="E657" s="182"/>
      <c r="F657" s="182"/>
      <c r="G657" s="182"/>
      <c r="H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  <c r="Z657" s="182"/>
      <c r="AA657" s="182"/>
    </row>
    <row r="658" spans="1:27" ht="12.75" customHeight="1">
      <c r="A658" s="182"/>
      <c r="B658" s="182"/>
      <c r="C658" s="182"/>
      <c r="D658" s="182"/>
      <c r="E658" s="182"/>
      <c r="F658" s="182"/>
      <c r="G658" s="182"/>
      <c r="H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  <c r="Z658" s="182"/>
      <c r="AA658" s="182"/>
    </row>
    <row r="659" spans="1:27" ht="12.75" customHeight="1">
      <c r="A659" s="182"/>
      <c r="B659" s="182"/>
      <c r="C659" s="182"/>
      <c r="D659" s="182"/>
      <c r="E659" s="182"/>
      <c r="F659" s="182"/>
      <c r="G659" s="182"/>
      <c r="H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  <c r="Z659" s="182"/>
      <c r="AA659" s="182"/>
    </row>
    <row r="660" spans="1:27" ht="12.75" customHeight="1">
      <c r="A660" s="182"/>
      <c r="B660" s="182"/>
      <c r="C660" s="182"/>
      <c r="D660" s="182"/>
      <c r="E660" s="182"/>
      <c r="F660" s="182"/>
      <c r="G660" s="182"/>
      <c r="H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  <c r="Z660" s="182"/>
      <c r="AA660" s="182"/>
    </row>
    <row r="661" spans="1:27" ht="12.75" customHeight="1">
      <c r="A661" s="182"/>
      <c r="B661" s="182"/>
      <c r="C661" s="182"/>
      <c r="D661" s="182"/>
      <c r="E661" s="182"/>
      <c r="F661" s="182"/>
      <c r="G661" s="182"/>
      <c r="H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  <c r="Z661" s="182"/>
      <c r="AA661" s="182"/>
    </row>
    <row r="662" spans="1:27" ht="12.75" customHeight="1">
      <c r="A662" s="182"/>
      <c r="B662" s="182"/>
      <c r="C662" s="182"/>
      <c r="D662" s="182"/>
      <c r="E662" s="182"/>
      <c r="F662" s="182"/>
      <c r="G662" s="182"/>
      <c r="H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  <c r="Z662" s="182"/>
      <c r="AA662" s="182"/>
    </row>
    <row r="663" spans="1:27" ht="12.75" customHeight="1">
      <c r="A663" s="182"/>
      <c r="B663" s="182"/>
      <c r="C663" s="182"/>
      <c r="D663" s="182"/>
      <c r="E663" s="182"/>
      <c r="F663" s="182"/>
      <c r="G663" s="182"/>
      <c r="H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  <c r="Z663" s="182"/>
      <c r="AA663" s="182"/>
    </row>
    <row r="664" spans="1:27" ht="12.75" customHeight="1">
      <c r="A664" s="182"/>
      <c r="B664" s="182"/>
      <c r="C664" s="182"/>
      <c r="D664" s="182"/>
      <c r="E664" s="182"/>
      <c r="F664" s="182"/>
      <c r="G664" s="182"/>
      <c r="H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  <c r="Z664" s="182"/>
      <c r="AA664" s="182"/>
    </row>
    <row r="665" spans="1:27" ht="12.75" customHeight="1">
      <c r="A665" s="182"/>
      <c r="B665" s="182"/>
      <c r="C665" s="182"/>
      <c r="D665" s="182"/>
      <c r="E665" s="182"/>
      <c r="F665" s="182"/>
      <c r="G665" s="182"/>
      <c r="H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  <c r="Z665" s="182"/>
      <c r="AA665" s="182"/>
    </row>
    <row r="666" spans="1:27" ht="12.75" customHeight="1">
      <c r="A666" s="182"/>
      <c r="B666" s="182"/>
      <c r="C666" s="182"/>
      <c r="D666" s="182"/>
      <c r="E666" s="182"/>
      <c r="F666" s="182"/>
      <c r="G666" s="182"/>
      <c r="H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  <c r="Z666" s="182"/>
      <c r="AA666" s="182"/>
    </row>
    <row r="667" spans="1:27" ht="12.75" customHeight="1">
      <c r="A667" s="182"/>
      <c r="B667" s="182"/>
      <c r="C667" s="182"/>
      <c r="D667" s="182"/>
      <c r="E667" s="182"/>
      <c r="F667" s="182"/>
      <c r="G667" s="182"/>
      <c r="H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  <c r="Z667" s="182"/>
      <c r="AA667" s="182"/>
    </row>
    <row r="668" spans="1:27" ht="12.75" customHeight="1">
      <c r="A668" s="182"/>
      <c r="B668" s="182"/>
      <c r="C668" s="182"/>
      <c r="D668" s="182"/>
      <c r="E668" s="182"/>
      <c r="F668" s="182"/>
      <c r="G668" s="182"/>
      <c r="H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  <c r="Z668" s="182"/>
      <c r="AA668" s="182"/>
    </row>
    <row r="669" spans="1:27" ht="12.75" customHeight="1">
      <c r="A669" s="182"/>
      <c r="B669" s="182"/>
      <c r="C669" s="182"/>
      <c r="D669" s="182"/>
      <c r="E669" s="182"/>
      <c r="F669" s="182"/>
      <c r="G669" s="182"/>
      <c r="H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  <c r="Z669" s="182"/>
      <c r="AA669" s="182"/>
    </row>
    <row r="670" spans="1:27" ht="12.75" customHeight="1">
      <c r="A670" s="182"/>
      <c r="B670" s="182"/>
      <c r="C670" s="182"/>
      <c r="D670" s="182"/>
      <c r="E670" s="182"/>
      <c r="F670" s="182"/>
      <c r="G670" s="182"/>
      <c r="H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  <c r="Z670" s="182"/>
      <c r="AA670" s="182"/>
    </row>
    <row r="671" spans="1:27" ht="12.75" customHeight="1">
      <c r="A671" s="182"/>
      <c r="B671" s="182"/>
      <c r="C671" s="182"/>
      <c r="D671" s="182"/>
      <c r="E671" s="182"/>
      <c r="F671" s="182"/>
      <c r="G671" s="182"/>
      <c r="H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  <c r="Z671" s="182"/>
      <c r="AA671" s="182"/>
    </row>
    <row r="672" spans="1:27" ht="12.75" customHeight="1">
      <c r="A672" s="182"/>
      <c r="B672" s="182"/>
      <c r="C672" s="182"/>
      <c r="D672" s="182"/>
      <c r="E672" s="182"/>
      <c r="F672" s="182"/>
      <c r="G672" s="182"/>
      <c r="H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  <c r="Z672" s="182"/>
      <c r="AA672" s="182"/>
    </row>
    <row r="673" spans="1:27" ht="12.75" customHeight="1">
      <c r="A673" s="182"/>
      <c r="B673" s="182"/>
      <c r="C673" s="182"/>
      <c r="D673" s="182"/>
      <c r="E673" s="182"/>
      <c r="F673" s="182"/>
      <c r="G673" s="182"/>
      <c r="H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  <c r="Z673" s="182"/>
      <c r="AA673" s="182"/>
    </row>
    <row r="674" spans="1:27" ht="12.75" customHeight="1">
      <c r="A674" s="182"/>
      <c r="B674" s="182"/>
      <c r="C674" s="182"/>
      <c r="D674" s="182"/>
      <c r="E674" s="182"/>
      <c r="F674" s="182"/>
      <c r="G674" s="182"/>
      <c r="H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  <c r="Z674" s="182"/>
      <c r="AA674" s="182"/>
    </row>
    <row r="675" spans="1:27" ht="12.75" customHeight="1">
      <c r="A675" s="182"/>
      <c r="B675" s="182"/>
      <c r="C675" s="182"/>
      <c r="D675" s="182"/>
      <c r="E675" s="182"/>
      <c r="F675" s="182"/>
      <c r="G675" s="182"/>
      <c r="H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  <c r="Z675" s="182"/>
      <c r="AA675" s="182"/>
    </row>
    <row r="676" spans="1:27" ht="12.75" customHeight="1">
      <c r="A676" s="182"/>
      <c r="B676" s="182"/>
      <c r="C676" s="182"/>
      <c r="D676" s="182"/>
      <c r="E676" s="182"/>
      <c r="F676" s="182"/>
      <c r="G676" s="182"/>
      <c r="H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  <c r="Z676" s="182"/>
      <c r="AA676" s="182"/>
    </row>
    <row r="677" spans="1:27" ht="12.75" customHeight="1">
      <c r="A677" s="182"/>
      <c r="B677" s="182"/>
      <c r="C677" s="182"/>
      <c r="D677" s="182"/>
      <c r="E677" s="182"/>
      <c r="F677" s="182"/>
      <c r="G677" s="182"/>
      <c r="H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  <c r="Z677" s="182"/>
      <c r="AA677" s="182"/>
    </row>
    <row r="678" spans="1:27" ht="12.75" customHeight="1">
      <c r="A678" s="182"/>
      <c r="B678" s="182"/>
      <c r="C678" s="182"/>
      <c r="D678" s="182"/>
      <c r="E678" s="182"/>
      <c r="F678" s="182"/>
      <c r="G678" s="182"/>
      <c r="H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  <c r="Z678" s="182"/>
      <c r="AA678" s="182"/>
    </row>
    <row r="679" spans="1:27" ht="12.75" customHeight="1">
      <c r="A679" s="182"/>
      <c r="B679" s="182"/>
      <c r="C679" s="182"/>
      <c r="D679" s="182"/>
      <c r="E679" s="182"/>
      <c r="F679" s="182"/>
      <c r="G679" s="182"/>
      <c r="H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  <c r="Z679" s="182"/>
      <c r="AA679" s="182"/>
    </row>
    <row r="680" spans="1:27" ht="12.75" customHeight="1">
      <c r="A680" s="182"/>
      <c r="B680" s="182"/>
      <c r="C680" s="182"/>
      <c r="D680" s="182"/>
      <c r="E680" s="182"/>
      <c r="F680" s="182"/>
      <c r="G680" s="182"/>
      <c r="H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  <c r="Z680" s="182"/>
      <c r="AA680" s="182"/>
    </row>
    <row r="681" spans="1:27" ht="12.75" customHeight="1">
      <c r="A681" s="182"/>
      <c r="B681" s="182"/>
      <c r="C681" s="182"/>
      <c r="D681" s="182"/>
      <c r="E681" s="182"/>
      <c r="F681" s="182"/>
      <c r="G681" s="182"/>
      <c r="H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  <c r="Z681" s="182"/>
      <c r="AA681" s="182"/>
    </row>
    <row r="682" spans="1:27" ht="12.75" customHeight="1">
      <c r="A682" s="182"/>
      <c r="B682" s="182"/>
      <c r="C682" s="182"/>
      <c r="D682" s="182"/>
      <c r="E682" s="182"/>
      <c r="F682" s="182"/>
      <c r="G682" s="182"/>
      <c r="H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  <c r="Z682" s="182"/>
      <c r="AA682" s="182"/>
    </row>
    <row r="683" spans="1:27" ht="12.75" customHeight="1">
      <c r="A683" s="182"/>
      <c r="B683" s="182"/>
      <c r="C683" s="182"/>
      <c r="D683" s="182"/>
      <c r="E683" s="182"/>
      <c r="F683" s="182"/>
      <c r="G683" s="182"/>
      <c r="H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  <c r="Z683" s="182"/>
      <c r="AA683" s="182"/>
    </row>
    <row r="684" spans="1:27" ht="12.75" customHeight="1">
      <c r="A684" s="182"/>
      <c r="B684" s="182"/>
      <c r="C684" s="182"/>
      <c r="D684" s="182"/>
      <c r="E684" s="182"/>
      <c r="F684" s="182"/>
      <c r="G684" s="182"/>
      <c r="H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  <c r="Z684" s="182"/>
      <c r="AA684" s="182"/>
    </row>
    <row r="685" spans="1:27" ht="12.75" customHeight="1">
      <c r="A685" s="182"/>
      <c r="B685" s="182"/>
      <c r="C685" s="182"/>
      <c r="D685" s="182"/>
      <c r="E685" s="182"/>
      <c r="F685" s="182"/>
      <c r="G685" s="182"/>
      <c r="H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  <c r="Z685" s="182"/>
      <c r="AA685" s="182"/>
    </row>
    <row r="686" spans="1:27" ht="12.75" customHeight="1">
      <c r="A686" s="182"/>
      <c r="B686" s="182"/>
      <c r="C686" s="182"/>
      <c r="D686" s="182"/>
      <c r="E686" s="182"/>
      <c r="F686" s="182"/>
      <c r="G686" s="182"/>
      <c r="H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  <c r="Z686" s="182"/>
      <c r="AA686" s="182"/>
    </row>
    <row r="687" spans="1:27" ht="12.75" customHeight="1">
      <c r="A687" s="182"/>
      <c r="B687" s="182"/>
      <c r="C687" s="182"/>
      <c r="D687" s="182"/>
      <c r="E687" s="182"/>
      <c r="F687" s="182"/>
      <c r="G687" s="182"/>
      <c r="H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  <c r="Z687" s="182"/>
      <c r="AA687" s="182"/>
    </row>
    <row r="688" spans="1:27" ht="12.75" customHeight="1">
      <c r="A688" s="182"/>
      <c r="B688" s="182"/>
      <c r="C688" s="182"/>
      <c r="D688" s="182"/>
      <c r="E688" s="182"/>
      <c r="F688" s="182"/>
      <c r="G688" s="182"/>
      <c r="H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  <c r="Z688" s="182"/>
      <c r="AA688" s="182"/>
    </row>
    <row r="689" spans="1:27" ht="12.75" customHeight="1">
      <c r="A689" s="182"/>
      <c r="B689" s="182"/>
      <c r="C689" s="182"/>
      <c r="D689" s="182"/>
      <c r="E689" s="182"/>
      <c r="F689" s="182"/>
      <c r="G689" s="182"/>
      <c r="H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  <c r="Z689" s="182"/>
      <c r="AA689" s="182"/>
    </row>
    <row r="690" spans="1:27" ht="12.75" customHeight="1">
      <c r="A690" s="182"/>
      <c r="B690" s="182"/>
      <c r="C690" s="182"/>
      <c r="D690" s="182"/>
      <c r="E690" s="182"/>
      <c r="F690" s="182"/>
      <c r="G690" s="182"/>
      <c r="H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  <c r="Z690" s="182"/>
      <c r="AA690" s="182"/>
    </row>
    <row r="691" spans="1:27" ht="12.75" customHeight="1">
      <c r="A691" s="182"/>
      <c r="B691" s="182"/>
      <c r="C691" s="182"/>
      <c r="D691" s="182"/>
      <c r="E691" s="182"/>
      <c r="F691" s="182"/>
      <c r="G691" s="182"/>
      <c r="H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  <c r="Z691" s="182"/>
      <c r="AA691" s="182"/>
    </row>
    <row r="692" spans="1:27" ht="12.75" customHeight="1">
      <c r="A692" s="182"/>
      <c r="B692" s="182"/>
      <c r="C692" s="182"/>
      <c r="D692" s="182"/>
      <c r="E692" s="182"/>
      <c r="F692" s="182"/>
      <c r="G692" s="182"/>
      <c r="H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  <c r="Z692" s="182"/>
      <c r="AA692" s="182"/>
    </row>
    <row r="693" spans="1:27" ht="12.75" customHeight="1">
      <c r="A693" s="182"/>
      <c r="B693" s="182"/>
      <c r="C693" s="182"/>
      <c r="D693" s="182"/>
      <c r="E693" s="182"/>
      <c r="F693" s="182"/>
      <c r="G693" s="182"/>
      <c r="H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  <c r="Z693" s="182"/>
      <c r="AA693" s="182"/>
    </row>
    <row r="694" spans="1:27" ht="12.75" customHeight="1">
      <c r="A694" s="182"/>
      <c r="B694" s="182"/>
      <c r="C694" s="182"/>
      <c r="D694" s="182"/>
      <c r="E694" s="182"/>
      <c r="F694" s="182"/>
      <c r="G694" s="182"/>
      <c r="H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  <c r="Z694" s="182"/>
      <c r="AA694" s="182"/>
    </row>
    <row r="695" spans="1:27" ht="12.75" customHeight="1">
      <c r="A695" s="182"/>
      <c r="B695" s="182"/>
      <c r="C695" s="182"/>
      <c r="D695" s="182"/>
      <c r="E695" s="182"/>
      <c r="F695" s="182"/>
      <c r="G695" s="182"/>
      <c r="H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  <c r="Z695" s="182"/>
      <c r="AA695" s="182"/>
    </row>
    <row r="696" spans="1:27" ht="12.75" customHeight="1">
      <c r="A696" s="182"/>
      <c r="B696" s="182"/>
      <c r="C696" s="182"/>
      <c r="D696" s="182"/>
      <c r="E696" s="182"/>
      <c r="F696" s="182"/>
      <c r="G696" s="182"/>
      <c r="H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  <c r="Z696" s="182"/>
      <c r="AA696" s="182"/>
    </row>
    <row r="697" spans="1:27" ht="12.75" customHeight="1">
      <c r="A697" s="182"/>
      <c r="B697" s="182"/>
      <c r="C697" s="182"/>
      <c r="D697" s="182"/>
      <c r="E697" s="182"/>
      <c r="F697" s="182"/>
      <c r="G697" s="182"/>
      <c r="H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  <c r="Z697" s="182"/>
      <c r="AA697" s="182"/>
    </row>
    <row r="698" spans="1:27" ht="12.75" customHeight="1">
      <c r="A698" s="182"/>
      <c r="B698" s="182"/>
      <c r="C698" s="182"/>
      <c r="D698" s="182"/>
      <c r="E698" s="182"/>
      <c r="F698" s="182"/>
      <c r="G698" s="182"/>
      <c r="H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  <c r="Z698" s="182"/>
      <c r="AA698" s="182"/>
    </row>
    <row r="699" spans="1:27" ht="12.75" customHeight="1">
      <c r="A699" s="182"/>
      <c r="B699" s="182"/>
      <c r="C699" s="182"/>
      <c r="D699" s="182"/>
      <c r="E699" s="182"/>
      <c r="F699" s="182"/>
      <c r="G699" s="182"/>
      <c r="H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  <c r="Z699" s="182"/>
      <c r="AA699" s="182"/>
    </row>
    <row r="700" spans="1:27" ht="12.75" customHeight="1">
      <c r="A700" s="182"/>
      <c r="B700" s="182"/>
      <c r="C700" s="182"/>
      <c r="D700" s="182"/>
      <c r="E700" s="182"/>
      <c r="F700" s="182"/>
      <c r="G700" s="182"/>
      <c r="H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  <c r="Z700" s="182"/>
      <c r="AA700" s="182"/>
    </row>
    <row r="701" spans="1:27" ht="12.75" customHeight="1">
      <c r="A701" s="182"/>
      <c r="B701" s="182"/>
      <c r="C701" s="182"/>
      <c r="D701" s="182"/>
      <c r="E701" s="182"/>
      <c r="F701" s="182"/>
      <c r="G701" s="182"/>
      <c r="H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  <c r="Z701" s="182"/>
      <c r="AA701" s="182"/>
    </row>
    <row r="702" spans="1:27" ht="12.75" customHeight="1">
      <c r="A702" s="182"/>
      <c r="B702" s="182"/>
      <c r="C702" s="182"/>
      <c r="D702" s="182"/>
      <c r="E702" s="182"/>
      <c r="F702" s="182"/>
      <c r="G702" s="182"/>
      <c r="H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  <c r="Z702" s="182"/>
      <c r="AA702" s="182"/>
    </row>
    <row r="703" spans="1:27" ht="12.75" customHeight="1">
      <c r="A703" s="182"/>
      <c r="B703" s="182"/>
      <c r="C703" s="182"/>
      <c r="D703" s="182"/>
      <c r="E703" s="182"/>
      <c r="F703" s="182"/>
      <c r="G703" s="182"/>
      <c r="H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  <c r="Z703" s="182"/>
      <c r="AA703" s="182"/>
    </row>
    <row r="704" spans="1:27" ht="12.75" customHeight="1">
      <c r="A704" s="182"/>
      <c r="B704" s="182"/>
      <c r="C704" s="182"/>
      <c r="D704" s="182"/>
      <c r="E704" s="182"/>
      <c r="F704" s="182"/>
      <c r="G704" s="182"/>
      <c r="H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  <c r="Z704" s="182"/>
      <c r="AA704" s="182"/>
    </row>
    <row r="705" spans="1:27" ht="12.75" customHeight="1">
      <c r="A705" s="182"/>
      <c r="B705" s="182"/>
      <c r="C705" s="182"/>
      <c r="D705" s="182"/>
      <c r="E705" s="182"/>
      <c r="F705" s="182"/>
      <c r="G705" s="182"/>
      <c r="H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  <c r="Z705" s="182"/>
      <c r="AA705" s="182"/>
    </row>
    <row r="706" spans="1:27" ht="12.75" customHeight="1">
      <c r="A706" s="182"/>
      <c r="B706" s="182"/>
      <c r="C706" s="182"/>
      <c r="D706" s="182"/>
      <c r="E706" s="182"/>
      <c r="F706" s="182"/>
      <c r="G706" s="182"/>
      <c r="H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  <c r="Z706" s="182"/>
      <c r="AA706" s="182"/>
    </row>
    <row r="707" spans="1:27" ht="12.75" customHeight="1">
      <c r="A707" s="182"/>
      <c r="B707" s="182"/>
      <c r="C707" s="182"/>
      <c r="D707" s="182"/>
      <c r="E707" s="182"/>
      <c r="F707" s="182"/>
      <c r="G707" s="182"/>
      <c r="H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  <c r="Z707" s="182"/>
      <c r="AA707" s="182"/>
    </row>
    <row r="708" spans="1:27" ht="12.75" customHeight="1">
      <c r="A708" s="182"/>
      <c r="B708" s="182"/>
      <c r="C708" s="182"/>
      <c r="D708" s="182"/>
      <c r="E708" s="182"/>
      <c r="F708" s="182"/>
      <c r="G708" s="182"/>
      <c r="H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  <c r="Z708" s="182"/>
      <c r="AA708" s="182"/>
    </row>
    <row r="709" spans="1:27" ht="12.75" customHeight="1">
      <c r="A709" s="182"/>
      <c r="B709" s="182"/>
      <c r="C709" s="182"/>
      <c r="D709" s="182"/>
      <c r="E709" s="182"/>
      <c r="F709" s="182"/>
      <c r="G709" s="182"/>
      <c r="H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  <c r="Z709" s="182"/>
      <c r="AA709" s="182"/>
    </row>
    <row r="710" spans="1:27" ht="12.75" customHeight="1">
      <c r="A710" s="182"/>
      <c r="B710" s="182"/>
      <c r="C710" s="182"/>
      <c r="D710" s="182"/>
      <c r="E710" s="182"/>
      <c r="F710" s="182"/>
      <c r="G710" s="182"/>
      <c r="H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  <c r="Z710" s="182"/>
      <c r="AA710" s="182"/>
    </row>
    <row r="711" spans="1:27" ht="12.75" customHeight="1">
      <c r="A711" s="182"/>
      <c r="B711" s="182"/>
      <c r="C711" s="182"/>
      <c r="D711" s="182"/>
      <c r="E711" s="182"/>
      <c r="F711" s="182"/>
      <c r="G711" s="182"/>
      <c r="H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  <c r="Z711" s="182"/>
      <c r="AA711" s="182"/>
    </row>
    <row r="712" spans="1:27" ht="12.75" customHeight="1">
      <c r="A712" s="182"/>
      <c r="B712" s="182"/>
      <c r="C712" s="182"/>
      <c r="D712" s="182"/>
      <c r="E712" s="182"/>
      <c r="F712" s="182"/>
      <c r="G712" s="182"/>
      <c r="H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  <c r="Z712" s="182"/>
      <c r="AA712" s="182"/>
    </row>
    <row r="713" spans="1:27" ht="12.75" customHeight="1">
      <c r="A713" s="182"/>
      <c r="B713" s="182"/>
      <c r="C713" s="182"/>
      <c r="D713" s="182"/>
      <c r="E713" s="182"/>
      <c r="F713" s="182"/>
      <c r="G713" s="182"/>
      <c r="H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  <c r="Z713" s="182"/>
      <c r="AA713" s="182"/>
    </row>
    <row r="714" spans="1:27" ht="12.75" customHeight="1">
      <c r="A714" s="182"/>
      <c r="B714" s="182"/>
      <c r="C714" s="182"/>
      <c r="D714" s="182"/>
      <c r="E714" s="182"/>
      <c r="F714" s="182"/>
      <c r="G714" s="182"/>
      <c r="H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  <c r="Z714" s="182"/>
      <c r="AA714" s="182"/>
    </row>
    <row r="715" spans="1:27" ht="12.75" customHeight="1">
      <c r="A715" s="182"/>
      <c r="B715" s="182"/>
      <c r="C715" s="182"/>
      <c r="D715" s="182"/>
      <c r="E715" s="182"/>
      <c r="F715" s="182"/>
      <c r="G715" s="182"/>
      <c r="H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  <c r="Z715" s="182"/>
      <c r="AA715" s="182"/>
    </row>
    <row r="716" spans="1:27" ht="12.75" customHeight="1">
      <c r="A716" s="182"/>
      <c r="B716" s="182"/>
      <c r="C716" s="182"/>
      <c r="D716" s="182"/>
      <c r="E716" s="182"/>
      <c r="F716" s="182"/>
      <c r="G716" s="182"/>
      <c r="H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  <c r="Z716" s="182"/>
      <c r="AA716" s="182"/>
    </row>
    <row r="717" spans="1:27" ht="12.75" customHeight="1">
      <c r="A717" s="182"/>
      <c r="B717" s="182"/>
      <c r="C717" s="182"/>
      <c r="D717" s="182"/>
      <c r="E717" s="182"/>
      <c r="F717" s="182"/>
      <c r="G717" s="182"/>
      <c r="H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  <c r="Z717" s="182"/>
      <c r="AA717" s="182"/>
    </row>
    <row r="718" spans="1:27" ht="12.75" customHeight="1">
      <c r="A718" s="182"/>
      <c r="B718" s="182"/>
      <c r="C718" s="182"/>
      <c r="D718" s="182"/>
      <c r="E718" s="182"/>
      <c r="F718" s="182"/>
      <c r="G718" s="182"/>
      <c r="H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  <c r="Z718" s="182"/>
      <c r="AA718" s="182"/>
    </row>
    <row r="719" spans="1:27" ht="12.75" customHeight="1">
      <c r="A719" s="182"/>
      <c r="B719" s="182"/>
      <c r="C719" s="182"/>
      <c r="D719" s="182"/>
      <c r="E719" s="182"/>
      <c r="F719" s="182"/>
      <c r="G719" s="182"/>
      <c r="H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  <c r="Z719" s="182"/>
      <c r="AA719" s="182"/>
    </row>
    <row r="720" spans="1:27" ht="12.75" customHeight="1">
      <c r="A720" s="182"/>
      <c r="B720" s="182"/>
      <c r="C720" s="182"/>
      <c r="D720" s="182"/>
      <c r="E720" s="182"/>
      <c r="F720" s="182"/>
      <c r="G720" s="182"/>
      <c r="H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  <c r="Z720" s="182"/>
      <c r="AA720" s="182"/>
    </row>
    <row r="721" spans="1:27" ht="12.75" customHeight="1">
      <c r="A721" s="182"/>
      <c r="B721" s="182"/>
      <c r="C721" s="182"/>
      <c r="D721" s="182"/>
      <c r="E721" s="182"/>
      <c r="F721" s="182"/>
      <c r="G721" s="182"/>
      <c r="H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  <c r="Z721" s="182"/>
      <c r="AA721" s="182"/>
    </row>
    <row r="722" spans="1:27" ht="12.75" customHeight="1">
      <c r="A722" s="182"/>
      <c r="B722" s="182"/>
      <c r="C722" s="182"/>
      <c r="D722" s="182"/>
      <c r="E722" s="182"/>
      <c r="F722" s="182"/>
      <c r="G722" s="182"/>
      <c r="H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  <c r="Z722" s="182"/>
      <c r="AA722" s="182"/>
    </row>
    <row r="723" spans="1:27" ht="12.75" customHeight="1">
      <c r="A723" s="182"/>
      <c r="B723" s="182"/>
      <c r="C723" s="182"/>
      <c r="D723" s="182"/>
      <c r="E723" s="182"/>
      <c r="F723" s="182"/>
      <c r="G723" s="182"/>
      <c r="H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  <c r="Z723" s="182"/>
      <c r="AA723" s="182"/>
    </row>
    <row r="724" spans="1:27" ht="12.75" customHeight="1">
      <c r="A724" s="182"/>
      <c r="B724" s="182"/>
      <c r="C724" s="182"/>
      <c r="D724" s="182"/>
      <c r="E724" s="182"/>
      <c r="F724" s="182"/>
      <c r="G724" s="182"/>
      <c r="H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  <c r="Z724" s="182"/>
      <c r="AA724" s="182"/>
    </row>
    <row r="725" spans="1:27" ht="12.75" customHeight="1">
      <c r="A725" s="182"/>
      <c r="B725" s="182"/>
      <c r="C725" s="182"/>
      <c r="D725" s="182"/>
      <c r="E725" s="182"/>
      <c r="F725" s="182"/>
      <c r="G725" s="182"/>
      <c r="H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  <c r="Z725" s="182"/>
      <c r="AA725" s="182"/>
    </row>
    <row r="726" spans="1:27" ht="12.75" customHeight="1">
      <c r="A726" s="182"/>
      <c r="B726" s="182"/>
      <c r="C726" s="182"/>
      <c r="D726" s="182"/>
      <c r="E726" s="182"/>
      <c r="F726" s="182"/>
      <c r="G726" s="182"/>
      <c r="H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  <c r="Z726" s="182"/>
      <c r="AA726" s="182"/>
    </row>
    <row r="727" spans="1:27" ht="12.75" customHeight="1">
      <c r="A727" s="182"/>
      <c r="B727" s="182"/>
      <c r="C727" s="182"/>
      <c r="D727" s="182"/>
      <c r="E727" s="182"/>
      <c r="F727" s="182"/>
      <c r="G727" s="182"/>
      <c r="H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  <c r="Z727" s="182"/>
      <c r="AA727" s="182"/>
    </row>
    <row r="728" spans="1:27" ht="12.75" customHeight="1">
      <c r="A728" s="182"/>
      <c r="B728" s="182"/>
      <c r="C728" s="182"/>
      <c r="D728" s="182"/>
      <c r="E728" s="182"/>
      <c r="F728" s="182"/>
      <c r="G728" s="182"/>
      <c r="H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  <c r="Z728" s="182"/>
      <c r="AA728" s="182"/>
    </row>
    <row r="729" spans="1:27" ht="12.75" customHeight="1">
      <c r="A729" s="182"/>
      <c r="B729" s="182"/>
      <c r="C729" s="182"/>
      <c r="D729" s="182"/>
      <c r="E729" s="182"/>
      <c r="F729" s="182"/>
      <c r="G729" s="182"/>
      <c r="H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  <c r="Z729" s="182"/>
      <c r="AA729" s="182"/>
    </row>
    <row r="730" spans="1:27" ht="12.75" customHeight="1">
      <c r="A730" s="182"/>
      <c r="B730" s="182"/>
      <c r="C730" s="182"/>
      <c r="D730" s="182"/>
      <c r="E730" s="182"/>
      <c r="F730" s="182"/>
      <c r="G730" s="182"/>
      <c r="H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  <c r="Z730" s="182"/>
      <c r="AA730" s="182"/>
    </row>
    <row r="731" spans="1:27" ht="12.75" customHeight="1">
      <c r="A731" s="182"/>
      <c r="B731" s="182"/>
      <c r="C731" s="182"/>
      <c r="D731" s="182"/>
      <c r="E731" s="182"/>
      <c r="F731" s="182"/>
      <c r="G731" s="182"/>
      <c r="H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  <c r="Z731" s="182"/>
      <c r="AA731" s="182"/>
    </row>
    <row r="732" spans="1:27" ht="12.75" customHeight="1">
      <c r="A732" s="182"/>
      <c r="B732" s="182"/>
      <c r="C732" s="182"/>
      <c r="D732" s="182"/>
      <c r="E732" s="182"/>
      <c r="F732" s="182"/>
      <c r="G732" s="182"/>
      <c r="H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  <c r="Z732" s="182"/>
      <c r="AA732" s="182"/>
    </row>
    <row r="733" spans="1:27" ht="12.75" customHeight="1">
      <c r="A733" s="182"/>
      <c r="B733" s="182"/>
      <c r="C733" s="182"/>
      <c r="D733" s="182"/>
      <c r="E733" s="182"/>
      <c r="F733" s="182"/>
      <c r="G733" s="182"/>
      <c r="H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  <c r="Z733" s="182"/>
      <c r="AA733" s="182"/>
    </row>
    <row r="734" spans="1:27" ht="12.75" customHeight="1">
      <c r="A734" s="182"/>
      <c r="B734" s="182"/>
      <c r="C734" s="182"/>
      <c r="D734" s="182"/>
      <c r="E734" s="182"/>
      <c r="F734" s="182"/>
      <c r="G734" s="182"/>
      <c r="H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  <c r="Z734" s="182"/>
      <c r="AA734" s="182"/>
    </row>
    <row r="735" spans="1:27" ht="12.75" customHeight="1">
      <c r="A735" s="182"/>
      <c r="B735" s="182"/>
      <c r="C735" s="182"/>
      <c r="D735" s="182"/>
      <c r="E735" s="182"/>
      <c r="F735" s="182"/>
      <c r="G735" s="182"/>
      <c r="H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  <c r="Z735" s="182"/>
      <c r="AA735" s="182"/>
    </row>
    <row r="736" spans="1:27" ht="12.75" customHeight="1">
      <c r="A736" s="182"/>
      <c r="B736" s="182"/>
      <c r="C736" s="182"/>
      <c r="D736" s="182"/>
      <c r="E736" s="182"/>
      <c r="F736" s="182"/>
      <c r="G736" s="182"/>
      <c r="H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  <c r="Z736" s="182"/>
      <c r="AA736" s="182"/>
    </row>
    <row r="737" spans="1:27" ht="12.75" customHeight="1">
      <c r="A737" s="182"/>
      <c r="B737" s="182"/>
      <c r="C737" s="182"/>
      <c r="D737" s="182"/>
      <c r="E737" s="182"/>
      <c r="F737" s="182"/>
      <c r="G737" s="182"/>
      <c r="H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  <c r="Z737" s="182"/>
      <c r="AA737" s="182"/>
    </row>
    <row r="738" spans="1:27" ht="12.75" customHeight="1">
      <c r="A738" s="182"/>
      <c r="B738" s="182"/>
      <c r="C738" s="182"/>
      <c r="D738" s="182"/>
      <c r="E738" s="182"/>
      <c r="F738" s="182"/>
      <c r="G738" s="182"/>
      <c r="H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  <c r="Z738" s="182"/>
      <c r="AA738" s="182"/>
    </row>
    <row r="739" spans="1:27" ht="12.75" customHeight="1">
      <c r="A739" s="182"/>
      <c r="B739" s="182"/>
      <c r="C739" s="182"/>
      <c r="D739" s="182"/>
      <c r="E739" s="182"/>
      <c r="F739" s="182"/>
      <c r="G739" s="182"/>
      <c r="H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  <c r="Z739" s="182"/>
      <c r="AA739" s="182"/>
    </row>
    <row r="740" spans="1:27" ht="12.75" customHeight="1">
      <c r="A740" s="182"/>
      <c r="B740" s="182"/>
      <c r="C740" s="182"/>
      <c r="D740" s="182"/>
      <c r="E740" s="182"/>
      <c r="F740" s="182"/>
      <c r="G740" s="182"/>
      <c r="H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  <c r="Z740" s="182"/>
      <c r="AA740" s="182"/>
    </row>
    <row r="741" spans="1:27" ht="12.75" customHeight="1">
      <c r="A741" s="182"/>
      <c r="B741" s="182"/>
      <c r="C741" s="182"/>
      <c r="D741" s="182"/>
      <c r="E741" s="182"/>
      <c r="F741" s="182"/>
      <c r="G741" s="182"/>
      <c r="H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  <c r="Z741" s="182"/>
      <c r="AA741" s="182"/>
    </row>
    <row r="742" spans="1:27" ht="12.75" customHeight="1">
      <c r="A742" s="182"/>
      <c r="B742" s="182"/>
      <c r="C742" s="182"/>
      <c r="D742" s="182"/>
      <c r="E742" s="182"/>
      <c r="F742" s="182"/>
      <c r="G742" s="182"/>
      <c r="H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  <c r="Z742" s="182"/>
      <c r="AA742" s="182"/>
    </row>
    <row r="743" spans="1:27" ht="12.75" customHeight="1">
      <c r="A743" s="182"/>
      <c r="B743" s="182"/>
      <c r="C743" s="182"/>
      <c r="D743" s="182"/>
      <c r="E743" s="182"/>
      <c r="F743" s="182"/>
      <c r="G743" s="182"/>
      <c r="H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  <c r="Z743" s="182"/>
      <c r="AA743" s="182"/>
    </row>
    <row r="744" spans="1:27" ht="12.75" customHeight="1">
      <c r="A744" s="182"/>
      <c r="B744" s="182"/>
      <c r="C744" s="182"/>
      <c r="D744" s="182"/>
      <c r="E744" s="182"/>
      <c r="F744" s="182"/>
      <c r="G744" s="182"/>
      <c r="H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  <c r="Z744" s="182"/>
      <c r="AA744" s="182"/>
    </row>
    <row r="745" spans="1:27" ht="12.75" customHeight="1">
      <c r="A745" s="182"/>
      <c r="B745" s="182"/>
      <c r="C745" s="182"/>
      <c r="D745" s="182"/>
      <c r="E745" s="182"/>
      <c r="F745" s="182"/>
      <c r="G745" s="182"/>
      <c r="H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  <c r="Z745" s="182"/>
      <c r="AA745" s="182"/>
    </row>
    <row r="746" spans="1:27" ht="12.75" customHeight="1">
      <c r="A746" s="182"/>
      <c r="B746" s="182"/>
      <c r="C746" s="182"/>
      <c r="D746" s="182"/>
      <c r="E746" s="182"/>
      <c r="F746" s="182"/>
      <c r="G746" s="182"/>
      <c r="H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  <c r="Z746" s="182"/>
      <c r="AA746" s="182"/>
    </row>
    <row r="747" spans="1:27" ht="12.75" customHeight="1">
      <c r="A747" s="182"/>
      <c r="B747" s="182"/>
      <c r="C747" s="182"/>
      <c r="D747" s="182"/>
      <c r="E747" s="182"/>
      <c r="F747" s="182"/>
      <c r="G747" s="182"/>
      <c r="H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  <c r="Z747" s="182"/>
      <c r="AA747" s="182"/>
    </row>
    <row r="748" spans="1:27" ht="12.75" customHeight="1">
      <c r="A748" s="182"/>
      <c r="B748" s="182"/>
      <c r="C748" s="182"/>
      <c r="D748" s="182"/>
      <c r="E748" s="182"/>
      <c r="F748" s="182"/>
      <c r="G748" s="182"/>
      <c r="H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  <c r="Z748" s="182"/>
      <c r="AA748" s="182"/>
    </row>
    <row r="749" spans="1:27" ht="12.75" customHeight="1">
      <c r="A749" s="182"/>
      <c r="B749" s="182"/>
      <c r="C749" s="182"/>
      <c r="D749" s="182"/>
      <c r="E749" s="182"/>
      <c r="F749" s="182"/>
      <c r="G749" s="182"/>
      <c r="H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  <c r="Z749" s="182"/>
      <c r="AA749" s="182"/>
    </row>
    <row r="750" spans="1:27" ht="12.75" customHeight="1">
      <c r="A750" s="182"/>
      <c r="B750" s="182"/>
      <c r="C750" s="182"/>
      <c r="D750" s="182"/>
      <c r="E750" s="182"/>
      <c r="F750" s="182"/>
      <c r="G750" s="182"/>
      <c r="H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  <c r="Z750" s="182"/>
      <c r="AA750" s="182"/>
    </row>
    <row r="751" spans="1:27" ht="12.75" customHeight="1">
      <c r="A751" s="182"/>
      <c r="B751" s="182"/>
      <c r="C751" s="182"/>
      <c r="D751" s="182"/>
      <c r="E751" s="182"/>
      <c r="F751" s="182"/>
      <c r="G751" s="182"/>
      <c r="H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  <c r="Z751" s="182"/>
      <c r="AA751" s="182"/>
    </row>
    <row r="752" spans="1:27" ht="12.75" customHeight="1">
      <c r="A752" s="182"/>
      <c r="B752" s="182"/>
      <c r="C752" s="182"/>
      <c r="D752" s="182"/>
      <c r="E752" s="182"/>
      <c r="F752" s="182"/>
      <c r="G752" s="182"/>
      <c r="H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  <c r="Z752" s="182"/>
      <c r="AA752" s="182"/>
    </row>
    <row r="753" spans="1:27" ht="12.75" customHeight="1">
      <c r="A753" s="182"/>
      <c r="B753" s="182"/>
      <c r="C753" s="182"/>
      <c r="D753" s="182"/>
      <c r="E753" s="182"/>
      <c r="F753" s="182"/>
      <c r="G753" s="182"/>
      <c r="H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  <c r="Z753" s="182"/>
      <c r="AA753" s="182"/>
    </row>
    <row r="754" spans="1:27" ht="12.75" customHeight="1">
      <c r="A754" s="182"/>
      <c r="B754" s="182"/>
      <c r="C754" s="182"/>
      <c r="D754" s="182"/>
      <c r="E754" s="182"/>
      <c r="F754" s="182"/>
      <c r="G754" s="182"/>
      <c r="H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  <c r="Z754" s="182"/>
      <c r="AA754" s="182"/>
    </row>
    <row r="755" spans="1:27" ht="12.75" customHeight="1">
      <c r="A755" s="182"/>
      <c r="B755" s="182"/>
      <c r="C755" s="182"/>
      <c r="D755" s="182"/>
      <c r="E755" s="182"/>
      <c r="F755" s="182"/>
      <c r="G755" s="182"/>
      <c r="H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  <c r="Z755" s="182"/>
      <c r="AA755" s="182"/>
    </row>
    <row r="756" spans="1:27" ht="12.75" customHeight="1">
      <c r="A756" s="182"/>
      <c r="B756" s="182"/>
      <c r="C756" s="182"/>
      <c r="D756" s="182"/>
      <c r="E756" s="182"/>
      <c r="F756" s="182"/>
      <c r="G756" s="182"/>
      <c r="H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  <c r="Z756" s="182"/>
      <c r="AA756" s="182"/>
    </row>
    <row r="757" spans="1:27" ht="12.75" customHeight="1">
      <c r="A757" s="182"/>
      <c r="B757" s="182"/>
      <c r="C757" s="182"/>
      <c r="D757" s="182"/>
      <c r="E757" s="182"/>
      <c r="F757" s="182"/>
      <c r="G757" s="182"/>
      <c r="H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  <c r="Z757" s="182"/>
      <c r="AA757" s="182"/>
    </row>
    <row r="758" spans="1:27" ht="12.75" customHeight="1">
      <c r="A758" s="182"/>
      <c r="B758" s="182"/>
      <c r="C758" s="182"/>
      <c r="D758" s="182"/>
      <c r="E758" s="182"/>
      <c r="F758" s="182"/>
      <c r="G758" s="182"/>
      <c r="H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  <c r="Z758" s="182"/>
      <c r="AA758" s="182"/>
    </row>
    <row r="759" spans="1:27" ht="12.75" customHeight="1">
      <c r="A759" s="182"/>
      <c r="B759" s="182"/>
      <c r="C759" s="182"/>
      <c r="D759" s="182"/>
      <c r="E759" s="182"/>
      <c r="F759" s="182"/>
      <c r="G759" s="182"/>
      <c r="H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  <c r="Z759" s="182"/>
      <c r="AA759" s="182"/>
    </row>
    <row r="760" spans="1:27" ht="12.75" customHeight="1">
      <c r="A760" s="182"/>
      <c r="B760" s="182"/>
      <c r="C760" s="182"/>
      <c r="D760" s="182"/>
      <c r="E760" s="182"/>
      <c r="F760" s="182"/>
      <c r="G760" s="182"/>
      <c r="H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  <c r="Z760" s="182"/>
      <c r="AA760" s="182"/>
    </row>
    <row r="761" spans="1:27" ht="12.75" customHeight="1">
      <c r="A761" s="182"/>
      <c r="B761" s="182"/>
      <c r="C761" s="182"/>
      <c r="D761" s="182"/>
      <c r="E761" s="182"/>
      <c r="F761" s="182"/>
      <c r="G761" s="182"/>
      <c r="H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  <c r="Z761" s="182"/>
      <c r="AA761" s="182"/>
    </row>
    <row r="762" spans="1:27" ht="12.75" customHeight="1">
      <c r="A762" s="182"/>
      <c r="B762" s="182"/>
      <c r="C762" s="182"/>
      <c r="D762" s="182"/>
      <c r="E762" s="182"/>
      <c r="F762" s="182"/>
      <c r="G762" s="182"/>
      <c r="H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  <c r="Z762" s="182"/>
      <c r="AA762" s="182"/>
    </row>
    <row r="763" spans="1:27" ht="12.75" customHeight="1">
      <c r="A763" s="182"/>
      <c r="B763" s="182"/>
      <c r="C763" s="182"/>
      <c r="D763" s="182"/>
      <c r="E763" s="182"/>
      <c r="F763" s="182"/>
      <c r="G763" s="182"/>
      <c r="H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  <c r="Z763" s="182"/>
      <c r="AA763" s="182"/>
    </row>
    <row r="764" spans="1:27" ht="12.75" customHeight="1">
      <c r="A764" s="182"/>
      <c r="B764" s="182"/>
      <c r="C764" s="182"/>
      <c r="D764" s="182"/>
      <c r="E764" s="182"/>
      <c r="F764" s="182"/>
      <c r="G764" s="182"/>
      <c r="H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  <c r="Z764" s="182"/>
      <c r="AA764" s="182"/>
    </row>
    <row r="765" spans="1:27" ht="12.75" customHeight="1">
      <c r="A765" s="182"/>
      <c r="B765" s="182"/>
      <c r="C765" s="182"/>
      <c r="D765" s="182"/>
      <c r="E765" s="182"/>
      <c r="F765" s="182"/>
      <c r="G765" s="182"/>
      <c r="H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  <c r="Z765" s="182"/>
      <c r="AA765" s="182"/>
    </row>
    <row r="766" spans="1:27" ht="12.75" customHeight="1">
      <c r="A766" s="182"/>
      <c r="B766" s="182"/>
      <c r="C766" s="182"/>
      <c r="D766" s="182"/>
      <c r="E766" s="182"/>
      <c r="F766" s="182"/>
      <c r="G766" s="182"/>
      <c r="H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  <c r="Z766" s="182"/>
      <c r="AA766" s="182"/>
    </row>
    <row r="767" spans="1:27" ht="12.75" customHeight="1">
      <c r="A767" s="182"/>
      <c r="B767" s="182"/>
      <c r="C767" s="182"/>
      <c r="D767" s="182"/>
      <c r="E767" s="182"/>
      <c r="F767" s="182"/>
      <c r="G767" s="182"/>
      <c r="H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  <c r="Z767" s="182"/>
      <c r="AA767" s="182"/>
    </row>
    <row r="768" spans="1:27" ht="12.75" customHeight="1">
      <c r="A768" s="182"/>
      <c r="B768" s="182"/>
      <c r="C768" s="182"/>
      <c r="D768" s="182"/>
      <c r="E768" s="182"/>
      <c r="F768" s="182"/>
      <c r="G768" s="182"/>
      <c r="H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  <c r="Z768" s="182"/>
      <c r="AA768" s="182"/>
    </row>
    <row r="769" spans="1:27" ht="12.75" customHeight="1">
      <c r="A769" s="182"/>
      <c r="B769" s="182"/>
      <c r="C769" s="182"/>
      <c r="D769" s="182"/>
      <c r="E769" s="182"/>
      <c r="F769" s="182"/>
      <c r="G769" s="182"/>
      <c r="H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  <c r="Z769" s="182"/>
      <c r="AA769" s="182"/>
    </row>
    <row r="770" spans="1:27" ht="12.75" customHeight="1">
      <c r="A770" s="182"/>
      <c r="B770" s="182"/>
      <c r="C770" s="182"/>
      <c r="D770" s="182"/>
      <c r="E770" s="182"/>
      <c r="F770" s="182"/>
      <c r="G770" s="182"/>
      <c r="H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  <c r="Z770" s="182"/>
      <c r="AA770" s="182"/>
    </row>
    <row r="771" spans="1:27" ht="12.75" customHeight="1">
      <c r="A771" s="182"/>
      <c r="B771" s="182"/>
      <c r="C771" s="182"/>
      <c r="D771" s="182"/>
      <c r="E771" s="182"/>
      <c r="F771" s="182"/>
      <c r="G771" s="182"/>
      <c r="H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  <c r="Z771" s="182"/>
      <c r="AA771" s="182"/>
    </row>
    <row r="772" spans="1:27" ht="12.75" customHeight="1">
      <c r="A772" s="182"/>
      <c r="B772" s="182"/>
      <c r="C772" s="182"/>
      <c r="D772" s="182"/>
      <c r="E772" s="182"/>
      <c r="F772" s="182"/>
      <c r="G772" s="182"/>
      <c r="H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  <c r="Z772" s="182"/>
      <c r="AA772" s="182"/>
    </row>
    <row r="773" spans="1:27" ht="12.75" customHeight="1">
      <c r="A773" s="182"/>
      <c r="B773" s="182"/>
      <c r="C773" s="182"/>
      <c r="D773" s="182"/>
      <c r="E773" s="182"/>
      <c r="F773" s="182"/>
      <c r="G773" s="182"/>
      <c r="H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  <c r="Z773" s="182"/>
      <c r="AA773" s="182"/>
    </row>
    <row r="774" spans="1:27" ht="12.75" customHeight="1">
      <c r="A774" s="182"/>
      <c r="B774" s="182"/>
      <c r="C774" s="182"/>
      <c r="D774" s="182"/>
      <c r="E774" s="182"/>
      <c r="F774" s="182"/>
      <c r="G774" s="182"/>
      <c r="H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  <c r="Z774" s="182"/>
      <c r="AA774" s="182"/>
    </row>
    <row r="775" spans="1:27" ht="12.75" customHeight="1">
      <c r="A775" s="182"/>
      <c r="B775" s="182"/>
      <c r="C775" s="182"/>
      <c r="D775" s="182"/>
      <c r="E775" s="182"/>
      <c r="F775" s="182"/>
      <c r="G775" s="182"/>
      <c r="H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  <c r="Z775" s="182"/>
      <c r="AA775" s="182"/>
    </row>
    <row r="776" spans="1:27" ht="12.75" customHeight="1">
      <c r="A776" s="182"/>
      <c r="B776" s="182"/>
      <c r="C776" s="182"/>
      <c r="D776" s="182"/>
      <c r="E776" s="182"/>
      <c r="F776" s="182"/>
      <c r="G776" s="182"/>
      <c r="H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  <c r="Z776" s="182"/>
      <c r="AA776" s="182"/>
    </row>
    <row r="777" spans="1:27" ht="12.75" customHeight="1">
      <c r="A777" s="182"/>
      <c r="B777" s="182"/>
      <c r="C777" s="182"/>
      <c r="D777" s="182"/>
      <c r="E777" s="182"/>
      <c r="F777" s="182"/>
      <c r="G777" s="182"/>
      <c r="H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  <c r="Z777" s="182"/>
      <c r="AA777" s="182"/>
    </row>
    <row r="778" spans="1:27" ht="12.75" customHeight="1">
      <c r="A778" s="182"/>
      <c r="B778" s="182"/>
      <c r="C778" s="182"/>
      <c r="D778" s="182"/>
      <c r="E778" s="182"/>
      <c r="F778" s="182"/>
      <c r="G778" s="182"/>
      <c r="H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  <c r="Z778" s="182"/>
      <c r="AA778" s="182"/>
    </row>
    <row r="779" spans="1:27" ht="12.75" customHeight="1">
      <c r="A779" s="182"/>
      <c r="B779" s="182"/>
      <c r="C779" s="182"/>
      <c r="D779" s="182"/>
      <c r="E779" s="182"/>
      <c r="F779" s="182"/>
      <c r="G779" s="182"/>
      <c r="H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  <c r="Z779" s="182"/>
      <c r="AA779" s="182"/>
    </row>
    <row r="780" spans="1:27" ht="12.75" customHeight="1">
      <c r="A780" s="182"/>
      <c r="B780" s="182"/>
      <c r="C780" s="182"/>
      <c r="D780" s="182"/>
      <c r="E780" s="182"/>
      <c r="F780" s="182"/>
      <c r="G780" s="182"/>
      <c r="H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  <c r="Z780" s="182"/>
      <c r="AA780" s="182"/>
    </row>
    <row r="781" spans="1:27" ht="12.75" customHeight="1">
      <c r="A781" s="182"/>
      <c r="B781" s="182"/>
      <c r="C781" s="182"/>
      <c r="D781" s="182"/>
      <c r="E781" s="182"/>
      <c r="F781" s="182"/>
      <c r="G781" s="182"/>
      <c r="H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  <c r="Z781" s="182"/>
      <c r="AA781" s="182"/>
    </row>
    <row r="782" spans="1:27" ht="12.75" customHeight="1">
      <c r="A782" s="182"/>
      <c r="B782" s="182"/>
      <c r="C782" s="182"/>
      <c r="D782" s="182"/>
      <c r="E782" s="182"/>
      <c r="F782" s="182"/>
      <c r="G782" s="182"/>
      <c r="H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  <c r="Z782" s="182"/>
      <c r="AA782" s="182"/>
    </row>
    <row r="783" spans="1:27" ht="12.75" customHeight="1">
      <c r="A783" s="182"/>
      <c r="B783" s="182"/>
      <c r="C783" s="182"/>
      <c r="D783" s="182"/>
      <c r="E783" s="182"/>
      <c r="F783" s="182"/>
      <c r="G783" s="182"/>
      <c r="H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  <c r="Z783" s="182"/>
      <c r="AA783" s="182"/>
    </row>
    <row r="784" spans="1:27" ht="12.75" customHeight="1">
      <c r="A784" s="182"/>
      <c r="B784" s="182"/>
      <c r="C784" s="182"/>
      <c r="D784" s="182"/>
      <c r="E784" s="182"/>
      <c r="F784" s="182"/>
      <c r="G784" s="182"/>
      <c r="H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  <c r="Z784" s="182"/>
      <c r="AA784" s="182"/>
    </row>
    <row r="785" spans="1:27" ht="12.75" customHeight="1">
      <c r="A785" s="182"/>
      <c r="B785" s="182"/>
      <c r="C785" s="182"/>
      <c r="D785" s="182"/>
      <c r="E785" s="182"/>
      <c r="F785" s="182"/>
      <c r="G785" s="182"/>
      <c r="H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  <c r="Z785" s="182"/>
      <c r="AA785" s="182"/>
    </row>
    <row r="786" spans="1:27" ht="12.75" customHeight="1">
      <c r="A786" s="182"/>
      <c r="B786" s="182"/>
      <c r="C786" s="182"/>
      <c r="D786" s="182"/>
      <c r="E786" s="182"/>
      <c r="F786" s="182"/>
      <c r="G786" s="182"/>
      <c r="H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  <c r="Z786" s="182"/>
      <c r="AA786" s="182"/>
    </row>
    <row r="787" spans="1:27" ht="12.75" customHeight="1">
      <c r="A787" s="182"/>
      <c r="B787" s="182"/>
      <c r="C787" s="182"/>
      <c r="D787" s="182"/>
      <c r="E787" s="182"/>
      <c r="F787" s="182"/>
      <c r="G787" s="182"/>
      <c r="H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  <c r="Z787" s="182"/>
      <c r="AA787" s="182"/>
    </row>
    <row r="788" spans="1:27" ht="12.75" customHeight="1">
      <c r="A788" s="182"/>
      <c r="B788" s="182"/>
      <c r="C788" s="182"/>
      <c r="D788" s="182"/>
      <c r="E788" s="182"/>
      <c r="F788" s="182"/>
      <c r="G788" s="182"/>
      <c r="H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  <c r="Z788" s="182"/>
      <c r="AA788" s="182"/>
    </row>
    <row r="789" spans="1:27" ht="12.75" customHeight="1">
      <c r="A789" s="182"/>
      <c r="B789" s="182"/>
      <c r="C789" s="182"/>
      <c r="D789" s="182"/>
      <c r="E789" s="182"/>
      <c r="F789" s="182"/>
      <c r="G789" s="182"/>
      <c r="H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  <c r="Z789" s="182"/>
      <c r="AA789" s="182"/>
    </row>
    <row r="790" spans="1:27" ht="12.75" customHeight="1">
      <c r="A790" s="182"/>
      <c r="B790" s="182"/>
      <c r="C790" s="182"/>
      <c r="D790" s="182"/>
      <c r="E790" s="182"/>
      <c r="F790" s="182"/>
      <c r="G790" s="182"/>
      <c r="H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  <c r="Z790" s="182"/>
      <c r="AA790" s="182"/>
    </row>
    <row r="791" spans="1:27" ht="12.75" customHeight="1">
      <c r="A791" s="182"/>
      <c r="B791" s="182"/>
      <c r="C791" s="182"/>
      <c r="D791" s="182"/>
      <c r="E791" s="182"/>
      <c r="F791" s="182"/>
      <c r="G791" s="182"/>
      <c r="H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  <c r="Z791" s="182"/>
      <c r="AA791" s="182"/>
    </row>
    <row r="792" spans="1:27" ht="12.75" customHeight="1">
      <c r="A792" s="182"/>
      <c r="B792" s="182"/>
      <c r="C792" s="182"/>
      <c r="D792" s="182"/>
      <c r="E792" s="182"/>
      <c r="F792" s="182"/>
      <c r="G792" s="182"/>
      <c r="H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  <c r="Z792" s="182"/>
      <c r="AA792" s="182"/>
    </row>
    <row r="793" spans="1:27" ht="12.75" customHeight="1">
      <c r="A793" s="182"/>
      <c r="B793" s="182"/>
      <c r="C793" s="182"/>
      <c r="D793" s="182"/>
      <c r="E793" s="182"/>
      <c r="F793" s="182"/>
      <c r="G793" s="182"/>
      <c r="H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  <c r="Z793" s="182"/>
      <c r="AA793" s="182"/>
    </row>
    <row r="794" spans="1:27" ht="12.75" customHeight="1">
      <c r="A794" s="182"/>
      <c r="B794" s="182"/>
      <c r="C794" s="182"/>
      <c r="D794" s="182"/>
      <c r="E794" s="182"/>
      <c r="F794" s="182"/>
      <c r="G794" s="182"/>
      <c r="H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  <c r="Z794" s="182"/>
      <c r="AA794" s="182"/>
    </row>
    <row r="795" spans="1:27" ht="12.75" customHeight="1">
      <c r="A795" s="182"/>
      <c r="B795" s="182"/>
      <c r="C795" s="182"/>
      <c r="D795" s="182"/>
      <c r="E795" s="182"/>
      <c r="F795" s="182"/>
      <c r="G795" s="182"/>
      <c r="H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  <c r="Z795" s="182"/>
      <c r="AA795" s="182"/>
    </row>
    <row r="796" spans="1:27" ht="12.75" customHeight="1">
      <c r="A796" s="182"/>
      <c r="B796" s="182"/>
      <c r="C796" s="182"/>
      <c r="D796" s="182"/>
      <c r="E796" s="182"/>
      <c r="F796" s="182"/>
      <c r="G796" s="182"/>
      <c r="H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  <c r="Z796" s="182"/>
      <c r="AA796" s="182"/>
    </row>
    <row r="797" spans="1:27" ht="12.75" customHeight="1">
      <c r="A797" s="182"/>
      <c r="B797" s="182"/>
      <c r="C797" s="182"/>
      <c r="D797" s="182"/>
      <c r="E797" s="182"/>
      <c r="F797" s="182"/>
      <c r="G797" s="182"/>
      <c r="H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  <c r="Z797" s="182"/>
      <c r="AA797" s="182"/>
    </row>
    <row r="798" spans="1:27" ht="12.75" customHeight="1">
      <c r="A798" s="182"/>
      <c r="B798" s="182"/>
      <c r="C798" s="182"/>
      <c r="D798" s="182"/>
      <c r="E798" s="182"/>
      <c r="F798" s="182"/>
      <c r="G798" s="182"/>
      <c r="H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  <c r="Z798" s="182"/>
      <c r="AA798" s="182"/>
    </row>
    <row r="799" spans="1:27" ht="12.75" customHeight="1">
      <c r="A799" s="182"/>
      <c r="B799" s="182"/>
      <c r="C799" s="182"/>
      <c r="D799" s="182"/>
      <c r="E799" s="182"/>
      <c r="F799" s="182"/>
      <c r="G799" s="182"/>
      <c r="H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  <c r="Z799" s="182"/>
      <c r="AA799" s="182"/>
    </row>
    <row r="800" spans="1:27" ht="12.75" customHeight="1">
      <c r="A800" s="182"/>
      <c r="B800" s="182"/>
      <c r="C800" s="182"/>
      <c r="D800" s="182"/>
      <c r="E800" s="182"/>
      <c r="F800" s="182"/>
      <c r="G800" s="182"/>
      <c r="H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  <c r="Z800" s="182"/>
      <c r="AA800" s="182"/>
    </row>
    <row r="801" spans="1:27" ht="12.75" customHeight="1">
      <c r="A801" s="182"/>
      <c r="B801" s="182"/>
      <c r="C801" s="182"/>
      <c r="D801" s="182"/>
      <c r="E801" s="182"/>
      <c r="F801" s="182"/>
      <c r="G801" s="182"/>
      <c r="H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  <c r="Z801" s="182"/>
      <c r="AA801" s="182"/>
    </row>
    <row r="802" spans="1:27" ht="12.75" customHeight="1">
      <c r="A802" s="182"/>
      <c r="B802" s="182"/>
      <c r="C802" s="182"/>
      <c r="D802" s="182"/>
      <c r="E802" s="182"/>
      <c r="F802" s="182"/>
      <c r="G802" s="182"/>
      <c r="H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  <c r="Z802" s="182"/>
      <c r="AA802" s="182"/>
    </row>
    <row r="803" spans="1:27" ht="12.75" customHeight="1">
      <c r="A803" s="182"/>
      <c r="B803" s="182"/>
      <c r="C803" s="182"/>
      <c r="D803" s="182"/>
      <c r="E803" s="182"/>
      <c r="F803" s="182"/>
      <c r="G803" s="182"/>
      <c r="H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  <c r="Z803" s="182"/>
      <c r="AA803" s="182"/>
    </row>
    <row r="804" spans="1:27" ht="12.75" customHeight="1">
      <c r="A804" s="182"/>
      <c r="B804" s="182"/>
      <c r="C804" s="182"/>
      <c r="D804" s="182"/>
      <c r="E804" s="182"/>
      <c r="F804" s="182"/>
      <c r="G804" s="182"/>
      <c r="H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  <c r="Z804" s="182"/>
      <c r="AA804" s="182"/>
    </row>
    <row r="805" spans="1:27" ht="12.75" customHeight="1">
      <c r="A805" s="182"/>
      <c r="B805" s="182"/>
      <c r="C805" s="182"/>
      <c r="D805" s="182"/>
      <c r="E805" s="182"/>
      <c r="F805" s="182"/>
      <c r="G805" s="182"/>
      <c r="H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  <c r="Z805" s="182"/>
      <c r="AA805" s="182"/>
    </row>
    <row r="806" spans="1:27" ht="12.75" customHeight="1">
      <c r="A806" s="182"/>
      <c r="B806" s="182"/>
      <c r="C806" s="182"/>
      <c r="D806" s="182"/>
      <c r="E806" s="182"/>
      <c r="F806" s="182"/>
      <c r="G806" s="182"/>
      <c r="H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  <c r="Z806" s="182"/>
      <c r="AA806" s="182"/>
    </row>
    <row r="807" spans="1:27" ht="12.75" customHeight="1">
      <c r="A807" s="182"/>
      <c r="B807" s="182"/>
      <c r="C807" s="182"/>
      <c r="D807" s="182"/>
      <c r="E807" s="182"/>
      <c r="F807" s="182"/>
      <c r="G807" s="182"/>
      <c r="H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  <c r="Z807" s="182"/>
      <c r="AA807" s="182"/>
    </row>
    <row r="808" spans="1:27" ht="12.75" customHeight="1">
      <c r="A808" s="182"/>
      <c r="B808" s="182"/>
      <c r="C808" s="182"/>
      <c r="D808" s="182"/>
      <c r="E808" s="182"/>
      <c r="F808" s="182"/>
      <c r="G808" s="182"/>
      <c r="H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  <c r="Z808" s="182"/>
      <c r="AA808" s="182"/>
    </row>
    <row r="809" spans="1:27" ht="12.75" customHeight="1">
      <c r="A809" s="182"/>
      <c r="B809" s="182"/>
      <c r="C809" s="182"/>
      <c r="D809" s="182"/>
      <c r="E809" s="182"/>
      <c r="F809" s="182"/>
      <c r="G809" s="182"/>
      <c r="H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  <c r="Z809" s="182"/>
      <c r="AA809" s="182"/>
    </row>
    <row r="810" spans="1:27" ht="12.75" customHeight="1">
      <c r="A810" s="182"/>
      <c r="B810" s="182"/>
      <c r="C810" s="182"/>
      <c r="D810" s="182"/>
      <c r="E810" s="182"/>
      <c r="F810" s="182"/>
      <c r="G810" s="182"/>
      <c r="H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  <c r="Z810" s="182"/>
      <c r="AA810" s="182"/>
    </row>
    <row r="811" spans="1:27" ht="12.75" customHeight="1">
      <c r="A811" s="182"/>
      <c r="B811" s="182"/>
      <c r="C811" s="182"/>
      <c r="D811" s="182"/>
      <c r="E811" s="182"/>
      <c r="F811" s="182"/>
      <c r="G811" s="182"/>
      <c r="H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  <c r="Z811" s="182"/>
      <c r="AA811" s="182"/>
    </row>
    <row r="812" spans="1:27" ht="12.75" customHeight="1">
      <c r="A812" s="182"/>
      <c r="B812" s="182"/>
      <c r="C812" s="182"/>
      <c r="D812" s="182"/>
      <c r="E812" s="182"/>
      <c r="F812" s="182"/>
      <c r="G812" s="182"/>
      <c r="H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  <c r="Z812" s="182"/>
      <c r="AA812" s="182"/>
    </row>
    <row r="813" spans="1:27" ht="12.75" customHeight="1">
      <c r="A813" s="182"/>
      <c r="B813" s="182"/>
      <c r="C813" s="182"/>
      <c r="D813" s="182"/>
      <c r="E813" s="182"/>
      <c r="F813" s="182"/>
      <c r="G813" s="182"/>
      <c r="H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  <c r="Z813" s="182"/>
      <c r="AA813" s="182"/>
    </row>
    <row r="814" spans="1:27" ht="12.75" customHeight="1">
      <c r="A814" s="182"/>
      <c r="B814" s="182"/>
      <c r="C814" s="182"/>
      <c r="D814" s="182"/>
      <c r="E814" s="182"/>
      <c r="F814" s="182"/>
      <c r="G814" s="182"/>
      <c r="H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  <c r="Z814" s="182"/>
      <c r="AA814" s="182"/>
    </row>
    <row r="815" spans="1:27" ht="12.75" customHeight="1">
      <c r="A815" s="182"/>
      <c r="B815" s="182"/>
      <c r="C815" s="182"/>
      <c r="D815" s="182"/>
      <c r="E815" s="182"/>
      <c r="F815" s="182"/>
      <c r="G815" s="182"/>
      <c r="H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  <c r="Z815" s="182"/>
      <c r="AA815" s="182"/>
    </row>
    <row r="816" spans="1:27" ht="12.75" customHeight="1">
      <c r="A816" s="182"/>
      <c r="B816" s="182"/>
      <c r="C816" s="182"/>
      <c r="D816" s="182"/>
      <c r="E816" s="182"/>
      <c r="F816" s="182"/>
      <c r="G816" s="182"/>
      <c r="H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  <c r="Z816" s="182"/>
      <c r="AA816" s="182"/>
    </row>
    <row r="817" spans="1:27" ht="12.75" customHeight="1">
      <c r="A817" s="182"/>
      <c r="B817" s="182"/>
      <c r="C817" s="182"/>
      <c r="D817" s="182"/>
      <c r="E817" s="182"/>
      <c r="F817" s="182"/>
      <c r="G817" s="182"/>
      <c r="H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  <c r="Z817" s="182"/>
      <c r="AA817" s="182"/>
    </row>
    <row r="818" spans="1:27" ht="12.75" customHeight="1">
      <c r="A818" s="182"/>
      <c r="B818" s="182"/>
      <c r="C818" s="182"/>
      <c r="D818" s="182"/>
      <c r="E818" s="182"/>
      <c r="F818" s="182"/>
      <c r="G818" s="182"/>
      <c r="H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  <c r="Z818" s="182"/>
      <c r="AA818" s="182"/>
    </row>
    <row r="819" spans="1:27" ht="12.75" customHeight="1">
      <c r="A819" s="182"/>
      <c r="B819" s="182"/>
      <c r="C819" s="182"/>
      <c r="D819" s="182"/>
      <c r="E819" s="182"/>
      <c r="F819" s="182"/>
      <c r="G819" s="182"/>
      <c r="H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  <c r="Z819" s="182"/>
      <c r="AA819" s="182"/>
    </row>
    <row r="820" spans="1:27" ht="12.75" customHeight="1">
      <c r="A820" s="182"/>
      <c r="B820" s="182"/>
      <c r="C820" s="182"/>
      <c r="D820" s="182"/>
      <c r="E820" s="182"/>
      <c r="F820" s="182"/>
      <c r="G820" s="182"/>
      <c r="H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  <c r="Z820" s="182"/>
      <c r="AA820" s="182"/>
    </row>
    <row r="821" spans="1:27" ht="12.75" customHeight="1">
      <c r="A821" s="182"/>
      <c r="B821" s="182"/>
      <c r="C821" s="182"/>
      <c r="D821" s="182"/>
      <c r="E821" s="182"/>
      <c r="F821" s="182"/>
      <c r="G821" s="182"/>
      <c r="H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  <c r="Z821" s="182"/>
      <c r="AA821" s="182"/>
    </row>
    <row r="822" spans="1:27" ht="12.75" customHeight="1">
      <c r="A822" s="182"/>
      <c r="B822" s="182"/>
      <c r="C822" s="182"/>
      <c r="D822" s="182"/>
      <c r="E822" s="182"/>
      <c r="F822" s="182"/>
      <c r="G822" s="182"/>
      <c r="H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  <c r="Z822" s="182"/>
      <c r="AA822" s="182"/>
    </row>
    <row r="823" spans="1:27" ht="12.75" customHeight="1">
      <c r="A823" s="182"/>
      <c r="B823" s="182"/>
      <c r="C823" s="182"/>
      <c r="D823" s="182"/>
      <c r="E823" s="182"/>
      <c r="F823" s="182"/>
      <c r="G823" s="182"/>
      <c r="H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  <c r="Z823" s="182"/>
      <c r="AA823" s="182"/>
    </row>
    <row r="824" spans="1:27" ht="12.75" customHeight="1">
      <c r="A824" s="182"/>
      <c r="B824" s="182"/>
      <c r="C824" s="182"/>
      <c r="D824" s="182"/>
      <c r="E824" s="182"/>
      <c r="F824" s="182"/>
      <c r="G824" s="182"/>
      <c r="H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  <c r="Z824" s="182"/>
      <c r="AA824" s="182"/>
    </row>
    <row r="825" spans="1:27" ht="12.75" customHeight="1">
      <c r="A825" s="182"/>
      <c r="B825" s="182"/>
      <c r="C825" s="182"/>
      <c r="D825" s="182"/>
      <c r="E825" s="182"/>
      <c r="F825" s="182"/>
      <c r="G825" s="182"/>
      <c r="H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  <c r="Z825" s="182"/>
      <c r="AA825" s="182"/>
    </row>
    <row r="826" spans="1:27" ht="12.75" customHeight="1">
      <c r="A826" s="182"/>
      <c r="B826" s="182"/>
      <c r="C826" s="182"/>
      <c r="D826" s="182"/>
      <c r="E826" s="182"/>
      <c r="F826" s="182"/>
      <c r="G826" s="182"/>
      <c r="H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  <c r="Z826" s="182"/>
      <c r="AA826" s="182"/>
    </row>
    <row r="827" spans="1:27" ht="12.75" customHeight="1">
      <c r="A827" s="182"/>
      <c r="B827" s="182"/>
      <c r="C827" s="182"/>
      <c r="D827" s="182"/>
      <c r="E827" s="182"/>
      <c r="F827" s="182"/>
      <c r="G827" s="182"/>
      <c r="H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  <c r="Z827" s="182"/>
      <c r="AA827" s="182"/>
    </row>
    <row r="828" spans="1:27" ht="12.75" customHeight="1">
      <c r="A828" s="182"/>
      <c r="B828" s="182"/>
      <c r="C828" s="182"/>
      <c r="D828" s="182"/>
      <c r="E828" s="182"/>
      <c r="F828" s="182"/>
      <c r="G828" s="182"/>
      <c r="H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  <c r="Z828" s="182"/>
      <c r="AA828" s="182"/>
    </row>
    <row r="829" spans="1:27" ht="12.75" customHeight="1">
      <c r="A829" s="182"/>
      <c r="B829" s="182"/>
      <c r="C829" s="182"/>
      <c r="D829" s="182"/>
      <c r="E829" s="182"/>
      <c r="F829" s="182"/>
      <c r="G829" s="182"/>
      <c r="H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  <c r="Z829" s="182"/>
      <c r="AA829" s="182"/>
    </row>
    <row r="830" spans="1:27" ht="12.75" customHeight="1">
      <c r="A830" s="182"/>
      <c r="B830" s="182"/>
      <c r="C830" s="182"/>
      <c r="D830" s="182"/>
      <c r="E830" s="182"/>
      <c r="F830" s="182"/>
      <c r="G830" s="182"/>
      <c r="H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  <c r="Z830" s="182"/>
      <c r="AA830" s="182"/>
    </row>
    <row r="831" spans="1:27" ht="12.75" customHeight="1">
      <c r="A831" s="182"/>
      <c r="B831" s="182"/>
      <c r="C831" s="182"/>
      <c r="D831" s="182"/>
      <c r="E831" s="182"/>
      <c r="F831" s="182"/>
      <c r="G831" s="182"/>
      <c r="H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  <c r="Z831" s="182"/>
      <c r="AA831" s="182"/>
    </row>
    <row r="832" spans="1:27" ht="12.75" customHeight="1">
      <c r="A832" s="182"/>
      <c r="B832" s="182"/>
      <c r="C832" s="182"/>
      <c r="D832" s="182"/>
      <c r="E832" s="182"/>
      <c r="F832" s="182"/>
      <c r="G832" s="182"/>
      <c r="H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  <c r="Z832" s="182"/>
      <c r="AA832" s="182"/>
    </row>
    <row r="833" spans="1:27" ht="12.75" customHeight="1">
      <c r="A833" s="182"/>
      <c r="B833" s="182"/>
      <c r="C833" s="182"/>
      <c r="D833" s="182"/>
      <c r="E833" s="182"/>
      <c r="F833" s="182"/>
      <c r="G833" s="182"/>
      <c r="H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  <c r="Z833" s="182"/>
      <c r="AA833" s="182"/>
    </row>
    <row r="834" spans="1:27" ht="12.75" customHeight="1">
      <c r="A834" s="182"/>
      <c r="B834" s="182"/>
      <c r="C834" s="182"/>
      <c r="D834" s="182"/>
      <c r="E834" s="182"/>
      <c r="F834" s="182"/>
      <c r="G834" s="182"/>
      <c r="H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  <c r="Z834" s="182"/>
      <c r="AA834" s="182"/>
    </row>
    <row r="835" spans="1:27" ht="12.75" customHeight="1">
      <c r="A835" s="182"/>
      <c r="B835" s="182"/>
      <c r="C835" s="182"/>
      <c r="D835" s="182"/>
      <c r="E835" s="182"/>
      <c r="F835" s="182"/>
      <c r="G835" s="182"/>
      <c r="H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  <c r="Z835" s="182"/>
      <c r="AA835" s="182"/>
    </row>
    <row r="836" spans="1:27" ht="12.75" customHeight="1">
      <c r="A836" s="182"/>
      <c r="B836" s="182"/>
      <c r="C836" s="182"/>
      <c r="D836" s="182"/>
      <c r="E836" s="182"/>
      <c r="F836" s="182"/>
      <c r="G836" s="182"/>
      <c r="H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  <c r="Z836" s="182"/>
      <c r="AA836" s="182"/>
    </row>
    <row r="837" spans="1:27" ht="12.75" customHeight="1">
      <c r="A837" s="182"/>
      <c r="B837" s="182"/>
      <c r="C837" s="182"/>
      <c r="D837" s="182"/>
      <c r="E837" s="182"/>
      <c r="F837" s="182"/>
      <c r="G837" s="182"/>
      <c r="H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  <c r="Z837" s="182"/>
      <c r="AA837" s="182"/>
    </row>
    <row r="838" spans="1:27" ht="12.75" customHeight="1">
      <c r="A838" s="182"/>
      <c r="B838" s="182"/>
      <c r="C838" s="182"/>
      <c r="D838" s="182"/>
      <c r="E838" s="182"/>
      <c r="F838" s="182"/>
      <c r="G838" s="182"/>
      <c r="H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  <c r="Z838" s="182"/>
      <c r="AA838" s="182"/>
    </row>
    <row r="839" spans="1:27" ht="12.75" customHeight="1">
      <c r="A839" s="182"/>
      <c r="B839" s="182"/>
      <c r="C839" s="182"/>
      <c r="D839" s="182"/>
      <c r="E839" s="182"/>
      <c r="F839" s="182"/>
      <c r="G839" s="182"/>
      <c r="H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  <c r="Z839" s="182"/>
      <c r="AA839" s="182"/>
    </row>
    <row r="840" spans="1:27" ht="12.75" customHeight="1">
      <c r="A840" s="182"/>
      <c r="B840" s="182"/>
      <c r="C840" s="182"/>
      <c r="D840" s="182"/>
      <c r="E840" s="182"/>
      <c r="F840" s="182"/>
      <c r="G840" s="182"/>
      <c r="H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  <c r="Z840" s="182"/>
      <c r="AA840" s="182"/>
    </row>
    <row r="841" spans="1:27" ht="12.75" customHeight="1">
      <c r="A841" s="182"/>
      <c r="B841" s="182"/>
      <c r="C841" s="182"/>
      <c r="D841" s="182"/>
      <c r="E841" s="182"/>
      <c r="F841" s="182"/>
      <c r="G841" s="182"/>
      <c r="H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  <c r="Z841" s="182"/>
      <c r="AA841" s="182"/>
    </row>
    <row r="842" spans="1:27" ht="12.75" customHeight="1">
      <c r="A842" s="182"/>
      <c r="B842" s="182"/>
      <c r="C842" s="182"/>
      <c r="D842" s="182"/>
      <c r="E842" s="182"/>
      <c r="F842" s="182"/>
      <c r="G842" s="182"/>
      <c r="H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  <c r="Z842" s="182"/>
      <c r="AA842" s="182"/>
    </row>
    <row r="843" spans="1:27" ht="12.75" customHeight="1">
      <c r="A843" s="182"/>
      <c r="B843" s="182"/>
      <c r="C843" s="182"/>
      <c r="D843" s="182"/>
      <c r="E843" s="182"/>
      <c r="F843" s="182"/>
      <c r="G843" s="182"/>
      <c r="H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  <c r="Z843" s="182"/>
      <c r="AA843" s="182"/>
    </row>
    <row r="844" spans="1:27" ht="12.75" customHeight="1">
      <c r="A844" s="182"/>
      <c r="B844" s="182"/>
      <c r="C844" s="182"/>
      <c r="D844" s="182"/>
      <c r="E844" s="182"/>
      <c r="F844" s="182"/>
      <c r="G844" s="182"/>
      <c r="H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  <c r="Z844" s="182"/>
      <c r="AA844" s="182"/>
    </row>
    <row r="845" spans="1:27" ht="12.75" customHeight="1">
      <c r="A845" s="182"/>
      <c r="B845" s="182"/>
      <c r="C845" s="182"/>
      <c r="D845" s="182"/>
      <c r="E845" s="182"/>
      <c r="F845" s="182"/>
      <c r="G845" s="182"/>
      <c r="H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  <c r="Z845" s="182"/>
      <c r="AA845" s="182"/>
    </row>
    <row r="846" spans="1:27" ht="12.75" customHeight="1">
      <c r="A846" s="182"/>
      <c r="B846" s="182"/>
      <c r="C846" s="182"/>
      <c r="D846" s="182"/>
      <c r="E846" s="182"/>
      <c r="F846" s="182"/>
      <c r="G846" s="182"/>
      <c r="H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  <c r="Z846" s="182"/>
      <c r="AA846" s="182"/>
    </row>
    <row r="847" spans="1:27" ht="12.75" customHeight="1">
      <c r="A847" s="182"/>
      <c r="B847" s="182"/>
      <c r="C847" s="182"/>
      <c r="D847" s="182"/>
      <c r="E847" s="182"/>
      <c r="F847" s="182"/>
      <c r="G847" s="182"/>
      <c r="H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  <c r="Z847" s="182"/>
      <c r="AA847" s="182"/>
    </row>
    <row r="848" spans="1:27" ht="12.75" customHeight="1">
      <c r="A848" s="182"/>
      <c r="B848" s="182"/>
      <c r="C848" s="182"/>
      <c r="D848" s="182"/>
      <c r="E848" s="182"/>
      <c r="F848" s="182"/>
      <c r="G848" s="182"/>
      <c r="H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  <c r="Z848" s="182"/>
      <c r="AA848" s="182"/>
    </row>
    <row r="849" spans="1:27" ht="12.75" customHeight="1">
      <c r="A849" s="182"/>
      <c r="B849" s="182"/>
      <c r="C849" s="182"/>
      <c r="D849" s="182"/>
      <c r="E849" s="182"/>
      <c r="F849" s="182"/>
      <c r="G849" s="182"/>
      <c r="H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  <c r="Z849" s="182"/>
      <c r="AA849" s="182"/>
    </row>
    <row r="850" spans="1:27" ht="12.75" customHeight="1">
      <c r="A850" s="182"/>
      <c r="B850" s="182"/>
      <c r="C850" s="182"/>
      <c r="D850" s="182"/>
      <c r="E850" s="182"/>
      <c r="F850" s="182"/>
      <c r="G850" s="182"/>
      <c r="H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  <c r="Z850" s="182"/>
      <c r="AA850" s="182"/>
    </row>
    <row r="851" spans="1:27" ht="12.75" customHeight="1">
      <c r="A851" s="182"/>
      <c r="B851" s="182"/>
      <c r="C851" s="182"/>
      <c r="D851" s="182"/>
      <c r="E851" s="182"/>
      <c r="F851" s="182"/>
      <c r="G851" s="182"/>
      <c r="H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  <c r="Z851" s="182"/>
      <c r="AA851" s="182"/>
    </row>
    <row r="852" spans="1:27" ht="12.75" customHeight="1">
      <c r="A852" s="182"/>
      <c r="B852" s="182"/>
      <c r="C852" s="182"/>
      <c r="D852" s="182"/>
      <c r="E852" s="182"/>
      <c r="F852" s="182"/>
      <c r="G852" s="182"/>
      <c r="H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  <c r="Z852" s="182"/>
      <c r="AA852" s="182"/>
    </row>
    <row r="853" spans="1:27" ht="12.75" customHeight="1">
      <c r="A853" s="182"/>
      <c r="B853" s="182"/>
      <c r="C853" s="182"/>
      <c r="D853" s="182"/>
      <c r="E853" s="182"/>
      <c r="F853" s="182"/>
      <c r="G853" s="182"/>
      <c r="H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  <c r="Z853" s="182"/>
      <c r="AA853" s="182"/>
    </row>
    <row r="854" spans="1:27" ht="12.75" customHeight="1">
      <c r="A854" s="182"/>
      <c r="B854" s="182"/>
      <c r="C854" s="182"/>
      <c r="D854" s="182"/>
      <c r="E854" s="182"/>
      <c r="F854" s="182"/>
      <c r="G854" s="182"/>
      <c r="H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  <c r="Z854" s="182"/>
      <c r="AA854" s="182"/>
    </row>
    <row r="855" spans="1:27" ht="12.75" customHeight="1">
      <c r="A855" s="182"/>
      <c r="B855" s="182"/>
      <c r="C855" s="182"/>
      <c r="D855" s="182"/>
      <c r="E855" s="182"/>
      <c r="F855" s="182"/>
      <c r="G855" s="182"/>
      <c r="H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  <c r="Z855" s="182"/>
      <c r="AA855" s="182"/>
    </row>
    <row r="856" spans="1:27" ht="12.75" customHeight="1">
      <c r="A856" s="182"/>
      <c r="B856" s="182"/>
      <c r="C856" s="182"/>
      <c r="D856" s="182"/>
      <c r="E856" s="182"/>
      <c r="F856" s="182"/>
      <c r="G856" s="182"/>
      <c r="H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  <c r="Z856" s="182"/>
      <c r="AA856" s="182"/>
    </row>
    <row r="857" spans="1:27" ht="12.75" customHeight="1">
      <c r="A857" s="182"/>
      <c r="B857" s="182"/>
      <c r="C857" s="182"/>
      <c r="D857" s="182"/>
      <c r="E857" s="182"/>
      <c r="F857" s="182"/>
      <c r="G857" s="182"/>
      <c r="H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  <c r="Z857" s="182"/>
      <c r="AA857" s="182"/>
    </row>
    <row r="858" spans="1:27" ht="12.75" customHeight="1">
      <c r="A858" s="182"/>
      <c r="B858" s="182"/>
      <c r="C858" s="182"/>
      <c r="D858" s="182"/>
      <c r="E858" s="182"/>
      <c r="F858" s="182"/>
      <c r="G858" s="182"/>
      <c r="H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  <c r="Z858" s="182"/>
      <c r="AA858" s="182"/>
    </row>
    <row r="859" spans="1:27" ht="12.75" customHeight="1">
      <c r="A859" s="182"/>
      <c r="B859" s="182"/>
      <c r="C859" s="182"/>
      <c r="D859" s="182"/>
      <c r="E859" s="182"/>
      <c r="F859" s="182"/>
      <c r="G859" s="182"/>
      <c r="H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  <c r="Z859" s="182"/>
      <c r="AA859" s="182"/>
    </row>
    <row r="860" spans="1:27" ht="12.75" customHeight="1">
      <c r="A860" s="182"/>
      <c r="B860" s="182"/>
      <c r="C860" s="182"/>
      <c r="D860" s="182"/>
      <c r="E860" s="182"/>
      <c r="F860" s="182"/>
      <c r="G860" s="182"/>
      <c r="H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  <c r="Z860" s="182"/>
      <c r="AA860" s="182"/>
    </row>
    <row r="861" spans="1:27" ht="12.75" customHeight="1">
      <c r="A861" s="182"/>
      <c r="B861" s="182"/>
      <c r="C861" s="182"/>
      <c r="D861" s="182"/>
      <c r="E861" s="182"/>
      <c r="F861" s="182"/>
      <c r="G861" s="182"/>
      <c r="H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  <c r="Z861" s="182"/>
      <c r="AA861" s="182"/>
    </row>
    <row r="862" spans="1:27" ht="12.75" customHeight="1">
      <c r="A862" s="182"/>
      <c r="B862" s="182"/>
      <c r="C862" s="182"/>
      <c r="D862" s="182"/>
      <c r="E862" s="182"/>
      <c r="F862" s="182"/>
      <c r="G862" s="182"/>
      <c r="H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  <c r="Z862" s="182"/>
      <c r="AA862" s="182"/>
    </row>
    <row r="863" spans="1:27" ht="12.75" customHeight="1">
      <c r="A863" s="182"/>
      <c r="B863" s="182"/>
      <c r="C863" s="182"/>
      <c r="D863" s="182"/>
      <c r="E863" s="182"/>
      <c r="F863" s="182"/>
      <c r="G863" s="182"/>
      <c r="H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  <c r="Z863" s="182"/>
      <c r="AA863" s="182"/>
    </row>
    <row r="864" spans="1:27" ht="12.75" customHeight="1">
      <c r="A864" s="182"/>
      <c r="B864" s="182"/>
      <c r="C864" s="182"/>
      <c r="D864" s="182"/>
      <c r="E864" s="182"/>
      <c r="F864" s="182"/>
      <c r="G864" s="182"/>
      <c r="H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  <c r="Z864" s="182"/>
      <c r="AA864" s="182"/>
    </row>
    <row r="865" spans="1:27" ht="12.75" customHeight="1">
      <c r="A865" s="182"/>
      <c r="B865" s="182"/>
      <c r="C865" s="182"/>
      <c r="D865" s="182"/>
      <c r="E865" s="182"/>
      <c r="F865" s="182"/>
      <c r="G865" s="182"/>
      <c r="H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  <c r="Z865" s="182"/>
      <c r="AA865" s="182"/>
    </row>
    <row r="866" spans="1:27" ht="12.75" customHeight="1">
      <c r="A866" s="182"/>
      <c r="B866" s="182"/>
      <c r="C866" s="182"/>
      <c r="D866" s="182"/>
      <c r="E866" s="182"/>
      <c r="F866" s="182"/>
      <c r="G866" s="182"/>
      <c r="H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  <c r="Z866" s="182"/>
      <c r="AA866" s="182"/>
    </row>
    <row r="867" spans="1:27" ht="12.75" customHeight="1">
      <c r="A867" s="182"/>
      <c r="B867" s="182"/>
      <c r="C867" s="182"/>
      <c r="D867" s="182"/>
      <c r="E867" s="182"/>
      <c r="F867" s="182"/>
      <c r="G867" s="182"/>
      <c r="H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  <c r="Z867" s="182"/>
      <c r="AA867" s="182"/>
    </row>
    <row r="868" spans="1:27" ht="12.75" customHeight="1">
      <c r="A868" s="182"/>
      <c r="B868" s="182"/>
      <c r="C868" s="182"/>
      <c r="D868" s="182"/>
      <c r="E868" s="182"/>
      <c r="F868" s="182"/>
      <c r="G868" s="182"/>
      <c r="H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  <c r="Z868" s="182"/>
      <c r="AA868" s="182"/>
    </row>
    <row r="869" spans="1:27" ht="12.75" customHeight="1">
      <c r="A869" s="182"/>
      <c r="B869" s="182"/>
      <c r="C869" s="182"/>
      <c r="D869" s="182"/>
      <c r="E869" s="182"/>
      <c r="F869" s="182"/>
      <c r="G869" s="182"/>
      <c r="H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  <c r="Z869" s="182"/>
      <c r="AA869" s="182"/>
    </row>
    <row r="870" spans="1:27" ht="12.75" customHeight="1">
      <c r="A870" s="182"/>
      <c r="B870" s="182"/>
      <c r="C870" s="182"/>
      <c r="D870" s="182"/>
      <c r="E870" s="182"/>
      <c r="F870" s="182"/>
      <c r="G870" s="182"/>
      <c r="H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  <c r="Z870" s="182"/>
      <c r="AA870" s="182"/>
    </row>
    <row r="871" spans="1:27" ht="12.75" customHeight="1">
      <c r="A871" s="182"/>
      <c r="B871" s="182"/>
      <c r="C871" s="182"/>
      <c r="D871" s="182"/>
      <c r="E871" s="182"/>
      <c r="F871" s="182"/>
      <c r="G871" s="182"/>
      <c r="H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  <c r="Z871" s="182"/>
      <c r="AA871" s="182"/>
    </row>
    <row r="872" spans="1:27" ht="12.75" customHeight="1">
      <c r="A872" s="182"/>
      <c r="B872" s="182"/>
      <c r="C872" s="182"/>
      <c r="D872" s="182"/>
      <c r="E872" s="182"/>
      <c r="F872" s="182"/>
      <c r="G872" s="182"/>
      <c r="H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  <c r="Z872" s="182"/>
      <c r="AA872" s="182"/>
    </row>
    <row r="873" spans="1:27" ht="12.75" customHeight="1">
      <c r="A873" s="182"/>
      <c r="B873" s="182"/>
      <c r="C873" s="182"/>
      <c r="D873" s="182"/>
      <c r="E873" s="182"/>
      <c r="F873" s="182"/>
      <c r="G873" s="182"/>
      <c r="H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  <c r="Z873" s="182"/>
      <c r="AA873" s="182"/>
    </row>
    <row r="874" spans="1:27" ht="12.75" customHeight="1">
      <c r="A874" s="182"/>
      <c r="B874" s="182"/>
      <c r="C874" s="182"/>
      <c r="D874" s="182"/>
      <c r="E874" s="182"/>
      <c r="F874" s="182"/>
      <c r="G874" s="182"/>
      <c r="H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  <c r="Z874" s="182"/>
      <c r="AA874" s="182"/>
    </row>
    <row r="875" spans="1:27" ht="12.75" customHeight="1">
      <c r="A875" s="182"/>
      <c r="B875" s="182"/>
      <c r="C875" s="182"/>
      <c r="D875" s="182"/>
      <c r="E875" s="182"/>
      <c r="F875" s="182"/>
      <c r="G875" s="182"/>
      <c r="H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  <c r="Z875" s="182"/>
      <c r="AA875" s="182"/>
    </row>
    <row r="876" spans="1:27" ht="12.75" customHeight="1">
      <c r="A876" s="182"/>
      <c r="B876" s="182"/>
      <c r="C876" s="182"/>
      <c r="D876" s="182"/>
      <c r="E876" s="182"/>
      <c r="F876" s="182"/>
      <c r="G876" s="182"/>
      <c r="H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  <c r="Z876" s="182"/>
      <c r="AA876" s="182"/>
    </row>
    <row r="877" spans="1:27" ht="12.75" customHeight="1">
      <c r="A877" s="182"/>
      <c r="B877" s="182"/>
      <c r="C877" s="182"/>
      <c r="D877" s="182"/>
      <c r="E877" s="182"/>
      <c r="F877" s="182"/>
      <c r="G877" s="182"/>
      <c r="H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  <c r="Z877" s="182"/>
      <c r="AA877" s="182"/>
    </row>
    <row r="878" spans="1:27" ht="12.75" customHeight="1">
      <c r="A878" s="182"/>
      <c r="B878" s="182"/>
      <c r="C878" s="182"/>
      <c r="D878" s="182"/>
      <c r="E878" s="182"/>
      <c r="F878" s="182"/>
      <c r="G878" s="182"/>
      <c r="H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  <c r="Z878" s="182"/>
      <c r="AA878" s="182"/>
    </row>
    <row r="879" spans="1:27" ht="12.75" customHeight="1">
      <c r="A879" s="182"/>
      <c r="B879" s="182"/>
      <c r="C879" s="182"/>
      <c r="D879" s="182"/>
      <c r="E879" s="182"/>
      <c r="F879" s="182"/>
      <c r="G879" s="182"/>
      <c r="H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  <c r="Z879" s="182"/>
      <c r="AA879" s="182"/>
    </row>
    <row r="880" spans="1:27" ht="12.75" customHeight="1">
      <c r="A880" s="182"/>
      <c r="B880" s="182"/>
      <c r="C880" s="182"/>
      <c r="D880" s="182"/>
      <c r="E880" s="182"/>
      <c r="F880" s="182"/>
      <c r="G880" s="182"/>
      <c r="H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  <c r="Z880" s="182"/>
      <c r="AA880" s="182"/>
    </row>
    <row r="881" spans="1:27" ht="12.75" customHeight="1">
      <c r="A881" s="182"/>
      <c r="B881" s="182"/>
      <c r="C881" s="182"/>
      <c r="D881" s="182"/>
      <c r="E881" s="182"/>
      <c r="F881" s="182"/>
      <c r="G881" s="182"/>
      <c r="H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  <c r="Z881" s="182"/>
      <c r="AA881" s="182"/>
    </row>
    <row r="882" spans="1:27" ht="12.75" customHeight="1">
      <c r="A882" s="182"/>
      <c r="B882" s="182"/>
      <c r="C882" s="182"/>
      <c r="D882" s="182"/>
      <c r="E882" s="182"/>
      <c r="F882" s="182"/>
      <c r="G882" s="182"/>
      <c r="H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  <c r="Z882" s="182"/>
      <c r="AA882" s="182"/>
    </row>
    <row r="883" spans="1:27" ht="12.75" customHeight="1">
      <c r="A883" s="182"/>
      <c r="B883" s="182"/>
      <c r="C883" s="182"/>
      <c r="D883" s="182"/>
      <c r="E883" s="182"/>
      <c r="F883" s="182"/>
      <c r="G883" s="182"/>
      <c r="H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  <c r="Z883" s="182"/>
      <c r="AA883" s="182"/>
    </row>
    <row r="884" spans="1:27" ht="12.75" customHeight="1">
      <c r="A884" s="182"/>
      <c r="B884" s="182"/>
      <c r="C884" s="182"/>
      <c r="D884" s="182"/>
      <c r="E884" s="182"/>
      <c r="F884" s="182"/>
      <c r="G884" s="182"/>
      <c r="H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  <c r="Z884" s="182"/>
      <c r="AA884" s="182"/>
    </row>
    <row r="885" spans="1:27" ht="12.75" customHeight="1">
      <c r="A885" s="182"/>
      <c r="B885" s="182"/>
      <c r="C885" s="182"/>
      <c r="D885" s="182"/>
      <c r="E885" s="182"/>
      <c r="F885" s="182"/>
      <c r="G885" s="182"/>
      <c r="H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  <c r="Z885" s="182"/>
      <c r="AA885" s="182"/>
    </row>
    <row r="886" spans="1:27" ht="12.75" customHeight="1">
      <c r="A886" s="182"/>
      <c r="B886" s="182"/>
      <c r="C886" s="182"/>
      <c r="D886" s="182"/>
      <c r="E886" s="182"/>
      <c r="F886" s="182"/>
      <c r="G886" s="182"/>
      <c r="H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  <c r="Z886" s="182"/>
      <c r="AA886" s="182"/>
    </row>
    <row r="887" spans="1:27" ht="12.75" customHeight="1">
      <c r="A887" s="182"/>
      <c r="B887" s="182"/>
      <c r="C887" s="182"/>
      <c r="D887" s="182"/>
      <c r="E887" s="182"/>
      <c r="F887" s="182"/>
      <c r="G887" s="182"/>
      <c r="H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  <c r="Z887" s="182"/>
      <c r="AA887" s="182"/>
    </row>
    <row r="888" spans="1:27" ht="12.75" customHeight="1">
      <c r="A888" s="182"/>
      <c r="B888" s="182"/>
      <c r="C888" s="182"/>
      <c r="D888" s="182"/>
      <c r="E888" s="182"/>
      <c r="F888" s="182"/>
      <c r="G888" s="182"/>
      <c r="H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  <c r="Z888" s="182"/>
      <c r="AA888" s="182"/>
    </row>
    <row r="889" spans="1:27" ht="12.75" customHeight="1">
      <c r="A889" s="182"/>
      <c r="B889" s="182"/>
      <c r="C889" s="182"/>
      <c r="D889" s="182"/>
      <c r="E889" s="182"/>
      <c r="F889" s="182"/>
      <c r="G889" s="182"/>
      <c r="H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  <c r="Z889" s="182"/>
      <c r="AA889" s="182"/>
    </row>
    <row r="890" spans="1:27" ht="12.75" customHeight="1">
      <c r="A890" s="182"/>
      <c r="B890" s="182"/>
      <c r="C890" s="182"/>
      <c r="D890" s="182"/>
      <c r="E890" s="182"/>
      <c r="F890" s="182"/>
      <c r="G890" s="182"/>
      <c r="H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  <c r="Z890" s="182"/>
      <c r="AA890" s="182"/>
    </row>
    <row r="891" spans="1:27" ht="12.75" customHeight="1">
      <c r="A891" s="182"/>
      <c r="B891" s="182"/>
      <c r="C891" s="182"/>
      <c r="D891" s="182"/>
      <c r="E891" s="182"/>
      <c r="F891" s="182"/>
      <c r="G891" s="182"/>
      <c r="H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  <c r="Z891" s="182"/>
      <c r="AA891" s="182"/>
    </row>
    <row r="892" spans="1:27" ht="12.75" customHeight="1">
      <c r="A892" s="182"/>
      <c r="B892" s="182"/>
      <c r="C892" s="182"/>
      <c r="D892" s="182"/>
      <c r="E892" s="182"/>
      <c r="F892" s="182"/>
      <c r="G892" s="182"/>
      <c r="H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  <c r="Z892" s="182"/>
      <c r="AA892" s="182"/>
    </row>
    <row r="893" spans="1:27" ht="12.75" customHeight="1">
      <c r="A893" s="182"/>
      <c r="B893" s="182"/>
      <c r="C893" s="182"/>
      <c r="D893" s="182"/>
      <c r="E893" s="182"/>
      <c r="F893" s="182"/>
      <c r="G893" s="182"/>
      <c r="H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  <c r="Z893" s="182"/>
      <c r="AA893" s="182"/>
    </row>
    <row r="894" spans="1:27" ht="12.75" customHeight="1">
      <c r="A894" s="182"/>
      <c r="B894" s="182"/>
      <c r="C894" s="182"/>
      <c r="D894" s="182"/>
      <c r="E894" s="182"/>
      <c r="F894" s="182"/>
      <c r="G894" s="182"/>
      <c r="H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  <c r="Z894" s="182"/>
      <c r="AA894" s="182"/>
    </row>
    <row r="895" spans="1:27" ht="12.75" customHeight="1">
      <c r="A895" s="182"/>
      <c r="B895" s="182"/>
      <c r="C895" s="182"/>
      <c r="D895" s="182"/>
      <c r="E895" s="182"/>
      <c r="F895" s="182"/>
      <c r="G895" s="182"/>
      <c r="H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  <c r="Z895" s="182"/>
      <c r="AA895" s="182"/>
    </row>
    <row r="896" spans="1:27" ht="12.75" customHeight="1">
      <c r="A896" s="182"/>
      <c r="B896" s="182"/>
      <c r="C896" s="182"/>
      <c r="D896" s="182"/>
      <c r="E896" s="182"/>
      <c r="F896" s="182"/>
      <c r="G896" s="182"/>
      <c r="H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  <c r="Z896" s="182"/>
      <c r="AA896" s="182"/>
    </row>
    <row r="897" spans="1:27" ht="12.75" customHeight="1">
      <c r="A897" s="182"/>
      <c r="B897" s="182"/>
      <c r="C897" s="182"/>
      <c r="D897" s="182"/>
      <c r="E897" s="182"/>
      <c r="F897" s="182"/>
      <c r="G897" s="182"/>
      <c r="H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  <c r="Z897" s="182"/>
      <c r="AA897" s="182"/>
    </row>
    <row r="898" spans="1:27" ht="12.75" customHeight="1">
      <c r="A898" s="182"/>
      <c r="B898" s="182"/>
      <c r="C898" s="182"/>
      <c r="D898" s="182"/>
      <c r="E898" s="182"/>
      <c r="F898" s="182"/>
      <c r="G898" s="182"/>
      <c r="H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  <c r="Z898" s="182"/>
      <c r="AA898" s="182"/>
    </row>
    <row r="899" spans="1:27" ht="12.75" customHeight="1">
      <c r="A899" s="182"/>
      <c r="B899" s="182"/>
      <c r="C899" s="182"/>
      <c r="D899" s="182"/>
      <c r="E899" s="182"/>
      <c r="F899" s="182"/>
      <c r="G899" s="182"/>
      <c r="H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  <c r="Z899" s="182"/>
      <c r="AA899" s="182"/>
    </row>
    <row r="900" spans="1:27" ht="12.75" customHeight="1">
      <c r="A900" s="182"/>
      <c r="B900" s="182"/>
      <c r="C900" s="182"/>
      <c r="D900" s="182"/>
      <c r="E900" s="182"/>
      <c r="F900" s="182"/>
      <c r="G900" s="182"/>
      <c r="H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2"/>
      <c r="X900" s="182"/>
      <c r="Y900" s="182"/>
      <c r="Z900" s="182"/>
      <c r="AA900" s="182"/>
    </row>
    <row r="901" spans="1:27" ht="12.75" customHeight="1">
      <c r="A901" s="182"/>
      <c r="B901" s="182"/>
      <c r="C901" s="182"/>
      <c r="D901" s="182"/>
      <c r="E901" s="182"/>
      <c r="F901" s="182"/>
      <c r="G901" s="182"/>
      <c r="H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2"/>
      <c r="X901" s="182"/>
      <c r="Y901" s="182"/>
      <c r="Z901" s="182"/>
      <c r="AA901" s="182"/>
    </row>
    <row r="902" spans="1:27" ht="12.75" customHeight="1">
      <c r="A902" s="182"/>
      <c r="B902" s="182"/>
      <c r="C902" s="182"/>
      <c r="D902" s="182"/>
      <c r="E902" s="182"/>
      <c r="F902" s="182"/>
      <c r="G902" s="182"/>
      <c r="H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2"/>
      <c r="X902" s="182"/>
      <c r="Y902" s="182"/>
      <c r="Z902" s="182"/>
      <c r="AA902" s="182"/>
    </row>
    <row r="903" spans="1:27" ht="12.75" customHeight="1">
      <c r="A903" s="182"/>
      <c r="B903" s="182"/>
      <c r="C903" s="182"/>
      <c r="D903" s="182"/>
      <c r="E903" s="182"/>
      <c r="F903" s="182"/>
      <c r="G903" s="182"/>
      <c r="H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2"/>
      <c r="X903" s="182"/>
      <c r="Y903" s="182"/>
      <c r="Z903" s="182"/>
      <c r="AA903" s="182"/>
    </row>
    <row r="904" spans="1:27" ht="12.75" customHeight="1">
      <c r="A904" s="182"/>
      <c r="B904" s="182"/>
      <c r="C904" s="182"/>
      <c r="D904" s="182"/>
      <c r="E904" s="182"/>
      <c r="F904" s="182"/>
      <c r="G904" s="182"/>
      <c r="H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2"/>
      <c r="X904" s="182"/>
      <c r="Y904" s="182"/>
      <c r="Z904" s="182"/>
      <c r="AA904" s="182"/>
    </row>
    <row r="905" spans="1:27" ht="12.75" customHeight="1">
      <c r="A905" s="182"/>
      <c r="B905" s="182"/>
      <c r="C905" s="182"/>
      <c r="D905" s="182"/>
      <c r="E905" s="182"/>
      <c r="F905" s="182"/>
      <c r="G905" s="182"/>
      <c r="H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2"/>
      <c r="X905" s="182"/>
      <c r="Y905" s="182"/>
      <c r="Z905" s="182"/>
      <c r="AA905" s="182"/>
    </row>
    <row r="906" spans="1:27" ht="12.75" customHeight="1">
      <c r="A906" s="182"/>
      <c r="B906" s="182"/>
      <c r="C906" s="182"/>
      <c r="D906" s="182"/>
      <c r="E906" s="182"/>
      <c r="F906" s="182"/>
      <c r="G906" s="182"/>
      <c r="H906" s="182"/>
      <c r="I906" s="182"/>
      <c r="J906" s="182"/>
      <c r="K906" s="182"/>
      <c r="L906" s="182"/>
      <c r="M906" s="182"/>
      <c r="N906" s="182"/>
      <c r="O906" s="182"/>
      <c r="P906" s="182"/>
      <c r="Q906" s="182"/>
      <c r="R906" s="182"/>
      <c r="S906" s="182"/>
      <c r="T906" s="182"/>
      <c r="U906" s="182"/>
      <c r="V906" s="182"/>
      <c r="W906" s="182"/>
      <c r="X906" s="182"/>
      <c r="Y906" s="182"/>
      <c r="Z906" s="182"/>
      <c r="AA906" s="182"/>
    </row>
    <row r="907" spans="1:27" ht="12.75" customHeight="1">
      <c r="A907" s="182"/>
      <c r="B907" s="182"/>
      <c r="C907" s="182"/>
      <c r="D907" s="182"/>
      <c r="E907" s="182"/>
      <c r="F907" s="182"/>
      <c r="G907" s="182"/>
      <c r="H907" s="182"/>
      <c r="I907" s="182"/>
      <c r="J907" s="182"/>
      <c r="K907" s="182"/>
      <c r="L907" s="182"/>
      <c r="M907" s="182"/>
      <c r="N907" s="182"/>
      <c r="O907" s="182"/>
      <c r="P907" s="182"/>
      <c r="Q907" s="182"/>
      <c r="R907" s="182"/>
      <c r="S907" s="182"/>
      <c r="T907" s="182"/>
      <c r="U907" s="182"/>
      <c r="V907" s="182"/>
      <c r="W907" s="182"/>
      <c r="X907" s="182"/>
      <c r="Y907" s="182"/>
      <c r="Z907" s="182"/>
      <c r="AA907" s="182"/>
    </row>
    <row r="908" spans="1:27" ht="12.75" customHeight="1">
      <c r="A908" s="182"/>
      <c r="B908" s="182"/>
      <c r="C908" s="182"/>
      <c r="D908" s="182"/>
      <c r="E908" s="182"/>
      <c r="F908" s="182"/>
      <c r="G908" s="182"/>
      <c r="H908" s="182"/>
      <c r="I908" s="182"/>
      <c r="J908" s="182"/>
      <c r="K908" s="182"/>
      <c r="L908" s="182"/>
      <c r="M908" s="182"/>
      <c r="N908" s="182"/>
      <c r="O908" s="182"/>
      <c r="P908" s="182"/>
      <c r="Q908" s="182"/>
      <c r="R908" s="182"/>
      <c r="S908" s="182"/>
      <c r="T908" s="182"/>
      <c r="U908" s="182"/>
      <c r="V908" s="182"/>
      <c r="W908" s="182"/>
      <c r="X908" s="182"/>
      <c r="Y908" s="182"/>
      <c r="Z908" s="182"/>
      <c r="AA908" s="182"/>
    </row>
    <row r="909" spans="1:27" ht="12.75" customHeight="1">
      <c r="A909" s="182"/>
      <c r="B909" s="182"/>
      <c r="C909" s="182"/>
      <c r="D909" s="182"/>
      <c r="E909" s="182"/>
      <c r="F909" s="182"/>
      <c r="G909" s="182"/>
      <c r="H909" s="182"/>
      <c r="I909" s="182"/>
      <c r="J909" s="182"/>
      <c r="K909" s="182"/>
      <c r="L909" s="182"/>
      <c r="M909" s="182"/>
      <c r="N909" s="182"/>
      <c r="O909" s="182"/>
      <c r="P909" s="182"/>
      <c r="Q909" s="182"/>
      <c r="R909" s="182"/>
      <c r="S909" s="182"/>
      <c r="T909" s="182"/>
      <c r="U909" s="182"/>
      <c r="V909" s="182"/>
      <c r="W909" s="182"/>
      <c r="X909" s="182"/>
      <c r="Y909" s="182"/>
      <c r="Z909" s="182"/>
      <c r="AA909" s="182"/>
    </row>
    <row r="910" spans="1:27" ht="12.75" customHeight="1">
      <c r="A910" s="182"/>
      <c r="B910" s="182"/>
      <c r="C910" s="182"/>
      <c r="D910" s="182"/>
      <c r="E910" s="182"/>
      <c r="F910" s="182"/>
      <c r="G910" s="182"/>
      <c r="H910" s="182"/>
      <c r="I910" s="182"/>
      <c r="J910" s="182"/>
      <c r="K910" s="182"/>
      <c r="L910" s="182"/>
      <c r="M910" s="182"/>
      <c r="N910" s="182"/>
      <c r="O910" s="182"/>
      <c r="P910" s="182"/>
      <c r="Q910" s="182"/>
      <c r="R910" s="182"/>
      <c r="S910" s="182"/>
      <c r="T910" s="182"/>
      <c r="U910" s="182"/>
      <c r="V910" s="182"/>
      <c r="W910" s="182"/>
      <c r="X910" s="182"/>
      <c r="Y910" s="182"/>
      <c r="Z910" s="182"/>
      <c r="AA910" s="182"/>
    </row>
    <row r="911" spans="1:27" ht="12.75" customHeight="1">
      <c r="A911" s="182"/>
      <c r="B911" s="182"/>
      <c r="C911" s="182"/>
      <c r="D911" s="182"/>
      <c r="E911" s="182"/>
      <c r="F911" s="182"/>
      <c r="G911" s="182"/>
      <c r="H911" s="182"/>
      <c r="I911" s="182"/>
      <c r="J911" s="182"/>
      <c r="K911" s="182"/>
      <c r="L911" s="182"/>
      <c r="M911" s="182"/>
      <c r="N911" s="182"/>
      <c r="O911" s="182"/>
      <c r="P911" s="182"/>
      <c r="Q911" s="182"/>
      <c r="R911" s="182"/>
      <c r="S911" s="182"/>
      <c r="T911" s="182"/>
      <c r="U911" s="182"/>
      <c r="V911" s="182"/>
      <c r="W911" s="182"/>
      <c r="X911" s="182"/>
      <c r="Y911" s="182"/>
      <c r="Z911" s="182"/>
      <c r="AA911" s="182"/>
    </row>
    <row r="912" spans="1:27" ht="12.75" customHeight="1">
      <c r="A912" s="182"/>
      <c r="B912" s="182"/>
      <c r="C912" s="182"/>
      <c r="D912" s="182"/>
      <c r="E912" s="182"/>
      <c r="F912" s="182"/>
      <c r="G912" s="182"/>
      <c r="H912" s="182"/>
      <c r="I912" s="182"/>
      <c r="J912" s="182"/>
      <c r="K912" s="182"/>
      <c r="L912" s="182"/>
      <c r="M912" s="182"/>
      <c r="N912" s="182"/>
      <c r="O912" s="182"/>
      <c r="P912" s="182"/>
      <c r="Q912" s="182"/>
      <c r="R912" s="182"/>
      <c r="S912" s="182"/>
      <c r="T912" s="182"/>
      <c r="U912" s="182"/>
      <c r="V912" s="182"/>
      <c r="W912" s="182"/>
      <c r="X912" s="182"/>
      <c r="Y912" s="182"/>
      <c r="Z912" s="182"/>
      <c r="AA912" s="182"/>
    </row>
    <row r="913" spans="1:27" ht="12.75" customHeight="1">
      <c r="A913" s="182"/>
      <c r="B913" s="182"/>
      <c r="C913" s="182"/>
      <c r="D913" s="182"/>
      <c r="E913" s="182"/>
      <c r="F913" s="182"/>
      <c r="G913" s="182"/>
      <c r="H913" s="182"/>
      <c r="I913" s="182"/>
      <c r="J913" s="182"/>
      <c r="K913" s="182"/>
      <c r="L913" s="182"/>
      <c r="M913" s="182"/>
      <c r="N913" s="182"/>
      <c r="O913" s="182"/>
      <c r="P913" s="182"/>
      <c r="Q913" s="182"/>
      <c r="R913" s="182"/>
      <c r="S913" s="182"/>
      <c r="T913" s="182"/>
      <c r="U913" s="182"/>
      <c r="V913" s="182"/>
      <c r="W913" s="182"/>
      <c r="X913" s="182"/>
      <c r="Y913" s="182"/>
      <c r="Z913" s="182"/>
      <c r="AA913" s="182"/>
    </row>
    <row r="914" spans="1:27" ht="12.75" customHeight="1">
      <c r="A914" s="182"/>
      <c r="B914" s="182"/>
      <c r="C914" s="182"/>
      <c r="D914" s="182"/>
      <c r="E914" s="182"/>
      <c r="F914" s="182"/>
      <c r="G914" s="182"/>
      <c r="H914" s="182"/>
      <c r="I914" s="182"/>
      <c r="J914" s="182"/>
      <c r="K914" s="182"/>
      <c r="L914" s="182"/>
      <c r="M914" s="182"/>
      <c r="N914" s="182"/>
      <c r="O914" s="182"/>
      <c r="P914" s="182"/>
      <c r="Q914" s="182"/>
      <c r="R914" s="182"/>
      <c r="S914" s="182"/>
      <c r="T914" s="182"/>
      <c r="U914" s="182"/>
      <c r="V914" s="182"/>
      <c r="W914" s="182"/>
      <c r="X914" s="182"/>
      <c r="Y914" s="182"/>
      <c r="Z914" s="182"/>
      <c r="AA914" s="182"/>
    </row>
    <row r="915" spans="1:27" ht="12.75" customHeight="1">
      <c r="A915" s="182"/>
      <c r="B915" s="182"/>
      <c r="C915" s="182"/>
      <c r="D915" s="182"/>
      <c r="E915" s="182"/>
      <c r="F915" s="182"/>
      <c r="G915" s="182"/>
      <c r="H915" s="182"/>
      <c r="I915" s="182"/>
      <c r="J915" s="182"/>
      <c r="K915" s="182"/>
      <c r="L915" s="182"/>
      <c r="M915" s="182"/>
      <c r="N915" s="182"/>
      <c r="O915" s="182"/>
      <c r="P915" s="182"/>
      <c r="Q915" s="182"/>
      <c r="R915" s="182"/>
      <c r="S915" s="182"/>
      <c r="T915" s="182"/>
      <c r="U915" s="182"/>
      <c r="V915" s="182"/>
      <c r="W915" s="182"/>
      <c r="X915" s="182"/>
      <c r="Y915" s="182"/>
      <c r="Z915" s="182"/>
      <c r="AA915" s="182"/>
    </row>
    <row r="916" spans="1:27" ht="12.75" customHeight="1">
      <c r="A916" s="182"/>
      <c r="B916" s="182"/>
      <c r="C916" s="182"/>
      <c r="D916" s="182"/>
      <c r="E916" s="182"/>
      <c r="F916" s="182"/>
      <c r="G916" s="182"/>
      <c r="H916" s="182"/>
      <c r="I916" s="182"/>
      <c r="J916" s="182"/>
      <c r="K916" s="182"/>
      <c r="L916" s="182"/>
      <c r="M916" s="182"/>
      <c r="N916" s="182"/>
      <c r="O916" s="182"/>
      <c r="P916" s="182"/>
      <c r="Q916" s="182"/>
      <c r="R916" s="182"/>
      <c r="S916" s="182"/>
      <c r="T916" s="182"/>
      <c r="U916" s="182"/>
      <c r="V916" s="182"/>
      <c r="W916" s="182"/>
      <c r="X916" s="182"/>
      <c r="Y916" s="182"/>
      <c r="Z916" s="182"/>
      <c r="AA916" s="182"/>
    </row>
    <row r="917" spans="1:27" ht="12.75" customHeight="1">
      <c r="A917" s="182"/>
      <c r="B917" s="182"/>
      <c r="C917" s="182"/>
      <c r="D917" s="182"/>
      <c r="E917" s="182"/>
      <c r="F917" s="182"/>
      <c r="G917" s="182"/>
      <c r="H917" s="182"/>
      <c r="I917" s="182"/>
      <c r="J917" s="182"/>
      <c r="K917" s="182"/>
      <c r="L917" s="182"/>
      <c r="M917" s="182"/>
      <c r="N917" s="182"/>
      <c r="O917" s="182"/>
      <c r="P917" s="182"/>
      <c r="Q917" s="182"/>
      <c r="R917" s="182"/>
      <c r="S917" s="182"/>
      <c r="T917" s="182"/>
      <c r="U917" s="182"/>
      <c r="V917" s="182"/>
      <c r="W917" s="182"/>
      <c r="X917" s="182"/>
      <c r="Y917" s="182"/>
      <c r="Z917" s="182"/>
      <c r="AA917" s="182"/>
    </row>
    <row r="918" spans="1:27" ht="12.75" customHeight="1">
      <c r="A918" s="182"/>
      <c r="B918" s="182"/>
      <c r="C918" s="182"/>
      <c r="D918" s="182"/>
      <c r="E918" s="182"/>
      <c r="F918" s="182"/>
      <c r="G918" s="182"/>
      <c r="H918" s="182"/>
      <c r="I918" s="182"/>
      <c r="J918" s="182"/>
      <c r="K918" s="182"/>
      <c r="L918" s="182"/>
      <c r="M918" s="182"/>
      <c r="N918" s="182"/>
      <c r="O918" s="182"/>
      <c r="P918" s="182"/>
      <c r="Q918" s="182"/>
      <c r="R918" s="182"/>
      <c r="S918" s="182"/>
      <c r="T918" s="182"/>
      <c r="U918" s="182"/>
      <c r="V918" s="182"/>
      <c r="W918" s="182"/>
      <c r="X918" s="182"/>
      <c r="Y918" s="182"/>
      <c r="Z918" s="182"/>
      <c r="AA918" s="182"/>
    </row>
    <row r="919" spans="1:27" ht="12.75" customHeight="1">
      <c r="A919" s="182"/>
      <c r="B919" s="182"/>
      <c r="C919" s="182"/>
      <c r="D919" s="182"/>
      <c r="E919" s="182"/>
      <c r="F919" s="182"/>
      <c r="G919" s="182"/>
      <c r="H919" s="182"/>
      <c r="I919" s="182"/>
      <c r="J919" s="182"/>
      <c r="K919" s="182"/>
      <c r="L919" s="182"/>
      <c r="M919" s="182"/>
      <c r="N919" s="182"/>
      <c r="O919" s="182"/>
      <c r="P919" s="182"/>
      <c r="Q919" s="182"/>
      <c r="R919" s="182"/>
      <c r="S919" s="182"/>
      <c r="T919" s="182"/>
      <c r="U919" s="182"/>
      <c r="V919" s="182"/>
      <c r="W919" s="182"/>
      <c r="X919" s="182"/>
      <c r="Y919" s="182"/>
      <c r="Z919" s="182"/>
      <c r="AA919" s="182"/>
    </row>
    <row r="920" spans="1:27" ht="12.75" customHeight="1">
      <c r="A920" s="182"/>
      <c r="B920" s="182"/>
      <c r="C920" s="182"/>
      <c r="D920" s="182"/>
      <c r="E920" s="182"/>
      <c r="F920" s="182"/>
      <c r="G920" s="182"/>
      <c r="H920" s="182"/>
      <c r="I920" s="182"/>
      <c r="J920" s="182"/>
      <c r="K920" s="182"/>
      <c r="L920" s="182"/>
      <c r="M920" s="182"/>
      <c r="N920" s="182"/>
      <c r="O920" s="182"/>
      <c r="P920" s="182"/>
      <c r="Q920" s="182"/>
      <c r="R920" s="182"/>
      <c r="S920" s="182"/>
      <c r="T920" s="182"/>
      <c r="U920" s="182"/>
      <c r="V920" s="182"/>
      <c r="W920" s="182"/>
      <c r="X920" s="182"/>
      <c r="Y920" s="182"/>
      <c r="Z920" s="182"/>
      <c r="AA920" s="182"/>
    </row>
    <row r="921" spans="1:27" ht="12.75" customHeight="1">
      <c r="A921" s="182"/>
      <c r="B921" s="182"/>
      <c r="C921" s="182"/>
      <c r="D921" s="182"/>
      <c r="E921" s="182"/>
      <c r="F921" s="182"/>
      <c r="G921" s="182"/>
      <c r="H921" s="182"/>
      <c r="I921" s="182"/>
      <c r="J921" s="182"/>
      <c r="K921" s="182"/>
      <c r="L921" s="182"/>
      <c r="M921" s="182"/>
      <c r="N921" s="182"/>
      <c r="O921" s="182"/>
      <c r="P921" s="182"/>
      <c r="Q921" s="182"/>
      <c r="R921" s="182"/>
      <c r="S921" s="182"/>
      <c r="T921" s="182"/>
      <c r="U921" s="182"/>
      <c r="V921" s="182"/>
      <c r="W921" s="182"/>
      <c r="X921" s="182"/>
      <c r="Y921" s="182"/>
      <c r="Z921" s="182"/>
      <c r="AA921" s="182"/>
    </row>
    <row r="922" spans="1:27" ht="12.75" customHeight="1">
      <c r="A922" s="182"/>
      <c r="B922" s="182"/>
      <c r="C922" s="182"/>
      <c r="D922" s="182"/>
      <c r="E922" s="182"/>
      <c r="F922" s="182"/>
      <c r="G922" s="182"/>
      <c r="H922" s="182"/>
      <c r="I922" s="182"/>
      <c r="J922" s="182"/>
      <c r="K922" s="182"/>
      <c r="L922" s="182"/>
      <c r="M922" s="182"/>
      <c r="N922" s="182"/>
      <c r="O922" s="182"/>
      <c r="P922" s="182"/>
      <c r="Q922" s="182"/>
      <c r="R922" s="182"/>
      <c r="S922" s="182"/>
      <c r="T922" s="182"/>
      <c r="U922" s="182"/>
      <c r="V922" s="182"/>
      <c r="W922" s="182"/>
      <c r="X922" s="182"/>
      <c r="Y922" s="182"/>
      <c r="Z922" s="182"/>
      <c r="AA922" s="182"/>
    </row>
    <row r="923" spans="1:27" ht="12.75" customHeight="1">
      <c r="A923" s="182"/>
      <c r="B923" s="182"/>
      <c r="C923" s="182"/>
      <c r="D923" s="182"/>
      <c r="E923" s="182"/>
      <c r="F923" s="182"/>
      <c r="G923" s="182"/>
      <c r="H923" s="182"/>
      <c r="I923" s="182"/>
      <c r="J923" s="182"/>
      <c r="K923" s="182"/>
      <c r="L923" s="182"/>
      <c r="M923" s="182"/>
      <c r="N923" s="182"/>
      <c r="O923" s="182"/>
      <c r="P923" s="182"/>
      <c r="Q923" s="182"/>
      <c r="R923" s="182"/>
      <c r="S923" s="182"/>
      <c r="T923" s="182"/>
      <c r="U923" s="182"/>
      <c r="V923" s="182"/>
      <c r="W923" s="182"/>
      <c r="X923" s="182"/>
      <c r="Y923" s="182"/>
      <c r="Z923" s="182"/>
      <c r="AA923" s="182"/>
    </row>
    <row r="924" spans="1:27" ht="12.75" customHeight="1">
      <c r="A924" s="182"/>
      <c r="B924" s="182"/>
      <c r="C924" s="182"/>
      <c r="D924" s="182"/>
      <c r="E924" s="182"/>
      <c r="F924" s="182"/>
      <c r="G924" s="182"/>
      <c r="H924" s="182"/>
      <c r="I924" s="182"/>
      <c r="J924" s="182"/>
      <c r="K924" s="182"/>
      <c r="L924" s="182"/>
      <c r="M924" s="182"/>
      <c r="N924" s="182"/>
      <c r="O924" s="182"/>
      <c r="P924" s="182"/>
      <c r="Q924" s="182"/>
      <c r="R924" s="182"/>
      <c r="S924" s="182"/>
      <c r="T924" s="182"/>
      <c r="U924" s="182"/>
      <c r="V924" s="182"/>
      <c r="W924" s="182"/>
      <c r="X924" s="182"/>
      <c r="Y924" s="182"/>
      <c r="Z924" s="182"/>
      <c r="AA924" s="182"/>
    </row>
    <row r="925" spans="1:27" ht="12.75" customHeight="1">
      <c r="A925" s="182"/>
      <c r="B925" s="182"/>
      <c r="C925" s="182"/>
      <c r="D925" s="182"/>
      <c r="E925" s="182"/>
      <c r="F925" s="182"/>
      <c r="G925" s="182"/>
      <c r="H925" s="182"/>
      <c r="I925" s="182"/>
      <c r="J925" s="182"/>
      <c r="K925" s="182"/>
      <c r="L925" s="182"/>
      <c r="M925" s="182"/>
      <c r="N925" s="182"/>
      <c r="O925" s="182"/>
      <c r="P925" s="182"/>
      <c r="Q925" s="182"/>
      <c r="R925" s="182"/>
      <c r="S925" s="182"/>
      <c r="T925" s="182"/>
      <c r="U925" s="182"/>
      <c r="V925" s="182"/>
      <c r="W925" s="182"/>
      <c r="X925" s="182"/>
      <c r="Y925" s="182"/>
      <c r="Z925" s="182"/>
      <c r="AA925" s="182"/>
    </row>
    <row r="926" spans="1:27" ht="12.75" customHeight="1">
      <c r="A926" s="182"/>
      <c r="B926" s="182"/>
      <c r="C926" s="182"/>
      <c r="D926" s="182"/>
      <c r="E926" s="182"/>
      <c r="F926" s="182"/>
      <c r="G926" s="182"/>
      <c r="H926" s="182"/>
      <c r="I926" s="182"/>
      <c r="J926" s="182"/>
      <c r="K926" s="182"/>
      <c r="L926" s="182"/>
      <c r="M926" s="182"/>
      <c r="N926" s="182"/>
      <c r="O926" s="182"/>
      <c r="P926" s="182"/>
      <c r="Q926" s="182"/>
      <c r="R926" s="182"/>
      <c r="S926" s="182"/>
      <c r="T926" s="182"/>
      <c r="U926" s="182"/>
      <c r="V926" s="182"/>
      <c r="W926" s="182"/>
      <c r="X926" s="182"/>
      <c r="Y926" s="182"/>
      <c r="Z926" s="182"/>
      <c r="AA926" s="182"/>
    </row>
    <row r="927" spans="1:27" ht="12.75" customHeight="1">
      <c r="A927" s="182"/>
      <c r="B927" s="182"/>
      <c r="C927" s="182"/>
      <c r="D927" s="182"/>
      <c r="E927" s="182"/>
      <c r="F927" s="182"/>
      <c r="G927" s="182"/>
      <c r="H927" s="182"/>
      <c r="I927" s="182"/>
      <c r="J927" s="182"/>
      <c r="K927" s="182"/>
      <c r="L927" s="182"/>
      <c r="M927" s="182"/>
      <c r="N927" s="182"/>
      <c r="O927" s="182"/>
      <c r="P927" s="182"/>
      <c r="Q927" s="182"/>
      <c r="R927" s="182"/>
      <c r="S927" s="182"/>
      <c r="T927" s="182"/>
      <c r="U927" s="182"/>
      <c r="V927" s="182"/>
      <c r="W927" s="182"/>
      <c r="X927" s="182"/>
      <c r="Y927" s="182"/>
      <c r="Z927" s="182"/>
      <c r="AA927" s="182"/>
    </row>
    <row r="928" spans="1:27" ht="12.75" customHeight="1">
      <c r="A928" s="182"/>
      <c r="B928" s="182"/>
      <c r="C928" s="182"/>
      <c r="D928" s="182"/>
      <c r="E928" s="182"/>
      <c r="F928" s="182"/>
      <c r="G928" s="182"/>
      <c r="H928" s="182"/>
      <c r="I928" s="182"/>
      <c r="J928" s="182"/>
      <c r="K928" s="182"/>
      <c r="L928" s="182"/>
      <c r="M928" s="182"/>
      <c r="N928" s="182"/>
      <c r="O928" s="182"/>
      <c r="P928" s="182"/>
      <c r="Q928" s="182"/>
      <c r="R928" s="182"/>
      <c r="S928" s="182"/>
      <c r="T928" s="182"/>
      <c r="U928" s="182"/>
      <c r="V928" s="182"/>
      <c r="W928" s="182"/>
      <c r="X928" s="182"/>
      <c r="Y928" s="182"/>
      <c r="Z928" s="182"/>
      <c r="AA928" s="182"/>
    </row>
    <row r="929" spans="1:27" ht="12.75" customHeight="1">
      <c r="A929" s="182"/>
      <c r="B929" s="182"/>
      <c r="C929" s="182"/>
      <c r="D929" s="182"/>
      <c r="E929" s="182"/>
      <c r="F929" s="182"/>
      <c r="G929" s="182"/>
      <c r="H929" s="182"/>
      <c r="I929" s="182"/>
      <c r="J929" s="182"/>
      <c r="K929" s="182"/>
      <c r="L929" s="182"/>
      <c r="M929" s="182"/>
      <c r="N929" s="182"/>
      <c r="O929" s="182"/>
      <c r="P929" s="182"/>
      <c r="Q929" s="182"/>
      <c r="R929" s="182"/>
      <c r="S929" s="182"/>
      <c r="T929" s="182"/>
      <c r="U929" s="182"/>
      <c r="V929" s="182"/>
      <c r="W929" s="182"/>
      <c r="X929" s="182"/>
      <c r="Y929" s="182"/>
      <c r="Z929" s="182"/>
      <c r="AA929" s="182"/>
    </row>
    <row r="930" spans="1:27" ht="12.75" customHeight="1">
      <c r="A930" s="182"/>
      <c r="B930" s="182"/>
      <c r="C930" s="182"/>
      <c r="D930" s="182"/>
      <c r="E930" s="182"/>
      <c r="F930" s="182"/>
      <c r="G930" s="182"/>
      <c r="H930" s="182"/>
      <c r="I930" s="182"/>
      <c r="J930" s="182"/>
      <c r="K930" s="182"/>
      <c r="L930" s="182"/>
      <c r="M930" s="182"/>
      <c r="N930" s="182"/>
      <c r="O930" s="182"/>
      <c r="P930" s="182"/>
      <c r="Q930" s="182"/>
      <c r="R930" s="182"/>
      <c r="S930" s="182"/>
      <c r="T930" s="182"/>
      <c r="U930" s="182"/>
      <c r="V930" s="182"/>
      <c r="W930" s="182"/>
      <c r="X930" s="182"/>
      <c r="Y930" s="182"/>
      <c r="Z930" s="182"/>
      <c r="AA930" s="182"/>
    </row>
    <row r="931" spans="1:27" ht="12.75" customHeight="1">
      <c r="A931" s="182"/>
      <c r="B931" s="182"/>
      <c r="C931" s="182"/>
      <c r="D931" s="182"/>
      <c r="E931" s="182"/>
      <c r="F931" s="182"/>
      <c r="G931" s="182"/>
      <c r="H931" s="182"/>
      <c r="I931" s="182"/>
      <c r="J931" s="182"/>
      <c r="K931" s="182"/>
      <c r="L931" s="182"/>
      <c r="M931" s="182"/>
      <c r="N931" s="182"/>
      <c r="O931" s="182"/>
      <c r="P931" s="182"/>
      <c r="Q931" s="182"/>
      <c r="R931" s="182"/>
      <c r="S931" s="182"/>
      <c r="T931" s="182"/>
      <c r="U931" s="182"/>
      <c r="V931" s="182"/>
      <c r="W931" s="182"/>
      <c r="X931" s="182"/>
      <c r="Y931" s="182"/>
      <c r="Z931" s="182"/>
      <c r="AA931" s="182"/>
    </row>
    <row r="932" spans="1:27" ht="12.75" customHeight="1">
      <c r="A932" s="182"/>
      <c r="B932" s="182"/>
      <c r="C932" s="182"/>
      <c r="D932" s="182"/>
      <c r="E932" s="182"/>
      <c r="F932" s="182"/>
      <c r="G932" s="182"/>
      <c r="H932" s="182"/>
      <c r="I932" s="182"/>
      <c r="J932" s="182"/>
      <c r="K932" s="182"/>
      <c r="L932" s="182"/>
      <c r="M932" s="182"/>
      <c r="N932" s="182"/>
      <c r="O932" s="182"/>
      <c r="P932" s="182"/>
      <c r="Q932" s="182"/>
      <c r="R932" s="182"/>
      <c r="S932" s="182"/>
      <c r="T932" s="182"/>
      <c r="U932" s="182"/>
      <c r="V932" s="182"/>
      <c r="W932" s="182"/>
      <c r="X932" s="182"/>
      <c r="Y932" s="182"/>
      <c r="Z932" s="182"/>
      <c r="AA932" s="182"/>
    </row>
    <row r="933" spans="1:27" ht="12.75" customHeight="1">
      <c r="A933" s="182"/>
      <c r="B933" s="182"/>
      <c r="C933" s="182"/>
      <c r="D933" s="182"/>
      <c r="E933" s="182"/>
      <c r="F933" s="182"/>
      <c r="G933" s="182"/>
      <c r="H933" s="182"/>
      <c r="I933" s="182"/>
      <c r="J933" s="182"/>
      <c r="K933" s="182"/>
      <c r="L933" s="182"/>
      <c r="M933" s="182"/>
      <c r="N933" s="182"/>
      <c r="O933" s="182"/>
      <c r="P933" s="182"/>
      <c r="Q933" s="182"/>
      <c r="R933" s="182"/>
      <c r="S933" s="182"/>
      <c r="T933" s="182"/>
      <c r="U933" s="182"/>
      <c r="V933" s="182"/>
      <c r="W933" s="182"/>
      <c r="X933" s="182"/>
      <c r="Y933" s="182"/>
      <c r="Z933" s="182"/>
      <c r="AA933" s="182"/>
    </row>
    <row r="934" spans="1:27" ht="12.75" customHeight="1">
      <c r="A934" s="182"/>
      <c r="B934" s="182"/>
      <c r="C934" s="182"/>
      <c r="D934" s="182"/>
      <c r="E934" s="182"/>
      <c r="F934" s="182"/>
      <c r="G934" s="182"/>
      <c r="H934" s="182"/>
      <c r="I934" s="182"/>
      <c r="J934" s="182"/>
      <c r="K934" s="182"/>
      <c r="L934" s="182"/>
      <c r="M934" s="182"/>
      <c r="N934" s="182"/>
      <c r="O934" s="182"/>
      <c r="P934" s="182"/>
      <c r="Q934" s="182"/>
      <c r="R934" s="182"/>
      <c r="S934" s="182"/>
      <c r="T934" s="182"/>
      <c r="U934" s="182"/>
      <c r="V934" s="182"/>
      <c r="W934" s="182"/>
      <c r="X934" s="182"/>
      <c r="Y934" s="182"/>
      <c r="Z934" s="182"/>
      <c r="AA934" s="182"/>
    </row>
    <row r="935" spans="1:27" ht="12.75" customHeight="1">
      <c r="A935" s="182"/>
      <c r="B935" s="182"/>
      <c r="C935" s="182"/>
      <c r="D935" s="182"/>
      <c r="E935" s="182"/>
      <c r="F935" s="182"/>
      <c r="G935" s="182"/>
      <c r="H935" s="182"/>
      <c r="I935" s="182"/>
      <c r="J935" s="182"/>
      <c r="K935" s="182"/>
      <c r="L935" s="182"/>
      <c r="M935" s="182"/>
      <c r="N935" s="182"/>
      <c r="O935" s="182"/>
      <c r="P935" s="182"/>
      <c r="Q935" s="182"/>
      <c r="R935" s="182"/>
      <c r="S935" s="182"/>
      <c r="T935" s="182"/>
      <c r="U935" s="182"/>
      <c r="V935" s="182"/>
      <c r="W935" s="182"/>
      <c r="X935" s="182"/>
      <c r="Y935" s="182"/>
      <c r="Z935" s="182"/>
      <c r="AA935" s="182"/>
    </row>
    <row r="936" spans="1:27" ht="12.75" customHeight="1">
      <c r="A936" s="182"/>
      <c r="B936" s="182"/>
      <c r="C936" s="182"/>
      <c r="D936" s="182"/>
      <c r="E936" s="182"/>
      <c r="F936" s="182"/>
      <c r="G936" s="182"/>
      <c r="H936" s="182"/>
      <c r="I936" s="182"/>
      <c r="J936" s="182"/>
      <c r="K936" s="182"/>
      <c r="L936" s="182"/>
      <c r="M936" s="182"/>
      <c r="N936" s="182"/>
      <c r="O936" s="182"/>
      <c r="P936" s="182"/>
      <c r="Q936" s="182"/>
      <c r="R936" s="182"/>
      <c r="S936" s="182"/>
      <c r="T936" s="182"/>
      <c r="U936" s="182"/>
      <c r="V936" s="182"/>
      <c r="W936" s="182"/>
      <c r="X936" s="182"/>
      <c r="Y936" s="182"/>
      <c r="Z936" s="182"/>
      <c r="AA936" s="182"/>
    </row>
    <row r="937" spans="1:27" ht="12.75" customHeight="1">
      <c r="A937" s="182"/>
      <c r="B937" s="182"/>
      <c r="C937" s="182"/>
      <c r="D937" s="182"/>
      <c r="E937" s="182"/>
      <c r="F937" s="182"/>
      <c r="G937" s="182"/>
      <c r="H937" s="182"/>
      <c r="I937" s="182"/>
      <c r="J937" s="182"/>
      <c r="K937" s="182"/>
      <c r="L937" s="182"/>
      <c r="M937" s="182"/>
      <c r="N937" s="182"/>
      <c r="O937" s="182"/>
      <c r="P937" s="182"/>
      <c r="Q937" s="182"/>
      <c r="R937" s="182"/>
      <c r="S937" s="182"/>
      <c r="T937" s="182"/>
      <c r="U937" s="182"/>
      <c r="V937" s="182"/>
      <c r="W937" s="182"/>
      <c r="X937" s="182"/>
      <c r="Y937" s="182"/>
      <c r="Z937" s="182"/>
      <c r="AA937" s="182"/>
    </row>
    <row r="938" spans="1:27" ht="12.75" customHeight="1">
      <c r="A938" s="182"/>
      <c r="B938" s="182"/>
      <c r="C938" s="182"/>
      <c r="D938" s="182"/>
      <c r="E938" s="182"/>
      <c r="F938" s="182"/>
      <c r="G938" s="182"/>
      <c r="H938" s="182"/>
      <c r="I938" s="182"/>
      <c r="J938" s="182"/>
      <c r="K938" s="182"/>
      <c r="L938" s="182"/>
      <c r="M938" s="182"/>
      <c r="N938" s="182"/>
      <c r="O938" s="182"/>
      <c r="P938" s="182"/>
      <c r="Q938" s="182"/>
      <c r="R938" s="182"/>
      <c r="S938" s="182"/>
      <c r="T938" s="182"/>
      <c r="U938" s="182"/>
      <c r="V938" s="182"/>
      <c r="W938" s="182"/>
      <c r="X938" s="182"/>
      <c r="Y938" s="182"/>
      <c r="Z938" s="182"/>
      <c r="AA938" s="182"/>
    </row>
    <row r="939" spans="1:27" ht="12.75" customHeight="1">
      <c r="A939" s="182"/>
      <c r="B939" s="182"/>
      <c r="C939" s="182"/>
      <c r="D939" s="182"/>
      <c r="E939" s="182"/>
      <c r="F939" s="182"/>
      <c r="G939" s="182"/>
      <c r="H939" s="182"/>
      <c r="I939" s="182"/>
      <c r="J939" s="182"/>
      <c r="K939" s="182"/>
      <c r="L939" s="182"/>
      <c r="M939" s="182"/>
      <c r="N939" s="182"/>
      <c r="O939" s="182"/>
      <c r="P939" s="182"/>
      <c r="Q939" s="182"/>
      <c r="R939" s="182"/>
      <c r="S939" s="182"/>
      <c r="T939" s="182"/>
      <c r="U939" s="182"/>
      <c r="V939" s="182"/>
      <c r="W939" s="182"/>
      <c r="X939" s="182"/>
      <c r="Y939" s="182"/>
      <c r="Z939" s="182"/>
      <c r="AA939" s="182"/>
    </row>
    <row r="940" spans="1:27" ht="12.75" customHeight="1">
      <c r="A940" s="182"/>
      <c r="B940" s="182"/>
      <c r="C940" s="182"/>
      <c r="D940" s="182"/>
      <c r="E940" s="182"/>
      <c r="F940" s="182"/>
      <c r="G940" s="182"/>
      <c r="H940" s="182"/>
      <c r="I940" s="182"/>
      <c r="J940" s="182"/>
      <c r="K940" s="182"/>
      <c r="L940" s="182"/>
      <c r="M940" s="182"/>
      <c r="N940" s="182"/>
      <c r="O940" s="182"/>
      <c r="P940" s="182"/>
      <c r="Q940" s="182"/>
      <c r="R940" s="182"/>
      <c r="S940" s="182"/>
      <c r="T940" s="182"/>
      <c r="U940" s="182"/>
      <c r="V940" s="182"/>
      <c r="W940" s="182"/>
      <c r="X940" s="182"/>
      <c r="Y940" s="182"/>
      <c r="Z940" s="182"/>
      <c r="AA940" s="182"/>
    </row>
    <row r="941" spans="1:27" ht="12.75" customHeight="1">
      <c r="A941" s="182"/>
      <c r="B941" s="182"/>
      <c r="C941" s="182"/>
      <c r="D941" s="182"/>
      <c r="E941" s="182"/>
      <c r="F941" s="182"/>
      <c r="G941" s="182"/>
      <c r="H941" s="182"/>
      <c r="I941" s="182"/>
      <c r="J941" s="182"/>
      <c r="K941" s="182"/>
      <c r="L941" s="182"/>
      <c r="M941" s="182"/>
      <c r="N941" s="182"/>
      <c r="O941" s="182"/>
      <c r="P941" s="182"/>
      <c r="Q941" s="182"/>
      <c r="R941" s="182"/>
      <c r="S941" s="182"/>
      <c r="T941" s="182"/>
      <c r="U941" s="182"/>
      <c r="V941" s="182"/>
      <c r="W941" s="182"/>
      <c r="X941" s="182"/>
      <c r="Y941" s="182"/>
      <c r="Z941" s="182"/>
      <c r="AA941" s="182"/>
    </row>
    <row r="942" spans="1:27" ht="12.75" customHeight="1">
      <c r="A942" s="182"/>
      <c r="B942" s="182"/>
      <c r="C942" s="182"/>
      <c r="D942" s="182"/>
      <c r="E942" s="182"/>
      <c r="F942" s="182"/>
      <c r="G942" s="182"/>
      <c r="H942" s="182"/>
      <c r="I942" s="182"/>
      <c r="J942" s="182"/>
      <c r="K942" s="182"/>
      <c r="L942" s="182"/>
      <c r="M942" s="182"/>
      <c r="N942" s="182"/>
      <c r="O942" s="182"/>
      <c r="P942" s="182"/>
      <c r="Q942" s="182"/>
      <c r="R942" s="182"/>
      <c r="S942" s="182"/>
      <c r="T942" s="182"/>
      <c r="U942" s="182"/>
      <c r="V942" s="182"/>
      <c r="W942" s="182"/>
      <c r="X942" s="182"/>
      <c r="Y942" s="182"/>
      <c r="Z942" s="182"/>
      <c r="AA942" s="182"/>
    </row>
    <row r="943" spans="1:27" ht="12.75" customHeight="1">
      <c r="A943" s="182"/>
      <c r="B943" s="182"/>
      <c r="C943" s="182"/>
      <c r="D943" s="182"/>
      <c r="E943" s="182"/>
      <c r="F943" s="182"/>
      <c r="G943" s="182"/>
      <c r="H943" s="182"/>
      <c r="I943" s="182"/>
      <c r="J943" s="182"/>
      <c r="K943" s="182"/>
      <c r="L943" s="182"/>
      <c r="M943" s="182"/>
      <c r="N943" s="182"/>
      <c r="O943" s="182"/>
      <c r="P943" s="182"/>
      <c r="Q943" s="182"/>
      <c r="R943" s="182"/>
      <c r="S943" s="182"/>
      <c r="T943" s="182"/>
      <c r="U943" s="182"/>
      <c r="V943" s="182"/>
      <c r="W943" s="182"/>
      <c r="X943" s="182"/>
      <c r="Y943" s="182"/>
      <c r="Z943" s="182"/>
      <c r="AA943" s="182"/>
    </row>
    <row r="944" spans="1:27" ht="12.75" customHeight="1">
      <c r="A944" s="182"/>
      <c r="B944" s="182"/>
      <c r="C944" s="182"/>
      <c r="D944" s="182"/>
      <c r="E944" s="182"/>
      <c r="F944" s="182"/>
      <c r="G944" s="182"/>
      <c r="H944" s="182"/>
      <c r="I944" s="182"/>
      <c r="J944" s="182"/>
      <c r="K944" s="182"/>
      <c r="L944" s="182"/>
      <c r="M944" s="182"/>
      <c r="N944" s="182"/>
      <c r="O944" s="182"/>
      <c r="P944" s="182"/>
      <c r="Q944" s="182"/>
      <c r="R944" s="182"/>
      <c r="S944" s="182"/>
      <c r="T944" s="182"/>
      <c r="U944" s="182"/>
      <c r="V944" s="182"/>
      <c r="W944" s="182"/>
      <c r="X944" s="182"/>
      <c r="Y944" s="182"/>
      <c r="Z944" s="182"/>
      <c r="AA944" s="182"/>
    </row>
    <row r="945" spans="1:27" ht="12.75" customHeight="1">
      <c r="A945" s="182"/>
      <c r="B945" s="182"/>
      <c r="C945" s="182"/>
      <c r="D945" s="182"/>
      <c r="E945" s="182"/>
      <c r="F945" s="182"/>
      <c r="G945" s="182"/>
      <c r="H945" s="182"/>
      <c r="I945" s="182"/>
      <c r="J945" s="182"/>
      <c r="K945" s="182"/>
      <c r="L945" s="182"/>
      <c r="M945" s="182"/>
      <c r="N945" s="182"/>
      <c r="O945" s="182"/>
      <c r="P945" s="182"/>
      <c r="Q945" s="182"/>
      <c r="R945" s="182"/>
      <c r="S945" s="182"/>
      <c r="T945" s="182"/>
      <c r="U945" s="182"/>
      <c r="V945" s="182"/>
      <c r="W945" s="182"/>
      <c r="X945" s="182"/>
      <c r="Y945" s="182"/>
      <c r="Z945" s="182"/>
      <c r="AA945" s="182"/>
    </row>
    <row r="946" spans="1:27" ht="12.75" customHeight="1">
      <c r="A946" s="182"/>
      <c r="B946" s="182"/>
      <c r="C946" s="182"/>
      <c r="D946" s="182"/>
      <c r="E946" s="182"/>
      <c r="F946" s="182"/>
      <c r="G946" s="182"/>
      <c r="H946" s="182"/>
      <c r="I946" s="182"/>
      <c r="J946" s="182"/>
      <c r="K946" s="182"/>
      <c r="L946" s="182"/>
      <c r="M946" s="182"/>
      <c r="N946" s="182"/>
      <c r="O946" s="182"/>
      <c r="P946" s="182"/>
      <c r="Q946" s="182"/>
      <c r="R946" s="182"/>
      <c r="S946" s="182"/>
      <c r="T946" s="182"/>
      <c r="U946" s="182"/>
      <c r="V946" s="182"/>
      <c r="W946" s="182"/>
      <c r="X946" s="182"/>
      <c r="Y946" s="182"/>
      <c r="Z946" s="182"/>
      <c r="AA946" s="182"/>
    </row>
    <row r="947" spans="1:27" ht="12.75" customHeight="1">
      <c r="A947" s="182"/>
      <c r="B947" s="182"/>
      <c r="C947" s="182"/>
      <c r="D947" s="182"/>
      <c r="E947" s="182"/>
      <c r="F947" s="182"/>
      <c r="G947" s="182"/>
      <c r="H947" s="182"/>
      <c r="I947" s="182"/>
      <c r="J947" s="182"/>
      <c r="K947" s="182"/>
      <c r="L947" s="182"/>
      <c r="M947" s="182"/>
      <c r="N947" s="182"/>
      <c r="O947" s="182"/>
      <c r="P947" s="182"/>
      <c r="Q947" s="182"/>
      <c r="R947" s="182"/>
      <c r="S947" s="182"/>
      <c r="T947" s="182"/>
      <c r="U947" s="182"/>
      <c r="V947" s="182"/>
      <c r="W947" s="182"/>
      <c r="X947" s="182"/>
      <c r="Y947" s="182"/>
      <c r="Z947" s="182"/>
      <c r="AA947" s="182"/>
    </row>
    <row r="948" spans="1:27" ht="12.75" customHeight="1">
      <c r="A948" s="182"/>
      <c r="B948" s="182"/>
      <c r="C948" s="182"/>
      <c r="D948" s="182"/>
      <c r="E948" s="182"/>
      <c r="F948" s="182"/>
      <c r="G948" s="182"/>
      <c r="H948" s="182"/>
      <c r="I948" s="182"/>
      <c r="J948" s="182"/>
      <c r="K948" s="182"/>
      <c r="L948" s="182"/>
      <c r="M948" s="182"/>
      <c r="N948" s="182"/>
      <c r="O948" s="182"/>
      <c r="P948" s="182"/>
      <c r="Q948" s="182"/>
      <c r="R948" s="182"/>
      <c r="S948" s="182"/>
      <c r="T948" s="182"/>
      <c r="U948" s="182"/>
      <c r="V948" s="182"/>
      <c r="W948" s="182"/>
      <c r="X948" s="182"/>
      <c r="Y948" s="182"/>
      <c r="Z948" s="182"/>
      <c r="AA948" s="182"/>
    </row>
    <row r="949" spans="1:27" ht="12.75" customHeight="1">
      <c r="A949" s="182"/>
      <c r="B949" s="182"/>
      <c r="C949" s="182"/>
      <c r="D949" s="182"/>
      <c r="E949" s="182"/>
      <c r="F949" s="182"/>
      <c r="G949" s="182"/>
      <c r="H949" s="182"/>
      <c r="I949" s="182"/>
      <c r="J949" s="182"/>
      <c r="K949" s="182"/>
      <c r="L949" s="182"/>
      <c r="M949" s="182"/>
      <c r="N949" s="182"/>
      <c r="O949" s="182"/>
      <c r="P949" s="182"/>
      <c r="Q949" s="182"/>
      <c r="R949" s="182"/>
      <c r="S949" s="182"/>
      <c r="T949" s="182"/>
      <c r="U949" s="182"/>
      <c r="V949" s="182"/>
      <c r="W949" s="182"/>
      <c r="X949" s="182"/>
      <c r="Y949" s="182"/>
      <c r="Z949" s="182"/>
      <c r="AA949" s="182"/>
    </row>
    <row r="950" spans="1:27" ht="12.75" customHeight="1">
      <c r="A950" s="182"/>
      <c r="B950" s="182"/>
      <c r="C950" s="182"/>
      <c r="D950" s="182"/>
      <c r="E950" s="182"/>
      <c r="F950" s="182"/>
      <c r="G950" s="182"/>
      <c r="H950" s="182"/>
      <c r="I950" s="182"/>
      <c r="J950" s="182"/>
      <c r="K950" s="182"/>
      <c r="L950" s="182"/>
      <c r="M950" s="182"/>
      <c r="N950" s="182"/>
      <c r="O950" s="182"/>
      <c r="P950" s="182"/>
      <c r="Q950" s="182"/>
      <c r="R950" s="182"/>
      <c r="S950" s="182"/>
      <c r="T950" s="182"/>
      <c r="U950" s="182"/>
      <c r="V950" s="182"/>
      <c r="W950" s="182"/>
      <c r="X950" s="182"/>
      <c r="Y950" s="182"/>
      <c r="Z950" s="182"/>
      <c r="AA950" s="182"/>
    </row>
    <row r="951" spans="1:27" ht="12.75" customHeight="1">
      <c r="A951" s="182"/>
      <c r="B951" s="182"/>
      <c r="C951" s="182"/>
      <c r="D951" s="182"/>
      <c r="E951" s="182"/>
      <c r="F951" s="182"/>
      <c r="G951" s="182"/>
      <c r="H951" s="182"/>
      <c r="I951" s="182"/>
      <c r="J951" s="182"/>
      <c r="K951" s="182"/>
      <c r="L951" s="182"/>
      <c r="M951" s="182"/>
      <c r="N951" s="182"/>
      <c r="O951" s="182"/>
      <c r="P951" s="182"/>
      <c r="Q951" s="182"/>
      <c r="R951" s="182"/>
      <c r="S951" s="182"/>
      <c r="T951" s="182"/>
      <c r="U951" s="182"/>
      <c r="V951" s="182"/>
      <c r="W951" s="182"/>
      <c r="X951" s="182"/>
      <c r="Y951" s="182"/>
      <c r="Z951" s="182"/>
      <c r="AA951" s="182"/>
    </row>
    <row r="952" spans="1:27" ht="12.75" customHeight="1">
      <c r="A952" s="182"/>
      <c r="B952" s="182"/>
      <c r="C952" s="182"/>
      <c r="D952" s="182"/>
      <c r="E952" s="182"/>
      <c r="F952" s="182"/>
      <c r="G952" s="182"/>
      <c r="H952" s="182"/>
      <c r="I952" s="182"/>
      <c r="J952" s="182"/>
      <c r="K952" s="182"/>
      <c r="L952" s="182"/>
      <c r="M952" s="182"/>
      <c r="N952" s="182"/>
      <c r="O952" s="182"/>
      <c r="P952" s="182"/>
      <c r="Q952" s="182"/>
      <c r="R952" s="182"/>
      <c r="S952" s="182"/>
      <c r="T952" s="182"/>
      <c r="U952" s="182"/>
      <c r="V952" s="182"/>
      <c r="W952" s="182"/>
      <c r="X952" s="182"/>
      <c r="Y952" s="182"/>
      <c r="Z952" s="182"/>
      <c r="AA952" s="182"/>
    </row>
    <row r="953" spans="1:27" ht="12.75" customHeight="1">
      <c r="A953" s="182"/>
      <c r="B953" s="182"/>
      <c r="C953" s="182"/>
      <c r="D953" s="182"/>
      <c r="E953" s="182"/>
      <c r="F953" s="182"/>
      <c r="G953" s="182"/>
      <c r="H953" s="182"/>
      <c r="I953" s="182"/>
      <c r="J953" s="182"/>
      <c r="K953" s="182"/>
      <c r="L953" s="182"/>
      <c r="M953" s="182"/>
      <c r="N953" s="182"/>
      <c r="O953" s="182"/>
      <c r="P953" s="182"/>
      <c r="Q953" s="182"/>
      <c r="R953" s="182"/>
      <c r="S953" s="182"/>
      <c r="T953" s="182"/>
      <c r="U953" s="182"/>
      <c r="V953" s="182"/>
      <c r="W953" s="182"/>
      <c r="X953" s="182"/>
      <c r="Y953" s="182"/>
      <c r="Z953" s="182"/>
      <c r="AA953" s="182"/>
    </row>
    <row r="954" spans="1:27" ht="12.75" customHeight="1">
      <c r="A954" s="182"/>
      <c r="B954" s="182"/>
      <c r="C954" s="182"/>
      <c r="D954" s="182"/>
      <c r="E954" s="182"/>
      <c r="F954" s="182"/>
      <c r="G954" s="182"/>
      <c r="H954" s="182"/>
      <c r="I954" s="182"/>
      <c r="J954" s="182"/>
      <c r="K954" s="182"/>
      <c r="L954" s="182"/>
      <c r="M954" s="182"/>
      <c r="N954" s="182"/>
      <c r="O954" s="182"/>
      <c r="P954" s="182"/>
      <c r="Q954" s="182"/>
      <c r="R954" s="182"/>
      <c r="S954" s="182"/>
      <c r="T954" s="182"/>
      <c r="U954" s="182"/>
      <c r="V954" s="182"/>
      <c r="W954" s="182"/>
      <c r="X954" s="182"/>
      <c r="Y954" s="182"/>
      <c r="Z954" s="182"/>
      <c r="AA954" s="182"/>
    </row>
    <row r="955" spans="1:27" ht="12.75" customHeight="1">
      <c r="A955" s="182"/>
      <c r="B955" s="182"/>
      <c r="C955" s="182"/>
      <c r="D955" s="182"/>
      <c r="E955" s="182"/>
      <c r="F955" s="182"/>
      <c r="G955" s="182"/>
      <c r="H955" s="182"/>
      <c r="I955" s="182"/>
      <c r="J955" s="182"/>
      <c r="K955" s="182"/>
      <c r="L955" s="182"/>
      <c r="M955" s="182"/>
      <c r="N955" s="182"/>
      <c r="O955" s="182"/>
      <c r="P955" s="182"/>
      <c r="Q955" s="182"/>
      <c r="R955" s="182"/>
      <c r="S955" s="182"/>
      <c r="T955" s="182"/>
      <c r="U955" s="182"/>
      <c r="V955" s="182"/>
      <c r="W955" s="182"/>
      <c r="X955" s="182"/>
      <c r="Y955" s="182"/>
      <c r="Z955" s="182"/>
      <c r="AA955" s="182"/>
    </row>
    <row r="956" spans="1:27" ht="12.75" customHeight="1">
      <c r="A956" s="182"/>
      <c r="B956" s="182"/>
      <c r="C956" s="182"/>
      <c r="D956" s="182"/>
      <c r="E956" s="182"/>
      <c r="F956" s="182"/>
      <c r="G956" s="182"/>
      <c r="H956" s="182"/>
      <c r="I956" s="182"/>
      <c r="J956" s="182"/>
      <c r="K956" s="182"/>
      <c r="L956" s="182"/>
      <c r="M956" s="182"/>
      <c r="N956" s="182"/>
      <c r="O956" s="182"/>
      <c r="P956" s="182"/>
      <c r="Q956" s="182"/>
      <c r="R956" s="182"/>
      <c r="S956" s="182"/>
      <c r="T956" s="182"/>
      <c r="U956" s="182"/>
      <c r="V956" s="182"/>
      <c r="W956" s="182"/>
      <c r="X956" s="182"/>
      <c r="Y956" s="182"/>
      <c r="Z956" s="182"/>
      <c r="AA956" s="182"/>
    </row>
    <row r="957" spans="1:27" ht="12.75" customHeight="1">
      <c r="A957" s="182"/>
      <c r="B957" s="182"/>
      <c r="C957" s="182"/>
      <c r="D957" s="182"/>
      <c r="E957" s="182"/>
      <c r="F957" s="182"/>
      <c r="G957" s="182"/>
      <c r="H957" s="182"/>
      <c r="I957" s="182"/>
      <c r="J957" s="182"/>
      <c r="K957" s="182"/>
      <c r="L957" s="182"/>
      <c r="M957" s="182"/>
      <c r="N957" s="182"/>
      <c r="O957" s="182"/>
      <c r="P957" s="182"/>
      <c r="Q957" s="182"/>
      <c r="R957" s="182"/>
      <c r="S957" s="182"/>
      <c r="T957" s="182"/>
      <c r="U957" s="182"/>
      <c r="V957" s="182"/>
      <c r="W957" s="182"/>
      <c r="X957" s="182"/>
      <c r="Y957" s="182"/>
      <c r="Z957" s="182"/>
      <c r="AA957" s="182"/>
    </row>
    <row r="958" spans="1:27" ht="12.75" customHeight="1">
      <c r="A958" s="182"/>
      <c r="B958" s="182"/>
      <c r="C958" s="182"/>
      <c r="D958" s="182"/>
      <c r="E958" s="182"/>
      <c r="F958" s="182"/>
      <c r="G958" s="182"/>
      <c r="H958" s="182"/>
      <c r="I958" s="182"/>
      <c r="J958" s="182"/>
      <c r="K958" s="182"/>
      <c r="L958" s="182"/>
      <c r="M958" s="182"/>
      <c r="N958" s="182"/>
      <c r="O958" s="182"/>
      <c r="P958" s="182"/>
      <c r="Q958" s="182"/>
      <c r="R958" s="182"/>
      <c r="S958" s="182"/>
      <c r="T958" s="182"/>
      <c r="U958" s="182"/>
      <c r="V958" s="182"/>
      <c r="W958" s="182"/>
      <c r="X958" s="182"/>
      <c r="Y958" s="182"/>
      <c r="Z958" s="182"/>
      <c r="AA958" s="182"/>
    </row>
    <row r="959" spans="1:27" ht="12.75" customHeight="1">
      <c r="A959" s="182"/>
      <c r="B959" s="182"/>
      <c r="C959" s="182"/>
      <c r="D959" s="182"/>
      <c r="E959" s="182"/>
      <c r="F959" s="182"/>
      <c r="G959" s="182"/>
      <c r="H959" s="182"/>
      <c r="I959" s="182"/>
      <c r="J959" s="182"/>
      <c r="K959" s="182"/>
      <c r="L959" s="182"/>
      <c r="M959" s="182"/>
      <c r="N959" s="182"/>
      <c r="O959" s="182"/>
      <c r="P959" s="182"/>
      <c r="Q959" s="182"/>
      <c r="R959" s="182"/>
      <c r="S959" s="182"/>
      <c r="T959" s="182"/>
      <c r="U959" s="182"/>
      <c r="V959" s="182"/>
      <c r="W959" s="182"/>
      <c r="X959" s="182"/>
      <c r="Y959" s="182"/>
      <c r="Z959" s="182"/>
      <c r="AA959" s="182"/>
    </row>
    <row r="960" spans="1:27" ht="12.75" customHeight="1">
      <c r="A960" s="182"/>
      <c r="B960" s="182"/>
      <c r="C960" s="182"/>
      <c r="D960" s="182"/>
      <c r="E960" s="182"/>
      <c r="F960" s="182"/>
      <c r="G960" s="182"/>
      <c r="H960" s="182"/>
      <c r="I960" s="182"/>
      <c r="J960" s="182"/>
      <c r="K960" s="182"/>
      <c r="L960" s="182"/>
      <c r="M960" s="182"/>
      <c r="N960" s="182"/>
      <c r="O960" s="182"/>
      <c r="P960" s="182"/>
      <c r="Q960" s="182"/>
      <c r="R960" s="182"/>
      <c r="S960" s="182"/>
      <c r="T960" s="182"/>
      <c r="U960" s="182"/>
      <c r="V960" s="182"/>
      <c r="W960" s="182"/>
      <c r="X960" s="182"/>
      <c r="Y960" s="182"/>
      <c r="Z960" s="182"/>
      <c r="AA960" s="182"/>
    </row>
    <row r="961" spans="1:27" ht="12.75" customHeight="1">
      <c r="A961" s="182"/>
      <c r="B961" s="182"/>
      <c r="C961" s="182"/>
      <c r="D961" s="182"/>
      <c r="E961" s="182"/>
      <c r="F961" s="182"/>
      <c r="G961" s="182"/>
      <c r="H961" s="182"/>
      <c r="I961" s="182"/>
      <c r="J961" s="182"/>
      <c r="K961" s="182"/>
      <c r="L961" s="182"/>
      <c r="M961" s="182"/>
      <c r="N961" s="182"/>
      <c r="O961" s="182"/>
      <c r="P961" s="182"/>
      <c r="Q961" s="182"/>
      <c r="R961" s="182"/>
      <c r="S961" s="182"/>
      <c r="T961" s="182"/>
      <c r="U961" s="182"/>
      <c r="V961" s="182"/>
      <c r="W961" s="182"/>
      <c r="X961" s="182"/>
      <c r="Y961" s="182"/>
      <c r="Z961" s="182"/>
      <c r="AA961" s="182"/>
    </row>
    <row r="962" spans="1:27" ht="12.75" customHeight="1">
      <c r="A962" s="182"/>
      <c r="B962" s="182"/>
      <c r="C962" s="182"/>
      <c r="D962" s="182"/>
      <c r="E962" s="182"/>
      <c r="F962" s="182"/>
      <c r="G962" s="182"/>
      <c r="H962" s="182"/>
      <c r="I962" s="182"/>
      <c r="J962" s="182"/>
      <c r="K962" s="182"/>
      <c r="L962" s="182"/>
      <c r="M962" s="182"/>
      <c r="N962" s="182"/>
      <c r="O962" s="182"/>
      <c r="P962" s="182"/>
      <c r="Q962" s="182"/>
      <c r="R962" s="182"/>
      <c r="S962" s="182"/>
      <c r="T962" s="182"/>
      <c r="U962" s="182"/>
      <c r="V962" s="182"/>
      <c r="W962" s="182"/>
      <c r="X962" s="182"/>
      <c r="Y962" s="182"/>
      <c r="Z962" s="182"/>
      <c r="AA962" s="182"/>
    </row>
    <row r="963" spans="1:27" ht="12.75" customHeight="1">
      <c r="A963" s="182"/>
      <c r="B963" s="182"/>
      <c r="C963" s="182"/>
      <c r="D963" s="182"/>
      <c r="E963" s="182"/>
      <c r="F963" s="182"/>
      <c r="G963" s="182"/>
      <c r="H963" s="182"/>
      <c r="I963" s="182"/>
      <c r="J963" s="182"/>
      <c r="K963" s="182"/>
      <c r="L963" s="182"/>
      <c r="M963" s="182"/>
      <c r="N963" s="182"/>
      <c r="O963" s="182"/>
      <c r="P963" s="182"/>
      <c r="Q963" s="182"/>
      <c r="R963" s="182"/>
      <c r="S963" s="182"/>
      <c r="T963" s="182"/>
      <c r="U963" s="182"/>
      <c r="V963" s="182"/>
      <c r="W963" s="182"/>
      <c r="X963" s="182"/>
      <c r="Y963" s="182"/>
      <c r="Z963" s="182"/>
      <c r="AA963" s="182"/>
    </row>
    <row r="964" spans="1:27" ht="12.75" customHeight="1">
      <c r="A964" s="182"/>
      <c r="B964" s="182"/>
      <c r="C964" s="182"/>
      <c r="D964" s="182"/>
      <c r="E964" s="182"/>
      <c r="F964" s="182"/>
      <c r="G964" s="182"/>
      <c r="H964" s="182"/>
      <c r="I964" s="182"/>
      <c r="J964" s="182"/>
      <c r="K964" s="182"/>
      <c r="L964" s="182"/>
      <c r="M964" s="182"/>
      <c r="N964" s="182"/>
      <c r="O964" s="182"/>
      <c r="P964" s="182"/>
      <c r="Q964" s="182"/>
      <c r="R964" s="182"/>
      <c r="S964" s="182"/>
      <c r="T964" s="182"/>
      <c r="U964" s="182"/>
      <c r="V964" s="182"/>
      <c r="W964" s="182"/>
      <c r="X964" s="182"/>
      <c r="Y964" s="182"/>
      <c r="Z964" s="182"/>
      <c r="AA964" s="182"/>
    </row>
    <row r="965" spans="1:27" ht="12.75" customHeight="1">
      <c r="A965" s="182"/>
      <c r="B965" s="182"/>
      <c r="C965" s="182"/>
      <c r="D965" s="182"/>
      <c r="E965" s="182"/>
      <c r="F965" s="182"/>
      <c r="G965" s="182"/>
      <c r="H965" s="182"/>
      <c r="I965" s="182"/>
      <c r="J965" s="182"/>
      <c r="K965" s="182"/>
      <c r="L965" s="182"/>
      <c r="M965" s="182"/>
      <c r="N965" s="182"/>
      <c r="O965" s="182"/>
      <c r="P965" s="182"/>
      <c r="Q965" s="182"/>
      <c r="R965" s="182"/>
      <c r="S965" s="182"/>
      <c r="T965" s="182"/>
      <c r="U965" s="182"/>
      <c r="V965" s="182"/>
      <c r="W965" s="182"/>
      <c r="X965" s="182"/>
      <c r="Y965" s="182"/>
      <c r="Z965" s="182"/>
      <c r="AA965" s="182"/>
    </row>
    <row r="966" spans="1:27" ht="12.75" customHeight="1">
      <c r="A966" s="182"/>
      <c r="B966" s="182"/>
      <c r="C966" s="182"/>
      <c r="D966" s="182"/>
      <c r="E966" s="182"/>
      <c r="F966" s="182"/>
      <c r="G966" s="182"/>
      <c r="H966" s="182"/>
      <c r="I966" s="182"/>
      <c r="J966" s="182"/>
      <c r="K966" s="182"/>
      <c r="L966" s="182"/>
      <c r="M966" s="182"/>
      <c r="N966" s="182"/>
      <c r="O966" s="182"/>
      <c r="P966" s="182"/>
      <c r="Q966" s="182"/>
      <c r="R966" s="182"/>
      <c r="S966" s="182"/>
      <c r="T966" s="182"/>
      <c r="U966" s="182"/>
      <c r="V966" s="182"/>
      <c r="W966" s="182"/>
      <c r="X966" s="182"/>
      <c r="Y966" s="182"/>
      <c r="Z966" s="182"/>
      <c r="AA966" s="182"/>
    </row>
    <row r="967" spans="1:27" ht="12.75" customHeight="1">
      <c r="A967" s="182"/>
      <c r="B967" s="182"/>
      <c r="C967" s="182"/>
      <c r="D967" s="182"/>
      <c r="E967" s="182"/>
      <c r="F967" s="182"/>
      <c r="G967" s="182"/>
      <c r="H967" s="182"/>
      <c r="I967" s="182"/>
      <c r="J967" s="182"/>
      <c r="K967" s="182"/>
      <c r="L967" s="182"/>
      <c r="M967" s="182"/>
      <c r="N967" s="182"/>
      <c r="O967" s="182"/>
      <c r="P967" s="182"/>
      <c r="Q967" s="182"/>
      <c r="R967" s="182"/>
      <c r="S967" s="182"/>
      <c r="T967" s="182"/>
      <c r="U967" s="182"/>
      <c r="V967" s="182"/>
      <c r="W967" s="182"/>
      <c r="X967" s="182"/>
      <c r="Y967" s="182"/>
      <c r="Z967" s="182"/>
      <c r="AA967" s="182"/>
    </row>
    <row r="968" spans="1:27" ht="12.75" customHeight="1">
      <c r="A968" s="182"/>
      <c r="B968" s="182"/>
      <c r="C968" s="182"/>
      <c r="D968" s="182"/>
      <c r="E968" s="182"/>
      <c r="F968" s="182"/>
      <c r="G968" s="182"/>
      <c r="H968" s="182"/>
      <c r="I968" s="182"/>
      <c r="J968" s="182"/>
      <c r="K968" s="182"/>
      <c r="L968" s="182"/>
      <c r="M968" s="182"/>
      <c r="N968" s="182"/>
      <c r="O968" s="182"/>
      <c r="P968" s="182"/>
      <c r="Q968" s="182"/>
      <c r="R968" s="182"/>
      <c r="S968" s="182"/>
      <c r="T968" s="182"/>
      <c r="U968" s="182"/>
      <c r="V968" s="182"/>
      <c r="W968" s="182"/>
      <c r="X968" s="182"/>
      <c r="Y968" s="182"/>
      <c r="Z968" s="182"/>
      <c r="AA968" s="182"/>
    </row>
    <row r="969" spans="1:27" ht="12.75" customHeight="1">
      <c r="A969" s="182"/>
      <c r="B969" s="182"/>
      <c r="C969" s="182"/>
      <c r="D969" s="182"/>
      <c r="E969" s="182"/>
      <c r="F969" s="182"/>
      <c r="G969" s="182"/>
      <c r="H969" s="182"/>
      <c r="I969" s="182"/>
      <c r="J969" s="182"/>
      <c r="K969" s="182"/>
      <c r="L969" s="182"/>
      <c r="M969" s="182"/>
      <c r="N969" s="182"/>
      <c r="O969" s="182"/>
      <c r="P969" s="182"/>
      <c r="Q969" s="182"/>
      <c r="R969" s="182"/>
      <c r="S969" s="182"/>
      <c r="T969" s="182"/>
      <c r="U969" s="182"/>
      <c r="V969" s="182"/>
      <c r="W969" s="182"/>
      <c r="X969" s="182"/>
      <c r="Y969" s="182"/>
      <c r="Z969" s="182"/>
      <c r="AA969" s="182"/>
    </row>
    <row r="970" spans="1:27" ht="12.75" customHeight="1">
      <c r="A970" s="182"/>
      <c r="B970" s="182"/>
      <c r="C970" s="182"/>
      <c r="D970" s="182"/>
      <c r="E970" s="182"/>
      <c r="F970" s="182"/>
      <c r="G970" s="182"/>
      <c r="H970" s="182"/>
      <c r="I970" s="182"/>
      <c r="J970" s="182"/>
      <c r="K970" s="182"/>
      <c r="L970" s="182"/>
      <c r="M970" s="182"/>
      <c r="N970" s="182"/>
      <c r="O970" s="182"/>
      <c r="P970" s="182"/>
      <c r="Q970" s="182"/>
      <c r="R970" s="182"/>
      <c r="S970" s="182"/>
      <c r="T970" s="182"/>
      <c r="U970" s="182"/>
      <c r="V970" s="182"/>
      <c r="W970" s="182"/>
      <c r="X970" s="182"/>
      <c r="Y970" s="182"/>
      <c r="Z970" s="182"/>
      <c r="AA970" s="182"/>
    </row>
    <row r="971" spans="1:27" ht="12.75" customHeight="1">
      <c r="A971" s="182"/>
      <c r="B971" s="182"/>
      <c r="C971" s="182"/>
      <c r="D971" s="182"/>
      <c r="E971" s="182"/>
      <c r="F971" s="182"/>
      <c r="G971" s="182"/>
      <c r="H971" s="182"/>
      <c r="I971" s="182"/>
      <c r="J971" s="182"/>
      <c r="K971" s="182"/>
      <c r="L971" s="182"/>
      <c r="M971" s="182"/>
      <c r="N971" s="182"/>
      <c r="O971" s="182"/>
      <c r="P971" s="182"/>
      <c r="Q971" s="182"/>
      <c r="R971" s="182"/>
      <c r="S971" s="182"/>
      <c r="T971" s="182"/>
      <c r="U971" s="182"/>
      <c r="V971" s="182"/>
      <c r="W971" s="182"/>
      <c r="X971" s="182"/>
      <c r="Y971" s="182"/>
      <c r="Z971" s="182"/>
      <c r="AA971" s="182"/>
    </row>
    <row r="972" spans="1:27" ht="12.75" customHeight="1">
      <c r="A972" s="182"/>
      <c r="B972" s="182"/>
      <c r="C972" s="182"/>
      <c r="D972" s="182"/>
      <c r="E972" s="182"/>
      <c r="F972" s="182"/>
      <c r="G972" s="182"/>
      <c r="H972" s="182"/>
      <c r="I972" s="182"/>
      <c r="J972" s="182"/>
      <c r="K972" s="182"/>
      <c r="L972" s="182"/>
      <c r="M972" s="182"/>
      <c r="N972" s="182"/>
      <c r="O972" s="182"/>
      <c r="P972" s="182"/>
      <c r="Q972" s="182"/>
      <c r="R972" s="182"/>
      <c r="S972" s="182"/>
      <c r="T972" s="182"/>
      <c r="U972" s="182"/>
      <c r="V972" s="182"/>
      <c r="W972" s="182"/>
      <c r="X972" s="182"/>
      <c r="Y972" s="182"/>
      <c r="Z972" s="182"/>
      <c r="AA972" s="182"/>
    </row>
    <row r="973" spans="1:27" ht="12.75" customHeight="1">
      <c r="A973" s="182"/>
      <c r="B973" s="182"/>
      <c r="C973" s="182"/>
      <c r="D973" s="182"/>
      <c r="E973" s="182"/>
      <c r="F973" s="182"/>
      <c r="G973" s="182"/>
      <c r="H973" s="182"/>
      <c r="I973" s="182"/>
      <c r="J973" s="182"/>
      <c r="K973" s="182"/>
      <c r="L973" s="182"/>
      <c r="M973" s="182"/>
      <c r="N973" s="182"/>
      <c r="O973" s="182"/>
      <c r="P973" s="182"/>
      <c r="Q973" s="182"/>
      <c r="R973" s="182"/>
      <c r="S973" s="182"/>
      <c r="T973" s="182"/>
      <c r="U973" s="182"/>
      <c r="V973" s="182"/>
      <c r="W973" s="182"/>
      <c r="X973" s="182"/>
      <c r="Y973" s="182"/>
      <c r="Z973" s="182"/>
      <c r="AA973" s="182"/>
    </row>
    <row r="974" spans="1:27" ht="12.75" customHeight="1">
      <c r="A974" s="182"/>
      <c r="B974" s="182"/>
      <c r="C974" s="182"/>
      <c r="D974" s="182"/>
      <c r="E974" s="182"/>
      <c r="F974" s="182"/>
      <c r="G974" s="182"/>
      <c r="H974" s="182"/>
      <c r="I974" s="182"/>
      <c r="J974" s="182"/>
      <c r="K974" s="182"/>
      <c r="L974" s="182"/>
      <c r="M974" s="182"/>
      <c r="N974" s="182"/>
      <c r="O974" s="182"/>
      <c r="P974" s="182"/>
      <c r="Q974" s="182"/>
      <c r="R974" s="182"/>
      <c r="S974" s="182"/>
      <c r="T974" s="182"/>
      <c r="U974" s="182"/>
      <c r="V974" s="182"/>
      <c r="W974" s="182"/>
      <c r="X974" s="182"/>
      <c r="Y974" s="182"/>
      <c r="Z974" s="182"/>
      <c r="AA974" s="182"/>
    </row>
    <row r="975" spans="1:27" ht="12.75" customHeight="1">
      <c r="A975" s="182"/>
      <c r="B975" s="182"/>
      <c r="C975" s="182"/>
      <c r="D975" s="182"/>
      <c r="E975" s="182"/>
      <c r="F975" s="182"/>
      <c r="G975" s="182"/>
      <c r="H975" s="182"/>
      <c r="I975" s="182"/>
      <c r="J975" s="182"/>
      <c r="K975" s="182"/>
      <c r="L975" s="182"/>
      <c r="M975" s="182"/>
      <c r="N975" s="182"/>
      <c r="O975" s="182"/>
      <c r="P975" s="182"/>
      <c r="Q975" s="182"/>
      <c r="R975" s="182"/>
      <c r="S975" s="182"/>
      <c r="T975" s="182"/>
      <c r="U975" s="182"/>
      <c r="V975" s="182"/>
      <c r="W975" s="182"/>
      <c r="X975" s="182"/>
      <c r="Y975" s="182"/>
      <c r="Z975" s="182"/>
      <c r="AA975" s="182"/>
    </row>
    <row r="976" spans="1:27" ht="12.75" customHeight="1">
      <c r="A976" s="182"/>
      <c r="B976" s="182"/>
      <c r="C976" s="182"/>
      <c r="D976" s="182"/>
      <c r="E976" s="182"/>
      <c r="F976" s="182"/>
      <c r="G976" s="182"/>
      <c r="H976" s="182"/>
      <c r="I976" s="182"/>
      <c r="J976" s="182"/>
      <c r="K976" s="182"/>
      <c r="L976" s="182"/>
      <c r="M976" s="182"/>
      <c r="N976" s="182"/>
      <c r="O976" s="182"/>
      <c r="P976" s="182"/>
      <c r="Q976" s="182"/>
      <c r="R976" s="182"/>
      <c r="S976" s="182"/>
      <c r="T976" s="182"/>
      <c r="U976" s="182"/>
      <c r="V976" s="182"/>
      <c r="W976" s="182"/>
      <c r="X976" s="182"/>
      <c r="Y976" s="182"/>
      <c r="Z976" s="182"/>
      <c r="AA976" s="182"/>
    </row>
    <row r="977" spans="1:27" ht="12.75" customHeight="1">
      <c r="A977" s="182"/>
      <c r="B977" s="182"/>
      <c r="C977" s="182"/>
      <c r="D977" s="182"/>
      <c r="E977" s="182"/>
      <c r="F977" s="182"/>
      <c r="G977" s="182"/>
      <c r="H977" s="182"/>
      <c r="I977" s="182"/>
      <c r="J977" s="182"/>
      <c r="K977" s="182"/>
      <c r="L977" s="182"/>
      <c r="M977" s="182"/>
      <c r="N977" s="182"/>
      <c r="O977" s="182"/>
      <c r="P977" s="182"/>
      <c r="Q977" s="182"/>
      <c r="R977" s="182"/>
      <c r="S977" s="182"/>
      <c r="T977" s="182"/>
      <c r="U977" s="182"/>
      <c r="V977" s="182"/>
      <c r="W977" s="182"/>
      <c r="X977" s="182"/>
      <c r="Y977" s="182"/>
      <c r="Z977" s="182"/>
      <c r="AA977" s="182"/>
    </row>
    <row r="978" spans="1:27" ht="12.75" customHeight="1">
      <c r="A978" s="182"/>
      <c r="B978" s="182"/>
      <c r="C978" s="182"/>
      <c r="D978" s="182"/>
      <c r="E978" s="182"/>
      <c r="F978" s="182"/>
      <c r="G978" s="182"/>
      <c r="H978" s="182"/>
      <c r="I978" s="182"/>
      <c r="J978" s="182"/>
      <c r="K978" s="182"/>
      <c r="L978" s="182"/>
      <c r="M978" s="182"/>
      <c r="N978" s="182"/>
      <c r="O978" s="182"/>
      <c r="P978" s="182"/>
      <c r="Q978" s="182"/>
      <c r="R978" s="182"/>
      <c r="S978" s="182"/>
      <c r="T978" s="182"/>
      <c r="U978" s="182"/>
      <c r="V978" s="182"/>
      <c r="W978" s="182"/>
      <c r="X978" s="182"/>
      <c r="Y978" s="182"/>
      <c r="Z978" s="182"/>
      <c r="AA978" s="182"/>
    </row>
    <row r="979" spans="1:27" ht="12.75" customHeight="1">
      <c r="A979" s="182"/>
      <c r="B979" s="182"/>
      <c r="C979" s="182"/>
      <c r="D979" s="182"/>
      <c r="E979" s="182"/>
      <c r="F979" s="182"/>
      <c r="G979" s="182"/>
      <c r="H979" s="182"/>
      <c r="I979" s="182"/>
      <c r="J979" s="182"/>
      <c r="K979" s="182"/>
      <c r="L979" s="182"/>
      <c r="M979" s="182"/>
      <c r="N979" s="182"/>
      <c r="O979" s="182"/>
      <c r="P979" s="182"/>
      <c r="Q979" s="182"/>
      <c r="R979" s="182"/>
      <c r="S979" s="182"/>
      <c r="T979" s="182"/>
      <c r="U979" s="182"/>
      <c r="V979" s="182"/>
      <c r="W979" s="182"/>
      <c r="X979" s="182"/>
      <c r="Y979" s="182"/>
      <c r="Z979" s="182"/>
      <c r="AA979" s="182"/>
    </row>
    <row r="980" spans="1:27" ht="12.75" customHeight="1">
      <c r="A980" s="182"/>
      <c r="B980" s="182"/>
      <c r="C980" s="182"/>
      <c r="D980" s="182"/>
      <c r="E980" s="182"/>
      <c r="F980" s="182"/>
      <c r="G980" s="182"/>
      <c r="H980" s="182"/>
      <c r="I980" s="182"/>
      <c r="J980" s="182"/>
      <c r="K980" s="182"/>
      <c r="L980" s="182"/>
      <c r="M980" s="182"/>
      <c r="N980" s="182"/>
      <c r="O980" s="182"/>
      <c r="P980" s="182"/>
      <c r="Q980" s="182"/>
      <c r="R980" s="182"/>
      <c r="S980" s="182"/>
      <c r="T980" s="182"/>
      <c r="U980" s="182"/>
      <c r="V980" s="182"/>
      <c r="W980" s="182"/>
      <c r="X980" s="182"/>
      <c r="Y980" s="182"/>
      <c r="Z980" s="182"/>
      <c r="AA980" s="182"/>
    </row>
    <row r="981" spans="1:27" ht="12.75" customHeight="1">
      <c r="A981" s="182"/>
      <c r="B981" s="182"/>
      <c r="C981" s="182"/>
      <c r="D981" s="182"/>
      <c r="E981" s="182"/>
      <c r="F981" s="182"/>
      <c r="G981" s="182"/>
      <c r="H981" s="182"/>
      <c r="I981" s="182"/>
      <c r="J981" s="182"/>
      <c r="K981" s="182"/>
      <c r="L981" s="182"/>
      <c r="M981" s="182"/>
      <c r="N981" s="182"/>
      <c r="O981" s="182"/>
      <c r="P981" s="182"/>
      <c r="Q981" s="182"/>
      <c r="R981" s="182"/>
      <c r="S981" s="182"/>
      <c r="T981" s="182"/>
      <c r="U981" s="182"/>
      <c r="V981" s="182"/>
      <c r="W981" s="182"/>
      <c r="X981" s="182"/>
      <c r="Y981" s="182"/>
      <c r="Z981" s="182"/>
      <c r="AA981" s="182"/>
    </row>
    <row r="982" spans="1:27" ht="12.75" customHeight="1">
      <c r="A982" s="182"/>
      <c r="B982" s="182"/>
      <c r="C982" s="182"/>
      <c r="D982" s="182"/>
      <c r="E982" s="182"/>
      <c r="F982" s="182"/>
      <c r="G982" s="182"/>
      <c r="H982" s="182"/>
      <c r="I982" s="182"/>
      <c r="J982" s="182"/>
      <c r="K982" s="182"/>
      <c r="L982" s="182"/>
      <c r="M982" s="182"/>
      <c r="N982" s="182"/>
      <c r="O982" s="182"/>
      <c r="P982" s="182"/>
      <c r="Q982" s="182"/>
      <c r="R982" s="182"/>
      <c r="S982" s="182"/>
      <c r="T982" s="182"/>
      <c r="U982" s="182"/>
      <c r="V982" s="182"/>
      <c r="W982" s="182"/>
      <c r="X982" s="182"/>
      <c r="Y982" s="182"/>
      <c r="Z982" s="182"/>
      <c r="AA982" s="182"/>
    </row>
    <row r="983" spans="1:27" ht="12.75" customHeight="1">
      <c r="A983" s="182"/>
      <c r="B983" s="182"/>
      <c r="C983" s="182"/>
      <c r="D983" s="182"/>
      <c r="E983" s="182"/>
      <c r="F983" s="182"/>
      <c r="G983" s="182"/>
      <c r="H983" s="182"/>
      <c r="I983" s="182"/>
      <c r="J983" s="182"/>
      <c r="K983" s="182"/>
      <c r="L983" s="182"/>
      <c r="M983" s="182"/>
      <c r="N983" s="182"/>
      <c r="O983" s="182"/>
      <c r="P983" s="182"/>
      <c r="Q983" s="182"/>
      <c r="R983" s="182"/>
      <c r="S983" s="182"/>
      <c r="T983" s="182"/>
      <c r="U983" s="182"/>
      <c r="V983" s="182"/>
      <c r="W983" s="182"/>
      <c r="X983" s="182"/>
      <c r="Y983" s="182"/>
      <c r="Z983" s="182"/>
      <c r="AA983" s="182"/>
    </row>
    <row r="984" spans="1:27" ht="12.75" customHeight="1">
      <c r="A984" s="182"/>
      <c r="B984" s="182"/>
      <c r="C984" s="182"/>
      <c r="D984" s="182"/>
      <c r="E984" s="182"/>
      <c r="F984" s="182"/>
      <c r="G984" s="182"/>
      <c r="H984" s="182"/>
      <c r="I984" s="182"/>
      <c r="J984" s="182"/>
      <c r="K984" s="182"/>
      <c r="L984" s="182"/>
      <c r="M984" s="182"/>
      <c r="N984" s="182"/>
      <c r="O984" s="182"/>
      <c r="P984" s="182"/>
      <c r="Q984" s="182"/>
      <c r="R984" s="182"/>
      <c r="S984" s="182"/>
      <c r="T984" s="182"/>
      <c r="U984" s="182"/>
      <c r="V984" s="182"/>
      <c r="W984" s="182"/>
      <c r="X984" s="182"/>
      <c r="Y984" s="182"/>
      <c r="Z984" s="182"/>
      <c r="AA984" s="182"/>
    </row>
    <row r="985" spans="1:27" ht="12.75" customHeight="1">
      <c r="A985" s="182"/>
      <c r="B985" s="182"/>
      <c r="C985" s="182"/>
      <c r="D985" s="182"/>
      <c r="E985" s="182"/>
      <c r="F985" s="182"/>
      <c r="G985" s="182"/>
      <c r="H985" s="182"/>
      <c r="I985" s="182"/>
      <c r="J985" s="182"/>
      <c r="K985" s="182"/>
      <c r="L985" s="182"/>
      <c r="M985" s="182"/>
      <c r="N985" s="182"/>
      <c r="O985" s="182"/>
      <c r="P985" s="182"/>
      <c r="Q985" s="182"/>
      <c r="R985" s="182"/>
      <c r="S985" s="182"/>
      <c r="T985" s="182"/>
      <c r="U985" s="182"/>
      <c r="V985" s="182"/>
      <c r="W985" s="182"/>
      <c r="X985" s="182"/>
      <c r="Y985" s="182"/>
      <c r="Z985" s="182"/>
      <c r="AA985" s="182"/>
    </row>
    <row r="986" spans="1:27" ht="12.75" customHeight="1">
      <c r="A986" s="182"/>
      <c r="B986" s="182"/>
      <c r="C986" s="182"/>
      <c r="D986" s="182"/>
      <c r="E986" s="182"/>
      <c r="F986" s="182"/>
      <c r="G986" s="182"/>
      <c r="H986" s="182"/>
      <c r="I986" s="182"/>
      <c r="J986" s="182"/>
      <c r="K986" s="182"/>
      <c r="L986" s="182"/>
      <c r="M986" s="182"/>
      <c r="N986" s="182"/>
      <c r="O986" s="182"/>
      <c r="P986" s="182"/>
      <c r="Q986" s="182"/>
      <c r="R986" s="182"/>
      <c r="S986" s="182"/>
      <c r="T986" s="182"/>
      <c r="U986" s="182"/>
      <c r="V986" s="182"/>
      <c r="W986" s="182"/>
      <c r="X986" s="182"/>
      <c r="Y986" s="182"/>
      <c r="Z986" s="182"/>
      <c r="AA986" s="182"/>
    </row>
    <row r="987" spans="1:27" ht="12.75" customHeight="1">
      <c r="A987" s="182"/>
      <c r="B987" s="182"/>
      <c r="C987" s="182"/>
      <c r="D987" s="182"/>
      <c r="E987" s="182"/>
      <c r="F987" s="182"/>
      <c r="G987" s="182"/>
      <c r="H987" s="182"/>
      <c r="I987" s="182"/>
      <c r="J987" s="182"/>
      <c r="K987" s="182"/>
      <c r="L987" s="182"/>
      <c r="M987" s="182"/>
      <c r="N987" s="182"/>
      <c r="O987" s="182"/>
      <c r="P987" s="182"/>
      <c r="Q987" s="182"/>
      <c r="R987" s="182"/>
      <c r="S987" s="182"/>
      <c r="T987" s="182"/>
      <c r="U987" s="182"/>
      <c r="V987" s="182"/>
      <c r="W987" s="182"/>
      <c r="X987" s="182"/>
      <c r="Y987" s="182"/>
      <c r="Z987" s="182"/>
      <c r="AA987" s="182"/>
    </row>
    <row r="988" spans="1:27" ht="12.75" customHeight="1">
      <c r="A988" s="182"/>
      <c r="B988" s="182"/>
      <c r="C988" s="182"/>
      <c r="D988" s="182"/>
      <c r="E988" s="182"/>
      <c r="F988" s="182"/>
      <c r="G988" s="182"/>
      <c r="H988" s="182"/>
      <c r="I988" s="182"/>
      <c r="J988" s="182"/>
      <c r="K988" s="182"/>
      <c r="L988" s="182"/>
      <c r="M988" s="182"/>
      <c r="N988" s="182"/>
      <c r="O988" s="182"/>
      <c r="P988" s="182"/>
      <c r="Q988" s="182"/>
      <c r="R988" s="182"/>
      <c r="S988" s="182"/>
      <c r="T988" s="182"/>
      <c r="U988" s="182"/>
      <c r="V988" s="182"/>
      <c r="W988" s="182"/>
      <c r="X988" s="182"/>
      <c r="Y988" s="182"/>
      <c r="Z988" s="182"/>
      <c r="AA988" s="182"/>
    </row>
    <row r="989" spans="1:27" ht="12.75" customHeight="1">
      <c r="A989" s="182"/>
      <c r="B989" s="182"/>
      <c r="C989" s="182"/>
      <c r="D989" s="182"/>
      <c r="E989" s="182"/>
      <c r="F989" s="182"/>
      <c r="G989" s="182"/>
      <c r="H989" s="182"/>
      <c r="I989" s="182"/>
      <c r="J989" s="182"/>
      <c r="K989" s="182"/>
      <c r="L989" s="182"/>
      <c r="M989" s="182"/>
      <c r="N989" s="182"/>
      <c r="O989" s="182"/>
      <c r="P989" s="182"/>
      <c r="Q989" s="182"/>
      <c r="R989" s="182"/>
      <c r="S989" s="182"/>
      <c r="T989" s="182"/>
      <c r="U989" s="182"/>
      <c r="V989" s="182"/>
      <c r="W989" s="182"/>
      <c r="X989" s="182"/>
      <c r="Y989" s="182"/>
      <c r="Z989" s="182"/>
      <c r="AA989" s="182"/>
    </row>
    <row r="990" spans="1:27" ht="12.75" customHeight="1">
      <c r="A990" s="182"/>
      <c r="B990" s="182"/>
      <c r="C990" s="182"/>
      <c r="D990" s="182"/>
      <c r="E990" s="182"/>
      <c r="F990" s="182"/>
      <c r="G990" s="182"/>
      <c r="H990" s="182"/>
      <c r="I990" s="182"/>
      <c r="J990" s="182"/>
      <c r="K990" s="182"/>
      <c r="L990" s="182"/>
      <c r="M990" s="182"/>
      <c r="N990" s="182"/>
      <c r="O990" s="182"/>
      <c r="P990" s="182"/>
      <c r="Q990" s="182"/>
      <c r="R990" s="182"/>
      <c r="S990" s="182"/>
      <c r="T990" s="182"/>
      <c r="U990" s="182"/>
      <c r="V990" s="182"/>
      <c r="W990" s="182"/>
      <c r="X990" s="182"/>
      <c r="Y990" s="182"/>
      <c r="Z990" s="182"/>
      <c r="AA990" s="182"/>
    </row>
    <row r="991" spans="1:27" ht="12.75" customHeight="1">
      <c r="A991" s="182"/>
      <c r="B991" s="182"/>
      <c r="C991" s="182"/>
      <c r="D991" s="182"/>
      <c r="E991" s="182"/>
      <c r="F991" s="182"/>
      <c r="G991" s="182"/>
      <c r="H991" s="182"/>
      <c r="I991" s="182"/>
      <c r="J991" s="182"/>
      <c r="K991" s="182"/>
      <c r="L991" s="182"/>
      <c r="M991" s="182"/>
      <c r="N991" s="182"/>
      <c r="O991" s="182"/>
      <c r="P991" s="182"/>
      <c r="Q991" s="182"/>
      <c r="R991" s="182"/>
      <c r="S991" s="182"/>
      <c r="T991" s="182"/>
      <c r="U991" s="182"/>
      <c r="V991" s="182"/>
      <c r="W991" s="182"/>
      <c r="X991" s="182"/>
      <c r="Y991" s="182"/>
      <c r="Z991" s="182"/>
      <c r="AA991" s="182"/>
    </row>
    <row r="992" spans="1:27" ht="12.75" customHeight="1">
      <c r="A992" s="182"/>
      <c r="B992" s="182"/>
      <c r="C992" s="182"/>
      <c r="D992" s="182"/>
      <c r="E992" s="182"/>
      <c r="F992" s="182"/>
      <c r="G992" s="182"/>
      <c r="H992" s="182"/>
      <c r="I992" s="182"/>
      <c r="J992" s="182"/>
      <c r="K992" s="182"/>
      <c r="L992" s="182"/>
      <c r="M992" s="182"/>
      <c r="N992" s="182"/>
      <c r="O992" s="182"/>
      <c r="P992" s="182"/>
      <c r="Q992" s="182"/>
      <c r="R992" s="182"/>
      <c r="S992" s="182"/>
      <c r="T992" s="182"/>
      <c r="U992" s="182"/>
      <c r="V992" s="182"/>
      <c r="W992" s="182"/>
      <c r="X992" s="182"/>
      <c r="Y992" s="182"/>
      <c r="Z992" s="182"/>
      <c r="AA992" s="182"/>
    </row>
    <row r="993" spans="1:27" ht="12.75" customHeight="1">
      <c r="A993" s="182"/>
      <c r="B993" s="182"/>
      <c r="C993" s="182"/>
      <c r="D993" s="182"/>
      <c r="E993" s="182"/>
      <c r="F993" s="182"/>
      <c r="G993" s="182"/>
      <c r="H993" s="182"/>
      <c r="I993" s="182"/>
      <c r="J993" s="182"/>
      <c r="K993" s="182"/>
      <c r="L993" s="182"/>
      <c r="M993" s="182"/>
      <c r="N993" s="182"/>
      <c r="O993" s="182"/>
      <c r="P993" s="182"/>
      <c r="Q993" s="182"/>
      <c r="R993" s="182"/>
      <c r="S993" s="182"/>
      <c r="T993" s="182"/>
      <c r="U993" s="182"/>
      <c r="V993" s="182"/>
      <c r="W993" s="182"/>
      <c r="X993" s="182"/>
      <c r="Y993" s="182"/>
      <c r="Z993" s="182"/>
      <c r="AA993" s="182"/>
    </row>
    <row r="994" spans="1:27" ht="12.75" customHeight="1">
      <c r="A994" s="182"/>
      <c r="B994" s="182"/>
      <c r="C994" s="182"/>
      <c r="D994" s="182"/>
      <c r="E994" s="182"/>
      <c r="F994" s="182"/>
      <c r="G994" s="182"/>
      <c r="H994" s="182"/>
      <c r="I994" s="182"/>
      <c r="J994" s="182"/>
      <c r="K994" s="182"/>
      <c r="L994" s="182"/>
      <c r="M994" s="182"/>
      <c r="N994" s="182"/>
      <c r="O994" s="182"/>
      <c r="P994" s="182"/>
      <c r="Q994" s="182"/>
      <c r="R994" s="182"/>
      <c r="S994" s="182"/>
      <c r="T994" s="182"/>
      <c r="U994" s="182"/>
      <c r="V994" s="182"/>
      <c r="W994" s="182"/>
      <c r="X994" s="182"/>
      <c r="Y994" s="182"/>
      <c r="Z994" s="182"/>
      <c r="AA994" s="182"/>
    </row>
    <row r="995" spans="1:27" ht="12.75" customHeight="1">
      <c r="A995" s="182"/>
      <c r="B995" s="182"/>
      <c r="C995" s="182"/>
      <c r="D995" s="182"/>
      <c r="E995" s="182"/>
      <c r="F995" s="182"/>
      <c r="G995" s="182"/>
      <c r="H995" s="182"/>
      <c r="I995" s="182"/>
      <c r="J995" s="182"/>
      <c r="K995" s="182"/>
      <c r="L995" s="182"/>
      <c r="M995" s="182"/>
      <c r="N995" s="182"/>
      <c r="O995" s="182"/>
      <c r="P995" s="182"/>
      <c r="Q995" s="182"/>
      <c r="R995" s="182"/>
      <c r="S995" s="182"/>
      <c r="T995" s="182"/>
      <c r="U995" s="182"/>
      <c r="V995" s="182"/>
      <c r="W995" s="182"/>
      <c r="X995" s="182"/>
      <c r="Y995" s="182"/>
      <c r="Z995" s="182"/>
      <c r="AA995" s="182"/>
    </row>
    <row r="996" spans="1:27" ht="12.75" customHeight="1">
      <c r="A996" s="182"/>
      <c r="B996" s="182"/>
      <c r="C996" s="182"/>
      <c r="D996" s="182"/>
      <c r="E996" s="182"/>
      <c r="F996" s="182"/>
      <c r="G996" s="182"/>
      <c r="H996" s="182"/>
      <c r="I996" s="182"/>
      <c r="J996" s="182"/>
      <c r="K996" s="182"/>
      <c r="L996" s="182"/>
      <c r="M996" s="182"/>
      <c r="N996" s="182"/>
      <c r="O996" s="182"/>
      <c r="P996" s="182"/>
      <c r="Q996" s="182"/>
      <c r="R996" s="182"/>
      <c r="S996" s="182"/>
      <c r="T996" s="182"/>
      <c r="U996" s="182"/>
      <c r="V996" s="182"/>
      <c r="W996" s="182"/>
      <c r="X996" s="182"/>
      <c r="Y996" s="182"/>
      <c r="Z996" s="182"/>
      <c r="AA996" s="182"/>
    </row>
    <row r="997" spans="1:27" ht="12.75" customHeight="1">
      <c r="A997" s="182"/>
      <c r="B997" s="182"/>
      <c r="C997" s="182"/>
      <c r="D997" s="182"/>
      <c r="E997" s="182"/>
      <c r="F997" s="182"/>
      <c r="G997" s="182"/>
      <c r="H997" s="182"/>
      <c r="I997" s="182"/>
      <c r="J997" s="182"/>
      <c r="K997" s="182"/>
      <c r="L997" s="182"/>
      <c r="M997" s="182"/>
      <c r="N997" s="182"/>
      <c r="O997" s="182"/>
      <c r="P997" s="182"/>
      <c r="Q997" s="182"/>
      <c r="R997" s="182"/>
      <c r="S997" s="182"/>
      <c r="T997" s="182"/>
      <c r="U997" s="182"/>
      <c r="V997" s="182"/>
      <c r="W997" s="182"/>
      <c r="X997" s="182"/>
      <c r="Y997" s="182"/>
      <c r="Z997" s="182"/>
      <c r="AA997" s="182"/>
    </row>
    <row r="998" spans="1:27" ht="12.75" customHeight="1">
      <c r="A998" s="182"/>
      <c r="B998" s="182"/>
      <c r="C998" s="182"/>
      <c r="D998" s="182"/>
      <c r="E998" s="182"/>
      <c r="F998" s="182"/>
      <c r="G998" s="182"/>
      <c r="H998" s="182"/>
      <c r="I998" s="182"/>
      <c r="J998" s="182"/>
      <c r="K998" s="182"/>
      <c r="L998" s="182"/>
      <c r="M998" s="182"/>
      <c r="N998" s="182"/>
      <c r="O998" s="182"/>
      <c r="P998" s="182"/>
      <c r="Q998" s="182"/>
      <c r="R998" s="182"/>
      <c r="S998" s="182"/>
      <c r="T998" s="182"/>
      <c r="U998" s="182"/>
      <c r="V998" s="182"/>
      <c r="W998" s="182"/>
      <c r="X998" s="182"/>
      <c r="Y998" s="182"/>
      <c r="Z998" s="182"/>
      <c r="AA998" s="182"/>
    </row>
    <row r="999" spans="1:27" ht="12.75" customHeight="1">
      <c r="A999" s="182"/>
      <c r="B999" s="182"/>
      <c r="C999" s="182"/>
      <c r="D999" s="182"/>
      <c r="E999" s="182"/>
      <c r="F999" s="182"/>
      <c r="G999" s="182"/>
      <c r="H999" s="182"/>
      <c r="I999" s="182"/>
      <c r="J999" s="182"/>
      <c r="K999" s="182"/>
      <c r="L999" s="182"/>
      <c r="M999" s="182"/>
      <c r="N999" s="182"/>
      <c r="O999" s="182"/>
      <c r="P999" s="182"/>
      <c r="Q999" s="182"/>
      <c r="R999" s="182"/>
      <c r="S999" s="182"/>
      <c r="T999" s="182"/>
      <c r="U999" s="182"/>
      <c r="V999" s="182"/>
      <c r="W999" s="182"/>
      <c r="X999" s="182"/>
      <c r="Y999" s="182"/>
      <c r="Z999" s="182"/>
      <c r="AA999" s="182"/>
    </row>
    <row r="1000" spans="1:27" ht="12.75" customHeight="1">
      <c r="A1000" s="182"/>
      <c r="B1000" s="182"/>
      <c r="C1000" s="182"/>
      <c r="D1000" s="182"/>
      <c r="E1000" s="182"/>
      <c r="F1000" s="182"/>
      <c r="G1000" s="182"/>
      <c r="H1000" s="182"/>
      <c r="I1000" s="182"/>
      <c r="J1000" s="182"/>
      <c r="K1000" s="182"/>
      <c r="L1000" s="182"/>
      <c r="M1000" s="182"/>
      <c r="N1000" s="182"/>
      <c r="O1000" s="182"/>
      <c r="P1000" s="182"/>
      <c r="Q1000" s="182"/>
      <c r="R1000" s="182"/>
      <c r="S1000" s="182"/>
      <c r="T1000" s="182"/>
      <c r="U1000" s="182"/>
      <c r="V1000" s="182"/>
      <c r="W1000" s="182"/>
      <c r="X1000" s="182"/>
      <c r="Y1000" s="182"/>
      <c r="Z1000" s="182"/>
      <c r="AA1000" s="182"/>
    </row>
  </sheetData>
  <autoFilter ref="B2:Q2" xr:uid="{00000000-0009-0000-0000-000004000000}">
    <sortState ref="B2:Q2">
      <sortCondition ref="B2"/>
    </sortState>
  </autoFilter>
  <conditionalFormatting sqref="K1:L1000">
    <cfRule type="cellIs" dxfId="37" priority="1" operator="equal">
      <formula>"Normal"</formula>
    </cfRule>
  </conditionalFormatting>
  <conditionalFormatting sqref="K1:L1000">
    <cfRule type="cellIs" dxfId="36" priority="2" operator="equal">
      <formula>"Fire"</formula>
    </cfRule>
  </conditionalFormatting>
  <conditionalFormatting sqref="K1:L1000">
    <cfRule type="cellIs" dxfId="35" priority="3" operator="equal">
      <formula>"Fighting"</formula>
    </cfRule>
  </conditionalFormatting>
  <conditionalFormatting sqref="K1:L1000">
    <cfRule type="cellIs" dxfId="34" priority="4" operator="equal">
      <formula>"Water"</formula>
    </cfRule>
  </conditionalFormatting>
  <conditionalFormatting sqref="K1:L1000">
    <cfRule type="cellIs" dxfId="33" priority="5" operator="equal">
      <formula>"Flying"</formula>
    </cfRule>
  </conditionalFormatting>
  <conditionalFormatting sqref="K1:L1000">
    <cfRule type="cellIs" dxfId="32" priority="6" operator="equal">
      <formula>"Grass"</formula>
    </cfRule>
  </conditionalFormatting>
  <conditionalFormatting sqref="K1:L1000">
    <cfRule type="cellIs" dxfId="31" priority="7" operator="equal">
      <formula>"Poison"</formula>
    </cfRule>
  </conditionalFormatting>
  <conditionalFormatting sqref="K1:L1000">
    <cfRule type="cellIs" dxfId="30" priority="8" operator="equal">
      <formula>"Electric"</formula>
    </cfRule>
  </conditionalFormatting>
  <conditionalFormatting sqref="K1:L1000">
    <cfRule type="cellIs" dxfId="29" priority="9" operator="equal">
      <formula>"Ground"</formula>
    </cfRule>
  </conditionalFormatting>
  <conditionalFormatting sqref="K1:L1000">
    <cfRule type="cellIs" dxfId="28" priority="10" operator="equal">
      <formula>"Psychic"</formula>
    </cfRule>
  </conditionalFormatting>
  <conditionalFormatting sqref="K1:L1000">
    <cfRule type="cellIs" dxfId="27" priority="11" operator="equal">
      <formula>"Rock"</formula>
    </cfRule>
  </conditionalFormatting>
  <conditionalFormatting sqref="K1:L1000">
    <cfRule type="cellIs" dxfId="26" priority="12" operator="equal">
      <formula>"Ice"</formula>
    </cfRule>
  </conditionalFormatting>
  <conditionalFormatting sqref="K1:L1000">
    <cfRule type="cellIs" dxfId="25" priority="13" operator="equal">
      <formula>"Bug"</formula>
    </cfRule>
  </conditionalFormatting>
  <conditionalFormatting sqref="K1:L1000">
    <cfRule type="cellIs" dxfId="24" priority="14" operator="equal">
      <formula>"Dragon"</formula>
    </cfRule>
  </conditionalFormatting>
  <conditionalFormatting sqref="K1:L1000">
    <cfRule type="cellIs" dxfId="23" priority="15" operator="equal">
      <formula>"Ghost"</formula>
    </cfRule>
  </conditionalFormatting>
  <conditionalFormatting sqref="K1:L1000">
    <cfRule type="cellIs" dxfId="22" priority="16" operator="equal">
      <formula>"Dark"</formula>
    </cfRule>
  </conditionalFormatting>
  <conditionalFormatting sqref="K1:L1000">
    <cfRule type="cellIs" dxfId="21" priority="17" operator="equal">
      <formula>"Steel"</formula>
    </cfRule>
  </conditionalFormatting>
  <conditionalFormatting sqref="K1:L1000">
    <cfRule type="cellIs" dxfId="20" priority="18" operator="equal">
      <formula>"Fairy"</formula>
    </cfRule>
  </conditionalFormatting>
  <conditionalFormatting sqref="K1:L1000">
    <cfRule type="cellIs" dxfId="19" priority="19" operator="equal">
      <formula>"???"</formula>
    </cfRule>
  </conditionalFormatting>
  <conditionalFormatting sqref="B3:B189 D3:D1000 C4:C189 E4:O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100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100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100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100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100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1000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18.28515625" customWidth="1"/>
    <col min="2" max="2" width="5.7109375" customWidth="1"/>
    <col min="3" max="3" width="20.7109375" customWidth="1"/>
    <col min="4" max="10" width="4.7109375" customWidth="1"/>
    <col min="11" max="12" width="8.7109375" customWidth="1"/>
    <col min="13" max="15" width="20.7109375" customWidth="1"/>
    <col min="16" max="16" width="10.7109375" customWidth="1"/>
    <col min="17" max="17" width="29.42578125" customWidth="1"/>
    <col min="18" max="18" width="18" customWidth="1"/>
    <col min="19" max="26" width="14.42578125" customWidth="1"/>
  </cols>
  <sheetData>
    <row r="1" spans="1:26" ht="12.75" customHeight="1">
      <c r="A1" s="193"/>
      <c r="B1" s="180">
        <v>0</v>
      </c>
      <c r="C1" s="181">
        <v>2</v>
      </c>
      <c r="D1" s="180">
        <v>31</v>
      </c>
      <c r="E1" s="180">
        <v>32</v>
      </c>
      <c r="F1" s="180">
        <v>33</v>
      </c>
      <c r="G1" s="180">
        <v>34</v>
      </c>
      <c r="H1" s="180">
        <v>35</v>
      </c>
      <c r="I1" s="180">
        <v>36</v>
      </c>
      <c r="J1" s="180">
        <v>37</v>
      </c>
      <c r="K1" s="180">
        <v>38</v>
      </c>
      <c r="L1" s="180">
        <v>39</v>
      </c>
      <c r="M1" s="180">
        <v>40</v>
      </c>
      <c r="N1" s="180">
        <v>41</v>
      </c>
      <c r="O1" s="180">
        <v>42</v>
      </c>
      <c r="P1" s="180">
        <v>55</v>
      </c>
      <c r="Q1" s="180">
        <v>62</v>
      </c>
      <c r="R1" s="182"/>
      <c r="S1" s="182"/>
      <c r="T1" s="182"/>
      <c r="U1" s="182"/>
      <c r="V1" s="182"/>
      <c r="W1" s="182"/>
      <c r="X1" s="182"/>
      <c r="Y1" s="182"/>
      <c r="Z1" s="182"/>
    </row>
    <row r="2" spans="1:26" ht="12.75" customHeight="1">
      <c r="A2" s="183" t="s">
        <v>1887</v>
      </c>
      <c r="B2" s="29" t="s">
        <v>1875</v>
      </c>
      <c r="C2" s="29" t="s">
        <v>1876</v>
      </c>
      <c r="D2" s="184" t="s">
        <v>31</v>
      </c>
      <c r="E2" s="184" t="s">
        <v>1877</v>
      </c>
      <c r="F2" s="184" t="s">
        <v>1878</v>
      </c>
      <c r="G2" s="184" t="s">
        <v>1879</v>
      </c>
      <c r="H2" s="184" t="s">
        <v>1880</v>
      </c>
      <c r="I2" s="184" t="s">
        <v>1881</v>
      </c>
      <c r="J2" s="184" t="s">
        <v>1882</v>
      </c>
      <c r="K2" s="29" t="s">
        <v>38</v>
      </c>
      <c r="L2" s="29" t="s">
        <v>39</v>
      </c>
      <c r="M2" s="29" t="s">
        <v>40</v>
      </c>
      <c r="N2" s="29" t="s">
        <v>41</v>
      </c>
      <c r="O2" s="29" t="s">
        <v>42</v>
      </c>
      <c r="P2" s="29" t="s">
        <v>1883</v>
      </c>
      <c r="Q2" s="34" t="s">
        <v>1884</v>
      </c>
      <c r="R2" s="194" t="s">
        <v>1885</v>
      </c>
      <c r="S2" s="182"/>
      <c r="T2" s="182"/>
      <c r="U2" s="182"/>
      <c r="V2" s="182"/>
      <c r="W2" s="182"/>
      <c r="X2" s="182"/>
      <c r="Y2" s="182"/>
      <c r="Z2" s="182"/>
    </row>
    <row r="3" spans="1:26" ht="12.75" customHeight="1">
      <c r="A3" s="195" t="s">
        <v>1888</v>
      </c>
      <c r="B3" s="175">
        <f ca="1">IFERROR(__xludf.DUMMYFUNCTION("IF($A$4 = """", """", IF($Y$3 = true, FILTER(Pokedex!$A$2:$B1000,(Pokedex!$AM$2:$AM1000 = $A$4)+(Pokedex!$AN$2:$AN1000 = $A$4)), FILTER(Pokedex!$A$2:$B1000,(Pokedex!$AM$2:$AM1000 = $A$4)+(Pokedex!$AN$2:$AN1000 = $A$4), (Pokedex!$AM$2:$AM1000 = $A$6)+(Poke"&amp;"dex!$AN$2:$AN1000 = A$6))))"),215)</f>
        <v>215</v>
      </c>
      <c r="C3" s="187" t="str">
        <f ca="1">IFERROR(__xludf.DUMMYFUNCTION("""COMPUTED_VALUE"""),"Sneasel")</f>
        <v>Sneasel</v>
      </c>
      <c r="D3" s="175">
        <f ca="1">IFERROR(__xludf.DUMMYFUNCTION("IF($A$4 = """", """", IF($Y$3 = true, FILTER(Pokedex!$AF$2:$AQ1000,(Pokedex!$AM$2:$AM1000 = $A$4)+(Pokedex!$AN$2:$AN1000 = $A$4)), FILTER(Pokedex!$AF$2:$AQ1000,(Pokedex!$AM$2:$AM1000 = $A$4)+(Pokedex!$AN$2:$AN1000 = $A$4), (Pokedex!$AM$2:$AM1000 = $A$6)+("&amp;"Pokedex!$AN$2:$AN1000 = $A$6))))"),55)</f>
        <v>55</v>
      </c>
      <c r="E3" s="26">
        <f ca="1">IFERROR(__xludf.DUMMYFUNCTION("""COMPUTED_VALUE"""),95)</f>
        <v>95</v>
      </c>
      <c r="F3" s="26">
        <f ca="1">IFERROR(__xludf.DUMMYFUNCTION("""COMPUTED_VALUE"""),55)</f>
        <v>55</v>
      </c>
      <c r="G3" s="26">
        <f ca="1">IFERROR(__xludf.DUMMYFUNCTION("""COMPUTED_VALUE"""),35)</f>
        <v>35</v>
      </c>
      <c r="H3" s="26">
        <f ca="1">IFERROR(__xludf.DUMMYFUNCTION("""COMPUTED_VALUE"""),75)</f>
        <v>75</v>
      </c>
      <c r="I3" s="26">
        <f ca="1">IFERROR(__xludf.DUMMYFUNCTION("""COMPUTED_VALUE"""),115)</f>
        <v>115</v>
      </c>
      <c r="J3" s="26">
        <f ca="1">IFERROR(__xludf.DUMMYFUNCTION("""COMPUTED_VALUE"""),430)</f>
        <v>430</v>
      </c>
      <c r="K3" s="26" t="str">
        <f ca="1">IFERROR(__xludf.DUMMYFUNCTION("""COMPUTED_VALUE"""),"Dark")</f>
        <v>Dark</v>
      </c>
      <c r="L3" s="26" t="str">
        <f ca="1">IFERROR(__xludf.DUMMYFUNCTION("""COMPUTED_VALUE"""),"Ice")</f>
        <v>Ice</v>
      </c>
      <c r="M3" s="26" t="str">
        <f ca="1">IFERROR(__xludf.DUMMYFUNCTION("""COMPUTED_VALUE"""),"Inner Focus")</f>
        <v>Inner Focus</v>
      </c>
      <c r="N3" s="26" t="str">
        <f ca="1">IFERROR(__xludf.DUMMYFUNCTION("""COMPUTED_VALUE"""),"Keen Eye")</f>
        <v>Keen Eye</v>
      </c>
      <c r="O3" s="26" t="str">
        <f ca="1">IFERROR(__xludf.DUMMYFUNCTION("""COMPUTED_VALUE"""),"Pickpocket")</f>
        <v>Pickpocket</v>
      </c>
      <c r="P3" s="196" t="str">
        <f ca="1">IFERROR(__xludf.DUMMYFUNCTION("IF($A$4 = """", """", IF($Y$3 = true, FILTER(Pokedex!$BD$2:$BD1000,(Pokedex!$AM$2:$AM1000 = $A$4)+(Pokedex!$AN$2:$AN1000 = $A$4)), FILTER(Pokedex!$BD$2:$BD1000,(Pokedex!$AM$2:$AM1000 = $A$4)+(Pokedex!$AN$2:$AN1000 = $A$4), (Pokedex!$AM$2:$AM1000 = $A$6)+("&amp;"Pokedex!$AN$2:$AN1000 = $A$6))))"),"Med Slow")</f>
        <v>Med Slow</v>
      </c>
      <c r="Q3" s="175" t="str">
        <f ca="1">IFERROR(__xludf.DUMMYFUNCTION("IF($A$4 = """", """", IF($Y$3 = true, FILTER(Pokedex!$BK$2:$BK1000,(Pokedex!$AM$2:$AM1000 = $A$4)+(Pokedex!$AN$2:$AN1000 = $A$4)), FILTER(Pokedex!$BK$2:$BK1000,(Pokedex!$AM$2:$AM1000 = $A$4)+(Pokedex!$AN$2:$AN1000 = $A$4), (Pokedex!$AM$2:$AM1000 = $A$6)+("&amp;"Pokedex!$AN$2:$AN1000 = $A$6))))"),"Level Up (Holding Razor Claw, Night)")</f>
        <v>Level Up (Holding Razor Claw, Night)</v>
      </c>
      <c r="R3" s="188">
        <f ca="1">MATCH($B3,Pokedex!$A:$A)</f>
        <v>275</v>
      </c>
      <c r="S3" s="182"/>
      <c r="T3" s="182"/>
      <c r="U3" s="182"/>
      <c r="V3" s="182"/>
      <c r="W3" s="182"/>
      <c r="X3" s="182"/>
      <c r="Y3" s="197" t="b">
        <f>IF($A$6 = "", TRUE, FALSE)</f>
        <v>0</v>
      </c>
    </row>
    <row r="4" spans="1:26" ht="12.75" customHeight="1">
      <c r="A4" s="186" t="s">
        <v>191</v>
      </c>
      <c r="B4" s="26">
        <f ca="1">IFERROR(__xludf.DUMMYFUNCTION("""COMPUTED_VALUE"""),461)</f>
        <v>461</v>
      </c>
      <c r="C4" s="31" t="str">
        <f ca="1">IFERROR(__xludf.DUMMYFUNCTION("""COMPUTED_VALUE"""),"Weavile")</f>
        <v>Weavile</v>
      </c>
      <c r="D4" s="31">
        <f ca="1">IFERROR(__xludf.DUMMYFUNCTION("""COMPUTED_VALUE"""),70)</f>
        <v>70</v>
      </c>
      <c r="E4" s="31">
        <f ca="1">IFERROR(__xludf.DUMMYFUNCTION("""COMPUTED_VALUE"""),120)</f>
        <v>120</v>
      </c>
      <c r="F4" s="31">
        <f ca="1">IFERROR(__xludf.DUMMYFUNCTION("""COMPUTED_VALUE"""),65)</f>
        <v>65</v>
      </c>
      <c r="G4" s="31">
        <f ca="1">IFERROR(__xludf.DUMMYFUNCTION("""COMPUTED_VALUE"""),45)</f>
        <v>45</v>
      </c>
      <c r="H4" s="31">
        <f ca="1">IFERROR(__xludf.DUMMYFUNCTION("""COMPUTED_VALUE"""),85)</f>
        <v>85</v>
      </c>
      <c r="I4" s="31">
        <f ca="1">IFERROR(__xludf.DUMMYFUNCTION("""COMPUTED_VALUE"""),125)</f>
        <v>125</v>
      </c>
      <c r="J4" s="31">
        <f ca="1">IFERROR(__xludf.DUMMYFUNCTION("""COMPUTED_VALUE"""),510)</f>
        <v>510</v>
      </c>
      <c r="K4" s="31" t="str">
        <f ca="1">IFERROR(__xludf.DUMMYFUNCTION("""COMPUTED_VALUE"""),"Dark")</f>
        <v>Dark</v>
      </c>
      <c r="L4" s="31" t="str">
        <f ca="1">IFERROR(__xludf.DUMMYFUNCTION("""COMPUTED_VALUE"""),"Ice")</f>
        <v>Ice</v>
      </c>
      <c r="M4" s="31" t="str">
        <f ca="1">IFERROR(__xludf.DUMMYFUNCTION("""COMPUTED_VALUE"""),"Pressure")</f>
        <v>Pressure</v>
      </c>
      <c r="N4" s="31"/>
      <c r="O4" s="31" t="str">
        <f ca="1">IFERROR(__xludf.DUMMYFUNCTION("""COMPUTED_VALUE"""),"Pickpocket")</f>
        <v>Pickpocket</v>
      </c>
      <c r="P4" s="32" t="str">
        <f ca="1">IFERROR(__xludf.DUMMYFUNCTION("""COMPUTED_VALUE"""),"Med Slow")</f>
        <v>Med Slow</v>
      </c>
      <c r="Q4" s="26"/>
      <c r="R4" s="188">
        <f ca="1">IFERROR(MATCH($B4,Pokedex!$A:$A), "")</f>
        <v>566</v>
      </c>
      <c r="S4" s="182"/>
      <c r="T4" s="182"/>
      <c r="U4" s="182"/>
      <c r="V4" s="182"/>
      <c r="W4" s="182"/>
      <c r="X4" s="182"/>
      <c r="Y4" s="182"/>
    </row>
    <row r="5" spans="1:26" ht="12.75" customHeight="1">
      <c r="A5" s="195" t="s">
        <v>1889</v>
      </c>
      <c r="B5" s="26">
        <f ca="1">IFERROR(__xludf.DUMMYFUNCTION("""COMPUTED_VALUE"""),1002)</f>
        <v>1002</v>
      </c>
      <c r="C5" s="31" t="str">
        <f ca="1">IFERROR(__xludf.DUMMYFUNCTION("""COMPUTED_VALUE"""),"Chien-Pao")</f>
        <v>Chien-Pao</v>
      </c>
      <c r="D5" s="31">
        <f ca="1">IFERROR(__xludf.DUMMYFUNCTION("""COMPUTED_VALUE"""),80)</f>
        <v>80</v>
      </c>
      <c r="E5" s="26">
        <f ca="1">IFERROR(__xludf.DUMMYFUNCTION("""COMPUTED_VALUE"""),120)</f>
        <v>120</v>
      </c>
      <c r="F5" s="26">
        <f ca="1">IFERROR(__xludf.DUMMYFUNCTION("""COMPUTED_VALUE"""),80)</f>
        <v>80</v>
      </c>
      <c r="G5" s="26">
        <f ca="1">IFERROR(__xludf.DUMMYFUNCTION("""COMPUTED_VALUE"""),90)</f>
        <v>90</v>
      </c>
      <c r="H5" s="26">
        <f ca="1">IFERROR(__xludf.DUMMYFUNCTION("""COMPUTED_VALUE"""),65)</f>
        <v>65</v>
      </c>
      <c r="I5" s="26">
        <f ca="1">IFERROR(__xludf.DUMMYFUNCTION("""COMPUTED_VALUE"""),135)</f>
        <v>135</v>
      </c>
      <c r="J5" s="26">
        <f ca="1">IFERROR(__xludf.DUMMYFUNCTION("""COMPUTED_VALUE"""),570)</f>
        <v>570</v>
      </c>
      <c r="K5" s="26" t="str">
        <f ca="1">IFERROR(__xludf.DUMMYFUNCTION("""COMPUTED_VALUE"""),"Dark")</f>
        <v>Dark</v>
      </c>
      <c r="L5" s="26" t="str">
        <f ca="1">IFERROR(__xludf.DUMMYFUNCTION("""COMPUTED_VALUE"""),"Ice")</f>
        <v>Ice</v>
      </c>
      <c r="M5" s="26" t="str">
        <f ca="1">IFERROR(__xludf.DUMMYFUNCTION("""COMPUTED_VALUE"""),"Sword of Ruin")</f>
        <v>Sword of Ruin</v>
      </c>
      <c r="N5" s="26"/>
      <c r="O5" s="26"/>
      <c r="P5" s="32" t="str">
        <f ca="1">IFERROR(__xludf.DUMMYFUNCTION("""COMPUTED_VALUE"""),"Slow")</f>
        <v>Slow</v>
      </c>
      <c r="Q5" s="26"/>
      <c r="R5" s="188">
        <f ca="1">IFERROR(MATCH($B5,Pokedex!$A:$A), "")</f>
        <v>1209</v>
      </c>
      <c r="S5" s="182"/>
      <c r="T5" s="182"/>
      <c r="U5" s="182"/>
      <c r="V5" s="182"/>
      <c r="W5" s="182"/>
      <c r="X5" s="182"/>
      <c r="Y5" s="182"/>
    </row>
    <row r="6" spans="1:26" ht="12.75" customHeight="1">
      <c r="A6" s="186" t="s">
        <v>160</v>
      </c>
      <c r="B6" s="26"/>
      <c r="C6" s="31"/>
      <c r="D6" s="31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188" t="str">
        <f>IFERROR(MATCH($B6,Pokedex!$A:$A), "")</f>
        <v/>
      </c>
      <c r="S6" s="182"/>
      <c r="T6" s="182"/>
      <c r="U6" s="182"/>
      <c r="V6" s="182"/>
      <c r="W6" s="182"/>
      <c r="X6" s="182"/>
      <c r="Y6" s="182"/>
    </row>
    <row r="7" spans="1:26" ht="12.75" customHeight="1">
      <c r="A7" s="195"/>
      <c r="B7" s="26"/>
      <c r="C7" s="31"/>
      <c r="D7" s="31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188" t="str">
        <f>IFERROR(MATCH($B7,Pokedex!$A:$A), "")</f>
        <v/>
      </c>
      <c r="S7" s="182"/>
      <c r="T7" s="182"/>
      <c r="U7" s="182"/>
      <c r="V7" s="182"/>
      <c r="W7" s="182"/>
      <c r="X7" s="182"/>
      <c r="Y7" s="182"/>
    </row>
    <row r="8" spans="1:26" ht="12.75" customHeight="1">
      <c r="A8" s="195"/>
      <c r="B8" s="26"/>
      <c r="C8" s="31"/>
      <c r="D8" s="31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188" t="str">
        <f>IFERROR(MATCH($B8,Pokedex!$A:$A), "")</f>
        <v/>
      </c>
      <c r="S8" s="182"/>
      <c r="T8" s="182"/>
      <c r="U8" s="182"/>
      <c r="V8" s="182"/>
      <c r="W8" s="182"/>
      <c r="X8" s="182"/>
      <c r="Y8" s="182"/>
    </row>
    <row r="9" spans="1:26" ht="12.75" customHeight="1">
      <c r="A9" s="195"/>
      <c r="B9" s="26"/>
      <c r="C9" s="31"/>
      <c r="D9" s="31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188" t="str">
        <f>IFERROR(MATCH($B9,Pokedex!$A:$A), "")</f>
        <v/>
      </c>
      <c r="S9" s="182"/>
      <c r="T9" s="182"/>
      <c r="U9" s="182"/>
      <c r="V9" s="182"/>
      <c r="W9" s="182"/>
      <c r="X9" s="182"/>
      <c r="Y9" s="182"/>
    </row>
    <row r="10" spans="1:26" ht="12.75" customHeight="1">
      <c r="A10" s="195"/>
      <c r="B10" s="26"/>
      <c r="C10" s="31"/>
      <c r="D10" s="31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188" t="str">
        <f>IFERROR(MATCH($B10,Pokedex!$A:$A), "")</f>
        <v/>
      </c>
      <c r="S10" s="182"/>
      <c r="T10" s="182"/>
      <c r="U10" s="182"/>
      <c r="V10" s="182"/>
      <c r="W10" s="182"/>
      <c r="X10" s="182"/>
      <c r="Y10" s="182"/>
    </row>
    <row r="11" spans="1:26" ht="12.75" customHeight="1">
      <c r="A11" s="195"/>
      <c r="B11" s="26"/>
      <c r="C11" s="31"/>
      <c r="D11" s="31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188" t="str">
        <f>IFERROR(MATCH($B11,Pokedex!$A:$A), "")</f>
        <v/>
      </c>
      <c r="S11" s="182"/>
      <c r="T11" s="182"/>
      <c r="U11" s="182"/>
      <c r="V11" s="182"/>
      <c r="W11" s="182"/>
      <c r="X11" s="182"/>
      <c r="Y11" s="182"/>
    </row>
    <row r="12" spans="1:26" ht="12.75" customHeight="1">
      <c r="A12" s="26"/>
      <c r="B12" s="26"/>
      <c r="C12" s="31"/>
      <c r="D12" s="31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188" t="str">
        <f>IFERROR(MATCH($B12,Pokedex!$A:$A), "")</f>
        <v/>
      </c>
      <c r="S12" s="182"/>
      <c r="T12" s="182"/>
      <c r="U12" s="182"/>
      <c r="V12" s="182"/>
      <c r="W12" s="182"/>
      <c r="X12" s="182"/>
      <c r="Y12" s="182"/>
    </row>
    <row r="13" spans="1:26" ht="12.75" customHeight="1">
      <c r="A13" s="26"/>
      <c r="B13" s="26"/>
      <c r="C13" s="31"/>
      <c r="D13" s="31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188" t="str">
        <f>IFERROR(MATCH($B13,Pokedex!$A:$A), "")</f>
        <v/>
      </c>
      <c r="S13" s="182"/>
      <c r="T13" s="182"/>
      <c r="U13" s="182"/>
      <c r="V13" s="182"/>
      <c r="W13" s="182"/>
      <c r="X13" s="182"/>
      <c r="Y13" s="182"/>
    </row>
    <row r="14" spans="1:26" ht="12.75" customHeight="1">
      <c r="A14" s="26"/>
      <c r="B14" s="26"/>
      <c r="C14" s="31"/>
      <c r="D14" s="31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188" t="str">
        <f>IFERROR(MATCH($B14,Pokedex!$A:$A), "")</f>
        <v/>
      </c>
      <c r="S14" s="182"/>
      <c r="T14" s="182"/>
      <c r="U14" s="182"/>
      <c r="V14" s="182"/>
      <c r="W14" s="182"/>
      <c r="X14" s="182"/>
      <c r="Y14" s="182"/>
    </row>
    <row r="15" spans="1:26" ht="12.75" customHeight="1">
      <c r="A15" s="26"/>
      <c r="B15" s="26"/>
      <c r="C15" s="31"/>
      <c r="D15" s="31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188" t="str">
        <f>IFERROR(MATCH($B15,Pokedex!$A:$A), "")</f>
        <v/>
      </c>
      <c r="S15" s="182"/>
      <c r="T15" s="182"/>
      <c r="U15" s="182"/>
      <c r="V15" s="182"/>
      <c r="W15" s="182"/>
      <c r="X15" s="182"/>
      <c r="Y15" s="182"/>
    </row>
    <row r="16" spans="1:26" ht="12.75" customHeight="1">
      <c r="A16" s="26"/>
      <c r="B16" s="26"/>
      <c r="C16" s="31"/>
      <c r="D16" s="31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188" t="str">
        <f>IFERROR(MATCH($B16,Pokedex!$A:$A), "")</f>
        <v/>
      </c>
      <c r="S16" s="182"/>
      <c r="T16" s="182"/>
      <c r="U16" s="182"/>
      <c r="V16" s="182"/>
      <c r="W16" s="182"/>
      <c r="X16" s="182"/>
      <c r="Y16" s="182"/>
    </row>
    <row r="17" spans="1:26" ht="12.75" customHeight="1">
      <c r="A17" s="26"/>
      <c r="B17" s="26"/>
      <c r="C17" s="31"/>
      <c r="D17" s="31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188" t="str">
        <f>IFERROR(MATCH($B17,Pokedex!$A:$A), "")</f>
        <v/>
      </c>
      <c r="S17" s="182"/>
      <c r="T17" s="182"/>
      <c r="U17" s="182"/>
      <c r="V17" s="182"/>
      <c r="W17" s="182"/>
      <c r="X17" s="182"/>
      <c r="Y17" s="182"/>
    </row>
    <row r="18" spans="1:26" ht="12.75" customHeight="1">
      <c r="A18" s="26"/>
      <c r="B18" s="26"/>
      <c r="C18" s="31"/>
      <c r="D18" s="31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188" t="str">
        <f>IFERROR(MATCH($B18,Pokedex!$A:$A), "")</f>
        <v/>
      </c>
      <c r="S18" s="182"/>
      <c r="T18" s="182"/>
      <c r="U18" s="182"/>
      <c r="V18" s="182"/>
      <c r="W18" s="182"/>
      <c r="X18" s="182"/>
      <c r="Y18" s="182"/>
    </row>
    <row r="19" spans="1:26" ht="12.75" customHeight="1">
      <c r="A19" s="26"/>
      <c r="B19" s="26"/>
      <c r="C19" s="31"/>
      <c r="D19" s="31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188" t="str">
        <f>IFERROR(MATCH($B19,Pokedex!$A:$A), "")</f>
        <v/>
      </c>
      <c r="S19" s="182"/>
      <c r="T19" s="182"/>
      <c r="U19" s="182"/>
      <c r="V19" s="182"/>
      <c r="W19" s="182"/>
      <c r="X19" s="182"/>
      <c r="Y19" s="182"/>
    </row>
    <row r="20" spans="1:26" ht="12.75" customHeight="1">
      <c r="A20" s="26"/>
      <c r="B20" s="26"/>
      <c r="C20" s="31"/>
      <c r="D20" s="31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188" t="str">
        <f>IFERROR(MATCH($B20,Pokedex!$A:$A), "")</f>
        <v/>
      </c>
      <c r="S20" s="182"/>
      <c r="T20" s="182"/>
      <c r="U20" s="182"/>
      <c r="V20" s="182"/>
      <c r="W20" s="182"/>
      <c r="X20" s="182"/>
      <c r="Y20" s="182"/>
    </row>
    <row r="21" spans="1:26" ht="12.75" customHeight="1">
      <c r="A21" s="26"/>
      <c r="B21" s="26"/>
      <c r="C21" s="31"/>
      <c r="D21" s="31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188" t="str">
        <f>IFERROR(MATCH($B21,Pokedex!$A:$A), "")</f>
        <v/>
      </c>
      <c r="S21" s="182"/>
      <c r="T21" s="182"/>
      <c r="U21" s="182"/>
      <c r="V21" s="182"/>
      <c r="W21" s="182"/>
      <c r="X21" s="182"/>
      <c r="Y21" s="182"/>
      <c r="Z21" s="198"/>
    </row>
    <row r="22" spans="1:26" ht="12.75" customHeight="1">
      <c r="A22" s="26"/>
      <c r="B22" s="26"/>
      <c r="C22" s="31"/>
      <c r="D22" s="31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188" t="str">
        <f>IFERROR(MATCH($B22,Pokedex!$A:$A), "")</f>
        <v/>
      </c>
      <c r="S22" s="182"/>
      <c r="T22" s="182"/>
      <c r="U22" s="182"/>
      <c r="V22" s="182"/>
      <c r="W22" s="182"/>
      <c r="X22" s="182"/>
      <c r="Y22" s="182"/>
      <c r="Z22" s="182"/>
    </row>
    <row r="23" spans="1:26" ht="12.75" customHeight="1">
      <c r="A23" s="26"/>
      <c r="B23" s="26"/>
      <c r="C23" s="31"/>
      <c r="D23" s="31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188" t="str">
        <f>IFERROR(MATCH($B23,Pokedex!$A:$A), "")</f>
        <v/>
      </c>
      <c r="S23" s="182"/>
      <c r="T23" s="182"/>
      <c r="U23" s="182"/>
      <c r="V23" s="182"/>
      <c r="W23" s="182"/>
      <c r="X23" s="182"/>
      <c r="Y23" s="182"/>
      <c r="Z23" s="182"/>
    </row>
    <row r="24" spans="1:26" ht="12.75" customHeight="1">
      <c r="A24" s="26"/>
      <c r="B24" s="26"/>
      <c r="C24" s="31"/>
      <c r="D24" s="31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188" t="str">
        <f>IFERROR(MATCH($B24,Pokedex!$A:$A), "")</f>
        <v/>
      </c>
      <c r="S24" s="182"/>
      <c r="T24" s="182"/>
      <c r="U24" s="182"/>
      <c r="V24" s="182"/>
      <c r="W24" s="182"/>
      <c r="X24" s="182"/>
      <c r="Y24" s="182"/>
      <c r="Z24" s="182"/>
    </row>
    <row r="25" spans="1:26" ht="12.75" customHeight="1">
      <c r="A25" s="26"/>
      <c r="B25" s="26"/>
      <c r="C25" s="31"/>
      <c r="D25" s="31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188" t="str">
        <f>IFERROR(MATCH($B25,Pokedex!$A:$A), "")</f>
        <v/>
      </c>
      <c r="S25" s="182"/>
      <c r="T25" s="182"/>
      <c r="U25" s="182"/>
      <c r="V25" s="182"/>
      <c r="W25" s="182"/>
      <c r="X25" s="182"/>
      <c r="Y25" s="182"/>
      <c r="Z25" s="182"/>
    </row>
    <row r="26" spans="1:26" ht="12.75" customHeight="1">
      <c r="A26" s="26"/>
      <c r="B26" s="26"/>
      <c r="C26" s="31"/>
      <c r="D26" s="31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188" t="str">
        <f>IFERROR(MATCH($B26,Pokedex!$A:$A), "")</f>
        <v/>
      </c>
      <c r="S26" s="182"/>
      <c r="T26" s="182"/>
      <c r="U26" s="182"/>
      <c r="V26" s="182"/>
      <c r="W26" s="182"/>
      <c r="X26" s="182"/>
      <c r="Y26" s="182"/>
      <c r="Z26" s="182"/>
    </row>
    <row r="27" spans="1:26" ht="12.75" customHeight="1">
      <c r="A27" s="26"/>
      <c r="B27" s="26"/>
      <c r="C27" s="31"/>
      <c r="D27" s="31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188" t="str">
        <f>IFERROR(MATCH($B27,Pokedex!$A:$A), "")</f>
        <v/>
      </c>
      <c r="S27" s="182"/>
      <c r="T27" s="182"/>
      <c r="U27" s="182"/>
      <c r="V27" s="182"/>
      <c r="W27" s="182"/>
      <c r="X27" s="182"/>
      <c r="Y27" s="182"/>
      <c r="Z27" s="182"/>
    </row>
    <row r="28" spans="1:26" ht="12.75" customHeight="1">
      <c r="A28" s="26"/>
      <c r="B28" s="26"/>
      <c r="C28" s="31"/>
      <c r="D28" s="31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188" t="str">
        <f>IFERROR(MATCH($B28,Pokedex!$A:$A), "")</f>
        <v/>
      </c>
      <c r="S28" s="182"/>
      <c r="T28" s="182"/>
      <c r="U28" s="182"/>
      <c r="V28" s="182"/>
      <c r="W28" s="182"/>
      <c r="X28" s="182"/>
      <c r="Y28" s="182"/>
      <c r="Z28" s="182"/>
    </row>
    <row r="29" spans="1:26" ht="12.75" customHeight="1">
      <c r="A29" s="26"/>
      <c r="B29" s="26"/>
      <c r="C29" s="31"/>
      <c r="D29" s="31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188" t="str">
        <f>IFERROR(MATCH($B29,Pokedex!$A:$A), "")</f>
        <v/>
      </c>
      <c r="S29" s="182"/>
      <c r="T29" s="182"/>
      <c r="U29" s="182"/>
      <c r="V29" s="182"/>
      <c r="W29" s="182"/>
      <c r="X29" s="182"/>
      <c r="Y29" s="182"/>
      <c r="Z29" s="182"/>
    </row>
    <row r="30" spans="1:26" ht="12.75" customHeight="1">
      <c r="A30" s="26"/>
      <c r="B30" s="26"/>
      <c r="C30" s="31"/>
      <c r="D30" s="31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188" t="str">
        <f>IFERROR(MATCH($B30,Pokedex!$A:$A), "")</f>
        <v/>
      </c>
      <c r="S30" s="182"/>
      <c r="T30" s="182"/>
      <c r="U30" s="182"/>
      <c r="V30" s="182"/>
      <c r="W30" s="182"/>
      <c r="X30" s="182"/>
      <c r="Y30" s="182"/>
      <c r="Z30" s="182"/>
    </row>
    <row r="31" spans="1:26" ht="12.75" customHeight="1">
      <c r="A31" s="26"/>
      <c r="B31" s="26"/>
      <c r="C31" s="31"/>
      <c r="D31" s="31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188" t="str">
        <f>IFERROR(MATCH($B31,Pokedex!$A:$A), "")</f>
        <v/>
      </c>
      <c r="S31" s="182"/>
      <c r="T31" s="182"/>
      <c r="U31" s="182"/>
      <c r="V31" s="182"/>
      <c r="W31" s="182"/>
      <c r="X31" s="182"/>
      <c r="Y31" s="182"/>
      <c r="Z31" s="182"/>
    </row>
    <row r="32" spans="1:26" ht="12.75" customHeight="1">
      <c r="A32" s="26"/>
      <c r="B32" s="26"/>
      <c r="C32" s="31"/>
      <c r="D32" s="31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188" t="str">
        <f>IFERROR(MATCH($B32,Pokedex!$A:$A), "")</f>
        <v/>
      </c>
      <c r="S32" s="182"/>
      <c r="T32" s="182"/>
      <c r="U32" s="182"/>
      <c r="V32" s="182"/>
      <c r="W32" s="182"/>
      <c r="X32" s="182"/>
      <c r="Y32" s="182"/>
      <c r="Z32" s="182"/>
    </row>
    <row r="33" spans="1:26" ht="12.75" customHeight="1">
      <c r="A33" s="26"/>
      <c r="B33" s="26"/>
      <c r="C33" s="31"/>
      <c r="D33" s="31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188" t="str">
        <f>IFERROR(MATCH($B33,Pokedex!$A:$A), "")</f>
        <v/>
      </c>
      <c r="S33" s="182"/>
      <c r="T33" s="182"/>
      <c r="U33" s="182"/>
      <c r="V33" s="182"/>
      <c r="W33" s="182"/>
      <c r="X33" s="182"/>
      <c r="Y33" s="182"/>
      <c r="Z33" s="182"/>
    </row>
    <row r="34" spans="1:26" ht="12.75" customHeight="1">
      <c r="A34" s="26"/>
      <c r="B34" s="26"/>
      <c r="C34" s="31"/>
      <c r="D34" s="31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188" t="str">
        <f>IFERROR(MATCH($B34,Pokedex!$A:$A), "")</f>
        <v/>
      </c>
      <c r="S34" s="182"/>
      <c r="T34" s="182"/>
      <c r="U34" s="182"/>
      <c r="V34" s="182"/>
      <c r="W34" s="182"/>
      <c r="X34" s="182"/>
      <c r="Y34" s="182"/>
      <c r="Z34" s="182"/>
    </row>
    <row r="35" spans="1:26" ht="12.75" customHeight="1">
      <c r="A35" s="26"/>
      <c r="B35" s="26"/>
      <c r="C35" s="31"/>
      <c r="D35" s="31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188" t="str">
        <f>IFERROR(MATCH($B35,Pokedex!$A:$A), "")</f>
        <v/>
      </c>
      <c r="S35" s="182"/>
      <c r="T35" s="182"/>
      <c r="U35" s="182"/>
      <c r="V35" s="182"/>
      <c r="W35" s="182"/>
      <c r="X35" s="182"/>
      <c r="Y35" s="182"/>
      <c r="Z35" s="182"/>
    </row>
    <row r="36" spans="1:26" ht="12.75" customHeight="1">
      <c r="A36" s="26"/>
      <c r="B36" s="26"/>
      <c r="C36" s="31"/>
      <c r="D36" s="31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188" t="str">
        <f>IFERROR(MATCH($B36,Pokedex!$A:$A), "")</f>
        <v/>
      </c>
      <c r="S36" s="182"/>
      <c r="T36" s="182"/>
      <c r="U36" s="182"/>
      <c r="V36" s="182"/>
      <c r="W36" s="182"/>
      <c r="X36" s="182"/>
      <c r="Y36" s="182"/>
      <c r="Z36" s="182"/>
    </row>
    <row r="37" spans="1:26" ht="12.75" customHeight="1">
      <c r="A37" s="26"/>
      <c r="B37" s="26"/>
      <c r="C37" s="31"/>
      <c r="D37" s="31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188" t="str">
        <f>IFERROR(MATCH($B37,Pokedex!$A:$A), "")</f>
        <v/>
      </c>
      <c r="S37" s="182"/>
      <c r="T37" s="182"/>
      <c r="U37" s="182"/>
      <c r="V37" s="182"/>
      <c r="W37" s="182"/>
      <c r="X37" s="182"/>
      <c r="Y37" s="182"/>
      <c r="Z37" s="182"/>
    </row>
    <row r="38" spans="1:26" ht="12.75" customHeight="1">
      <c r="A38" s="26"/>
      <c r="B38" s="26"/>
      <c r="C38" s="31"/>
      <c r="D38" s="31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188" t="str">
        <f>IFERROR(MATCH($B38,Pokedex!$A:$A), "")</f>
        <v/>
      </c>
      <c r="S38" s="182"/>
      <c r="T38" s="182"/>
      <c r="U38" s="182"/>
      <c r="V38" s="182"/>
      <c r="W38" s="182"/>
      <c r="X38" s="182"/>
      <c r="Y38" s="182"/>
      <c r="Z38" s="182"/>
    </row>
    <row r="39" spans="1:26" ht="12.75" customHeight="1">
      <c r="A39" s="26"/>
      <c r="B39" s="26"/>
      <c r="C39" s="31"/>
      <c r="D39" s="31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188" t="str">
        <f>IFERROR(MATCH($B39,Pokedex!$A:$A), "")</f>
        <v/>
      </c>
      <c r="S39" s="182"/>
      <c r="T39" s="182"/>
      <c r="U39" s="182"/>
      <c r="V39" s="182"/>
      <c r="W39" s="182"/>
      <c r="X39" s="182"/>
      <c r="Y39" s="182"/>
      <c r="Z39" s="182"/>
    </row>
    <row r="40" spans="1:26" ht="12.75" customHeight="1">
      <c r="A40" s="26"/>
      <c r="B40" s="26"/>
      <c r="C40" s="31"/>
      <c r="D40" s="31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188" t="str">
        <f>IFERROR(MATCH($B40,Pokedex!$A:$A), "")</f>
        <v/>
      </c>
      <c r="S40" s="182"/>
      <c r="T40" s="182"/>
      <c r="U40" s="182"/>
      <c r="V40" s="182"/>
      <c r="W40" s="182"/>
      <c r="X40" s="182"/>
      <c r="Y40" s="182"/>
      <c r="Z40" s="182"/>
    </row>
    <row r="41" spans="1:26" ht="12.75" customHeight="1">
      <c r="A41" s="26"/>
      <c r="B41" s="26"/>
      <c r="C41" s="31"/>
      <c r="D41" s="31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188" t="str">
        <f>IFERROR(MATCH($B41,Pokedex!$A:$A), "")</f>
        <v/>
      </c>
      <c r="S41" s="182"/>
      <c r="T41" s="182"/>
      <c r="U41" s="182"/>
      <c r="V41" s="182"/>
      <c r="W41" s="182"/>
      <c r="X41" s="182"/>
      <c r="Y41" s="182"/>
      <c r="Z41" s="182"/>
    </row>
    <row r="42" spans="1:26" ht="12.75" customHeight="1">
      <c r="A42" s="26"/>
      <c r="B42" s="26"/>
      <c r="C42" s="31"/>
      <c r="D42" s="31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188" t="str">
        <f>IFERROR(MATCH($B42,Pokedex!$A:$A), "")</f>
        <v/>
      </c>
      <c r="S42" s="182"/>
      <c r="T42" s="182"/>
      <c r="U42" s="182"/>
      <c r="V42" s="182"/>
      <c r="W42" s="182"/>
      <c r="X42" s="182"/>
      <c r="Y42" s="182"/>
      <c r="Z42" s="182"/>
    </row>
    <row r="43" spans="1:26" ht="12.75" customHeight="1">
      <c r="A43" s="26"/>
      <c r="B43" s="26"/>
      <c r="C43" s="31"/>
      <c r="D43" s="31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188" t="str">
        <f>IFERROR(MATCH($B43,Pokedex!$A:$A), "")</f>
        <v/>
      </c>
      <c r="S43" s="182"/>
      <c r="T43" s="182"/>
      <c r="U43" s="182"/>
      <c r="V43" s="182"/>
      <c r="W43" s="182"/>
      <c r="X43" s="182"/>
      <c r="Y43" s="182"/>
      <c r="Z43" s="182"/>
    </row>
    <row r="44" spans="1:26" ht="12.75" customHeight="1">
      <c r="A44" s="26"/>
      <c r="B44" s="26"/>
      <c r="C44" s="31"/>
      <c r="D44" s="31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188" t="str">
        <f>IFERROR(MATCH($B44,Pokedex!$A:$A), "")</f>
        <v/>
      </c>
      <c r="S44" s="182"/>
      <c r="T44" s="182"/>
      <c r="U44" s="182"/>
      <c r="V44" s="182"/>
      <c r="W44" s="182"/>
      <c r="X44" s="182"/>
      <c r="Y44" s="182"/>
      <c r="Z44" s="182"/>
    </row>
    <row r="45" spans="1:26" ht="12.75" customHeight="1">
      <c r="A45" s="26"/>
      <c r="B45" s="26"/>
      <c r="C45" s="31"/>
      <c r="D45" s="31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188" t="str">
        <f>IFERROR(MATCH($B45,Pokedex!$A:$A), "")</f>
        <v/>
      </c>
      <c r="S45" s="182"/>
      <c r="T45" s="182"/>
      <c r="U45" s="182"/>
      <c r="V45" s="182"/>
      <c r="W45" s="182"/>
      <c r="X45" s="182"/>
      <c r="Y45" s="182"/>
      <c r="Z45" s="182"/>
    </row>
    <row r="46" spans="1:26" ht="12.75" customHeight="1">
      <c r="A46" s="26"/>
      <c r="B46" s="26"/>
      <c r="C46" s="31"/>
      <c r="D46" s="31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188" t="str">
        <f>IFERROR(MATCH($B46,Pokedex!$A:$A), "")</f>
        <v/>
      </c>
      <c r="S46" s="182"/>
      <c r="T46" s="182"/>
      <c r="U46" s="182"/>
      <c r="V46" s="182"/>
      <c r="W46" s="182"/>
      <c r="X46" s="182"/>
      <c r="Y46" s="182"/>
      <c r="Z46" s="182"/>
    </row>
    <row r="47" spans="1:26" ht="12.75" customHeight="1">
      <c r="A47" s="26"/>
      <c r="B47" s="26"/>
      <c r="C47" s="31"/>
      <c r="D47" s="31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188" t="str">
        <f>IFERROR(MATCH($B47,Pokedex!$A:$A), "")</f>
        <v/>
      </c>
      <c r="S47" s="182"/>
      <c r="T47" s="182"/>
      <c r="U47" s="182"/>
      <c r="V47" s="182"/>
      <c r="W47" s="182"/>
      <c r="X47" s="182"/>
      <c r="Y47" s="182"/>
      <c r="Z47" s="182"/>
    </row>
    <row r="48" spans="1:26" ht="12.75" customHeight="1">
      <c r="A48" s="26"/>
      <c r="B48" s="26"/>
      <c r="C48" s="31"/>
      <c r="D48" s="31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188" t="str">
        <f>IFERROR(MATCH($B48,Pokedex!$A:$A), "")</f>
        <v/>
      </c>
      <c r="S48" s="182"/>
      <c r="T48" s="182"/>
      <c r="U48" s="182"/>
      <c r="V48" s="182"/>
      <c r="W48" s="182"/>
      <c r="X48" s="182"/>
      <c r="Y48" s="182"/>
      <c r="Z48" s="182"/>
    </row>
    <row r="49" spans="1:26" ht="12.75" customHeight="1">
      <c r="A49" s="26"/>
      <c r="B49" s="26"/>
      <c r="C49" s="31"/>
      <c r="D49" s="31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188" t="str">
        <f>IFERROR(MATCH($B49,Pokedex!$A:$A), "")</f>
        <v/>
      </c>
      <c r="S49" s="182"/>
      <c r="T49" s="182"/>
      <c r="U49" s="182"/>
      <c r="V49" s="182"/>
      <c r="W49" s="182"/>
      <c r="X49" s="182"/>
      <c r="Y49" s="182"/>
      <c r="Z49" s="182"/>
    </row>
    <row r="50" spans="1:26" ht="12.75" customHeight="1">
      <c r="A50" s="26"/>
      <c r="B50" s="26"/>
      <c r="C50" s="31"/>
      <c r="D50" s="31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188" t="str">
        <f>IFERROR(MATCH($B50,Pokedex!$A:$A), "")</f>
        <v/>
      </c>
      <c r="S50" s="182"/>
      <c r="T50" s="182"/>
      <c r="U50" s="182"/>
      <c r="V50" s="182"/>
      <c r="W50" s="182"/>
      <c r="X50" s="182"/>
      <c r="Y50" s="182"/>
      <c r="Z50" s="182"/>
    </row>
    <row r="51" spans="1:26" ht="12.75" customHeight="1">
      <c r="A51" s="26"/>
      <c r="B51" s="26"/>
      <c r="C51" s="31"/>
      <c r="D51" s="31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188" t="str">
        <f>IFERROR(MATCH($B51,Pokedex!$A:$A), "")</f>
        <v/>
      </c>
      <c r="S51" s="182"/>
      <c r="T51" s="182"/>
      <c r="U51" s="182"/>
      <c r="V51" s="182"/>
      <c r="W51" s="182"/>
      <c r="X51" s="182"/>
      <c r="Y51" s="182"/>
      <c r="Z51" s="182"/>
    </row>
    <row r="52" spans="1:26" ht="12.75" customHeight="1">
      <c r="A52" s="26"/>
      <c r="B52" s="26"/>
      <c r="C52" s="31"/>
      <c r="D52" s="31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188" t="str">
        <f>IFERROR(MATCH($B52,Pokedex!$A:$A), "")</f>
        <v/>
      </c>
      <c r="S52" s="182"/>
      <c r="T52" s="182"/>
      <c r="U52" s="182"/>
      <c r="V52" s="182"/>
      <c r="W52" s="182"/>
      <c r="X52" s="182"/>
      <c r="Y52" s="182"/>
      <c r="Z52" s="182"/>
    </row>
    <row r="53" spans="1:26" ht="12.75" customHeight="1">
      <c r="A53" s="26"/>
      <c r="B53" s="26"/>
      <c r="C53" s="31"/>
      <c r="D53" s="31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188" t="str">
        <f>IFERROR(MATCH($B53,Pokedex!$A:$A), "")</f>
        <v/>
      </c>
      <c r="S53" s="182"/>
      <c r="T53" s="182"/>
      <c r="U53" s="182"/>
      <c r="V53" s="182"/>
      <c r="W53" s="182"/>
      <c r="X53" s="182"/>
      <c r="Y53" s="182"/>
      <c r="Z53" s="182"/>
    </row>
    <row r="54" spans="1:26" ht="12.75" customHeight="1">
      <c r="A54" s="26"/>
      <c r="B54" s="26"/>
      <c r="C54" s="31"/>
      <c r="D54" s="31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188" t="str">
        <f>IFERROR(MATCH($B54,Pokedex!$A:$A), "")</f>
        <v/>
      </c>
      <c r="S54" s="182"/>
      <c r="T54" s="182"/>
      <c r="U54" s="182"/>
      <c r="V54" s="182"/>
      <c r="W54" s="182"/>
      <c r="X54" s="182"/>
      <c r="Y54" s="182"/>
      <c r="Z54" s="182"/>
    </row>
    <row r="55" spans="1:26" ht="12.75" customHeight="1">
      <c r="A55" s="26"/>
      <c r="B55" s="26"/>
      <c r="C55" s="31"/>
      <c r="D55" s="31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188" t="str">
        <f>IFERROR(MATCH($B55,Pokedex!$A:$A), "")</f>
        <v/>
      </c>
      <c r="S55" s="182"/>
      <c r="T55" s="182"/>
      <c r="U55" s="182"/>
      <c r="V55" s="182"/>
      <c r="W55" s="182"/>
      <c r="X55" s="182"/>
      <c r="Y55" s="182"/>
      <c r="Z55" s="182"/>
    </row>
    <row r="56" spans="1:26" ht="12.75" customHeight="1">
      <c r="A56" s="26"/>
      <c r="B56" s="26"/>
      <c r="C56" s="31"/>
      <c r="D56" s="31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188" t="str">
        <f>IFERROR(MATCH($B56,Pokedex!$A:$A), "")</f>
        <v/>
      </c>
      <c r="S56" s="182"/>
      <c r="T56" s="182"/>
      <c r="U56" s="182"/>
      <c r="V56" s="182"/>
      <c r="W56" s="182"/>
      <c r="X56" s="182"/>
      <c r="Y56" s="182"/>
      <c r="Z56" s="182"/>
    </row>
    <row r="57" spans="1:26" ht="12.75" customHeight="1">
      <c r="A57" s="26"/>
      <c r="B57" s="26"/>
      <c r="C57" s="31"/>
      <c r="D57" s="31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188" t="str">
        <f>IFERROR(MATCH($B57,Pokedex!$A:$A), "")</f>
        <v/>
      </c>
      <c r="S57" s="182"/>
      <c r="T57" s="182"/>
      <c r="U57" s="182"/>
      <c r="V57" s="182"/>
      <c r="W57" s="182"/>
      <c r="X57" s="182"/>
      <c r="Y57" s="182"/>
      <c r="Z57" s="182"/>
    </row>
    <row r="58" spans="1:26" ht="12.75" customHeight="1">
      <c r="A58" s="26"/>
      <c r="B58" s="26"/>
      <c r="C58" s="31"/>
      <c r="D58" s="31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188" t="str">
        <f>IFERROR(MATCH($B58,Pokedex!$A:$A), "")</f>
        <v/>
      </c>
      <c r="S58" s="182"/>
      <c r="T58" s="182"/>
      <c r="U58" s="182"/>
      <c r="V58" s="182"/>
      <c r="W58" s="182"/>
      <c r="X58" s="182"/>
      <c r="Y58" s="182"/>
      <c r="Z58" s="182"/>
    </row>
    <row r="59" spans="1:26" ht="12.75" customHeight="1">
      <c r="A59" s="26"/>
      <c r="B59" s="26"/>
      <c r="C59" s="31"/>
      <c r="D59" s="31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188" t="str">
        <f>IFERROR(MATCH($B59,Pokedex!$A:$A), "")</f>
        <v/>
      </c>
      <c r="S59" s="182"/>
      <c r="T59" s="182"/>
      <c r="U59" s="182"/>
      <c r="V59" s="182"/>
      <c r="W59" s="182"/>
      <c r="X59" s="182"/>
      <c r="Y59" s="182"/>
      <c r="Z59" s="182"/>
    </row>
    <row r="60" spans="1:26" ht="12.75" customHeight="1">
      <c r="A60" s="26"/>
      <c r="B60" s="26"/>
      <c r="C60" s="31"/>
      <c r="D60" s="31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188" t="str">
        <f>IFERROR(MATCH($B60,Pokedex!$A:$A), "")</f>
        <v/>
      </c>
      <c r="S60" s="182"/>
      <c r="T60" s="182"/>
      <c r="U60" s="182"/>
      <c r="V60" s="182"/>
      <c r="W60" s="182"/>
      <c r="X60" s="182"/>
      <c r="Y60" s="182"/>
      <c r="Z60" s="182"/>
    </row>
    <row r="61" spans="1:26" ht="12.75" customHeight="1">
      <c r="A61" s="26"/>
      <c r="B61" s="26"/>
      <c r="C61" s="31"/>
      <c r="D61" s="31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188" t="str">
        <f>IFERROR(MATCH($B61,Pokedex!$A:$A), "")</f>
        <v/>
      </c>
      <c r="S61" s="182"/>
      <c r="T61" s="182"/>
      <c r="U61" s="182"/>
      <c r="V61" s="182"/>
      <c r="W61" s="182"/>
      <c r="X61" s="182"/>
      <c r="Y61" s="182"/>
      <c r="Z61" s="182"/>
    </row>
    <row r="62" spans="1:26" ht="12.75" customHeight="1">
      <c r="A62" s="26"/>
      <c r="B62" s="26"/>
      <c r="C62" s="31"/>
      <c r="D62" s="31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188" t="str">
        <f>IFERROR(MATCH($B62,Pokedex!$A:$A), "")</f>
        <v/>
      </c>
      <c r="S62" s="182"/>
      <c r="T62" s="182"/>
      <c r="U62" s="182"/>
      <c r="V62" s="182"/>
      <c r="W62" s="182"/>
      <c r="X62" s="182"/>
      <c r="Y62" s="182"/>
      <c r="Z62" s="182"/>
    </row>
    <row r="63" spans="1:26" ht="12.75" customHeight="1">
      <c r="A63" s="26"/>
      <c r="B63" s="26"/>
      <c r="C63" s="31"/>
      <c r="D63" s="31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188" t="str">
        <f>IFERROR(MATCH($B63,Pokedex!$A:$A), "")</f>
        <v/>
      </c>
      <c r="S63" s="182"/>
      <c r="T63" s="182"/>
      <c r="U63" s="182"/>
      <c r="V63" s="182"/>
      <c r="W63" s="182"/>
      <c r="X63" s="182"/>
      <c r="Y63" s="182"/>
      <c r="Z63" s="182"/>
    </row>
    <row r="64" spans="1:26" ht="12.75" customHeight="1">
      <c r="A64" s="26"/>
      <c r="B64" s="26"/>
      <c r="C64" s="31"/>
      <c r="D64" s="31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188" t="str">
        <f>IFERROR(MATCH($B64,Pokedex!$A:$A), "")</f>
        <v/>
      </c>
      <c r="S64" s="182"/>
      <c r="T64" s="182"/>
      <c r="U64" s="182"/>
      <c r="V64" s="182"/>
      <c r="W64" s="182"/>
      <c r="X64" s="182"/>
      <c r="Y64" s="182"/>
      <c r="Z64" s="182"/>
    </row>
    <row r="65" spans="1:26" ht="12.75" customHeight="1">
      <c r="A65" s="26"/>
      <c r="B65" s="26"/>
      <c r="C65" s="31"/>
      <c r="D65" s="31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188" t="str">
        <f>IFERROR(MATCH($B65,Pokedex!$A:$A), "")</f>
        <v/>
      </c>
      <c r="S65" s="182"/>
      <c r="T65" s="182"/>
      <c r="U65" s="182"/>
      <c r="V65" s="182"/>
      <c r="W65" s="182"/>
      <c r="X65" s="182"/>
      <c r="Y65" s="182"/>
      <c r="Z65" s="182"/>
    </row>
    <row r="66" spans="1:26" ht="12.75" customHeight="1">
      <c r="A66" s="26"/>
      <c r="B66" s="26"/>
      <c r="C66" s="31"/>
      <c r="D66" s="31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188" t="str">
        <f>IFERROR(MATCH($B66,Pokedex!$A:$A), "")</f>
        <v/>
      </c>
      <c r="S66" s="182"/>
      <c r="T66" s="182"/>
      <c r="U66" s="182"/>
      <c r="V66" s="182"/>
      <c r="W66" s="182"/>
      <c r="X66" s="182"/>
      <c r="Y66" s="182"/>
      <c r="Z66" s="182"/>
    </row>
    <row r="67" spans="1:26" ht="12.75" customHeight="1">
      <c r="A67" s="26"/>
      <c r="B67" s="26"/>
      <c r="C67" s="31"/>
      <c r="D67" s="31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188" t="str">
        <f>IFERROR(MATCH($B67,Pokedex!$A:$A), "")</f>
        <v/>
      </c>
      <c r="S67" s="182"/>
      <c r="T67" s="182"/>
      <c r="U67" s="182"/>
      <c r="V67" s="182"/>
      <c r="W67" s="182"/>
      <c r="X67" s="182"/>
      <c r="Y67" s="182"/>
      <c r="Z67" s="182"/>
    </row>
    <row r="68" spans="1:26" ht="12.75" customHeight="1">
      <c r="A68" s="26"/>
      <c r="B68" s="26"/>
      <c r="C68" s="31"/>
      <c r="D68" s="31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188" t="str">
        <f>IFERROR(MATCH($B68,Pokedex!$A:$A), "")</f>
        <v/>
      </c>
      <c r="S68" s="182"/>
      <c r="T68" s="182"/>
      <c r="U68" s="182"/>
      <c r="V68" s="182"/>
      <c r="W68" s="182"/>
      <c r="X68" s="182"/>
      <c r="Y68" s="182"/>
      <c r="Z68" s="182"/>
    </row>
    <row r="69" spans="1:26" ht="12.75" customHeight="1">
      <c r="A69" s="26"/>
      <c r="B69" s="26"/>
      <c r="C69" s="31"/>
      <c r="D69" s="31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188" t="str">
        <f>IFERROR(MATCH($B69,Pokedex!$A:$A), "")</f>
        <v/>
      </c>
      <c r="S69" s="182"/>
      <c r="T69" s="182"/>
      <c r="U69" s="182"/>
      <c r="V69" s="182"/>
      <c r="W69" s="182"/>
      <c r="X69" s="182"/>
      <c r="Y69" s="182"/>
      <c r="Z69" s="182"/>
    </row>
    <row r="70" spans="1:26" ht="12.75" customHeight="1">
      <c r="A70" s="26"/>
      <c r="B70" s="26"/>
      <c r="C70" s="31"/>
      <c r="D70" s="31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188" t="str">
        <f>IFERROR(MATCH($B70,Pokedex!$A:$A), "")</f>
        <v/>
      </c>
      <c r="S70" s="182"/>
      <c r="T70" s="182"/>
      <c r="U70" s="182"/>
      <c r="V70" s="182"/>
      <c r="W70" s="182"/>
      <c r="X70" s="182"/>
      <c r="Y70" s="182"/>
      <c r="Z70" s="182"/>
    </row>
    <row r="71" spans="1:26" ht="12.75" customHeight="1">
      <c r="A71" s="26"/>
      <c r="B71" s="26"/>
      <c r="C71" s="31"/>
      <c r="D71" s="31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188" t="str">
        <f>IFERROR(MATCH($B71,Pokedex!$A:$A), "")</f>
        <v/>
      </c>
      <c r="S71" s="182"/>
      <c r="T71" s="182"/>
      <c r="U71" s="182"/>
      <c r="V71" s="182"/>
      <c r="W71" s="182"/>
      <c r="X71" s="182"/>
      <c r="Y71" s="182"/>
      <c r="Z71" s="182"/>
    </row>
    <row r="72" spans="1:26" ht="12.75" customHeight="1">
      <c r="A72" s="26"/>
      <c r="B72" s="26"/>
      <c r="C72" s="31"/>
      <c r="D72" s="31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188" t="str">
        <f>IFERROR(MATCH($B72,Pokedex!$A:$A), "")</f>
        <v/>
      </c>
      <c r="S72" s="182"/>
      <c r="T72" s="182"/>
      <c r="U72" s="182"/>
      <c r="V72" s="182"/>
      <c r="W72" s="182"/>
      <c r="X72" s="182"/>
      <c r="Y72" s="182"/>
      <c r="Z72" s="182"/>
    </row>
    <row r="73" spans="1:26" ht="12.75" customHeight="1">
      <c r="A73" s="26"/>
      <c r="B73" s="26"/>
      <c r="C73" s="31"/>
      <c r="D73" s="31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188" t="str">
        <f>IFERROR(MATCH($B73,Pokedex!$A:$A), "")</f>
        <v/>
      </c>
      <c r="S73" s="182"/>
      <c r="T73" s="182"/>
      <c r="U73" s="182"/>
      <c r="V73" s="182"/>
      <c r="W73" s="182"/>
      <c r="X73" s="182"/>
      <c r="Y73" s="182"/>
      <c r="Z73" s="182"/>
    </row>
    <row r="74" spans="1:26" ht="12.75" customHeight="1">
      <c r="A74" s="26"/>
      <c r="B74" s="26"/>
      <c r="C74" s="31"/>
      <c r="D74" s="31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188" t="str">
        <f>IFERROR(MATCH($B74,Pokedex!$A:$A), "")</f>
        <v/>
      </c>
      <c r="S74" s="182"/>
      <c r="T74" s="182"/>
      <c r="U74" s="182"/>
      <c r="V74" s="182"/>
      <c r="W74" s="182"/>
      <c r="X74" s="182"/>
      <c r="Y74" s="182"/>
      <c r="Z74" s="182"/>
    </row>
    <row r="75" spans="1:26" ht="12.75" customHeight="1">
      <c r="A75" s="26"/>
      <c r="B75" s="26"/>
      <c r="C75" s="31"/>
      <c r="D75" s="31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188" t="str">
        <f>IFERROR(MATCH($B75,Pokedex!$A:$A), "")</f>
        <v/>
      </c>
      <c r="S75" s="182"/>
      <c r="T75" s="182"/>
      <c r="U75" s="182"/>
      <c r="V75" s="182"/>
      <c r="W75" s="182"/>
      <c r="X75" s="182"/>
      <c r="Y75" s="182"/>
      <c r="Z75" s="182"/>
    </row>
    <row r="76" spans="1:26" ht="12.75" customHeight="1">
      <c r="A76" s="26"/>
      <c r="B76" s="26"/>
      <c r="C76" s="31"/>
      <c r="D76" s="31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188" t="str">
        <f>IFERROR(MATCH($B76,Pokedex!$A:$A), "")</f>
        <v/>
      </c>
      <c r="S76" s="182"/>
      <c r="T76" s="182"/>
      <c r="U76" s="182"/>
      <c r="V76" s="182"/>
      <c r="W76" s="182"/>
      <c r="X76" s="182"/>
      <c r="Y76" s="182"/>
      <c r="Z76" s="182"/>
    </row>
    <row r="77" spans="1:26" ht="12.75" customHeight="1">
      <c r="A77" s="26"/>
      <c r="B77" s="26"/>
      <c r="C77" s="31"/>
      <c r="D77" s="31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188" t="str">
        <f>IFERROR(MATCH($B77,Pokedex!$A:$A), "")</f>
        <v/>
      </c>
      <c r="S77" s="182"/>
      <c r="T77" s="182"/>
      <c r="U77" s="182"/>
      <c r="V77" s="182"/>
      <c r="W77" s="182"/>
      <c r="X77" s="182"/>
      <c r="Y77" s="182"/>
      <c r="Z77" s="182"/>
    </row>
    <row r="78" spans="1:26" ht="12.75" customHeight="1">
      <c r="A78" s="26"/>
      <c r="B78" s="26"/>
      <c r="C78" s="31"/>
      <c r="D78" s="31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188" t="str">
        <f>IFERROR(MATCH($B78,Pokedex!$A:$A), "")</f>
        <v/>
      </c>
      <c r="S78" s="182"/>
      <c r="T78" s="182"/>
      <c r="U78" s="182"/>
      <c r="V78" s="182"/>
      <c r="W78" s="182"/>
      <c r="X78" s="182"/>
      <c r="Y78" s="182"/>
      <c r="Z78" s="182"/>
    </row>
    <row r="79" spans="1:26" ht="12.75" customHeight="1">
      <c r="A79" s="26"/>
      <c r="B79" s="26"/>
      <c r="C79" s="31"/>
      <c r="D79" s="31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188" t="str">
        <f>IFERROR(MATCH($B79,Pokedex!$A:$A), "")</f>
        <v/>
      </c>
      <c r="S79" s="182"/>
      <c r="T79" s="182"/>
      <c r="U79" s="182"/>
      <c r="V79" s="182"/>
      <c r="W79" s="182"/>
      <c r="X79" s="182"/>
      <c r="Y79" s="182"/>
      <c r="Z79" s="182"/>
    </row>
    <row r="80" spans="1:26" ht="12.75" customHeight="1">
      <c r="A80" s="26"/>
      <c r="B80" s="26"/>
      <c r="C80" s="31"/>
      <c r="D80" s="31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188" t="str">
        <f>IFERROR(MATCH($B80,Pokedex!$A:$A), "")</f>
        <v/>
      </c>
      <c r="S80" s="182"/>
      <c r="T80" s="182"/>
      <c r="U80" s="182"/>
      <c r="V80" s="182"/>
      <c r="W80" s="182"/>
      <c r="X80" s="182"/>
      <c r="Y80" s="182"/>
      <c r="Z80" s="182"/>
    </row>
    <row r="81" spans="1:26" ht="12.75" customHeight="1">
      <c r="A81" s="26"/>
      <c r="B81" s="26"/>
      <c r="C81" s="31"/>
      <c r="D81" s="31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188" t="str">
        <f>IFERROR(MATCH($B81,Pokedex!$A:$A), "")</f>
        <v/>
      </c>
      <c r="S81" s="182"/>
      <c r="T81" s="182"/>
      <c r="U81" s="182"/>
      <c r="V81" s="182"/>
      <c r="W81" s="182"/>
      <c r="X81" s="182"/>
      <c r="Y81" s="182"/>
      <c r="Z81" s="182"/>
    </row>
    <row r="82" spans="1:26" ht="12.75" customHeight="1">
      <c r="A82" s="26"/>
      <c r="B82" s="26"/>
      <c r="C82" s="31"/>
      <c r="D82" s="31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188" t="str">
        <f>IFERROR(MATCH($B82,Pokedex!$A:$A), "")</f>
        <v/>
      </c>
      <c r="S82" s="182"/>
      <c r="T82" s="182"/>
      <c r="U82" s="182"/>
      <c r="V82" s="182"/>
      <c r="W82" s="182"/>
      <c r="X82" s="182"/>
      <c r="Y82" s="182"/>
      <c r="Z82" s="182"/>
    </row>
    <row r="83" spans="1:26" ht="12.75" customHeight="1">
      <c r="A83" s="26"/>
      <c r="B83" s="26"/>
      <c r="C83" s="31"/>
      <c r="D83" s="31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188" t="str">
        <f>IFERROR(MATCH($B83,Pokedex!$A:$A), "")</f>
        <v/>
      </c>
      <c r="S83" s="182"/>
      <c r="T83" s="182"/>
      <c r="U83" s="182"/>
      <c r="V83" s="182"/>
      <c r="W83" s="182"/>
      <c r="X83" s="182"/>
      <c r="Y83" s="182"/>
      <c r="Z83" s="182"/>
    </row>
    <row r="84" spans="1:26" ht="12.75" customHeight="1">
      <c r="A84" s="26"/>
      <c r="B84" s="26"/>
      <c r="C84" s="31"/>
      <c r="D84" s="31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188" t="str">
        <f>IFERROR(MATCH($B84,Pokedex!$A:$A), "")</f>
        <v/>
      </c>
      <c r="S84" s="182"/>
      <c r="T84" s="182"/>
      <c r="U84" s="182"/>
      <c r="V84" s="182"/>
      <c r="W84" s="182"/>
      <c r="X84" s="182"/>
      <c r="Y84" s="182"/>
      <c r="Z84" s="182"/>
    </row>
    <row r="85" spans="1:26" ht="12.75" customHeight="1">
      <c r="A85" s="26"/>
      <c r="B85" s="26"/>
      <c r="C85" s="31"/>
      <c r="D85" s="31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188" t="str">
        <f>IFERROR(MATCH($B85,Pokedex!$A:$A), "")</f>
        <v/>
      </c>
      <c r="S85" s="182"/>
      <c r="T85" s="182"/>
      <c r="U85" s="182"/>
      <c r="V85" s="182"/>
      <c r="W85" s="182"/>
      <c r="X85" s="182"/>
      <c r="Y85" s="182"/>
      <c r="Z85" s="182"/>
    </row>
    <row r="86" spans="1:26" ht="12.75" customHeight="1">
      <c r="A86" s="26"/>
      <c r="B86" s="26"/>
      <c r="C86" s="31"/>
      <c r="D86" s="31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188" t="str">
        <f>IFERROR(MATCH($B86,Pokedex!$A:$A), "")</f>
        <v/>
      </c>
      <c r="S86" s="182"/>
      <c r="T86" s="182"/>
      <c r="U86" s="182"/>
      <c r="V86" s="182"/>
      <c r="W86" s="182"/>
      <c r="X86" s="182"/>
      <c r="Y86" s="182"/>
      <c r="Z86" s="182"/>
    </row>
    <row r="87" spans="1:26" ht="12.75" customHeight="1">
      <c r="A87" s="26"/>
      <c r="B87" s="26"/>
      <c r="C87" s="31"/>
      <c r="D87" s="31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188" t="str">
        <f>IFERROR(MATCH($B87,Pokedex!$A:$A), "")</f>
        <v/>
      </c>
      <c r="S87" s="182"/>
      <c r="T87" s="182"/>
      <c r="U87" s="182"/>
      <c r="V87" s="182"/>
      <c r="W87" s="182"/>
      <c r="X87" s="182"/>
      <c r="Y87" s="182"/>
      <c r="Z87" s="182"/>
    </row>
    <row r="88" spans="1:26" ht="12.75" customHeight="1">
      <c r="A88" s="26"/>
      <c r="B88" s="26"/>
      <c r="C88" s="31"/>
      <c r="D88" s="31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188" t="str">
        <f>IFERROR(MATCH($B88,Pokedex!$A:$A), "")</f>
        <v/>
      </c>
      <c r="S88" s="182"/>
      <c r="T88" s="182"/>
      <c r="U88" s="182"/>
      <c r="V88" s="182"/>
      <c r="W88" s="182"/>
      <c r="X88" s="182"/>
      <c r="Y88" s="182"/>
      <c r="Z88" s="182"/>
    </row>
    <row r="89" spans="1:26" ht="12.75" customHeight="1">
      <c r="A89" s="26"/>
      <c r="B89" s="26"/>
      <c r="C89" s="31"/>
      <c r="D89" s="31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188" t="str">
        <f>IFERROR(MATCH($B89,Pokedex!$A:$A), "")</f>
        <v/>
      </c>
      <c r="S89" s="182"/>
      <c r="T89" s="182"/>
      <c r="U89" s="182"/>
      <c r="V89" s="182"/>
      <c r="W89" s="182"/>
      <c r="X89" s="182"/>
      <c r="Y89" s="182"/>
      <c r="Z89" s="182"/>
    </row>
    <row r="90" spans="1:26" ht="12.75" customHeight="1">
      <c r="A90" s="26"/>
      <c r="B90" s="26"/>
      <c r="C90" s="31"/>
      <c r="D90" s="31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188" t="str">
        <f>IFERROR(MATCH($B90,Pokedex!$A:$A), "")</f>
        <v/>
      </c>
      <c r="S90" s="182"/>
      <c r="T90" s="182"/>
      <c r="U90" s="182"/>
      <c r="V90" s="182"/>
      <c r="W90" s="182"/>
      <c r="X90" s="182"/>
      <c r="Y90" s="182"/>
      <c r="Z90" s="182"/>
    </row>
    <row r="91" spans="1:26" ht="12.75" customHeight="1">
      <c r="A91" s="26"/>
      <c r="B91" s="26"/>
      <c r="C91" s="31"/>
      <c r="D91" s="31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188" t="str">
        <f>IFERROR(MATCH($B91,Pokedex!$A:$A), "")</f>
        <v/>
      </c>
      <c r="S91" s="182"/>
      <c r="T91" s="182"/>
      <c r="U91" s="182"/>
      <c r="V91" s="182"/>
      <c r="W91" s="182"/>
      <c r="X91" s="182"/>
      <c r="Y91" s="182"/>
      <c r="Z91" s="182"/>
    </row>
    <row r="92" spans="1:26" ht="12.75" customHeight="1">
      <c r="A92" s="26"/>
      <c r="B92" s="26"/>
      <c r="C92" s="31"/>
      <c r="D92" s="31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188" t="str">
        <f>IFERROR(MATCH($B92,Pokedex!$A:$A), "")</f>
        <v/>
      </c>
      <c r="S92" s="182"/>
      <c r="T92" s="182"/>
      <c r="U92" s="182"/>
      <c r="V92" s="182"/>
      <c r="W92" s="182"/>
      <c r="X92" s="182"/>
      <c r="Y92" s="182"/>
      <c r="Z92" s="182"/>
    </row>
    <row r="93" spans="1:26" ht="12.75" customHeight="1">
      <c r="A93" s="26"/>
      <c r="B93" s="26"/>
      <c r="C93" s="31"/>
      <c r="D93" s="31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188" t="str">
        <f>IFERROR(MATCH($B93,Pokedex!$A:$A), "")</f>
        <v/>
      </c>
      <c r="S93" s="182"/>
      <c r="T93" s="182"/>
      <c r="U93" s="182"/>
      <c r="V93" s="182"/>
      <c r="W93" s="182"/>
      <c r="X93" s="182"/>
      <c r="Y93" s="182"/>
      <c r="Z93" s="182"/>
    </row>
    <row r="94" spans="1:26" ht="12.75" customHeight="1">
      <c r="A94" s="26"/>
      <c r="B94" s="26"/>
      <c r="C94" s="31"/>
      <c r="D94" s="31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188" t="str">
        <f>IFERROR(MATCH($B94,Pokedex!$A:$A), "")</f>
        <v/>
      </c>
      <c r="S94" s="182"/>
      <c r="T94" s="182"/>
      <c r="U94" s="182"/>
      <c r="V94" s="182"/>
      <c r="W94" s="182"/>
      <c r="X94" s="182"/>
      <c r="Y94" s="182"/>
      <c r="Z94" s="182"/>
    </row>
    <row r="95" spans="1:26" ht="12.75" customHeight="1">
      <c r="A95" s="26"/>
      <c r="B95" s="26"/>
      <c r="C95" s="31"/>
      <c r="D95" s="31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188" t="str">
        <f>IFERROR(MATCH($B95,Pokedex!$A:$A), "")</f>
        <v/>
      </c>
      <c r="S95" s="182"/>
      <c r="T95" s="182"/>
      <c r="U95" s="182"/>
      <c r="V95" s="182"/>
      <c r="W95" s="182"/>
      <c r="X95" s="182"/>
      <c r="Y95" s="182"/>
      <c r="Z95" s="182"/>
    </row>
    <row r="96" spans="1:26" ht="12.75" customHeight="1">
      <c r="A96" s="26"/>
      <c r="B96" s="26"/>
      <c r="C96" s="31"/>
      <c r="D96" s="31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188" t="str">
        <f>IFERROR(MATCH($B96,Pokedex!$A:$A), "")</f>
        <v/>
      </c>
      <c r="S96" s="182"/>
      <c r="T96" s="182"/>
      <c r="U96" s="182"/>
      <c r="V96" s="182"/>
      <c r="W96" s="182"/>
      <c r="X96" s="182"/>
      <c r="Y96" s="182"/>
      <c r="Z96" s="182"/>
    </row>
    <row r="97" spans="1:26" ht="12.75" customHeight="1">
      <c r="A97" s="26"/>
      <c r="B97" s="26"/>
      <c r="C97" s="31"/>
      <c r="D97" s="31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188" t="str">
        <f>IFERROR(MATCH($B97,Pokedex!$A:$A), "")</f>
        <v/>
      </c>
      <c r="S97" s="182"/>
      <c r="T97" s="182"/>
      <c r="U97" s="182"/>
      <c r="V97" s="182"/>
      <c r="W97" s="182"/>
      <c r="X97" s="182"/>
      <c r="Y97" s="182"/>
      <c r="Z97" s="182"/>
    </row>
    <row r="98" spans="1:26" ht="12.75" customHeight="1">
      <c r="A98" s="26"/>
      <c r="B98" s="26"/>
      <c r="C98" s="31"/>
      <c r="D98" s="31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188" t="str">
        <f>IFERROR(MATCH($B98,Pokedex!$A:$A), "")</f>
        <v/>
      </c>
      <c r="S98" s="182"/>
      <c r="T98" s="182"/>
      <c r="U98" s="182"/>
      <c r="V98" s="182"/>
      <c r="W98" s="182"/>
      <c r="X98" s="182"/>
      <c r="Y98" s="182"/>
      <c r="Z98" s="182"/>
    </row>
    <row r="99" spans="1:26" ht="12.75" customHeight="1">
      <c r="A99" s="26"/>
      <c r="B99" s="26"/>
      <c r="C99" s="31"/>
      <c r="D99" s="31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188" t="str">
        <f>IFERROR(MATCH($B99,Pokedex!$A:$A), "")</f>
        <v/>
      </c>
      <c r="S99" s="182"/>
      <c r="T99" s="182"/>
      <c r="U99" s="182"/>
      <c r="V99" s="182"/>
      <c r="W99" s="182"/>
      <c r="X99" s="182"/>
      <c r="Y99" s="182"/>
      <c r="Z99" s="182"/>
    </row>
    <row r="100" spans="1:26" ht="12.75" customHeight="1">
      <c r="A100" s="26"/>
      <c r="B100" s="26"/>
      <c r="C100" s="31"/>
      <c r="D100" s="31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188" t="str">
        <f>IFERROR(MATCH($B100,Pokedex!$A:$A), "")</f>
        <v/>
      </c>
      <c r="S100" s="182"/>
      <c r="T100" s="182"/>
      <c r="U100" s="182"/>
      <c r="V100" s="182"/>
      <c r="W100" s="182"/>
      <c r="X100" s="182"/>
      <c r="Y100" s="182"/>
      <c r="Z100" s="182"/>
    </row>
    <row r="101" spans="1:26" ht="12.75" customHeight="1">
      <c r="A101" s="26"/>
      <c r="B101" s="26"/>
      <c r="C101" s="31"/>
      <c r="D101" s="31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188" t="str">
        <f>IFERROR(MATCH($B101,Pokedex!$A:$A), "")</f>
        <v/>
      </c>
      <c r="S101" s="182"/>
      <c r="T101" s="182"/>
      <c r="U101" s="182"/>
      <c r="V101" s="182"/>
      <c r="W101" s="182"/>
      <c r="X101" s="182"/>
      <c r="Y101" s="182"/>
      <c r="Z101" s="182"/>
    </row>
    <row r="102" spans="1:26" ht="12.75" customHeight="1">
      <c r="A102" s="26"/>
      <c r="B102" s="26"/>
      <c r="C102" s="31"/>
      <c r="D102" s="31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188" t="str">
        <f>IFERROR(MATCH($B102,Pokedex!$A:$A), "")</f>
        <v/>
      </c>
      <c r="S102" s="182"/>
      <c r="T102" s="182"/>
      <c r="U102" s="182"/>
      <c r="V102" s="182"/>
      <c r="W102" s="182"/>
      <c r="X102" s="182"/>
      <c r="Y102" s="182"/>
      <c r="Z102" s="182"/>
    </row>
    <row r="103" spans="1:26" ht="12.75" customHeight="1">
      <c r="A103" s="26"/>
      <c r="B103" s="26"/>
      <c r="C103" s="31"/>
      <c r="D103" s="31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188" t="str">
        <f>IFERROR(MATCH($B103,Pokedex!$A:$A), "")</f>
        <v/>
      </c>
      <c r="S103" s="182"/>
      <c r="T103" s="182"/>
      <c r="U103" s="182"/>
      <c r="V103" s="182"/>
      <c r="W103" s="182"/>
      <c r="X103" s="182"/>
      <c r="Y103" s="182"/>
      <c r="Z103" s="182"/>
    </row>
    <row r="104" spans="1:26" ht="12.75" customHeight="1">
      <c r="A104" s="26"/>
      <c r="B104" s="26"/>
      <c r="C104" s="31"/>
      <c r="D104" s="31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188" t="str">
        <f>IFERROR(MATCH($B104,Pokedex!$A:$A), "")</f>
        <v/>
      </c>
      <c r="S104" s="182"/>
      <c r="T104" s="182"/>
      <c r="U104" s="182"/>
      <c r="V104" s="182"/>
      <c r="W104" s="182"/>
      <c r="X104" s="182"/>
      <c r="Y104" s="182"/>
      <c r="Z104" s="182"/>
    </row>
    <row r="105" spans="1:26" ht="12.75" customHeight="1">
      <c r="A105" s="26"/>
      <c r="B105" s="26"/>
      <c r="C105" s="31"/>
      <c r="D105" s="31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188" t="str">
        <f>IFERROR(MATCH($B105,Pokedex!$A:$A), "")</f>
        <v/>
      </c>
      <c r="S105" s="182"/>
      <c r="T105" s="182"/>
      <c r="U105" s="182"/>
      <c r="V105" s="182"/>
      <c r="W105" s="182"/>
      <c r="X105" s="182"/>
      <c r="Y105" s="182"/>
      <c r="Z105" s="182"/>
    </row>
    <row r="106" spans="1:26" ht="12.75" customHeight="1">
      <c r="A106" s="26"/>
      <c r="B106" s="26"/>
      <c r="C106" s="31"/>
      <c r="D106" s="31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188" t="str">
        <f>IFERROR(MATCH($B106,Pokedex!$A:$A), "")</f>
        <v/>
      </c>
      <c r="S106" s="182"/>
      <c r="T106" s="182"/>
      <c r="U106" s="182"/>
      <c r="V106" s="182"/>
      <c r="W106" s="182"/>
      <c r="X106" s="182"/>
      <c r="Y106" s="182"/>
      <c r="Z106" s="182"/>
    </row>
    <row r="107" spans="1:26" ht="12.75" customHeight="1">
      <c r="A107" s="26"/>
      <c r="B107" s="26"/>
      <c r="C107" s="31"/>
      <c r="D107" s="31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188" t="str">
        <f>IFERROR(MATCH($B107,Pokedex!$A:$A), "")</f>
        <v/>
      </c>
      <c r="S107" s="182"/>
      <c r="T107" s="182"/>
      <c r="U107" s="182"/>
      <c r="V107" s="182"/>
      <c r="W107" s="182"/>
      <c r="X107" s="182"/>
      <c r="Y107" s="182"/>
      <c r="Z107" s="182"/>
    </row>
    <row r="108" spans="1:26" ht="12.75" customHeight="1">
      <c r="A108" s="26"/>
      <c r="B108" s="26"/>
      <c r="C108" s="31"/>
      <c r="D108" s="31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188" t="str">
        <f>IFERROR(MATCH($B108,Pokedex!$A:$A), "")</f>
        <v/>
      </c>
      <c r="S108" s="182"/>
      <c r="T108" s="182"/>
      <c r="U108" s="182"/>
      <c r="V108" s="182"/>
      <c r="W108" s="182"/>
      <c r="X108" s="182"/>
      <c r="Y108" s="182"/>
      <c r="Z108" s="182"/>
    </row>
    <row r="109" spans="1:26" ht="12.75" customHeight="1">
      <c r="A109" s="26"/>
      <c r="B109" s="26"/>
      <c r="C109" s="31"/>
      <c r="D109" s="31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188" t="str">
        <f>IFERROR(MATCH($B109,Pokedex!$A:$A), "")</f>
        <v/>
      </c>
      <c r="S109" s="182"/>
      <c r="T109" s="182"/>
      <c r="U109" s="182"/>
      <c r="V109" s="182"/>
      <c r="W109" s="182"/>
      <c r="X109" s="182"/>
      <c r="Y109" s="182"/>
      <c r="Z109" s="182"/>
    </row>
    <row r="110" spans="1:26" ht="12.75" customHeight="1">
      <c r="A110" s="26"/>
      <c r="B110" s="26"/>
      <c r="C110" s="31"/>
      <c r="D110" s="31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188" t="str">
        <f>IFERROR(MATCH($B110,Pokedex!$A:$A), "")</f>
        <v/>
      </c>
      <c r="S110" s="182"/>
      <c r="T110" s="182"/>
      <c r="U110" s="182"/>
      <c r="V110" s="182"/>
      <c r="W110" s="182"/>
      <c r="X110" s="182"/>
      <c r="Y110" s="182"/>
      <c r="Z110" s="182"/>
    </row>
    <row r="111" spans="1:26" ht="12.75" customHeight="1">
      <c r="A111" s="26"/>
      <c r="B111" s="26"/>
      <c r="C111" s="31"/>
      <c r="D111" s="31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188" t="str">
        <f>IFERROR(MATCH($B111,Pokedex!$A:$A), "")</f>
        <v/>
      </c>
      <c r="S111" s="182"/>
      <c r="T111" s="182"/>
      <c r="U111" s="182"/>
      <c r="V111" s="182"/>
      <c r="W111" s="182"/>
      <c r="X111" s="182"/>
      <c r="Y111" s="182"/>
      <c r="Z111" s="182"/>
    </row>
    <row r="112" spans="1:26" ht="12.75" customHeight="1">
      <c r="A112" s="26"/>
      <c r="B112" s="26"/>
      <c r="C112" s="31"/>
      <c r="D112" s="31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188" t="str">
        <f>IFERROR(MATCH($B112,Pokedex!$A:$A), "")</f>
        <v/>
      </c>
      <c r="S112" s="182"/>
      <c r="T112" s="182"/>
      <c r="U112" s="182"/>
      <c r="V112" s="182"/>
      <c r="W112" s="182"/>
      <c r="X112" s="182"/>
      <c r="Y112" s="182"/>
      <c r="Z112" s="182"/>
    </row>
    <row r="113" spans="1:26" ht="12.75" customHeight="1">
      <c r="A113" s="26"/>
      <c r="B113" s="26"/>
      <c r="C113" s="31"/>
      <c r="D113" s="31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188" t="str">
        <f>IFERROR(MATCH($B113,Pokedex!$A:$A), "")</f>
        <v/>
      </c>
      <c r="S113" s="182"/>
      <c r="T113" s="182"/>
      <c r="U113" s="182"/>
      <c r="V113" s="182"/>
      <c r="W113" s="182"/>
      <c r="X113" s="182"/>
      <c r="Y113" s="182"/>
      <c r="Z113" s="182"/>
    </row>
    <row r="114" spans="1:26" ht="12.75" customHeight="1">
      <c r="A114" s="26"/>
      <c r="B114" s="26"/>
      <c r="C114" s="31"/>
      <c r="D114" s="31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188" t="str">
        <f>IFERROR(MATCH($B114,Pokedex!$A:$A), "")</f>
        <v/>
      </c>
      <c r="S114" s="182"/>
      <c r="T114" s="182"/>
      <c r="U114" s="182"/>
      <c r="V114" s="182"/>
      <c r="W114" s="182"/>
      <c r="X114" s="182"/>
      <c r="Y114" s="182"/>
      <c r="Z114" s="182"/>
    </row>
    <row r="115" spans="1:26" ht="12.75" customHeight="1">
      <c r="A115" s="26"/>
      <c r="B115" s="26"/>
      <c r="C115" s="31"/>
      <c r="D115" s="31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188" t="str">
        <f>IFERROR(MATCH($B115,Pokedex!$A:$A), "")</f>
        <v/>
      </c>
      <c r="S115" s="182"/>
      <c r="T115" s="182"/>
      <c r="U115" s="182"/>
      <c r="V115" s="182"/>
      <c r="W115" s="182"/>
      <c r="X115" s="182"/>
      <c r="Y115" s="182"/>
      <c r="Z115" s="182"/>
    </row>
    <row r="116" spans="1:26" ht="12.75" customHeight="1">
      <c r="A116" s="26"/>
      <c r="B116" s="26"/>
      <c r="C116" s="31"/>
      <c r="D116" s="31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188" t="str">
        <f>IFERROR(MATCH($B116,Pokedex!$A:$A), "")</f>
        <v/>
      </c>
      <c r="S116" s="182"/>
      <c r="T116" s="182"/>
      <c r="U116" s="182"/>
      <c r="V116" s="182"/>
      <c r="W116" s="182"/>
      <c r="X116" s="182"/>
      <c r="Y116" s="182"/>
      <c r="Z116" s="182"/>
    </row>
    <row r="117" spans="1:26" ht="12.75" customHeight="1">
      <c r="A117" s="26"/>
      <c r="B117" s="26"/>
      <c r="C117" s="31"/>
      <c r="D117" s="31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188" t="str">
        <f>IFERROR(MATCH($B117,Pokedex!$A:$A), "")</f>
        <v/>
      </c>
      <c r="S117" s="182"/>
      <c r="T117" s="182"/>
      <c r="U117" s="182"/>
      <c r="V117" s="182"/>
      <c r="W117" s="182"/>
      <c r="X117" s="182"/>
      <c r="Y117" s="182"/>
      <c r="Z117" s="182"/>
    </row>
    <row r="118" spans="1:26" ht="12.75" customHeight="1">
      <c r="A118" s="26"/>
      <c r="B118" s="26"/>
      <c r="C118" s="31"/>
      <c r="D118" s="31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188" t="str">
        <f>IFERROR(MATCH($B118,Pokedex!$A:$A), "")</f>
        <v/>
      </c>
      <c r="S118" s="182"/>
      <c r="T118" s="182"/>
      <c r="U118" s="182"/>
      <c r="V118" s="182"/>
      <c r="W118" s="182"/>
      <c r="X118" s="182"/>
      <c r="Y118" s="182"/>
      <c r="Z118" s="182"/>
    </row>
    <row r="119" spans="1:26" ht="12.75" customHeight="1">
      <c r="A119" s="26"/>
      <c r="B119" s="26"/>
      <c r="C119" s="31"/>
      <c r="D119" s="31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188" t="str">
        <f>IFERROR(MATCH($B119,Pokedex!$A:$A), "")</f>
        <v/>
      </c>
      <c r="S119" s="182"/>
      <c r="T119" s="182"/>
      <c r="U119" s="182"/>
      <c r="V119" s="182"/>
      <c r="W119" s="182"/>
      <c r="X119" s="182"/>
      <c r="Y119" s="182"/>
      <c r="Z119" s="182"/>
    </row>
    <row r="120" spans="1:26" ht="12.75" customHeight="1">
      <c r="A120" s="26"/>
      <c r="B120" s="26"/>
      <c r="C120" s="31"/>
      <c r="D120" s="31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188" t="str">
        <f>IFERROR(MATCH($B120,Pokedex!$A:$A), "")</f>
        <v/>
      </c>
      <c r="S120" s="182"/>
      <c r="T120" s="182"/>
      <c r="U120" s="182"/>
      <c r="V120" s="182"/>
      <c r="W120" s="182"/>
      <c r="X120" s="182"/>
      <c r="Y120" s="182"/>
      <c r="Z120" s="182"/>
    </row>
    <row r="121" spans="1:26" ht="12.75" customHeight="1">
      <c r="A121" s="26"/>
      <c r="B121" s="26"/>
      <c r="C121" s="31"/>
      <c r="D121" s="31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188" t="str">
        <f>IFERROR(MATCH($B121,Pokedex!$A:$A), "")</f>
        <v/>
      </c>
      <c r="S121" s="182"/>
      <c r="T121" s="182"/>
      <c r="U121" s="182"/>
      <c r="V121" s="182"/>
      <c r="W121" s="182"/>
      <c r="X121" s="182"/>
      <c r="Y121" s="182"/>
      <c r="Z121" s="182"/>
    </row>
    <row r="122" spans="1:26" ht="12.75" customHeight="1">
      <c r="A122" s="26"/>
      <c r="B122" s="26"/>
      <c r="C122" s="31"/>
      <c r="D122" s="31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188" t="str">
        <f>IFERROR(MATCH($B122,Pokedex!$A:$A), "")</f>
        <v/>
      </c>
      <c r="S122" s="182"/>
      <c r="T122" s="182"/>
      <c r="U122" s="182"/>
      <c r="V122" s="182"/>
      <c r="W122" s="182"/>
      <c r="X122" s="182"/>
      <c r="Y122" s="182"/>
      <c r="Z122" s="182"/>
    </row>
    <row r="123" spans="1:26" ht="12.75" customHeight="1">
      <c r="A123" s="26"/>
      <c r="B123" s="26"/>
      <c r="C123" s="31"/>
      <c r="D123" s="31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188" t="str">
        <f>IFERROR(MATCH($B123,Pokedex!$A:$A), "")</f>
        <v/>
      </c>
      <c r="S123" s="182"/>
      <c r="T123" s="182"/>
      <c r="U123" s="182"/>
      <c r="V123" s="182"/>
      <c r="W123" s="182"/>
      <c r="X123" s="182"/>
      <c r="Y123" s="182"/>
      <c r="Z123" s="182"/>
    </row>
    <row r="124" spans="1:26" ht="12.75" customHeight="1">
      <c r="A124" s="26"/>
      <c r="B124" s="26"/>
      <c r="C124" s="31"/>
      <c r="D124" s="31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188" t="str">
        <f>IFERROR(MATCH($B124,Pokedex!$A:$A), "")</f>
        <v/>
      </c>
      <c r="S124" s="182"/>
      <c r="T124" s="182"/>
      <c r="U124" s="182"/>
      <c r="V124" s="182"/>
      <c r="W124" s="182"/>
      <c r="X124" s="182"/>
      <c r="Y124" s="182"/>
      <c r="Z124" s="182"/>
    </row>
    <row r="125" spans="1:26" ht="12.75" customHeight="1">
      <c r="A125" s="26"/>
      <c r="B125" s="26"/>
      <c r="C125" s="31"/>
      <c r="D125" s="31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188" t="str">
        <f>IFERROR(MATCH($B125,Pokedex!$A:$A), "")</f>
        <v/>
      </c>
      <c r="S125" s="182"/>
      <c r="T125" s="182"/>
      <c r="U125" s="182"/>
      <c r="V125" s="182"/>
      <c r="W125" s="182"/>
      <c r="X125" s="182"/>
      <c r="Y125" s="182"/>
      <c r="Z125" s="182"/>
    </row>
    <row r="126" spans="1:26" ht="12.75" customHeight="1">
      <c r="A126" s="26"/>
      <c r="B126" s="26"/>
      <c r="C126" s="31"/>
      <c r="D126" s="31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188" t="str">
        <f>IFERROR(MATCH($B126,Pokedex!$A:$A), "")</f>
        <v/>
      </c>
      <c r="S126" s="182"/>
      <c r="T126" s="182"/>
      <c r="U126" s="182"/>
      <c r="V126" s="182"/>
      <c r="W126" s="182"/>
      <c r="X126" s="182"/>
      <c r="Y126" s="182"/>
      <c r="Z126" s="182"/>
    </row>
    <row r="127" spans="1:26" ht="12.75" customHeight="1">
      <c r="A127" s="26"/>
      <c r="B127" s="26"/>
      <c r="C127" s="31"/>
      <c r="D127" s="31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188" t="str">
        <f>IFERROR(MATCH($B127,Pokedex!$A:$A), "")</f>
        <v/>
      </c>
      <c r="S127" s="182"/>
      <c r="T127" s="182"/>
      <c r="U127" s="182"/>
      <c r="V127" s="182"/>
      <c r="W127" s="182"/>
      <c r="X127" s="182"/>
      <c r="Y127" s="182"/>
      <c r="Z127" s="182"/>
    </row>
    <row r="128" spans="1:26" ht="12.75" customHeight="1">
      <c r="A128" s="26"/>
      <c r="B128" s="26"/>
      <c r="C128" s="31"/>
      <c r="D128" s="31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188" t="str">
        <f>IFERROR(MATCH($B128,Pokedex!$A:$A), "")</f>
        <v/>
      </c>
      <c r="S128" s="182"/>
      <c r="T128" s="182"/>
      <c r="U128" s="182"/>
      <c r="V128" s="182"/>
      <c r="W128" s="182"/>
      <c r="X128" s="182"/>
      <c r="Y128" s="182"/>
      <c r="Z128" s="182"/>
    </row>
    <row r="129" spans="1:26" ht="12.75" customHeight="1">
      <c r="A129" s="26"/>
      <c r="B129" s="26"/>
      <c r="C129" s="31"/>
      <c r="D129" s="31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188" t="str">
        <f>IFERROR(MATCH($B129,Pokedex!$A:$A), "")</f>
        <v/>
      </c>
      <c r="S129" s="182"/>
      <c r="T129" s="182"/>
      <c r="U129" s="182"/>
      <c r="V129" s="182"/>
      <c r="W129" s="182"/>
      <c r="X129" s="182"/>
      <c r="Y129" s="182"/>
      <c r="Z129" s="182"/>
    </row>
    <row r="130" spans="1:26" ht="12.75" customHeight="1">
      <c r="A130" s="26"/>
      <c r="B130" s="26"/>
      <c r="C130" s="31"/>
      <c r="D130" s="31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188" t="str">
        <f>IFERROR(MATCH($B130,Pokedex!$A:$A), "")</f>
        <v/>
      </c>
      <c r="S130" s="182"/>
      <c r="T130" s="182"/>
      <c r="U130" s="182"/>
      <c r="V130" s="182"/>
      <c r="W130" s="182"/>
      <c r="X130" s="182"/>
      <c r="Y130" s="182"/>
      <c r="Z130" s="182"/>
    </row>
    <row r="131" spans="1:26" ht="12.75" customHeight="1">
      <c r="A131" s="26"/>
      <c r="B131" s="26"/>
      <c r="C131" s="31"/>
      <c r="D131" s="31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188" t="str">
        <f>IFERROR(MATCH($B131,Pokedex!$A:$A), "")</f>
        <v/>
      </c>
      <c r="S131" s="182"/>
      <c r="T131" s="182"/>
      <c r="U131" s="182"/>
      <c r="V131" s="182"/>
      <c r="W131" s="182"/>
      <c r="X131" s="182"/>
      <c r="Y131" s="182"/>
      <c r="Z131" s="182"/>
    </row>
    <row r="132" spans="1:26" ht="12.75" customHeight="1">
      <c r="A132" s="26"/>
      <c r="B132" s="26"/>
      <c r="C132" s="31"/>
      <c r="D132" s="31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188" t="str">
        <f>IFERROR(MATCH($B132,Pokedex!$A:$A), "")</f>
        <v/>
      </c>
      <c r="S132" s="182"/>
      <c r="T132" s="182"/>
      <c r="U132" s="182"/>
      <c r="V132" s="182"/>
      <c r="W132" s="182"/>
      <c r="X132" s="182"/>
      <c r="Y132" s="182"/>
      <c r="Z132" s="182"/>
    </row>
    <row r="133" spans="1:26" ht="12.75" customHeight="1">
      <c r="A133" s="26"/>
      <c r="B133" s="26"/>
      <c r="C133" s="31"/>
      <c r="D133" s="31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188" t="str">
        <f>IFERROR(MATCH($B133,Pokedex!$A:$A), "")</f>
        <v/>
      </c>
      <c r="S133" s="182"/>
      <c r="T133" s="182"/>
      <c r="U133" s="182"/>
      <c r="V133" s="182"/>
      <c r="W133" s="182"/>
      <c r="X133" s="182"/>
      <c r="Y133" s="182"/>
      <c r="Z133" s="182"/>
    </row>
    <row r="134" spans="1:26" ht="12.75" customHeight="1">
      <c r="A134" s="26"/>
      <c r="B134" s="26"/>
      <c r="C134" s="31"/>
      <c r="D134" s="31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188" t="str">
        <f>IFERROR(MATCH($B134,Pokedex!$A:$A), "")</f>
        <v/>
      </c>
      <c r="S134" s="182"/>
      <c r="T134" s="182"/>
      <c r="U134" s="182"/>
      <c r="V134" s="182"/>
      <c r="W134" s="182"/>
      <c r="X134" s="182"/>
      <c r="Y134" s="182"/>
      <c r="Z134" s="182"/>
    </row>
    <row r="135" spans="1:26" ht="12.75" customHeight="1">
      <c r="A135" s="26"/>
      <c r="B135" s="26"/>
      <c r="C135" s="31"/>
      <c r="D135" s="31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188" t="str">
        <f>IFERROR(MATCH($B135,Pokedex!$A:$A), "")</f>
        <v/>
      </c>
      <c r="S135" s="182"/>
      <c r="T135" s="182"/>
      <c r="U135" s="182"/>
      <c r="V135" s="182"/>
      <c r="W135" s="182"/>
      <c r="X135" s="182"/>
      <c r="Y135" s="182"/>
      <c r="Z135" s="182"/>
    </row>
    <row r="136" spans="1:26" ht="12.75" customHeight="1">
      <c r="A136" s="26"/>
      <c r="B136" s="26"/>
      <c r="C136" s="31"/>
      <c r="D136" s="31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188" t="str">
        <f>IFERROR(MATCH($B136,Pokedex!$A:$A), "")</f>
        <v/>
      </c>
      <c r="S136" s="182"/>
      <c r="T136" s="182"/>
      <c r="U136" s="182"/>
      <c r="V136" s="182"/>
      <c r="W136" s="182"/>
      <c r="X136" s="182"/>
      <c r="Y136" s="182"/>
      <c r="Z136" s="182"/>
    </row>
    <row r="137" spans="1:26" ht="12.75" customHeight="1">
      <c r="A137" s="26"/>
      <c r="B137" s="26"/>
      <c r="C137" s="31"/>
      <c r="D137" s="31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188" t="str">
        <f>IFERROR(MATCH($B137,Pokedex!$A:$A), "")</f>
        <v/>
      </c>
      <c r="S137" s="182"/>
      <c r="T137" s="182"/>
      <c r="U137" s="182"/>
      <c r="V137" s="182"/>
      <c r="W137" s="182"/>
      <c r="X137" s="182"/>
      <c r="Y137" s="182"/>
      <c r="Z137" s="182"/>
    </row>
    <row r="138" spans="1:26" ht="12.75" customHeight="1">
      <c r="A138" s="26"/>
      <c r="B138" s="26"/>
      <c r="C138" s="31"/>
      <c r="D138" s="31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188" t="str">
        <f>IFERROR(MATCH($B138,Pokedex!$A:$A), "")</f>
        <v/>
      </c>
      <c r="S138" s="182"/>
      <c r="T138" s="182"/>
      <c r="U138" s="182"/>
      <c r="V138" s="182"/>
      <c r="W138" s="182"/>
      <c r="X138" s="182"/>
      <c r="Y138" s="182"/>
      <c r="Z138" s="182"/>
    </row>
    <row r="139" spans="1:26" ht="12.75" customHeight="1">
      <c r="A139" s="26"/>
      <c r="B139" s="26"/>
      <c r="C139" s="31"/>
      <c r="D139" s="31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188" t="str">
        <f>IFERROR(MATCH($B139,Pokedex!$A:$A), "")</f>
        <v/>
      </c>
      <c r="S139" s="182"/>
      <c r="T139" s="182"/>
      <c r="U139" s="182"/>
      <c r="V139" s="182"/>
      <c r="W139" s="182"/>
      <c r="X139" s="182"/>
      <c r="Y139" s="182"/>
      <c r="Z139" s="182"/>
    </row>
    <row r="140" spans="1:26" ht="12.75" customHeight="1">
      <c r="A140" s="26"/>
      <c r="B140" s="26"/>
      <c r="C140" s="31"/>
      <c r="D140" s="31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188" t="str">
        <f>IFERROR(MATCH($B140,Pokedex!$A:$A), "")</f>
        <v/>
      </c>
      <c r="S140" s="182"/>
      <c r="T140" s="182"/>
      <c r="U140" s="182"/>
      <c r="V140" s="182"/>
      <c r="W140" s="182"/>
      <c r="X140" s="182"/>
      <c r="Y140" s="182"/>
      <c r="Z140" s="182"/>
    </row>
    <row r="141" spans="1:26" ht="12.75" customHeight="1">
      <c r="A141" s="26"/>
      <c r="B141" s="26"/>
      <c r="C141" s="31"/>
      <c r="D141" s="31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188" t="str">
        <f>IFERROR(MATCH($B141,Pokedex!$A:$A), "")</f>
        <v/>
      </c>
      <c r="S141" s="182"/>
      <c r="T141" s="182"/>
      <c r="U141" s="182"/>
      <c r="V141" s="182"/>
      <c r="W141" s="182"/>
      <c r="X141" s="182"/>
      <c r="Y141" s="182"/>
      <c r="Z141" s="182"/>
    </row>
    <row r="142" spans="1:26" ht="12.75" customHeight="1">
      <c r="A142" s="26"/>
      <c r="B142" s="26"/>
      <c r="C142" s="31"/>
      <c r="D142" s="31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188" t="str">
        <f>IFERROR(MATCH($B142,Pokedex!$A:$A), "")</f>
        <v/>
      </c>
      <c r="S142" s="182"/>
      <c r="T142" s="182"/>
      <c r="U142" s="182"/>
      <c r="V142" s="182"/>
      <c r="W142" s="182"/>
      <c r="X142" s="182"/>
      <c r="Y142" s="182"/>
      <c r="Z142" s="182"/>
    </row>
    <row r="143" spans="1:26" ht="12.75" customHeight="1">
      <c r="A143" s="26"/>
      <c r="B143" s="26"/>
      <c r="C143" s="31"/>
      <c r="D143" s="31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188" t="str">
        <f>IFERROR(MATCH($B143,Pokedex!$A:$A), "")</f>
        <v/>
      </c>
      <c r="S143" s="182"/>
      <c r="T143" s="182"/>
      <c r="U143" s="182"/>
      <c r="V143" s="182"/>
      <c r="W143" s="182"/>
      <c r="X143" s="182"/>
      <c r="Y143" s="182"/>
      <c r="Z143" s="182"/>
    </row>
    <row r="144" spans="1:26" ht="12.75" customHeight="1">
      <c r="A144" s="26"/>
      <c r="B144" s="26"/>
      <c r="C144" s="31"/>
      <c r="D144" s="31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188" t="str">
        <f>IFERROR(MATCH($B144,Pokedex!$A:$A), "")</f>
        <v/>
      </c>
      <c r="S144" s="182"/>
      <c r="T144" s="182"/>
      <c r="U144" s="182"/>
      <c r="V144" s="182"/>
      <c r="W144" s="182"/>
      <c r="X144" s="182"/>
      <c r="Y144" s="182"/>
      <c r="Z144" s="182"/>
    </row>
    <row r="145" spans="1:26" ht="12.75" customHeight="1">
      <c r="A145" s="26"/>
      <c r="B145" s="26"/>
      <c r="C145" s="31"/>
      <c r="D145" s="31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188" t="str">
        <f>IFERROR(MATCH($B145,Pokedex!$A:$A), "")</f>
        <v/>
      </c>
      <c r="S145" s="182"/>
      <c r="T145" s="182"/>
      <c r="U145" s="182"/>
      <c r="V145" s="182"/>
      <c r="W145" s="182"/>
      <c r="X145" s="182"/>
      <c r="Y145" s="182"/>
      <c r="Z145" s="182"/>
    </row>
    <row r="146" spans="1:26" ht="12.75" customHeight="1">
      <c r="A146" s="26"/>
      <c r="B146" s="26"/>
      <c r="C146" s="31"/>
      <c r="D146" s="31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188" t="str">
        <f>IFERROR(MATCH($B146,Pokedex!$A:$A), "")</f>
        <v/>
      </c>
      <c r="S146" s="182"/>
      <c r="T146" s="182"/>
      <c r="U146" s="182"/>
      <c r="V146" s="182"/>
      <c r="W146" s="182"/>
      <c r="X146" s="182"/>
      <c r="Y146" s="182"/>
      <c r="Z146" s="182"/>
    </row>
    <row r="147" spans="1:26" ht="12.75" customHeight="1">
      <c r="A147" s="26"/>
      <c r="B147" s="26"/>
      <c r="C147" s="31"/>
      <c r="D147" s="31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188" t="str">
        <f>IFERROR(MATCH($B147,Pokedex!$A:$A), "")</f>
        <v/>
      </c>
      <c r="S147" s="182"/>
      <c r="T147" s="182"/>
      <c r="U147" s="182"/>
      <c r="V147" s="182"/>
      <c r="W147" s="182"/>
      <c r="X147" s="182"/>
      <c r="Y147" s="182"/>
      <c r="Z147" s="182"/>
    </row>
    <row r="148" spans="1:26" ht="12.75" customHeight="1">
      <c r="A148" s="26"/>
      <c r="B148" s="26"/>
      <c r="C148" s="31"/>
      <c r="D148" s="31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188" t="str">
        <f>IFERROR(MATCH($B148,Pokedex!$A:$A), "")</f>
        <v/>
      </c>
      <c r="S148" s="182"/>
      <c r="T148" s="182"/>
      <c r="U148" s="182"/>
      <c r="V148" s="182"/>
      <c r="W148" s="182"/>
      <c r="X148" s="182"/>
      <c r="Y148" s="182"/>
      <c r="Z148" s="182"/>
    </row>
    <row r="149" spans="1:26" ht="12.75" customHeight="1">
      <c r="A149" s="26"/>
      <c r="B149" s="26"/>
      <c r="C149" s="31"/>
      <c r="D149" s="31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188" t="str">
        <f>IFERROR(MATCH($B149,Pokedex!$A:$A), "")</f>
        <v/>
      </c>
      <c r="S149" s="182"/>
      <c r="T149" s="182"/>
      <c r="U149" s="182"/>
      <c r="V149" s="182"/>
      <c r="W149" s="182"/>
      <c r="X149" s="182"/>
      <c r="Y149" s="182"/>
      <c r="Z149" s="182"/>
    </row>
    <row r="150" spans="1:26" ht="12.75" customHeight="1">
      <c r="A150" s="26"/>
      <c r="B150" s="26"/>
      <c r="C150" s="31"/>
      <c r="D150" s="31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188" t="str">
        <f>IFERROR(MATCH($B150,Pokedex!$A:$A), "")</f>
        <v/>
      </c>
      <c r="S150" s="182"/>
      <c r="T150" s="182"/>
      <c r="U150" s="182"/>
      <c r="V150" s="182"/>
      <c r="W150" s="182"/>
      <c r="X150" s="182"/>
      <c r="Y150" s="182"/>
      <c r="Z150" s="182"/>
    </row>
    <row r="151" spans="1:26" ht="12.75" customHeight="1">
      <c r="A151" s="26"/>
      <c r="B151" s="26"/>
      <c r="C151" s="31"/>
      <c r="D151" s="31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188" t="str">
        <f>IFERROR(MATCH($B151,Pokedex!$A:$A), "")</f>
        <v/>
      </c>
      <c r="S151" s="182"/>
      <c r="T151" s="182"/>
      <c r="U151" s="182"/>
      <c r="V151" s="182"/>
      <c r="W151" s="182"/>
      <c r="X151" s="182"/>
      <c r="Y151" s="182"/>
      <c r="Z151" s="182"/>
    </row>
    <row r="152" spans="1:26" ht="12.75" customHeight="1">
      <c r="A152" s="26"/>
      <c r="B152" s="26"/>
      <c r="C152" s="31"/>
      <c r="D152" s="31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188" t="str">
        <f>IFERROR(MATCH($B152,Pokedex!$A:$A), "")</f>
        <v/>
      </c>
      <c r="S152" s="182"/>
      <c r="T152" s="182"/>
      <c r="U152" s="182"/>
      <c r="V152" s="182"/>
      <c r="W152" s="182"/>
      <c r="X152" s="182"/>
      <c r="Y152" s="182"/>
      <c r="Z152" s="182"/>
    </row>
    <row r="153" spans="1:26" ht="12.75" customHeight="1">
      <c r="A153" s="26"/>
      <c r="B153" s="26"/>
      <c r="C153" s="31"/>
      <c r="D153" s="31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188" t="str">
        <f>IFERROR(MATCH($B153,Pokedex!$A:$A), "")</f>
        <v/>
      </c>
      <c r="S153" s="182"/>
      <c r="T153" s="182"/>
      <c r="U153" s="182"/>
      <c r="V153" s="182"/>
      <c r="W153" s="182"/>
      <c r="X153" s="182"/>
      <c r="Y153" s="182"/>
      <c r="Z153" s="182"/>
    </row>
    <row r="154" spans="1:26" ht="12.75" customHeight="1">
      <c r="A154" s="26"/>
      <c r="B154" s="26"/>
      <c r="C154" s="31"/>
      <c r="D154" s="31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188" t="str">
        <f>IFERROR(MATCH($B154,Pokedex!$A:$A), "")</f>
        <v/>
      </c>
      <c r="S154" s="182"/>
      <c r="T154" s="182"/>
      <c r="U154" s="182"/>
      <c r="V154" s="182"/>
      <c r="W154" s="182"/>
      <c r="X154" s="182"/>
      <c r="Y154" s="182"/>
      <c r="Z154" s="182"/>
    </row>
    <row r="155" spans="1:26" ht="12.75" customHeight="1">
      <c r="A155" s="26"/>
      <c r="B155" s="26"/>
      <c r="C155" s="31"/>
      <c r="D155" s="31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188" t="str">
        <f>IFERROR(MATCH($B155,Pokedex!$A:$A), "")</f>
        <v/>
      </c>
      <c r="S155" s="182"/>
      <c r="T155" s="182"/>
      <c r="U155" s="182"/>
      <c r="V155" s="182"/>
      <c r="W155" s="182"/>
      <c r="X155" s="182"/>
      <c r="Y155" s="182"/>
      <c r="Z155" s="182"/>
    </row>
    <row r="156" spans="1:26" ht="12.75" customHeight="1">
      <c r="A156" s="26"/>
      <c r="B156" s="26"/>
      <c r="C156" s="31"/>
      <c r="D156" s="31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188" t="str">
        <f>IFERROR(MATCH($B156,Pokedex!$A:$A), "")</f>
        <v/>
      </c>
      <c r="S156" s="182"/>
      <c r="T156" s="182"/>
      <c r="U156" s="182"/>
      <c r="V156" s="182"/>
      <c r="W156" s="182"/>
      <c r="X156" s="182"/>
      <c r="Y156" s="182"/>
      <c r="Z156" s="182"/>
    </row>
    <row r="157" spans="1:26" ht="12.75" customHeight="1">
      <c r="A157" s="26"/>
      <c r="B157" s="26"/>
      <c r="C157" s="31"/>
      <c r="D157" s="31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188" t="str">
        <f>IFERROR(MATCH($B157,Pokedex!$A:$A), "")</f>
        <v/>
      </c>
      <c r="S157" s="182"/>
      <c r="T157" s="182"/>
      <c r="U157" s="182"/>
      <c r="V157" s="182"/>
      <c r="W157" s="182"/>
      <c r="X157" s="182"/>
      <c r="Y157" s="182"/>
      <c r="Z157" s="182"/>
    </row>
    <row r="158" spans="1:26" ht="12.75" customHeight="1">
      <c r="A158" s="26"/>
      <c r="B158" s="26"/>
      <c r="C158" s="31"/>
      <c r="D158" s="31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188" t="str">
        <f>IFERROR(MATCH($B158,Pokedex!$A:$A), "")</f>
        <v/>
      </c>
      <c r="S158" s="182"/>
      <c r="T158" s="182"/>
      <c r="U158" s="182"/>
      <c r="V158" s="182"/>
      <c r="W158" s="182"/>
      <c r="X158" s="182"/>
      <c r="Y158" s="182"/>
      <c r="Z158" s="182"/>
    </row>
    <row r="159" spans="1:26" ht="12.75" customHeight="1">
      <c r="A159" s="26"/>
      <c r="B159" s="26"/>
      <c r="C159" s="31"/>
      <c r="D159" s="31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188" t="str">
        <f>IFERROR(MATCH($B159,Pokedex!$A:$A), "")</f>
        <v/>
      </c>
      <c r="S159" s="182"/>
      <c r="T159" s="182"/>
      <c r="U159" s="182"/>
      <c r="V159" s="182"/>
      <c r="W159" s="182"/>
      <c r="X159" s="182"/>
      <c r="Y159" s="182"/>
      <c r="Z159" s="182"/>
    </row>
    <row r="160" spans="1:26" ht="12.75" customHeight="1">
      <c r="A160" s="26"/>
      <c r="B160" s="26"/>
      <c r="C160" s="31"/>
      <c r="D160" s="31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188" t="str">
        <f>IFERROR(MATCH($B160,Pokedex!$A:$A), "")</f>
        <v/>
      </c>
      <c r="S160" s="182"/>
      <c r="T160" s="182"/>
      <c r="U160" s="182"/>
      <c r="V160" s="182"/>
      <c r="W160" s="182"/>
      <c r="X160" s="182"/>
      <c r="Y160" s="182"/>
      <c r="Z160" s="182"/>
    </row>
    <row r="161" spans="1:26" ht="12.75" customHeight="1">
      <c r="A161" s="26"/>
      <c r="B161" s="26"/>
      <c r="C161" s="31"/>
      <c r="D161" s="31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188" t="str">
        <f>IFERROR(MATCH($B161,Pokedex!$A:$A), "")</f>
        <v/>
      </c>
      <c r="S161" s="182"/>
      <c r="T161" s="182"/>
      <c r="U161" s="182"/>
      <c r="V161" s="182"/>
      <c r="W161" s="182"/>
      <c r="X161" s="182"/>
      <c r="Y161" s="182"/>
      <c r="Z161" s="182"/>
    </row>
    <row r="162" spans="1:26" ht="12.75" customHeight="1">
      <c r="A162" s="26"/>
      <c r="B162" s="26"/>
      <c r="C162" s="31"/>
      <c r="D162" s="31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188" t="str">
        <f>IFERROR(MATCH($B162,Pokedex!$A:$A), "")</f>
        <v/>
      </c>
      <c r="S162" s="182"/>
      <c r="T162" s="182"/>
      <c r="U162" s="182"/>
      <c r="V162" s="182"/>
      <c r="W162" s="182"/>
      <c r="X162" s="182"/>
      <c r="Y162" s="182"/>
      <c r="Z162" s="182"/>
    </row>
    <row r="163" spans="1:26" ht="12.75" customHeight="1">
      <c r="A163" s="26"/>
      <c r="B163" s="26"/>
      <c r="C163" s="31"/>
      <c r="D163" s="31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188" t="str">
        <f>IFERROR(MATCH($B163,Pokedex!$A:$A), "")</f>
        <v/>
      </c>
      <c r="S163" s="182"/>
      <c r="T163" s="182"/>
      <c r="U163" s="182"/>
      <c r="V163" s="182"/>
      <c r="W163" s="182"/>
      <c r="X163" s="182"/>
      <c r="Y163" s="182"/>
      <c r="Z163" s="182"/>
    </row>
    <row r="164" spans="1:26" ht="12.75" customHeight="1">
      <c r="A164" s="26"/>
      <c r="B164" s="26"/>
      <c r="C164" s="31"/>
      <c r="D164" s="31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188" t="str">
        <f>IFERROR(MATCH($B164,Pokedex!$A:$A), "")</f>
        <v/>
      </c>
      <c r="S164" s="182"/>
      <c r="T164" s="182"/>
      <c r="U164" s="182"/>
      <c r="V164" s="182"/>
      <c r="W164" s="182"/>
      <c r="X164" s="182"/>
      <c r="Y164" s="182"/>
      <c r="Z164" s="182"/>
    </row>
    <row r="165" spans="1:26" ht="12.75" customHeight="1">
      <c r="A165" s="26"/>
      <c r="B165" s="26"/>
      <c r="C165" s="31"/>
      <c r="D165" s="31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188" t="str">
        <f>IFERROR(MATCH($B165,Pokedex!$A:$A), "")</f>
        <v/>
      </c>
      <c r="S165" s="182"/>
      <c r="T165" s="182"/>
      <c r="U165" s="182"/>
      <c r="V165" s="182"/>
      <c r="W165" s="182"/>
      <c r="X165" s="182"/>
      <c r="Y165" s="182"/>
      <c r="Z165" s="182"/>
    </row>
    <row r="166" spans="1:26" ht="12.75" customHeight="1">
      <c r="A166" s="26"/>
      <c r="B166" s="26"/>
      <c r="C166" s="31"/>
      <c r="D166" s="31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188" t="str">
        <f>IFERROR(MATCH($B166,Pokedex!$A:$A), "")</f>
        <v/>
      </c>
      <c r="S166" s="182"/>
      <c r="T166" s="182"/>
      <c r="U166" s="182"/>
      <c r="V166" s="182"/>
      <c r="W166" s="182"/>
      <c r="X166" s="182"/>
      <c r="Y166" s="182"/>
      <c r="Z166" s="182"/>
    </row>
    <row r="167" spans="1:26" ht="12.75" customHeight="1">
      <c r="A167" s="26"/>
      <c r="B167" s="26"/>
      <c r="C167" s="31"/>
      <c r="D167" s="31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188" t="str">
        <f>IFERROR(MATCH($B167,Pokedex!$A:$A), "")</f>
        <v/>
      </c>
      <c r="S167" s="182"/>
      <c r="T167" s="182"/>
      <c r="U167" s="182"/>
      <c r="V167" s="182"/>
      <c r="W167" s="182"/>
      <c r="X167" s="182"/>
      <c r="Y167" s="182"/>
      <c r="Z167" s="182"/>
    </row>
    <row r="168" spans="1:26" ht="12.75" customHeight="1">
      <c r="A168" s="26"/>
      <c r="B168" s="26"/>
      <c r="C168" s="31"/>
      <c r="D168" s="31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188" t="str">
        <f>IFERROR(MATCH($B168,Pokedex!$A:$A), "")</f>
        <v/>
      </c>
      <c r="S168" s="182"/>
      <c r="T168" s="182"/>
      <c r="U168" s="182"/>
      <c r="V168" s="182"/>
      <c r="W168" s="182"/>
      <c r="X168" s="182"/>
      <c r="Y168" s="182"/>
      <c r="Z168" s="182"/>
    </row>
    <row r="169" spans="1:26" ht="12.75" customHeight="1">
      <c r="A169" s="26"/>
      <c r="B169" s="26"/>
      <c r="C169" s="31"/>
      <c r="D169" s="31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188" t="str">
        <f>IFERROR(MATCH($B169,Pokedex!$A:$A), "")</f>
        <v/>
      </c>
      <c r="S169" s="182"/>
      <c r="T169" s="182"/>
      <c r="U169" s="182"/>
      <c r="V169" s="182"/>
      <c r="W169" s="182"/>
      <c r="X169" s="182"/>
      <c r="Y169" s="182"/>
      <c r="Z169" s="182"/>
    </row>
    <row r="170" spans="1:26" ht="12.75" customHeight="1">
      <c r="A170" s="26"/>
      <c r="B170" s="26"/>
      <c r="C170" s="31"/>
      <c r="D170" s="31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188" t="str">
        <f>IFERROR(MATCH($B170,Pokedex!$A:$A), "")</f>
        <v/>
      </c>
      <c r="S170" s="182"/>
      <c r="T170" s="182"/>
      <c r="U170" s="182"/>
      <c r="V170" s="182"/>
      <c r="W170" s="182"/>
      <c r="X170" s="182"/>
      <c r="Y170" s="182"/>
      <c r="Z170" s="182"/>
    </row>
    <row r="171" spans="1:26" ht="12.75" customHeight="1">
      <c r="A171" s="26"/>
      <c r="B171" s="26"/>
      <c r="C171" s="31"/>
      <c r="D171" s="31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188" t="str">
        <f>IFERROR(MATCH($B171,Pokedex!$A:$A), "")</f>
        <v/>
      </c>
      <c r="S171" s="182"/>
      <c r="T171" s="182"/>
      <c r="U171" s="182"/>
      <c r="V171" s="182"/>
      <c r="W171" s="182"/>
      <c r="X171" s="182"/>
      <c r="Y171" s="182"/>
      <c r="Z171" s="182"/>
    </row>
    <row r="172" spans="1:26" ht="12.75" customHeight="1">
      <c r="A172" s="26"/>
      <c r="B172" s="26"/>
      <c r="C172" s="31"/>
      <c r="D172" s="31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188" t="str">
        <f>IFERROR(MATCH($B172,Pokedex!$A:$A), "")</f>
        <v/>
      </c>
      <c r="S172" s="182"/>
      <c r="T172" s="182"/>
      <c r="U172" s="182"/>
      <c r="V172" s="182"/>
      <c r="W172" s="182"/>
      <c r="X172" s="182"/>
      <c r="Y172" s="182"/>
      <c r="Z172" s="182"/>
    </row>
    <row r="173" spans="1:26" ht="12.75" customHeight="1">
      <c r="A173" s="26"/>
      <c r="B173" s="26"/>
      <c r="C173" s="31"/>
      <c r="D173" s="31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188" t="str">
        <f>IFERROR(MATCH($B173,Pokedex!$A:$A), "")</f>
        <v/>
      </c>
      <c r="S173" s="182"/>
      <c r="T173" s="182"/>
      <c r="U173" s="182"/>
      <c r="V173" s="182"/>
      <c r="W173" s="182"/>
      <c r="X173" s="182"/>
      <c r="Y173" s="182"/>
      <c r="Z173" s="182"/>
    </row>
    <row r="174" spans="1:26" ht="12.75" customHeight="1">
      <c r="A174" s="26"/>
      <c r="B174" s="26"/>
      <c r="C174" s="31"/>
      <c r="D174" s="31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188" t="str">
        <f>IFERROR(MATCH($B174,Pokedex!$A:$A), "")</f>
        <v/>
      </c>
      <c r="S174" s="182"/>
      <c r="T174" s="182"/>
      <c r="U174" s="182"/>
      <c r="V174" s="182"/>
      <c r="W174" s="182"/>
      <c r="X174" s="182"/>
      <c r="Y174" s="182"/>
      <c r="Z174" s="182"/>
    </row>
    <row r="175" spans="1:26" ht="12.75" customHeight="1">
      <c r="A175" s="26"/>
      <c r="B175" s="26"/>
      <c r="C175" s="31"/>
      <c r="D175" s="31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188" t="str">
        <f>IFERROR(MATCH($B175,Pokedex!$A:$A), "")</f>
        <v/>
      </c>
      <c r="S175" s="182"/>
      <c r="T175" s="182"/>
      <c r="U175" s="182"/>
      <c r="V175" s="182"/>
      <c r="W175" s="182"/>
      <c r="X175" s="182"/>
      <c r="Y175" s="182"/>
      <c r="Z175" s="182"/>
    </row>
    <row r="176" spans="1:26" ht="12.75" customHeight="1">
      <c r="A176" s="26"/>
      <c r="B176" s="26"/>
      <c r="C176" s="31"/>
      <c r="D176" s="31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188" t="str">
        <f>IFERROR(MATCH($B176,Pokedex!$A:$A), "")</f>
        <v/>
      </c>
      <c r="S176" s="182"/>
      <c r="T176" s="182"/>
      <c r="U176" s="182"/>
      <c r="V176" s="182"/>
      <c r="W176" s="182"/>
      <c r="X176" s="182"/>
      <c r="Y176" s="182"/>
      <c r="Z176" s="182"/>
    </row>
    <row r="177" spans="1:26" ht="12.75" customHeight="1">
      <c r="A177" s="26"/>
      <c r="B177" s="26"/>
      <c r="C177" s="31"/>
      <c r="D177" s="31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188" t="str">
        <f>IFERROR(MATCH($B177,Pokedex!$A:$A), "")</f>
        <v/>
      </c>
      <c r="S177" s="182"/>
      <c r="T177" s="182"/>
      <c r="U177" s="182"/>
      <c r="V177" s="182"/>
      <c r="W177" s="182"/>
      <c r="X177" s="182"/>
      <c r="Y177" s="182"/>
      <c r="Z177" s="182"/>
    </row>
    <row r="178" spans="1:26" ht="12.75" customHeight="1">
      <c r="A178" s="26"/>
      <c r="B178" s="26"/>
      <c r="C178" s="31"/>
      <c r="D178" s="31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188" t="str">
        <f>IFERROR(MATCH($B178,Pokedex!$A:$A), "")</f>
        <v/>
      </c>
      <c r="S178" s="182"/>
      <c r="T178" s="182"/>
      <c r="U178" s="182"/>
      <c r="V178" s="182"/>
      <c r="W178" s="182"/>
      <c r="X178" s="182"/>
      <c r="Y178" s="182"/>
      <c r="Z178" s="182"/>
    </row>
    <row r="179" spans="1:26" ht="12.75" customHeight="1">
      <c r="A179" s="26"/>
      <c r="B179" s="26"/>
      <c r="C179" s="31"/>
      <c r="D179" s="31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188" t="str">
        <f>IFERROR(MATCH($B179,Pokedex!$A:$A), "")</f>
        <v/>
      </c>
      <c r="S179" s="182"/>
      <c r="T179" s="182"/>
      <c r="U179" s="182"/>
      <c r="V179" s="182"/>
      <c r="W179" s="182"/>
      <c r="X179" s="182"/>
      <c r="Y179" s="182"/>
      <c r="Z179" s="182"/>
    </row>
    <row r="180" spans="1:26" ht="12.75" customHeight="1">
      <c r="A180" s="26"/>
      <c r="B180" s="26"/>
      <c r="C180" s="31"/>
      <c r="D180" s="31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188" t="str">
        <f>IFERROR(MATCH($B180,Pokedex!$A:$A), "")</f>
        <v/>
      </c>
      <c r="S180" s="182"/>
      <c r="T180" s="182"/>
      <c r="U180" s="182"/>
      <c r="V180" s="182"/>
      <c r="W180" s="182"/>
      <c r="X180" s="182"/>
      <c r="Y180" s="182"/>
      <c r="Z180" s="182"/>
    </row>
    <row r="181" spans="1:26" ht="12.75" customHeight="1">
      <c r="A181" s="26"/>
      <c r="B181" s="26"/>
      <c r="C181" s="31"/>
      <c r="D181" s="31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188" t="str">
        <f>IFERROR(MATCH($B181,Pokedex!$A:$A), "")</f>
        <v/>
      </c>
      <c r="S181" s="182"/>
      <c r="T181" s="182"/>
      <c r="U181" s="182"/>
      <c r="V181" s="182"/>
      <c r="W181" s="182"/>
      <c r="X181" s="182"/>
      <c r="Y181" s="182"/>
      <c r="Z181" s="182"/>
    </row>
    <row r="182" spans="1:26" ht="12.75" customHeight="1">
      <c r="A182" s="26"/>
      <c r="B182" s="26"/>
      <c r="C182" s="31"/>
      <c r="D182" s="31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188" t="str">
        <f>IFERROR(MATCH($B182,Pokedex!$A:$A), "")</f>
        <v/>
      </c>
      <c r="S182" s="182"/>
      <c r="T182" s="182"/>
      <c r="U182" s="182"/>
      <c r="V182" s="182"/>
      <c r="W182" s="182"/>
      <c r="X182" s="182"/>
      <c r="Y182" s="182"/>
      <c r="Z182" s="182"/>
    </row>
    <row r="183" spans="1:26" ht="12.75" customHeight="1">
      <c r="A183" s="26"/>
      <c r="B183" s="26"/>
      <c r="C183" s="31"/>
      <c r="D183" s="31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188" t="str">
        <f>IFERROR(MATCH($B183,Pokedex!$A:$A), "")</f>
        <v/>
      </c>
      <c r="S183" s="182"/>
      <c r="T183" s="182"/>
      <c r="U183" s="182"/>
      <c r="V183" s="182"/>
      <c r="W183" s="182"/>
      <c r="X183" s="182"/>
      <c r="Y183" s="182"/>
      <c r="Z183" s="182"/>
    </row>
    <row r="184" spans="1:26" ht="12.75" customHeight="1">
      <c r="A184" s="26"/>
      <c r="B184" s="26"/>
      <c r="C184" s="31"/>
      <c r="D184" s="31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188" t="str">
        <f>IFERROR(MATCH($B184,Pokedex!$A:$A), "")</f>
        <v/>
      </c>
      <c r="S184" s="182"/>
      <c r="T184" s="182"/>
      <c r="U184" s="182"/>
      <c r="V184" s="182"/>
      <c r="W184" s="182"/>
      <c r="X184" s="182"/>
      <c r="Y184" s="182"/>
      <c r="Z184" s="182"/>
    </row>
    <row r="185" spans="1:26" ht="12.75" customHeight="1">
      <c r="A185" s="26"/>
      <c r="B185" s="26"/>
      <c r="C185" s="31"/>
      <c r="D185" s="31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188" t="str">
        <f>IFERROR(MATCH($B185,Pokedex!$A:$A), "")</f>
        <v/>
      </c>
      <c r="S185" s="182"/>
      <c r="T185" s="182"/>
      <c r="U185" s="182"/>
      <c r="V185" s="182"/>
      <c r="W185" s="182"/>
      <c r="X185" s="182"/>
      <c r="Y185" s="182"/>
      <c r="Z185" s="182"/>
    </row>
    <row r="186" spans="1:26" ht="12.75" customHeight="1">
      <c r="A186" s="26"/>
      <c r="B186" s="26"/>
      <c r="C186" s="31"/>
      <c r="D186" s="31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188" t="str">
        <f>IFERROR(MATCH($B186,Pokedex!$A:$A), "")</f>
        <v/>
      </c>
      <c r="S186" s="182"/>
      <c r="T186" s="182"/>
      <c r="U186" s="182"/>
      <c r="V186" s="182"/>
      <c r="W186" s="182"/>
      <c r="X186" s="182"/>
      <c r="Y186" s="182"/>
      <c r="Z186" s="182"/>
    </row>
    <row r="187" spans="1:26" ht="12.75" customHeight="1">
      <c r="A187" s="26"/>
      <c r="B187" s="26"/>
      <c r="C187" s="31"/>
      <c r="D187" s="31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188" t="str">
        <f>IFERROR(MATCH($B187,Pokedex!$A:$A), "")</f>
        <v/>
      </c>
      <c r="S187" s="182"/>
      <c r="T187" s="182"/>
      <c r="U187" s="182"/>
      <c r="V187" s="182"/>
      <c r="W187" s="182"/>
      <c r="X187" s="182"/>
      <c r="Y187" s="182"/>
      <c r="Z187" s="182"/>
    </row>
    <row r="188" spans="1:26" ht="12.75" customHeight="1">
      <c r="A188" s="26"/>
      <c r="B188" s="26"/>
      <c r="C188" s="31"/>
      <c r="D188" s="31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188" t="str">
        <f>IFERROR(MATCH($B188,Pokedex!$A:$A), "")</f>
        <v/>
      </c>
      <c r="S188" s="182"/>
      <c r="T188" s="182"/>
      <c r="U188" s="182"/>
      <c r="V188" s="182"/>
      <c r="W188" s="182"/>
      <c r="X188" s="182"/>
      <c r="Y188" s="182"/>
      <c r="Z188" s="182"/>
    </row>
    <row r="189" spans="1:26" ht="12.75" customHeight="1">
      <c r="A189" s="26"/>
      <c r="B189" s="26"/>
      <c r="C189" s="31"/>
      <c r="D189" s="31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188" t="str">
        <f>IFERROR(MATCH($B189,Pokedex!$A:$A), "")</f>
        <v/>
      </c>
      <c r="S189" s="182"/>
      <c r="T189" s="182"/>
      <c r="U189" s="182"/>
      <c r="V189" s="182"/>
      <c r="W189" s="182"/>
      <c r="X189" s="182"/>
      <c r="Y189" s="182"/>
      <c r="Z189" s="182"/>
    </row>
    <row r="190" spans="1:26" ht="12.75" customHeight="1">
      <c r="A190" s="182"/>
      <c r="B190" s="182"/>
      <c r="C190" s="182"/>
      <c r="D190" s="191"/>
      <c r="E190" s="182"/>
      <c r="F190" s="182"/>
      <c r="G190" s="182"/>
      <c r="H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  <c r="Z190" s="182"/>
    </row>
    <row r="191" spans="1:26" ht="12.75" customHeight="1">
      <c r="A191" s="182"/>
      <c r="B191" s="182"/>
      <c r="C191" s="182"/>
      <c r="D191" s="192"/>
      <c r="E191" s="182"/>
      <c r="F191" s="182"/>
      <c r="G191" s="182"/>
      <c r="H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  <c r="Z191" s="182"/>
    </row>
    <row r="192" spans="1:26" ht="12.75" customHeight="1">
      <c r="A192" s="182"/>
      <c r="B192" s="182"/>
      <c r="C192" s="182"/>
      <c r="D192" s="192"/>
      <c r="E192" s="182"/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  <c r="Z192" s="182"/>
    </row>
    <row r="193" spans="1:26" ht="12.75" customHeight="1">
      <c r="A193" s="182"/>
      <c r="B193" s="182"/>
      <c r="C193" s="182"/>
      <c r="D193" s="182"/>
      <c r="E193" s="182"/>
      <c r="F193" s="182"/>
      <c r="G193" s="182"/>
      <c r="H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  <c r="Z193" s="182"/>
    </row>
    <row r="194" spans="1:26" ht="12.75" customHeight="1">
      <c r="A194" s="182"/>
      <c r="B194" s="182"/>
      <c r="C194" s="182"/>
      <c r="D194" s="182"/>
      <c r="E194" s="182"/>
      <c r="F194" s="182"/>
      <c r="G194" s="182"/>
      <c r="H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  <c r="Z194" s="182"/>
    </row>
    <row r="195" spans="1:26" ht="12.75" customHeight="1">
      <c r="A195" s="182"/>
      <c r="B195" s="182"/>
      <c r="C195" s="182"/>
      <c r="D195" s="182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  <c r="Z195" s="182"/>
    </row>
    <row r="196" spans="1:26" ht="12.75" customHeight="1">
      <c r="A196" s="182"/>
      <c r="B196" s="182"/>
      <c r="C196" s="182"/>
      <c r="D196" s="182"/>
      <c r="E196" s="182"/>
      <c r="F196" s="182"/>
      <c r="G196" s="182"/>
      <c r="H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  <c r="Z196" s="182"/>
    </row>
    <row r="197" spans="1:26" ht="12.75" customHeight="1">
      <c r="A197" s="182"/>
      <c r="B197" s="182"/>
      <c r="C197" s="182"/>
      <c r="D197" s="182"/>
      <c r="E197" s="182"/>
      <c r="F197" s="182"/>
      <c r="G197" s="182"/>
      <c r="H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  <c r="Z197" s="182"/>
    </row>
    <row r="198" spans="1:26" ht="12.75" customHeight="1">
      <c r="A198" s="182"/>
      <c r="B198" s="182"/>
      <c r="C198" s="182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  <c r="Z198" s="182"/>
    </row>
    <row r="199" spans="1:26" ht="12.75" customHeight="1">
      <c r="A199" s="182"/>
      <c r="B199" s="182"/>
      <c r="C199" s="182"/>
      <c r="D199" s="182"/>
      <c r="E199" s="182"/>
      <c r="F199" s="182"/>
      <c r="G199" s="182"/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</row>
    <row r="200" spans="1:26" ht="12.75" customHeight="1">
      <c r="A200" s="182"/>
      <c r="B200" s="182"/>
      <c r="C200" s="182"/>
      <c r="D200" s="182"/>
      <c r="E200" s="182"/>
      <c r="F200" s="182"/>
      <c r="G200" s="182"/>
      <c r="H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  <c r="Z200" s="182"/>
    </row>
    <row r="201" spans="1:26" ht="12.75" customHeight="1">
      <c r="A201" s="182"/>
      <c r="B201" s="182"/>
      <c r="C201" s="182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  <c r="Z201" s="182"/>
    </row>
    <row r="202" spans="1:26" ht="12.75" customHeight="1">
      <c r="A202" s="182"/>
      <c r="B202" s="182"/>
      <c r="C202" s="182"/>
      <c r="D202" s="182"/>
      <c r="E202" s="182"/>
      <c r="F202" s="182"/>
      <c r="G202" s="182"/>
      <c r="H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  <c r="Z202" s="182"/>
    </row>
    <row r="203" spans="1:26" ht="12.75" customHeight="1">
      <c r="A203" s="182"/>
      <c r="B203" s="182"/>
      <c r="C203" s="182"/>
      <c r="D203" s="182"/>
      <c r="E203" s="182"/>
      <c r="F203" s="182"/>
      <c r="G203" s="182"/>
      <c r="H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  <c r="Z203" s="182"/>
    </row>
    <row r="204" spans="1:26" ht="12.75" customHeight="1">
      <c r="A204" s="182"/>
      <c r="B204" s="182"/>
      <c r="C204" s="182"/>
      <c r="D204" s="182"/>
      <c r="E204" s="182"/>
      <c r="F204" s="182"/>
      <c r="G204" s="182"/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  <c r="Z204" s="182"/>
    </row>
    <row r="205" spans="1:26" ht="12.75" customHeight="1">
      <c r="A205" s="182"/>
      <c r="B205" s="182"/>
      <c r="C205" s="182"/>
      <c r="D205" s="182"/>
      <c r="E205" s="182"/>
      <c r="F205" s="182"/>
      <c r="G205" s="182"/>
      <c r="H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  <c r="Z205" s="182"/>
    </row>
    <row r="206" spans="1:26" ht="12.75" customHeight="1">
      <c r="A206" s="182"/>
      <c r="B206" s="182"/>
      <c r="C206" s="182"/>
      <c r="D206" s="182"/>
      <c r="E206" s="182"/>
      <c r="F206" s="182"/>
      <c r="G206" s="182"/>
      <c r="H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  <c r="Z206" s="182"/>
    </row>
    <row r="207" spans="1:26" ht="12.75" customHeight="1">
      <c r="A207" s="182"/>
      <c r="B207" s="182"/>
      <c r="C207" s="182"/>
      <c r="D207" s="182"/>
      <c r="E207" s="182"/>
      <c r="F207" s="182"/>
      <c r="G207" s="182"/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  <c r="Z207" s="182"/>
    </row>
    <row r="208" spans="1:26" ht="12.75" customHeight="1">
      <c r="A208" s="182"/>
      <c r="B208" s="182"/>
      <c r="C208" s="182"/>
      <c r="D208" s="182"/>
      <c r="E208" s="182"/>
      <c r="F208" s="182"/>
      <c r="G208" s="182"/>
      <c r="H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  <c r="Z208" s="182"/>
    </row>
    <row r="209" spans="1:26" ht="12.75" customHeight="1">
      <c r="A209" s="182"/>
      <c r="B209" s="182"/>
      <c r="C209" s="182"/>
      <c r="D209" s="182"/>
      <c r="E209" s="182"/>
      <c r="F209" s="182"/>
      <c r="G209" s="182"/>
      <c r="H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  <c r="Z209" s="182"/>
    </row>
    <row r="210" spans="1:26" ht="12.75" customHeight="1">
      <c r="A210" s="182"/>
      <c r="B210" s="182"/>
      <c r="C210" s="182"/>
      <c r="D210" s="182"/>
      <c r="E210" s="182"/>
      <c r="F210" s="182"/>
      <c r="G210" s="182"/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  <c r="Z210" s="182"/>
    </row>
    <row r="211" spans="1:26" ht="12.75" customHeight="1">
      <c r="A211" s="182"/>
      <c r="B211" s="182"/>
      <c r="C211" s="182"/>
      <c r="D211" s="182"/>
      <c r="E211" s="182"/>
      <c r="F211" s="182"/>
      <c r="G211" s="182"/>
      <c r="H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  <c r="Z211" s="182"/>
    </row>
    <row r="212" spans="1:26" ht="12.75" customHeight="1">
      <c r="A212" s="182"/>
      <c r="B212" s="182"/>
      <c r="C212" s="182"/>
      <c r="D212" s="182"/>
      <c r="E212" s="182"/>
      <c r="F212" s="182"/>
      <c r="G212" s="182"/>
      <c r="H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  <c r="Z212" s="182"/>
    </row>
    <row r="213" spans="1:26" ht="12.75" customHeight="1">
      <c r="A213" s="182"/>
      <c r="B213" s="182"/>
      <c r="C213" s="182"/>
      <c r="D213" s="182"/>
      <c r="E213" s="182"/>
      <c r="F213" s="182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  <c r="Z213" s="182"/>
    </row>
    <row r="214" spans="1:26" ht="12.75" customHeight="1">
      <c r="A214" s="182"/>
      <c r="B214" s="182"/>
      <c r="C214" s="182"/>
      <c r="D214" s="182"/>
      <c r="E214" s="182"/>
      <c r="F214" s="182"/>
      <c r="G214" s="182"/>
      <c r="H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  <c r="Z214" s="182"/>
    </row>
    <row r="215" spans="1:26" ht="12.75" customHeight="1">
      <c r="A215" s="182"/>
      <c r="B215" s="182"/>
      <c r="C215" s="182"/>
      <c r="D215" s="182"/>
      <c r="E215" s="182"/>
      <c r="F215" s="182"/>
      <c r="G215" s="182"/>
      <c r="H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  <c r="Z215" s="182"/>
    </row>
    <row r="216" spans="1:26" ht="12.75" customHeight="1">
      <c r="A216" s="182"/>
      <c r="B216" s="182"/>
      <c r="C216" s="182"/>
      <c r="D216" s="182"/>
      <c r="E216" s="182"/>
      <c r="F216" s="182"/>
      <c r="G216" s="182"/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  <c r="Z216" s="182"/>
    </row>
    <row r="217" spans="1:26" ht="12.75" customHeight="1">
      <c r="A217" s="182"/>
      <c r="B217" s="182"/>
      <c r="C217" s="182"/>
      <c r="D217" s="182"/>
      <c r="E217" s="182"/>
      <c r="F217" s="182"/>
      <c r="G217" s="182"/>
      <c r="H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  <c r="Z217" s="182"/>
    </row>
    <row r="218" spans="1:26" ht="12.75" customHeight="1">
      <c r="A218" s="182"/>
      <c r="B218" s="182"/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  <c r="Z218" s="182"/>
    </row>
    <row r="219" spans="1:26" ht="12.75" customHeight="1">
      <c r="A219" s="182"/>
      <c r="B219" s="182"/>
      <c r="C219" s="182"/>
      <c r="D219" s="182"/>
      <c r="E219" s="182"/>
      <c r="F219" s="182"/>
      <c r="G219" s="182"/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  <c r="Z219" s="182"/>
    </row>
    <row r="220" spans="1:26" ht="12.75" customHeight="1">
      <c r="A220" s="182"/>
      <c r="B220" s="182"/>
      <c r="C220" s="182"/>
      <c r="D220" s="182"/>
      <c r="E220" s="182"/>
      <c r="F220" s="182"/>
      <c r="G220" s="182"/>
      <c r="H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  <c r="Z220" s="182"/>
    </row>
    <row r="221" spans="1:26" ht="12.75" customHeight="1">
      <c r="A221" s="182"/>
      <c r="B221" s="182"/>
      <c r="C221" s="182"/>
      <c r="D221" s="182"/>
      <c r="E221" s="182"/>
      <c r="F221" s="182"/>
      <c r="G221" s="182"/>
      <c r="H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  <c r="Z221" s="182"/>
    </row>
    <row r="222" spans="1:26" ht="12.75" customHeight="1">
      <c r="A222" s="182"/>
      <c r="B222" s="182"/>
      <c r="C222" s="182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  <c r="Z222" s="182"/>
    </row>
    <row r="223" spans="1:26" ht="12.75" customHeight="1">
      <c r="A223" s="182"/>
      <c r="B223" s="182"/>
      <c r="C223" s="182"/>
      <c r="D223" s="182"/>
      <c r="E223" s="182"/>
      <c r="F223" s="182"/>
      <c r="G223" s="182"/>
      <c r="H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</row>
    <row r="224" spans="1:26" ht="12.75" customHeight="1">
      <c r="A224" s="182"/>
      <c r="B224" s="182"/>
      <c r="C224" s="182"/>
      <c r="D224" s="182"/>
      <c r="E224" s="182"/>
      <c r="F224" s="182"/>
      <c r="G224" s="182"/>
      <c r="H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</row>
    <row r="225" spans="1:26" ht="12.75" customHeight="1">
      <c r="A225" s="182"/>
      <c r="B225" s="182"/>
      <c r="C225" s="182"/>
      <c r="D225" s="182"/>
      <c r="E225" s="182"/>
      <c r="F225" s="182"/>
      <c r="G225" s="182"/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</row>
    <row r="226" spans="1:26" ht="12.75" customHeight="1">
      <c r="A226" s="182"/>
      <c r="B226" s="182"/>
      <c r="C226" s="182"/>
      <c r="D226" s="182"/>
      <c r="E226" s="182"/>
      <c r="F226" s="182"/>
      <c r="G226" s="182"/>
      <c r="H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  <c r="Z226" s="182"/>
    </row>
    <row r="227" spans="1:26" ht="12.75" customHeight="1">
      <c r="A227" s="182"/>
      <c r="B227" s="182"/>
      <c r="C227" s="182"/>
      <c r="D227" s="182"/>
      <c r="E227" s="182"/>
      <c r="F227" s="182"/>
      <c r="G227" s="182"/>
      <c r="H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  <c r="Z227" s="182"/>
    </row>
    <row r="228" spans="1:26" ht="12.75" customHeight="1">
      <c r="A228" s="182"/>
      <c r="B228" s="182"/>
      <c r="C228" s="182"/>
      <c r="D228" s="182"/>
      <c r="E228" s="182"/>
      <c r="F228" s="182"/>
      <c r="G228" s="182"/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  <c r="Z228" s="182"/>
    </row>
    <row r="229" spans="1:26" ht="12.75" customHeight="1">
      <c r="A229" s="182"/>
      <c r="B229" s="182"/>
      <c r="C229" s="182"/>
      <c r="D229" s="182"/>
      <c r="E229" s="182"/>
      <c r="F229" s="182"/>
      <c r="G229" s="182"/>
      <c r="H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  <c r="Z229" s="182"/>
    </row>
    <row r="230" spans="1:26" ht="12.75" customHeight="1">
      <c r="A230" s="182"/>
      <c r="B230" s="182"/>
      <c r="C230" s="182"/>
      <c r="D230" s="182"/>
      <c r="E230" s="182"/>
      <c r="F230" s="182"/>
      <c r="G230" s="182"/>
      <c r="H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  <c r="Z230" s="182"/>
    </row>
    <row r="231" spans="1:26" ht="12.75" customHeight="1">
      <c r="A231" s="182"/>
      <c r="B231" s="182"/>
      <c r="C231" s="182"/>
      <c r="D231" s="182"/>
      <c r="E231" s="182"/>
      <c r="F231" s="182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  <c r="Z231" s="182"/>
    </row>
    <row r="232" spans="1:26" ht="12.75" customHeight="1">
      <c r="A232" s="182"/>
      <c r="B232" s="182"/>
      <c r="C232" s="182"/>
      <c r="D232" s="182"/>
      <c r="E232" s="182"/>
      <c r="F232" s="182"/>
      <c r="G232" s="182"/>
      <c r="H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  <c r="Z232" s="182"/>
    </row>
    <row r="233" spans="1:26" ht="12.75" customHeight="1">
      <c r="A233" s="182"/>
      <c r="B233" s="182"/>
      <c r="C233" s="182"/>
      <c r="D233" s="182"/>
      <c r="E233" s="182"/>
      <c r="F233" s="182"/>
      <c r="G233" s="182"/>
      <c r="H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  <c r="Z233" s="182"/>
    </row>
    <row r="234" spans="1:26" ht="12.75" customHeight="1">
      <c r="A234" s="182"/>
      <c r="B234" s="182"/>
      <c r="C234" s="182"/>
      <c r="D234" s="182"/>
      <c r="E234" s="18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  <c r="Z234" s="182"/>
    </row>
    <row r="235" spans="1:26" ht="12.75" customHeight="1">
      <c r="A235" s="182"/>
      <c r="B235" s="182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</row>
    <row r="236" spans="1:26" ht="12.75" customHeight="1">
      <c r="A236" s="182"/>
      <c r="B236" s="182"/>
      <c r="C236" s="182"/>
      <c r="D236" s="182"/>
      <c r="E236" s="182"/>
      <c r="F236" s="182"/>
      <c r="G236" s="182"/>
      <c r="H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  <c r="Z236" s="182"/>
    </row>
    <row r="237" spans="1:26" ht="12.75" customHeight="1">
      <c r="A237" s="182"/>
      <c r="B237" s="182"/>
      <c r="C237" s="182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  <c r="Z237" s="182"/>
    </row>
    <row r="238" spans="1:26" ht="12.75" customHeight="1">
      <c r="A238" s="182"/>
      <c r="B238" s="182"/>
      <c r="C238" s="182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</row>
    <row r="239" spans="1:26" ht="12.75" customHeight="1">
      <c r="A239" s="182"/>
      <c r="B239" s="182"/>
      <c r="C239" s="182"/>
      <c r="D239" s="182"/>
      <c r="E239" s="182"/>
      <c r="F239" s="182"/>
      <c r="G239" s="182"/>
      <c r="H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  <c r="Z239" s="182"/>
    </row>
    <row r="240" spans="1:26" ht="12.75" customHeight="1">
      <c r="A240" s="182"/>
      <c r="B240" s="182"/>
      <c r="C240" s="182"/>
      <c r="D240" s="182"/>
      <c r="E240" s="18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  <c r="Z240" s="182"/>
    </row>
    <row r="241" spans="1:26" ht="12.75" customHeight="1">
      <c r="A241" s="182"/>
      <c r="B241" s="182"/>
      <c r="C241" s="182"/>
      <c r="D241" s="182"/>
      <c r="E241" s="182"/>
      <c r="F241" s="182"/>
      <c r="G241" s="182"/>
      <c r="H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  <c r="Z241" s="182"/>
    </row>
    <row r="242" spans="1:26" ht="12.75" customHeight="1">
      <c r="A242" s="182"/>
      <c r="B242" s="182"/>
      <c r="C242" s="182"/>
      <c r="D242" s="182"/>
      <c r="E242" s="182"/>
      <c r="F242" s="182"/>
      <c r="G242" s="182"/>
      <c r="H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  <c r="Z242" s="182"/>
    </row>
    <row r="243" spans="1:26" ht="12.75" customHeight="1">
      <c r="A243" s="182"/>
      <c r="B243" s="182"/>
      <c r="C243" s="182"/>
      <c r="D243" s="182"/>
      <c r="E243" s="182"/>
      <c r="F243" s="182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  <c r="Z243" s="182"/>
    </row>
    <row r="244" spans="1:26" ht="12.75" customHeight="1">
      <c r="A244" s="182"/>
      <c r="B244" s="182"/>
      <c r="C244" s="182"/>
      <c r="D244" s="182"/>
      <c r="E244" s="182"/>
      <c r="F244" s="182"/>
      <c r="G244" s="182"/>
      <c r="H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  <c r="Z244" s="182"/>
    </row>
    <row r="245" spans="1:26" ht="12.75" customHeight="1">
      <c r="A245" s="182"/>
      <c r="B245" s="182"/>
      <c r="C245" s="182"/>
      <c r="D245" s="182"/>
      <c r="E245" s="182"/>
      <c r="F245" s="182"/>
      <c r="G245" s="182"/>
      <c r="H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  <c r="Z245" s="182"/>
    </row>
    <row r="246" spans="1:26" ht="12.75" customHeight="1">
      <c r="A246" s="182"/>
      <c r="B246" s="182"/>
      <c r="C246" s="182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  <c r="Z246" s="182"/>
    </row>
    <row r="247" spans="1:26" ht="12.75" customHeight="1">
      <c r="A247" s="182"/>
      <c r="B247" s="182"/>
      <c r="C247" s="182"/>
      <c r="D247" s="182"/>
      <c r="E247" s="182"/>
      <c r="F247" s="182"/>
      <c r="G247" s="182"/>
      <c r="H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  <c r="Z247" s="182"/>
    </row>
    <row r="248" spans="1:26" ht="12.75" customHeight="1">
      <c r="A248" s="182"/>
      <c r="B248" s="182"/>
      <c r="C248" s="182"/>
      <c r="D248" s="182"/>
      <c r="E248" s="182"/>
      <c r="F248" s="182"/>
      <c r="G248" s="182"/>
      <c r="H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  <c r="Z248" s="182"/>
    </row>
    <row r="249" spans="1:26" ht="12.75" customHeight="1">
      <c r="A249" s="182"/>
      <c r="B249" s="182"/>
      <c r="C249" s="182"/>
      <c r="D249" s="182"/>
      <c r="E249" s="18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  <c r="Z249" s="182"/>
    </row>
    <row r="250" spans="1:26" ht="12.75" customHeight="1">
      <c r="A250" s="182"/>
      <c r="B250" s="182"/>
      <c r="C250" s="182"/>
      <c r="D250" s="182"/>
      <c r="E250" s="182"/>
      <c r="F250" s="182"/>
      <c r="G250" s="182"/>
      <c r="H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  <c r="Z250" s="182"/>
    </row>
    <row r="251" spans="1:26" ht="12.75" customHeight="1">
      <c r="A251" s="182"/>
      <c r="B251" s="182"/>
      <c r="C251" s="182"/>
      <c r="D251" s="182"/>
      <c r="E251" s="182"/>
      <c r="F251" s="182"/>
      <c r="G251" s="182"/>
      <c r="H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/>
      <c r="X251" s="182"/>
      <c r="Y251" s="182"/>
      <c r="Z251" s="182"/>
    </row>
    <row r="252" spans="1:26" ht="12.75" customHeight="1">
      <c r="A252" s="182"/>
      <c r="B252" s="182"/>
      <c r="C252" s="182"/>
      <c r="D252" s="182"/>
      <c r="E252" s="182"/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  <c r="Z252" s="182"/>
    </row>
    <row r="253" spans="1:26" ht="12.75" customHeight="1">
      <c r="A253" s="182"/>
      <c r="B253" s="182"/>
      <c r="C253" s="182"/>
      <c r="D253" s="182"/>
      <c r="E253" s="182"/>
      <c r="F253" s="182"/>
      <c r="G253" s="182"/>
      <c r="H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  <c r="Z253" s="182"/>
    </row>
    <row r="254" spans="1:26" ht="12.75" customHeight="1">
      <c r="A254" s="182"/>
      <c r="B254" s="182"/>
      <c r="C254" s="182"/>
      <c r="D254" s="182"/>
      <c r="E254" s="182"/>
      <c r="F254" s="182"/>
      <c r="G254" s="182"/>
      <c r="H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  <c r="Z254" s="182"/>
    </row>
    <row r="255" spans="1:26" ht="12.75" customHeight="1">
      <c r="A255" s="182"/>
      <c r="B255" s="182"/>
      <c r="C255" s="182"/>
      <c r="D255" s="182"/>
      <c r="E255" s="182"/>
      <c r="F255" s="182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  <c r="Z255" s="182"/>
    </row>
    <row r="256" spans="1:26" ht="12.75" customHeight="1">
      <c r="A256" s="182"/>
      <c r="B256" s="182"/>
      <c r="C256" s="182"/>
      <c r="D256" s="182"/>
      <c r="E256" s="182"/>
      <c r="F256" s="182"/>
      <c r="G256" s="182"/>
      <c r="H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  <c r="Z256" s="182"/>
    </row>
    <row r="257" spans="1:26" ht="12.75" customHeight="1">
      <c r="A257" s="182"/>
      <c r="B257" s="182"/>
      <c r="C257" s="182"/>
      <c r="D257" s="182"/>
      <c r="E257" s="182"/>
      <c r="F257" s="182"/>
      <c r="G257" s="182"/>
      <c r="H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  <c r="Z257" s="182"/>
    </row>
    <row r="258" spans="1:26" ht="12.75" customHeight="1">
      <c r="A258" s="182"/>
      <c r="B258" s="182"/>
      <c r="C258" s="182"/>
      <c r="D258" s="182"/>
      <c r="E258" s="182"/>
      <c r="F258" s="182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  <c r="Z258" s="182"/>
    </row>
    <row r="259" spans="1:26" ht="12.75" customHeight="1">
      <c r="A259" s="182"/>
      <c r="B259" s="182"/>
      <c r="C259" s="182"/>
      <c r="D259" s="182"/>
      <c r="E259" s="182"/>
      <c r="F259" s="182"/>
      <c r="G259" s="182"/>
      <c r="H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  <c r="Z259" s="182"/>
    </row>
    <row r="260" spans="1:26" ht="12.75" customHeight="1">
      <c r="A260" s="182"/>
      <c r="B260" s="182"/>
      <c r="C260" s="182"/>
      <c r="D260" s="182"/>
      <c r="E260" s="182"/>
      <c r="F260" s="182"/>
      <c r="G260" s="182"/>
      <c r="H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  <c r="Z260" s="182"/>
    </row>
    <row r="261" spans="1:26" ht="12.75" customHeight="1">
      <c r="A261" s="182"/>
      <c r="B261" s="182"/>
      <c r="C261" s="182"/>
      <c r="D261" s="182"/>
      <c r="E261" s="182"/>
      <c r="F261" s="182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  <c r="Z261" s="182"/>
    </row>
    <row r="262" spans="1:26" ht="12.75" customHeight="1">
      <c r="A262" s="182"/>
      <c r="B262" s="182"/>
      <c r="C262" s="182"/>
      <c r="D262" s="182"/>
      <c r="E262" s="182"/>
      <c r="F262" s="182"/>
      <c r="G262" s="182"/>
      <c r="H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  <c r="Z262" s="182"/>
    </row>
    <row r="263" spans="1:26" ht="12.75" customHeight="1">
      <c r="A263" s="182"/>
      <c r="B263" s="182"/>
      <c r="C263" s="182"/>
      <c r="D263" s="182"/>
      <c r="E263" s="182"/>
      <c r="F263" s="182"/>
      <c r="G263" s="182"/>
      <c r="H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  <c r="Z263" s="182"/>
    </row>
    <row r="264" spans="1:26" ht="12.75" customHeight="1">
      <c r="A264" s="182"/>
      <c r="B264" s="182"/>
      <c r="C264" s="182"/>
      <c r="D264" s="182"/>
      <c r="E264" s="182"/>
      <c r="F264" s="182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  <c r="Z264" s="182"/>
    </row>
    <row r="265" spans="1:26" ht="12.75" customHeight="1">
      <c r="A265" s="182"/>
      <c r="B265" s="182"/>
      <c r="C265" s="182"/>
      <c r="D265" s="182"/>
      <c r="E265" s="182"/>
      <c r="F265" s="182"/>
      <c r="G265" s="182"/>
      <c r="H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  <c r="Z265" s="182"/>
    </row>
    <row r="266" spans="1:26" ht="12.75" customHeight="1">
      <c r="A266" s="182"/>
      <c r="B266" s="182"/>
      <c r="C266" s="182"/>
      <c r="D266" s="182"/>
      <c r="E266" s="182"/>
      <c r="F266" s="182"/>
      <c r="G266" s="182"/>
      <c r="H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  <c r="Z266" s="182"/>
    </row>
    <row r="267" spans="1:26" ht="12.75" customHeight="1">
      <c r="A267" s="182"/>
      <c r="B267" s="182"/>
      <c r="C267" s="182"/>
      <c r="D267" s="182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  <c r="Z267" s="182"/>
    </row>
    <row r="268" spans="1:26" ht="12.75" customHeight="1">
      <c r="A268" s="182"/>
      <c r="B268" s="182"/>
      <c r="C268" s="182"/>
      <c r="D268" s="182"/>
      <c r="E268" s="182"/>
      <c r="F268" s="182"/>
      <c r="G268" s="182"/>
      <c r="H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  <c r="Z268" s="182"/>
    </row>
    <row r="269" spans="1:26" ht="12.75" customHeight="1">
      <c r="A269" s="182"/>
      <c r="B269" s="182"/>
      <c r="C269" s="182"/>
      <c r="D269" s="182"/>
      <c r="E269" s="182"/>
      <c r="F269" s="182"/>
      <c r="G269" s="182"/>
      <c r="H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  <c r="Z269" s="182"/>
    </row>
    <row r="270" spans="1:26" ht="12.75" customHeight="1">
      <c r="A270" s="182"/>
      <c r="B270" s="182"/>
      <c r="C270" s="182"/>
      <c r="D270" s="182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  <c r="Z270" s="182"/>
    </row>
    <row r="271" spans="1:26" ht="12.75" customHeight="1">
      <c r="A271" s="182"/>
      <c r="B271" s="182"/>
      <c r="C271" s="182"/>
      <c r="D271" s="182"/>
      <c r="E271" s="182"/>
      <c r="F271" s="182"/>
      <c r="G271" s="182"/>
      <c r="H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  <c r="Z271" s="182"/>
    </row>
    <row r="272" spans="1:26" ht="12.75" customHeight="1">
      <c r="A272" s="182"/>
      <c r="B272" s="182"/>
      <c r="C272" s="182"/>
      <c r="D272" s="182"/>
      <c r="E272" s="182"/>
      <c r="F272" s="182"/>
      <c r="G272" s="182"/>
      <c r="H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  <c r="Z272" s="182"/>
    </row>
    <row r="273" spans="1:26" ht="12.75" customHeight="1">
      <c r="A273" s="182"/>
      <c r="B273" s="182"/>
      <c r="C273" s="182"/>
      <c r="D273" s="182"/>
      <c r="E273" s="182"/>
      <c r="F273" s="182"/>
      <c r="G273" s="182"/>
      <c r="H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  <c r="Z273" s="182"/>
    </row>
    <row r="274" spans="1:26" ht="12.75" customHeight="1">
      <c r="A274" s="182"/>
      <c r="B274" s="182"/>
      <c r="C274" s="182"/>
      <c r="D274" s="182"/>
      <c r="E274" s="182"/>
      <c r="F274" s="182"/>
      <c r="G274" s="182"/>
      <c r="H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  <c r="Z274" s="182"/>
    </row>
    <row r="275" spans="1:26" ht="12.75" customHeight="1">
      <c r="A275" s="182"/>
      <c r="B275" s="182"/>
      <c r="C275" s="182"/>
      <c r="D275" s="182"/>
      <c r="E275" s="182"/>
      <c r="F275" s="182"/>
      <c r="G275" s="182"/>
      <c r="H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  <c r="Z275" s="182"/>
    </row>
    <row r="276" spans="1:26" ht="12.75" customHeight="1">
      <c r="A276" s="182"/>
      <c r="B276" s="182"/>
      <c r="C276" s="182"/>
      <c r="D276" s="182"/>
      <c r="E276" s="182"/>
      <c r="F276" s="182"/>
      <c r="G276" s="182"/>
      <c r="H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  <c r="Z276" s="182"/>
    </row>
    <row r="277" spans="1:26" ht="12.75" customHeight="1">
      <c r="A277" s="182"/>
      <c r="B277" s="182"/>
      <c r="C277" s="182"/>
      <c r="D277" s="182"/>
      <c r="E277" s="182"/>
      <c r="F277" s="182"/>
      <c r="G277" s="182"/>
      <c r="H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  <c r="Z277" s="182"/>
    </row>
    <row r="278" spans="1:26" ht="12.75" customHeight="1">
      <c r="A278" s="182"/>
      <c r="B278" s="182"/>
      <c r="C278" s="182"/>
      <c r="D278" s="182"/>
      <c r="E278" s="182"/>
      <c r="F278" s="182"/>
      <c r="G278" s="182"/>
      <c r="H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  <c r="Z278" s="182"/>
    </row>
    <row r="279" spans="1:26" ht="12.75" customHeight="1">
      <c r="A279" s="182"/>
      <c r="B279" s="182"/>
      <c r="C279" s="182"/>
      <c r="D279" s="182"/>
      <c r="E279" s="182"/>
      <c r="F279" s="182"/>
      <c r="G279" s="182"/>
      <c r="H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  <c r="Z279" s="182"/>
    </row>
    <row r="280" spans="1:26" ht="12.75" customHeight="1">
      <c r="A280" s="182"/>
      <c r="B280" s="182"/>
      <c r="C280" s="182"/>
      <c r="D280" s="182"/>
      <c r="E280" s="182"/>
      <c r="F280" s="182"/>
      <c r="G280" s="182"/>
      <c r="H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  <c r="Z280" s="182"/>
    </row>
    <row r="281" spans="1:26" ht="12.75" customHeight="1">
      <c r="A281" s="182"/>
      <c r="B281" s="182"/>
      <c r="C281" s="182"/>
      <c r="D281" s="182"/>
      <c r="E281" s="182"/>
      <c r="F281" s="182"/>
      <c r="G281" s="182"/>
      <c r="H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  <c r="Z281" s="182"/>
    </row>
    <row r="282" spans="1:26" ht="12.75" customHeight="1">
      <c r="A282" s="182"/>
      <c r="B282" s="182"/>
      <c r="C282" s="182"/>
      <c r="D282" s="182"/>
      <c r="E282" s="182"/>
      <c r="F282" s="182"/>
      <c r="G282" s="182"/>
      <c r="H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  <c r="Z282" s="182"/>
    </row>
    <row r="283" spans="1:26" ht="12.75" customHeight="1">
      <c r="A283" s="182"/>
      <c r="B283" s="182"/>
      <c r="C283" s="182"/>
      <c r="D283" s="182"/>
      <c r="E283" s="182"/>
      <c r="F283" s="182"/>
      <c r="G283" s="182"/>
      <c r="H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  <c r="Z283" s="182"/>
    </row>
    <row r="284" spans="1:26" ht="12.75" customHeight="1">
      <c r="A284" s="182"/>
      <c r="B284" s="182"/>
      <c r="C284" s="182"/>
      <c r="D284" s="182"/>
      <c r="E284" s="182"/>
      <c r="F284" s="182"/>
      <c r="G284" s="182"/>
      <c r="H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  <c r="Z284" s="182"/>
    </row>
    <row r="285" spans="1:26" ht="12.75" customHeight="1">
      <c r="A285" s="182"/>
      <c r="B285" s="182"/>
      <c r="C285" s="182"/>
      <c r="D285" s="182"/>
      <c r="E285" s="182"/>
      <c r="F285" s="182"/>
      <c r="G285" s="182"/>
      <c r="H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  <c r="Z285" s="182"/>
    </row>
    <row r="286" spans="1:26" ht="12.75" customHeight="1">
      <c r="A286" s="182"/>
      <c r="B286" s="182"/>
      <c r="C286" s="182"/>
      <c r="D286" s="182"/>
      <c r="E286" s="182"/>
      <c r="F286" s="182"/>
      <c r="G286" s="182"/>
      <c r="H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  <c r="Z286" s="182"/>
    </row>
    <row r="287" spans="1:26" ht="12.75" customHeight="1">
      <c r="A287" s="182"/>
      <c r="B287" s="182"/>
      <c r="C287" s="182"/>
      <c r="D287" s="182"/>
      <c r="E287" s="182"/>
      <c r="F287" s="182"/>
      <c r="G287" s="182"/>
      <c r="H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  <c r="Z287" s="182"/>
    </row>
    <row r="288" spans="1:26" ht="12.75" customHeight="1">
      <c r="A288" s="182"/>
      <c r="B288" s="182"/>
      <c r="C288" s="182"/>
      <c r="D288" s="182"/>
      <c r="E288" s="182"/>
      <c r="F288" s="182"/>
      <c r="G288" s="182"/>
      <c r="H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  <c r="Z288" s="182"/>
    </row>
    <row r="289" spans="1:26" ht="12.75" customHeight="1">
      <c r="A289" s="182"/>
      <c r="B289" s="182"/>
      <c r="C289" s="182"/>
      <c r="D289" s="182"/>
      <c r="E289" s="182"/>
      <c r="F289" s="182"/>
      <c r="G289" s="182"/>
      <c r="H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  <c r="Z289" s="182"/>
    </row>
    <row r="290" spans="1:26" ht="12.75" customHeight="1">
      <c r="A290" s="182"/>
      <c r="B290" s="182"/>
      <c r="C290" s="182"/>
      <c r="D290" s="182"/>
      <c r="E290" s="182"/>
      <c r="F290" s="182"/>
      <c r="G290" s="182"/>
      <c r="H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  <c r="Z290" s="182"/>
    </row>
    <row r="291" spans="1:26" ht="12.75" customHeight="1">
      <c r="A291" s="182"/>
      <c r="B291" s="182"/>
      <c r="C291" s="182"/>
      <c r="D291" s="182"/>
      <c r="E291" s="182"/>
      <c r="F291" s="182"/>
      <c r="G291" s="182"/>
      <c r="H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  <c r="Z291" s="182"/>
    </row>
    <row r="292" spans="1:26" ht="12.75" customHeight="1">
      <c r="A292" s="182"/>
      <c r="B292" s="182"/>
      <c r="C292" s="182"/>
      <c r="D292" s="182"/>
      <c r="E292" s="182"/>
      <c r="F292" s="182"/>
      <c r="G292" s="182"/>
      <c r="H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  <c r="Z292" s="182"/>
    </row>
    <row r="293" spans="1:26" ht="12.75" customHeight="1">
      <c r="A293" s="182"/>
      <c r="B293" s="182"/>
      <c r="C293" s="182"/>
      <c r="D293" s="182"/>
      <c r="E293" s="182"/>
      <c r="F293" s="182"/>
      <c r="G293" s="182"/>
      <c r="H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  <c r="Z293" s="182"/>
    </row>
    <row r="294" spans="1:26" ht="12.75" customHeight="1">
      <c r="A294" s="182"/>
      <c r="B294" s="182"/>
      <c r="C294" s="182"/>
      <c r="D294" s="182"/>
      <c r="E294" s="182"/>
      <c r="F294" s="182"/>
      <c r="G294" s="182"/>
      <c r="H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  <c r="Z294" s="182"/>
    </row>
    <row r="295" spans="1:26" ht="12.75" customHeight="1">
      <c r="A295" s="182"/>
      <c r="B295" s="182"/>
      <c r="C295" s="182"/>
      <c r="D295" s="182"/>
      <c r="E295" s="182"/>
      <c r="F295" s="182"/>
      <c r="G295" s="182"/>
      <c r="H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  <c r="Z295" s="182"/>
    </row>
    <row r="296" spans="1:26" ht="12.75" customHeight="1">
      <c r="A296" s="182"/>
      <c r="B296" s="182"/>
      <c r="C296" s="182"/>
      <c r="D296" s="182"/>
      <c r="E296" s="182"/>
      <c r="F296" s="182"/>
      <c r="G296" s="182"/>
      <c r="H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  <c r="Z296" s="182"/>
    </row>
    <row r="297" spans="1:26" ht="12.75" customHeight="1">
      <c r="A297" s="182"/>
      <c r="B297" s="182"/>
      <c r="C297" s="182"/>
      <c r="D297" s="182"/>
      <c r="E297" s="182"/>
      <c r="F297" s="182"/>
      <c r="G297" s="182"/>
      <c r="H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  <c r="Z297" s="182"/>
    </row>
    <row r="298" spans="1:26" ht="12.75" customHeight="1">
      <c r="A298" s="182"/>
      <c r="B298" s="182"/>
      <c r="C298" s="182"/>
      <c r="D298" s="182"/>
      <c r="E298" s="182"/>
      <c r="F298" s="182"/>
      <c r="G298" s="182"/>
      <c r="H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  <c r="Z298" s="182"/>
    </row>
    <row r="299" spans="1:26" ht="12.75" customHeight="1">
      <c r="A299" s="182"/>
      <c r="B299" s="182"/>
      <c r="C299" s="182"/>
      <c r="D299" s="182"/>
      <c r="E299" s="182"/>
      <c r="F299" s="182"/>
      <c r="G299" s="182"/>
      <c r="H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  <c r="Z299" s="182"/>
    </row>
    <row r="300" spans="1:26" ht="12.75" customHeight="1">
      <c r="A300" s="182"/>
      <c r="B300" s="182"/>
      <c r="C300" s="182"/>
      <c r="D300" s="182"/>
      <c r="E300" s="182"/>
      <c r="F300" s="182"/>
      <c r="G300" s="182"/>
      <c r="H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  <c r="Z300" s="182"/>
    </row>
    <row r="301" spans="1:26" ht="12.75" customHeight="1">
      <c r="A301" s="182"/>
      <c r="B301" s="182"/>
      <c r="C301" s="182"/>
      <c r="D301" s="182"/>
      <c r="E301" s="182"/>
      <c r="F301" s="182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  <c r="Z301" s="182"/>
    </row>
    <row r="302" spans="1:26" ht="12.75" customHeight="1">
      <c r="A302" s="182"/>
      <c r="B302" s="182"/>
      <c r="C302" s="182"/>
      <c r="D302" s="182"/>
      <c r="E302" s="182"/>
      <c r="F302" s="182"/>
      <c r="G302" s="182"/>
      <c r="H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  <c r="Z302" s="182"/>
    </row>
    <row r="303" spans="1:26" ht="12.75" customHeight="1">
      <c r="A303" s="182"/>
      <c r="B303" s="182"/>
      <c r="C303" s="182"/>
      <c r="D303" s="182"/>
      <c r="E303" s="182"/>
      <c r="F303" s="182"/>
      <c r="G303" s="182"/>
      <c r="H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  <c r="Z303" s="182"/>
    </row>
    <row r="304" spans="1:26" ht="12.75" customHeight="1">
      <c r="A304" s="182"/>
      <c r="B304" s="182"/>
      <c r="C304" s="182"/>
      <c r="D304" s="182"/>
      <c r="E304" s="182"/>
      <c r="F304" s="182"/>
      <c r="G304" s="182"/>
      <c r="H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  <c r="Z304" s="182"/>
    </row>
    <row r="305" spans="1:26" ht="12.75" customHeight="1">
      <c r="A305" s="182"/>
      <c r="B305" s="182"/>
      <c r="C305" s="182"/>
      <c r="D305" s="182"/>
      <c r="E305" s="182"/>
      <c r="F305" s="182"/>
      <c r="G305" s="182"/>
      <c r="H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  <c r="Z305" s="182"/>
    </row>
    <row r="306" spans="1:26" ht="12.75" customHeight="1">
      <c r="A306" s="182"/>
      <c r="B306" s="182"/>
      <c r="C306" s="182"/>
      <c r="D306" s="182"/>
      <c r="E306" s="182"/>
      <c r="F306" s="182"/>
      <c r="G306" s="182"/>
      <c r="H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  <c r="Z306" s="182"/>
    </row>
    <row r="307" spans="1:26" ht="12.75" customHeight="1">
      <c r="A307" s="182"/>
      <c r="B307" s="182"/>
      <c r="C307" s="182"/>
      <c r="D307" s="182"/>
      <c r="E307" s="182"/>
      <c r="F307" s="182"/>
      <c r="G307" s="182"/>
      <c r="H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  <c r="Z307" s="182"/>
    </row>
    <row r="308" spans="1:26" ht="12.75" customHeight="1">
      <c r="A308" s="182"/>
      <c r="B308" s="182"/>
      <c r="C308" s="182"/>
      <c r="D308" s="182"/>
      <c r="E308" s="182"/>
      <c r="F308" s="182"/>
      <c r="G308" s="182"/>
      <c r="H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  <c r="Z308" s="182"/>
    </row>
    <row r="309" spans="1:26" ht="12.75" customHeight="1">
      <c r="A309" s="182"/>
      <c r="B309" s="182"/>
      <c r="C309" s="182"/>
      <c r="D309" s="182"/>
      <c r="E309" s="182"/>
      <c r="F309" s="182"/>
      <c r="G309" s="182"/>
      <c r="H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  <c r="Z309" s="182"/>
    </row>
    <row r="310" spans="1:26" ht="12.75" customHeight="1">
      <c r="A310" s="182"/>
      <c r="B310" s="182"/>
      <c r="C310" s="182"/>
      <c r="D310" s="182"/>
      <c r="E310" s="182"/>
      <c r="F310" s="182"/>
      <c r="G310" s="182"/>
      <c r="H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  <c r="Z310" s="182"/>
    </row>
    <row r="311" spans="1:26" ht="12.75" customHeight="1">
      <c r="A311" s="182"/>
      <c r="B311" s="182"/>
      <c r="C311" s="182"/>
      <c r="D311" s="182"/>
      <c r="E311" s="182"/>
      <c r="F311" s="182"/>
      <c r="G311" s="182"/>
      <c r="H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  <c r="Z311" s="182"/>
    </row>
    <row r="312" spans="1:26" ht="12.75" customHeight="1">
      <c r="A312" s="182"/>
      <c r="B312" s="182"/>
      <c r="C312" s="182"/>
      <c r="D312" s="182"/>
      <c r="E312" s="182"/>
      <c r="F312" s="182"/>
      <c r="G312" s="182"/>
      <c r="H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  <c r="Z312" s="182"/>
    </row>
    <row r="313" spans="1:26" ht="12.75" customHeight="1">
      <c r="A313" s="182"/>
      <c r="B313" s="182"/>
      <c r="C313" s="182"/>
      <c r="D313" s="182"/>
      <c r="E313" s="182"/>
      <c r="F313" s="182"/>
      <c r="G313" s="182"/>
      <c r="H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  <c r="Z313" s="182"/>
    </row>
    <row r="314" spans="1:26" ht="12.75" customHeight="1">
      <c r="A314" s="182"/>
      <c r="B314" s="182"/>
      <c r="C314" s="182"/>
      <c r="D314" s="182"/>
      <c r="E314" s="182"/>
      <c r="F314" s="182"/>
      <c r="G314" s="182"/>
      <c r="H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  <c r="Z314" s="182"/>
    </row>
    <row r="315" spans="1:26" ht="12.75" customHeight="1">
      <c r="A315" s="182"/>
      <c r="B315" s="182"/>
      <c r="C315" s="182"/>
      <c r="D315" s="182"/>
      <c r="E315" s="182"/>
      <c r="F315" s="182"/>
      <c r="G315" s="182"/>
      <c r="H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  <c r="Z315" s="182"/>
    </row>
    <row r="316" spans="1:26" ht="12.75" customHeight="1">
      <c r="A316" s="182"/>
      <c r="B316" s="182"/>
      <c r="C316" s="182"/>
      <c r="D316" s="182"/>
      <c r="E316" s="182"/>
      <c r="F316" s="182"/>
      <c r="G316" s="182"/>
      <c r="H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  <c r="Z316" s="182"/>
    </row>
    <row r="317" spans="1:26" ht="12.75" customHeight="1">
      <c r="A317" s="182"/>
      <c r="B317" s="182"/>
      <c r="C317" s="182"/>
      <c r="D317" s="182"/>
      <c r="E317" s="182"/>
      <c r="F317" s="182"/>
      <c r="G317" s="182"/>
      <c r="H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  <c r="Z317" s="182"/>
    </row>
    <row r="318" spans="1:26" ht="12.75" customHeight="1">
      <c r="A318" s="182"/>
      <c r="B318" s="182"/>
      <c r="C318" s="182"/>
      <c r="D318" s="182"/>
      <c r="E318" s="182"/>
      <c r="F318" s="182"/>
      <c r="G318" s="182"/>
      <c r="H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  <c r="Z318" s="182"/>
    </row>
    <row r="319" spans="1:26" ht="12.75" customHeight="1">
      <c r="A319" s="182"/>
      <c r="B319" s="182"/>
      <c r="C319" s="182"/>
      <c r="D319" s="182"/>
      <c r="E319" s="182"/>
      <c r="F319" s="182"/>
      <c r="G319" s="182"/>
      <c r="H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</row>
    <row r="320" spans="1:26" ht="12.75" customHeight="1">
      <c r="A320" s="182"/>
      <c r="B320" s="182"/>
      <c r="C320" s="182"/>
      <c r="D320" s="182"/>
      <c r="E320" s="182"/>
      <c r="F320" s="182"/>
      <c r="G320" s="182"/>
      <c r="H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</row>
    <row r="321" spans="1:26" ht="12.75" customHeight="1">
      <c r="A321" s="182"/>
      <c r="B321" s="182"/>
      <c r="C321" s="182"/>
      <c r="D321" s="182"/>
      <c r="E321" s="182"/>
      <c r="F321" s="182"/>
      <c r="G321" s="182"/>
      <c r="H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  <c r="Z321" s="182"/>
    </row>
    <row r="322" spans="1:26" ht="12.75" customHeight="1">
      <c r="A322" s="182"/>
      <c r="B322" s="182"/>
      <c r="C322" s="182"/>
      <c r="D322" s="182"/>
      <c r="E322" s="18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  <c r="Z322" s="182"/>
    </row>
    <row r="323" spans="1:26" ht="12.75" customHeight="1">
      <c r="A323" s="182"/>
      <c r="B323" s="182"/>
      <c r="C323" s="182"/>
      <c r="D323" s="182"/>
      <c r="E323" s="182"/>
      <c r="F323" s="182"/>
      <c r="G323" s="182"/>
      <c r="H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  <c r="Z323" s="182"/>
    </row>
    <row r="324" spans="1:26" ht="12.75" customHeight="1">
      <c r="A324" s="182"/>
      <c r="B324" s="182"/>
      <c r="C324" s="182"/>
      <c r="D324" s="182"/>
      <c r="E324" s="182"/>
      <c r="F324" s="182"/>
      <c r="G324" s="182"/>
      <c r="H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  <c r="Z324" s="182"/>
    </row>
    <row r="325" spans="1:26" ht="12.75" customHeight="1">
      <c r="A325" s="182"/>
      <c r="B325" s="182"/>
      <c r="C325" s="182"/>
      <c r="D325" s="182"/>
      <c r="E325" s="182"/>
      <c r="F325" s="182"/>
      <c r="G325" s="182"/>
      <c r="H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  <c r="Z325" s="182"/>
    </row>
    <row r="326" spans="1:26" ht="12.75" customHeight="1">
      <c r="A326" s="182"/>
      <c r="B326" s="182"/>
      <c r="C326" s="182"/>
      <c r="D326" s="182"/>
      <c r="E326" s="182"/>
      <c r="F326" s="182"/>
      <c r="G326" s="182"/>
      <c r="H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  <c r="Z326" s="182"/>
    </row>
    <row r="327" spans="1:26" ht="12.75" customHeight="1">
      <c r="A327" s="182"/>
      <c r="B327" s="182"/>
      <c r="C327" s="182"/>
      <c r="D327" s="182"/>
      <c r="E327" s="182"/>
      <c r="F327" s="182"/>
      <c r="G327" s="182"/>
      <c r="H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  <c r="Z327" s="182"/>
    </row>
    <row r="328" spans="1:26" ht="12.75" customHeight="1">
      <c r="A328" s="182"/>
      <c r="B328" s="182"/>
      <c r="C328" s="182"/>
      <c r="D328" s="182"/>
      <c r="E328" s="182"/>
      <c r="F328" s="182"/>
      <c r="G328" s="182"/>
      <c r="H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  <c r="Z328" s="182"/>
    </row>
    <row r="329" spans="1:26" ht="12.75" customHeight="1">
      <c r="A329" s="182"/>
      <c r="B329" s="182"/>
      <c r="C329" s="182"/>
      <c r="D329" s="182"/>
      <c r="E329" s="182"/>
      <c r="F329" s="182"/>
      <c r="G329" s="182"/>
      <c r="H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  <c r="Z329" s="182"/>
    </row>
    <row r="330" spans="1:26" ht="12.75" customHeight="1">
      <c r="A330" s="182"/>
      <c r="B330" s="182"/>
      <c r="C330" s="182"/>
      <c r="D330" s="182"/>
      <c r="E330" s="182"/>
      <c r="F330" s="182"/>
      <c r="G330" s="182"/>
      <c r="H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  <c r="Z330" s="182"/>
    </row>
    <row r="331" spans="1:26" ht="12.75" customHeight="1">
      <c r="A331" s="182"/>
      <c r="B331" s="182"/>
      <c r="C331" s="182"/>
      <c r="D331" s="182"/>
      <c r="E331" s="182"/>
      <c r="F331" s="182"/>
      <c r="G331" s="182"/>
      <c r="H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</row>
    <row r="332" spans="1:26" ht="12.75" customHeight="1">
      <c r="A332" s="182"/>
      <c r="B332" s="182"/>
      <c r="C332" s="182"/>
      <c r="D332" s="182"/>
      <c r="E332" s="182"/>
      <c r="F332" s="182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  <c r="Z332" s="182"/>
    </row>
    <row r="333" spans="1:26" ht="12.75" customHeight="1">
      <c r="A333" s="182"/>
      <c r="B333" s="182"/>
      <c r="C333" s="182"/>
      <c r="D333" s="182"/>
      <c r="E333" s="182"/>
      <c r="F333" s="182"/>
      <c r="G333" s="182"/>
      <c r="H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  <c r="Z333" s="182"/>
    </row>
    <row r="334" spans="1:26" ht="12.75" customHeight="1">
      <c r="A334" s="182"/>
      <c r="B334" s="182"/>
      <c r="C334" s="182"/>
      <c r="D334" s="182"/>
      <c r="E334" s="182"/>
      <c r="F334" s="182"/>
      <c r="G334" s="182"/>
      <c r="H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  <c r="Z334" s="182"/>
    </row>
    <row r="335" spans="1:26" ht="12.75" customHeight="1">
      <c r="A335" s="182"/>
      <c r="B335" s="182"/>
      <c r="C335" s="182"/>
      <c r="D335" s="182"/>
      <c r="E335" s="182"/>
      <c r="F335" s="182"/>
      <c r="G335" s="182"/>
      <c r="H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  <c r="Z335" s="182"/>
    </row>
    <row r="336" spans="1:26" ht="12.75" customHeight="1">
      <c r="A336" s="182"/>
      <c r="B336" s="182"/>
      <c r="C336" s="182"/>
      <c r="D336" s="182"/>
      <c r="E336" s="182"/>
      <c r="F336" s="182"/>
      <c r="G336" s="182"/>
      <c r="H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  <c r="Z336" s="182"/>
    </row>
    <row r="337" spans="1:26" ht="12.75" customHeight="1">
      <c r="A337" s="182"/>
      <c r="B337" s="182"/>
      <c r="C337" s="182"/>
      <c r="D337" s="182"/>
      <c r="E337" s="182"/>
      <c r="F337" s="182"/>
      <c r="G337" s="182"/>
      <c r="H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  <c r="Z337" s="182"/>
    </row>
    <row r="338" spans="1:26" ht="12.75" customHeight="1">
      <c r="A338" s="182"/>
      <c r="B338" s="182"/>
      <c r="C338" s="182"/>
      <c r="D338" s="182"/>
      <c r="E338" s="182"/>
      <c r="F338" s="182"/>
      <c r="G338" s="182"/>
      <c r="H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  <c r="Z338" s="182"/>
    </row>
    <row r="339" spans="1:26" ht="12.75" customHeight="1">
      <c r="A339" s="182"/>
      <c r="B339" s="182"/>
      <c r="C339" s="182"/>
      <c r="D339" s="182"/>
      <c r="E339" s="182"/>
      <c r="F339" s="182"/>
      <c r="G339" s="182"/>
      <c r="H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  <c r="Z339" s="182"/>
    </row>
    <row r="340" spans="1:26" ht="12.75" customHeight="1">
      <c r="A340" s="182"/>
      <c r="B340" s="182"/>
      <c r="C340" s="182"/>
      <c r="D340" s="182"/>
      <c r="E340" s="182"/>
      <c r="F340" s="182"/>
      <c r="G340" s="182"/>
      <c r="H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  <c r="Z340" s="182"/>
    </row>
    <row r="341" spans="1:26" ht="12.75" customHeight="1">
      <c r="A341" s="182"/>
      <c r="B341" s="182"/>
      <c r="C341" s="182"/>
      <c r="D341" s="182"/>
      <c r="E341" s="182"/>
      <c r="F341" s="182"/>
      <c r="G341" s="182"/>
      <c r="H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  <c r="Z341" s="182"/>
    </row>
    <row r="342" spans="1:26" ht="12.75" customHeight="1">
      <c r="A342" s="182"/>
      <c r="B342" s="182"/>
      <c r="C342" s="182"/>
      <c r="D342" s="182"/>
      <c r="E342" s="182"/>
      <c r="F342" s="182"/>
      <c r="G342" s="182"/>
      <c r="H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  <c r="Z342" s="182"/>
    </row>
    <row r="343" spans="1:26" ht="12.75" customHeight="1">
      <c r="A343" s="182"/>
      <c r="B343" s="182"/>
      <c r="C343" s="182"/>
      <c r="D343" s="182"/>
      <c r="E343" s="182"/>
      <c r="F343" s="182"/>
      <c r="G343" s="182"/>
      <c r="H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  <c r="Z343" s="182"/>
    </row>
    <row r="344" spans="1:26" ht="12.75" customHeight="1">
      <c r="A344" s="182"/>
      <c r="B344" s="182"/>
      <c r="C344" s="182"/>
      <c r="D344" s="182"/>
      <c r="E344" s="182"/>
      <c r="F344" s="182"/>
      <c r="G344" s="182"/>
      <c r="H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  <c r="Z344" s="182"/>
    </row>
    <row r="345" spans="1:26" ht="12.75" customHeight="1">
      <c r="A345" s="182"/>
      <c r="B345" s="182"/>
      <c r="C345" s="182"/>
      <c r="D345" s="182"/>
      <c r="E345" s="182"/>
      <c r="F345" s="182"/>
      <c r="G345" s="182"/>
      <c r="H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  <c r="Z345" s="182"/>
    </row>
    <row r="346" spans="1:26" ht="12.75" customHeight="1">
      <c r="A346" s="182"/>
      <c r="B346" s="182"/>
      <c r="C346" s="182"/>
      <c r="D346" s="182"/>
      <c r="E346" s="182"/>
      <c r="F346" s="182"/>
      <c r="G346" s="182"/>
      <c r="H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  <c r="Z346" s="182"/>
    </row>
    <row r="347" spans="1:26" ht="12.75" customHeight="1">
      <c r="A347" s="182"/>
      <c r="B347" s="182"/>
      <c r="C347" s="182"/>
      <c r="D347" s="182"/>
      <c r="E347" s="182"/>
      <c r="F347" s="182"/>
      <c r="G347" s="182"/>
      <c r="H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  <c r="Z347" s="182"/>
    </row>
    <row r="348" spans="1:26" ht="12.75" customHeight="1">
      <c r="A348" s="182"/>
      <c r="B348" s="182"/>
      <c r="C348" s="182"/>
      <c r="D348" s="182"/>
      <c r="E348" s="182"/>
      <c r="F348" s="182"/>
      <c r="G348" s="182"/>
      <c r="H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  <c r="Z348" s="182"/>
    </row>
    <row r="349" spans="1:26" ht="12.75" customHeight="1">
      <c r="A349" s="182"/>
      <c r="B349" s="182"/>
      <c r="C349" s="182"/>
      <c r="D349" s="182"/>
      <c r="E349" s="182"/>
      <c r="F349" s="182"/>
      <c r="G349" s="182"/>
      <c r="H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  <c r="Z349" s="182"/>
    </row>
    <row r="350" spans="1:26" ht="12.75" customHeight="1">
      <c r="A350" s="182"/>
      <c r="B350" s="182"/>
      <c r="C350" s="182"/>
      <c r="D350" s="182"/>
      <c r="E350" s="182"/>
      <c r="F350" s="182"/>
      <c r="G350" s="182"/>
      <c r="H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  <c r="Z350" s="182"/>
    </row>
    <row r="351" spans="1:26" ht="12.75" customHeight="1">
      <c r="A351" s="182"/>
      <c r="B351" s="182"/>
      <c r="C351" s="182"/>
      <c r="D351" s="182"/>
      <c r="E351" s="182"/>
      <c r="F351" s="182"/>
      <c r="G351" s="182"/>
      <c r="H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  <c r="Z351" s="182"/>
    </row>
    <row r="352" spans="1:26" ht="12.75" customHeight="1">
      <c r="A352" s="182"/>
      <c r="B352" s="182"/>
      <c r="C352" s="182"/>
      <c r="D352" s="182"/>
      <c r="E352" s="182"/>
      <c r="F352" s="182"/>
      <c r="G352" s="182"/>
      <c r="H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  <c r="Z352" s="182"/>
    </row>
    <row r="353" spans="1:26" ht="12.75" customHeight="1">
      <c r="A353" s="182"/>
      <c r="B353" s="182"/>
      <c r="C353" s="182"/>
      <c r="D353" s="182"/>
      <c r="E353" s="182"/>
      <c r="F353" s="182"/>
      <c r="G353" s="182"/>
      <c r="H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  <c r="Z353" s="182"/>
    </row>
    <row r="354" spans="1:26" ht="12.75" customHeight="1">
      <c r="A354" s="182"/>
      <c r="B354" s="182"/>
      <c r="C354" s="182"/>
      <c r="D354" s="182"/>
      <c r="E354" s="182"/>
      <c r="F354" s="182"/>
      <c r="G354" s="182"/>
      <c r="H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  <c r="Z354" s="182"/>
    </row>
    <row r="355" spans="1:26" ht="12.75" customHeight="1">
      <c r="A355" s="182"/>
      <c r="B355" s="182"/>
      <c r="C355" s="182"/>
      <c r="D355" s="182"/>
      <c r="E355" s="182"/>
      <c r="F355" s="182"/>
      <c r="G355" s="182"/>
      <c r="H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  <c r="Z355" s="182"/>
    </row>
    <row r="356" spans="1:26" ht="12.75" customHeight="1">
      <c r="A356" s="182"/>
      <c r="B356" s="182"/>
      <c r="C356" s="182"/>
      <c r="D356" s="182"/>
      <c r="E356" s="182"/>
      <c r="F356" s="182"/>
      <c r="G356" s="182"/>
      <c r="H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  <c r="Z356" s="182"/>
    </row>
    <row r="357" spans="1:26" ht="12.75" customHeight="1">
      <c r="A357" s="182"/>
      <c r="B357" s="182"/>
      <c r="C357" s="182"/>
      <c r="D357" s="182"/>
      <c r="E357" s="182"/>
      <c r="F357" s="182"/>
      <c r="G357" s="182"/>
      <c r="H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  <c r="Z357" s="182"/>
    </row>
    <row r="358" spans="1:26" ht="12.75" customHeight="1">
      <c r="A358" s="182"/>
      <c r="B358" s="182"/>
      <c r="C358" s="182"/>
      <c r="D358" s="182"/>
      <c r="E358" s="182"/>
      <c r="F358" s="182"/>
      <c r="G358" s="182"/>
      <c r="H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  <c r="Z358" s="182"/>
    </row>
    <row r="359" spans="1:26" ht="12.75" customHeight="1">
      <c r="A359" s="182"/>
      <c r="B359" s="182"/>
      <c r="C359" s="182"/>
      <c r="D359" s="182"/>
      <c r="E359" s="182"/>
      <c r="F359" s="182"/>
      <c r="G359" s="182"/>
      <c r="H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  <c r="Z359" s="182"/>
    </row>
    <row r="360" spans="1:26" ht="12.75" customHeight="1">
      <c r="A360" s="182"/>
      <c r="B360" s="182"/>
      <c r="C360" s="182"/>
      <c r="D360" s="182"/>
      <c r="E360" s="182"/>
      <c r="F360" s="182"/>
      <c r="G360" s="182"/>
      <c r="H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  <c r="Z360" s="182"/>
    </row>
    <row r="361" spans="1:26" ht="12.75" customHeight="1">
      <c r="A361" s="182"/>
      <c r="B361" s="182"/>
      <c r="C361" s="182"/>
      <c r="D361" s="182"/>
      <c r="E361" s="182"/>
      <c r="F361" s="182"/>
      <c r="G361" s="182"/>
      <c r="H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  <c r="Z361" s="182"/>
    </row>
    <row r="362" spans="1:26" ht="12.75" customHeight="1">
      <c r="A362" s="182"/>
      <c r="B362" s="182"/>
      <c r="C362" s="182"/>
      <c r="D362" s="182"/>
      <c r="E362" s="182"/>
      <c r="F362" s="182"/>
      <c r="G362" s="182"/>
      <c r="H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  <c r="Z362" s="182"/>
    </row>
    <row r="363" spans="1:26" ht="12.75" customHeight="1">
      <c r="A363" s="182"/>
      <c r="B363" s="182"/>
      <c r="C363" s="182"/>
      <c r="D363" s="182"/>
      <c r="E363" s="182"/>
      <c r="F363" s="182"/>
      <c r="G363" s="182"/>
      <c r="H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  <c r="Z363" s="182"/>
    </row>
    <row r="364" spans="1:26" ht="12.75" customHeight="1">
      <c r="A364" s="182"/>
      <c r="B364" s="182"/>
      <c r="C364" s="182"/>
      <c r="D364" s="182"/>
      <c r="E364" s="182"/>
      <c r="F364" s="182"/>
      <c r="G364" s="182"/>
      <c r="H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  <c r="Z364" s="182"/>
    </row>
    <row r="365" spans="1:26" ht="12.75" customHeight="1">
      <c r="A365" s="182"/>
      <c r="B365" s="182"/>
      <c r="C365" s="182"/>
      <c r="D365" s="182"/>
      <c r="E365" s="182"/>
      <c r="F365" s="182"/>
      <c r="G365" s="182"/>
      <c r="H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  <c r="Z365" s="182"/>
    </row>
    <row r="366" spans="1:26" ht="12.75" customHeight="1">
      <c r="A366" s="182"/>
      <c r="B366" s="182"/>
      <c r="C366" s="182"/>
      <c r="D366" s="182"/>
      <c r="E366" s="182"/>
      <c r="F366" s="182"/>
      <c r="G366" s="182"/>
      <c r="H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  <c r="Z366" s="182"/>
    </row>
    <row r="367" spans="1:26" ht="12.75" customHeight="1">
      <c r="A367" s="182"/>
      <c r="B367" s="182"/>
      <c r="C367" s="182"/>
      <c r="D367" s="182"/>
      <c r="E367" s="182"/>
      <c r="F367" s="182"/>
      <c r="G367" s="182"/>
      <c r="H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  <c r="Z367" s="182"/>
    </row>
    <row r="368" spans="1:26" ht="12.75" customHeight="1">
      <c r="A368" s="182"/>
      <c r="B368" s="182"/>
      <c r="C368" s="182"/>
      <c r="D368" s="182"/>
      <c r="E368" s="182"/>
      <c r="F368" s="182"/>
      <c r="G368" s="182"/>
      <c r="H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  <c r="Z368" s="182"/>
    </row>
    <row r="369" spans="1:26" ht="12.75" customHeight="1">
      <c r="A369" s="182"/>
      <c r="B369" s="182"/>
      <c r="C369" s="182"/>
      <c r="D369" s="182"/>
      <c r="E369" s="182"/>
      <c r="F369" s="182"/>
      <c r="G369" s="182"/>
      <c r="H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  <c r="Z369" s="182"/>
    </row>
    <row r="370" spans="1:26" ht="12.75" customHeight="1">
      <c r="A370" s="182"/>
      <c r="B370" s="182"/>
      <c r="C370" s="182"/>
      <c r="D370" s="182"/>
      <c r="E370" s="182"/>
      <c r="F370" s="182"/>
      <c r="G370" s="182"/>
      <c r="H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  <c r="Z370" s="182"/>
    </row>
    <row r="371" spans="1:26" ht="12.75" customHeight="1">
      <c r="A371" s="182"/>
      <c r="B371" s="182"/>
      <c r="C371" s="182"/>
      <c r="D371" s="182"/>
      <c r="E371" s="182"/>
      <c r="F371" s="182"/>
      <c r="G371" s="182"/>
      <c r="H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  <c r="Z371" s="182"/>
    </row>
    <row r="372" spans="1:26" ht="12.75" customHeight="1">
      <c r="A372" s="182"/>
      <c r="B372" s="182"/>
      <c r="C372" s="182"/>
      <c r="D372" s="182"/>
      <c r="E372" s="182"/>
      <c r="F372" s="182"/>
      <c r="G372" s="182"/>
      <c r="H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  <c r="Z372" s="182"/>
    </row>
    <row r="373" spans="1:26" ht="12.75" customHeight="1">
      <c r="A373" s="182"/>
      <c r="B373" s="182"/>
      <c r="C373" s="182"/>
      <c r="D373" s="182"/>
      <c r="E373" s="182"/>
      <c r="F373" s="182"/>
      <c r="G373" s="182"/>
      <c r="H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  <c r="Z373" s="182"/>
    </row>
    <row r="374" spans="1:26" ht="12.75" customHeight="1">
      <c r="A374" s="182"/>
      <c r="B374" s="182"/>
      <c r="C374" s="182"/>
      <c r="D374" s="182"/>
      <c r="E374" s="182"/>
      <c r="F374" s="182"/>
      <c r="G374" s="182"/>
      <c r="H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  <c r="Z374" s="182"/>
    </row>
    <row r="375" spans="1:26" ht="12.75" customHeight="1">
      <c r="A375" s="182"/>
      <c r="B375" s="182"/>
      <c r="C375" s="182"/>
      <c r="D375" s="182"/>
      <c r="E375" s="182"/>
      <c r="F375" s="182"/>
      <c r="G375" s="182"/>
      <c r="H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  <c r="Z375" s="182"/>
    </row>
    <row r="376" spans="1:26" ht="12.75" customHeight="1">
      <c r="A376" s="182"/>
      <c r="B376" s="182"/>
      <c r="C376" s="182"/>
      <c r="D376" s="182"/>
      <c r="E376" s="182"/>
      <c r="F376" s="182"/>
      <c r="G376" s="182"/>
      <c r="H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  <c r="Z376" s="182"/>
    </row>
    <row r="377" spans="1:26" ht="12.75" customHeight="1">
      <c r="A377" s="182"/>
      <c r="B377" s="182"/>
      <c r="C377" s="182"/>
      <c r="D377" s="182"/>
      <c r="E377" s="182"/>
      <c r="F377" s="182"/>
      <c r="G377" s="182"/>
      <c r="H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  <c r="Z377" s="182"/>
    </row>
    <row r="378" spans="1:26" ht="12.75" customHeight="1">
      <c r="A378" s="182"/>
      <c r="B378" s="182"/>
      <c r="C378" s="182"/>
      <c r="D378" s="182"/>
      <c r="E378" s="182"/>
      <c r="F378" s="182"/>
      <c r="G378" s="182"/>
      <c r="H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  <c r="Z378" s="182"/>
    </row>
    <row r="379" spans="1:26" ht="12.75" customHeight="1">
      <c r="A379" s="182"/>
      <c r="B379" s="182"/>
      <c r="C379" s="182"/>
      <c r="D379" s="182"/>
      <c r="E379" s="182"/>
      <c r="F379" s="182"/>
      <c r="G379" s="182"/>
      <c r="H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  <c r="Z379" s="182"/>
    </row>
    <row r="380" spans="1:26" ht="12.75" customHeight="1">
      <c r="A380" s="182"/>
      <c r="B380" s="182"/>
      <c r="C380" s="182"/>
      <c r="D380" s="182"/>
      <c r="E380" s="182"/>
      <c r="F380" s="182"/>
      <c r="G380" s="182"/>
      <c r="H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  <c r="Z380" s="182"/>
    </row>
    <row r="381" spans="1:26" ht="12.75" customHeight="1">
      <c r="A381" s="182"/>
      <c r="B381" s="182"/>
      <c r="C381" s="182"/>
      <c r="D381" s="182"/>
      <c r="E381" s="182"/>
      <c r="F381" s="182"/>
      <c r="G381" s="182"/>
      <c r="H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  <c r="Z381" s="182"/>
    </row>
    <row r="382" spans="1:26" ht="12.75" customHeight="1">
      <c r="A382" s="182"/>
      <c r="B382" s="182"/>
      <c r="C382" s="182"/>
      <c r="D382" s="182"/>
      <c r="E382" s="182"/>
      <c r="F382" s="182"/>
      <c r="G382" s="182"/>
      <c r="H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  <c r="Z382" s="182"/>
    </row>
    <row r="383" spans="1:26" ht="12.75" customHeight="1">
      <c r="A383" s="182"/>
      <c r="B383" s="182"/>
      <c r="C383" s="182"/>
      <c r="D383" s="182"/>
      <c r="E383" s="182"/>
      <c r="F383" s="182"/>
      <c r="G383" s="182"/>
      <c r="H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  <c r="Z383" s="182"/>
    </row>
    <row r="384" spans="1:26" ht="12.75" customHeight="1">
      <c r="A384" s="182"/>
      <c r="B384" s="182"/>
      <c r="C384" s="182"/>
      <c r="D384" s="182"/>
      <c r="E384" s="182"/>
      <c r="F384" s="182"/>
      <c r="G384" s="182"/>
      <c r="H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  <c r="Z384" s="182"/>
    </row>
    <row r="385" spans="1:26" ht="12.75" customHeight="1">
      <c r="A385" s="182"/>
      <c r="B385" s="182"/>
      <c r="C385" s="182"/>
      <c r="D385" s="182"/>
      <c r="E385" s="182"/>
      <c r="F385" s="182"/>
      <c r="G385" s="182"/>
      <c r="H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  <c r="Z385" s="182"/>
    </row>
    <row r="386" spans="1:26" ht="12.75" customHeight="1">
      <c r="A386" s="182"/>
      <c r="B386" s="182"/>
      <c r="C386" s="182"/>
      <c r="D386" s="182"/>
      <c r="E386" s="182"/>
      <c r="F386" s="182"/>
      <c r="G386" s="182"/>
      <c r="H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  <c r="Z386" s="182"/>
    </row>
    <row r="387" spans="1:26" ht="12.75" customHeight="1">
      <c r="A387" s="182"/>
      <c r="B387" s="182"/>
      <c r="C387" s="182"/>
      <c r="D387" s="182"/>
      <c r="E387" s="182"/>
      <c r="F387" s="182"/>
      <c r="G387" s="182"/>
      <c r="H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  <c r="Z387" s="182"/>
    </row>
    <row r="388" spans="1:26" ht="12.75" customHeight="1">
      <c r="A388" s="182"/>
      <c r="B388" s="182"/>
      <c r="C388" s="182"/>
      <c r="D388" s="182"/>
      <c r="E388" s="182"/>
      <c r="F388" s="182"/>
      <c r="G388" s="182"/>
      <c r="H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  <c r="Z388" s="182"/>
    </row>
    <row r="389" spans="1:26" ht="12.75" customHeight="1">
      <c r="A389" s="182"/>
      <c r="B389" s="182"/>
      <c r="C389" s="182"/>
      <c r="D389" s="182"/>
      <c r="E389" s="182"/>
      <c r="F389" s="182"/>
      <c r="G389" s="182"/>
      <c r="H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  <c r="Z389" s="182"/>
    </row>
    <row r="390" spans="1:26" ht="12.75" customHeight="1">
      <c r="A390" s="182"/>
      <c r="B390" s="182"/>
      <c r="C390" s="182"/>
      <c r="D390" s="182"/>
      <c r="E390" s="182"/>
      <c r="F390" s="182"/>
      <c r="G390" s="182"/>
      <c r="H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  <c r="Z390" s="182"/>
    </row>
    <row r="391" spans="1:26" ht="12.75" customHeight="1">
      <c r="A391" s="182"/>
      <c r="B391" s="182"/>
      <c r="C391" s="182"/>
      <c r="D391" s="182"/>
      <c r="E391" s="182"/>
      <c r="F391" s="182"/>
      <c r="G391" s="182"/>
      <c r="H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  <c r="Z391" s="182"/>
    </row>
    <row r="392" spans="1:26" ht="12.75" customHeight="1">
      <c r="A392" s="182"/>
      <c r="B392" s="182"/>
      <c r="C392" s="182"/>
      <c r="D392" s="182"/>
      <c r="E392" s="182"/>
      <c r="F392" s="182"/>
      <c r="G392" s="182"/>
      <c r="H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  <c r="Z392" s="182"/>
    </row>
    <row r="393" spans="1:26" ht="12.75" customHeight="1">
      <c r="A393" s="182"/>
      <c r="B393" s="182"/>
      <c r="C393" s="182"/>
      <c r="D393" s="182"/>
      <c r="E393" s="182"/>
      <c r="F393" s="182"/>
      <c r="G393" s="182"/>
      <c r="H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  <c r="Z393" s="182"/>
    </row>
    <row r="394" spans="1:26" ht="12.75" customHeight="1">
      <c r="A394" s="182"/>
      <c r="B394" s="182"/>
      <c r="C394" s="182"/>
      <c r="D394" s="182"/>
      <c r="E394" s="182"/>
      <c r="F394" s="182"/>
      <c r="G394" s="182"/>
      <c r="H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  <c r="Z394" s="182"/>
    </row>
    <row r="395" spans="1:26" ht="12.75" customHeight="1">
      <c r="A395" s="182"/>
      <c r="B395" s="182"/>
      <c r="C395" s="182"/>
      <c r="D395" s="182"/>
      <c r="E395" s="182"/>
      <c r="F395" s="182"/>
      <c r="G395" s="182"/>
      <c r="H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  <c r="Z395" s="182"/>
    </row>
    <row r="396" spans="1:26" ht="12.75" customHeight="1">
      <c r="A396" s="182"/>
      <c r="B396" s="182"/>
      <c r="C396" s="182"/>
      <c r="D396" s="182"/>
      <c r="E396" s="182"/>
      <c r="F396" s="182"/>
      <c r="G396" s="182"/>
      <c r="H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  <c r="Z396" s="182"/>
    </row>
    <row r="397" spans="1:26" ht="12.75" customHeight="1">
      <c r="A397" s="182"/>
      <c r="B397" s="182"/>
      <c r="C397" s="182"/>
      <c r="D397" s="182"/>
      <c r="E397" s="182"/>
      <c r="F397" s="182"/>
      <c r="G397" s="182"/>
      <c r="H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  <c r="Z397" s="182"/>
    </row>
    <row r="398" spans="1:26" ht="12.75" customHeight="1">
      <c r="A398" s="182"/>
      <c r="B398" s="182"/>
      <c r="C398" s="182"/>
      <c r="D398" s="182"/>
      <c r="E398" s="182"/>
      <c r="F398" s="182"/>
      <c r="G398" s="182"/>
      <c r="H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  <c r="Z398" s="182"/>
    </row>
    <row r="399" spans="1:26" ht="12.75" customHeight="1">
      <c r="A399" s="182"/>
      <c r="B399" s="182"/>
      <c r="C399" s="182"/>
      <c r="D399" s="182"/>
      <c r="E399" s="182"/>
      <c r="F399" s="182"/>
      <c r="G399" s="182"/>
      <c r="H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  <c r="Z399" s="182"/>
    </row>
    <row r="400" spans="1:26" ht="12.75" customHeight="1">
      <c r="A400" s="182"/>
      <c r="B400" s="182"/>
      <c r="C400" s="182"/>
      <c r="D400" s="182"/>
      <c r="E400" s="182"/>
      <c r="F400" s="182"/>
      <c r="G400" s="182"/>
      <c r="H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  <c r="Z400" s="182"/>
    </row>
    <row r="401" spans="1:26" ht="12.75" customHeight="1">
      <c r="A401" s="182"/>
      <c r="B401" s="182"/>
      <c r="C401" s="182"/>
      <c r="D401" s="182"/>
      <c r="E401" s="182"/>
      <c r="F401" s="182"/>
      <c r="G401" s="182"/>
      <c r="H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  <c r="Z401" s="182"/>
    </row>
    <row r="402" spans="1:26" ht="12.75" customHeight="1">
      <c r="A402" s="182"/>
      <c r="B402" s="182"/>
      <c r="C402" s="182"/>
      <c r="D402" s="182"/>
      <c r="E402" s="182"/>
      <c r="F402" s="182"/>
      <c r="G402" s="182"/>
      <c r="H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  <c r="Z402" s="182"/>
    </row>
    <row r="403" spans="1:26" ht="12.75" customHeight="1">
      <c r="A403" s="182"/>
      <c r="B403" s="182"/>
      <c r="C403" s="182"/>
      <c r="D403" s="182"/>
      <c r="E403" s="182"/>
      <c r="F403" s="182"/>
      <c r="G403" s="182"/>
      <c r="H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  <c r="Z403" s="182"/>
    </row>
    <row r="404" spans="1:26" ht="12.75" customHeight="1">
      <c r="A404" s="182"/>
      <c r="B404" s="182"/>
      <c r="C404" s="182"/>
      <c r="D404" s="182"/>
      <c r="E404" s="182"/>
      <c r="F404" s="182"/>
      <c r="G404" s="182"/>
      <c r="H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  <c r="Z404" s="182"/>
    </row>
    <row r="405" spans="1:26" ht="12.75" customHeight="1">
      <c r="A405" s="182"/>
      <c r="B405" s="182"/>
      <c r="C405" s="182"/>
      <c r="D405" s="182"/>
      <c r="E405" s="182"/>
      <c r="F405" s="182"/>
      <c r="G405" s="182"/>
      <c r="H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  <c r="Z405" s="182"/>
    </row>
    <row r="406" spans="1:26" ht="12.75" customHeight="1">
      <c r="A406" s="182"/>
      <c r="B406" s="182"/>
      <c r="C406" s="182"/>
      <c r="D406" s="182"/>
      <c r="E406" s="182"/>
      <c r="F406" s="182"/>
      <c r="G406" s="182"/>
      <c r="H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  <c r="Z406" s="182"/>
    </row>
    <row r="407" spans="1:26" ht="12.75" customHeight="1">
      <c r="A407" s="182"/>
      <c r="B407" s="182"/>
      <c r="C407" s="182"/>
      <c r="D407" s="182"/>
      <c r="E407" s="182"/>
      <c r="F407" s="182"/>
      <c r="G407" s="182"/>
      <c r="H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  <c r="Z407" s="182"/>
    </row>
    <row r="408" spans="1:26" ht="12.75" customHeight="1">
      <c r="A408" s="182"/>
      <c r="B408" s="182"/>
      <c r="C408" s="182"/>
      <c r="D408" s="182"/>
      <c r="E408" s="182"/>
      <c r="F408" s="182"/>
      <c r="G408" s="182"/>
      <c r="H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  <c r="Z408" s="182"/>
    </row>
    <row r="409" spans="1:26" ht="12.75" customHeight="1">
      <c r="A409" s="182"/>
      <c r="B409" s="182"/>
      <c r="C409" s="182"/>
      <c r="D409" s="182"/>
      <c r="E409" s="182"/>
      <c r="F409" s="182"/>
      <c r="G409" s="182"/>
      <c r="H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  <c r="Z409" s="182"/>
    </row>
    <row r="410" spans="1:26" ht="12.75" customHeight="1">
      <c r="A410" s="182"/>
      <c r="B410" s="182"/>
      <c r="C410" s="182"/>
      <c r="D410" s="182"/>
      <c r="E410" s="182"/>
      <c r="F410" s="182"/>
      <c r="G410" s="182"/>
      <c r="H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  <c r="Z410" s="182"/>
    </row>
    <row r="411" spans="1:26" ht="12.75" customHeight="1">
      <c r="A411" s="182"/>
      <c r="B411" s="182"/>
      <c r="C411" s="182"/>
      <c r="D411" s="182"/>
      <c r="E411" s="182"/>
      <c r="F411" s="182"/>
      <c r="G411" s="182"/>
      <c r="H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  <c r="Z411" s="182"/>
    </row>
    <row r="412" spans="1:26" ht="12.75" customHeight="1">
      <c r="A412" s="182"/>
      <c r="B412" s="182"/>
      <c r="C412" s="182"/>
      <c r="D412" s="182"/>
      <c r="E412" s="182"/>
      <c r="F412" s="182"/>
      <c r="G412" s="182"/>
      <c r="H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  <c r="Z412" s="182"/>
    </row>
    <row r="413" spans="1:26" ht="12.75" customHeight="1">
      <c r="A413" s="182"/>
      <c r="B413" s="182"/>
      <c r="C413" s="182"/>
      <c r="D413" s="182"/>
      <c r="E413" s="182"/>
      <c r="F413" s="182"/>
      <c r="G413" s="182"/>
      <c r="H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  <c r="Z413" s="182"/>
    </row>
    <row r="414" spans="1:26" ht="12.75" customHeight="1">
      <c r="A414" s="182"/>
      <c r="B414" s="182"/>
      <c r="C414" s="182"/>
      <c r="D414" s="182"/>
      <c r="E414" s="182"/>
      <c r="F414" s="182"/>
      <c r="G414" s="182"/>
      <c r="H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  <c r="Z414" s="182"/>
    </row>
    <row r="415" spans="1:26" ht="12.75" customHeight="1">
      <c r="A415" s="182"/>
      <c r="B415" s="182"/>
      <c r="C415" s="182"/>
      <c r="D415" s="182"/>
      <c r="E415" s="182"/>
      <c r="F415" s="182"/>
      <c r="G415" s="182"/>
      <c r="H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  <c r="Z415" s="182"/>
    </row>
    <row r="416" spans="1:26" ht="12.75" customHeight="1">
      <c r="A416" s="182"/>
      <c r="B416" s="182"/>
      <c r="C416" s="182"/>
      <c r="D416" s="182"/>
      <c r="E416" s="182"/>
      <c r="F416" s="182"/>
      <c r="G416" s="182"/>
      <c r="H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  <c r="Z416" s="182"/>
    </row>
    <row r="417" spans="1:26" ht="12.75" customHeight="1">
      <c r="A417" s="182"/>
      <c r="B417" s="182"/>
      <c r="C417" s="182"/>
      <c r="D417" s="182"/>
      <c r="E417" s="182"/>
      <c r="F417" s="182"/>
      <c r="G417" s="182"/>
      <c r="H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  <c r="Z417" s="182"/>
    </row>
    <row r="418" spans="1:26" ht="12.75" customHeight="1">
      <c r="A418" s="182"/>
      <c r="B418" s="182"/>
      <c r="C418" s="182"/>
      <c r="D418" s="182"/>
      <c r="E418" s="182"/>
      <c r="F418" s="182"/>
      <c r="G418" s="182"/>
      <c r="H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  <c r="Z418" s="182"/>
    </row>
    <row r="419" spans="1:26" ht="12.75" customHeight="1">
      <c r="A419" s="182"/>
      <c r="B419" s="182"/>
      <c r="C419" s="182"/>
      <c r="D419" s="182"/>
      <c r="E419" s="182"/>
      <c r="F419" s="182"/>
      <c r="G419" s="182"/>
      <c r="H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  <c r="Z419" s="182"/>
    </row>
    <row r="420" spans="1:26" ht="12.75" customHeight="1">
      <c r="A420" s="182"/>
      <c r="B420" s="182"/>
      <c r="C420" s="182"/>
      <c r="D420" s="182"/>
      <c r="E420" s="182"/>
      <c r="F420" s="182"/>
      <c r="G420" s="182"/>
      <c r="H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  <c r="Z420" s="182"/>
    </row>
    <row r="421" spans="1:26" ht="12.75" customHeight="1">
      <c r="A421" s="182"/>
      <c r="B421" s="182"/>
      <c r="C421" s="182"/>
      <c r="D421" s="182"/>
      <c r="E421" s="182"/>
      <c r="F421" s="182"/>
      <c r="G421" s="182"/>
      <c r="H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  <c r="Z421" s="182"/>
    </row>
    <row r="422" spans="1:26" ht="12.75" customHeight="1">
      <c r="A422" s="182"/>
      <c r="B422" s="182"/>
      <c r="C422" s="182"/>
      <c r="D422" s="182"/>
      <c r="E422" s="182"/>
      <c r="F422" s="182"/>
      <c r="G422" s="182"/>
      <c r="H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  <c r="Z422" s="182"/>
    </row>
    <row r="423" spans="1:26" ht="12.75" customHeight="1">
      <c r="A423" s="182"/>
      <c r="B423" s="182"/>
      <c r="C423" s="182"/>
      <c r="D423" s="182"/>
      <c r="E423" s="182"/>
      <c r="F423" s="182"/>
      <c r="G423" s="182"/>
      <c r="H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  <c r="Z423" s="182"/>
    </row>
    <row r="424" spans="1:26" ht="12.75" customHeight="1">
      <c r="A424" s="182"/>
      <c r="B424" s="182"/>
      <c r="C424" s="182"/>
      <c r="D424" s="182"/>
      <c r="E424" s="182"/>
      <c r="F424" s="182"/>
      <c r="G424" s="182"/>
      <c r="H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  <c r="Z424" s="182"/>
    </row>
    <row r="425" spans="1:26" ht="12.75" customHeight="1">
      <c r="A425" s="182"/>
      <c r="B425" s="182"/>
      <c r="C425" s="182"/>
      <c r="D425" s="182"/>
      <c r="E425" s="182"/>
      <c r="F425" s="182"/>
      <c r="G425" s="182"/>
      <c r="H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  <c r="Z425" s="182"/>
    </row>
    <row r="426" spans="1:26" ht="12.75" customHeight="1">
      <c r="A426" s="182"/>
      <c r="B426" s="182"/>
      <c r="C426" s="182"/>
      <c r="D426" s="182"/>
      <c r="E426" s="182"/>
      <c r="F426" s="182"/>
      <c r="G426" s="182"/>
      <c r="H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  <c r="Z426" s="182"/>
    </row>
    <row r="427" spans="1:26" ht="12.75" customHeight="1">
      <c r="A427" s="182"/>
      <c r="B427" s="182"/>
      <c r="C427" s="182"/>
      <c r="D427" s="182"/>
      <c r="E427" s="182"/>
      <c r="F427" s="182"/>
      <c r="G427" s="182"/>
      <c r="H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  <c r="Z427" s="182"/>
    </row>
    <row r="428" spans="1:26" ht="12.75" customHeight="1">
      <c r="A428" s="182"/>
      <c r="B428" s="182"/>
      <c r="C428" s="182"/>
      <c r="D428" s="182"/>
      <c r="E428" s="182"/>
      <c r="F428" s="182"/>
      <c r="G428" s="182"/>
      <c r="H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  <c r="Z428" s="182"/>
    </row>
    <row r="429" spans="1:26" ht="12.75" customHeight="1">
      <c r="A429" s="182"/>
      <c r="B429" s="182"/>
      <c r="C429" s="182"/>
      <c r="D429" s="182"/>
      <c r="E429" s="182"/>
      <c r="F429" s="182"/>
      <c r="G429" s="182"/>
      <c r="H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  <c r="Z429" s="182"/>
    </row>
    <row r="430" spans="1:26" ht="12.75" customHeight="1">
      <c r="A430" s="182"/>
      <c r="B430" s="182"/>
      <c r="C430" s="182"/>
      <c r="D430" s="182"/>
      <c r="E430" s="182"/>
      <c r="F430" s="182"/>
      <c r="G430" s="182"/>
      <c r="H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  <c r="Z430" s="182"/>
    </row>
    <row r="431" spans="1:26" ht="12.75" customHeight="1">
      <c r="A431" s="182"/>
      <c r="B431" s="182"/>
      <c r="C431" s="182"/>
      <c r="D431" s="182"/>
      <c r="E431" s="182"/>
      <c r="F431" s="182"/>
      <c r="G431" s="182"/>
      <c r="H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  <c r="Z431" s="182"/>
    </row>
    <row r="432" spans="1:26" ht="12.75" customHeight="1">
      <c r="A432" s="182"/>
      <c r="B432" s="182"/>
      <c r="C432" s="182"/>
      <c r="D432" s="182"/>
      <c r="E432" s="182"/>
      <c r="F432" s="182"/>
      <c r="G432" s="182"/>
      <c r="H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  <c r="Z432" s="182"/>
    </row>
    <row r="433" spans="1:26" ht="12.75" customHeight="1">
      <c r="A433" s="182"/>
      <c r="B433" s="182"/>
      <c r="C433" s="182"/>
      <c r="D433" s="182"/>
      <c r="E433" s="182"/>
      <c r="F433" s="182"/>
      <c r="G433" s="182"/>
      <c r="H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  <c r="Z433" s="182"/>
    </row>
    <row r="434" spans="1:26" ht="12.75" customHeight="1">
      <c r="A434" s="182"/>
      <c r="B434" s="182"/>
      <c r="C434" s="182"/>
      <c r="D434" s="182"/>
      <c r="E434" s="182"/>
      <c r="F434" s="182"/>
      <c r="G434" s="182"/>
      <c r="H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  <c r="Z434" s="182"/>
    </row>
    <row r="435" spans="1:26" ht="12.75" customHeight="1">
      <c r="A435" s="182"/>
      <c r="B435" s="182"/>
      <c r="C435" s="182"/>
      <c r="D435" s="182"/>
      <c r="E435" s="182"/>
      <c r="F435" s="182"/>
      <c r="G435" s="182"/>
      <c r="H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  <c r="Z435" s="182"/>
    </row>
    <row r="436" spans="1:26" ht="12.75" customHeight="1">
      <c r="A436" s="182"/>
      <c r="B436" s="182"/>
      <c r="C436" s="182"/>
      <c r="D436" s="182"/>
      <c r="E436" s="182"/>
      <c r="F436" s="182"/>
      <c r="G436" s="182"/>
      <c r="H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  <c r="Z436" s="182"/>
    </row>
    <row r="437" spans="1:26" ht="12.75" customHeight="1">
      <c r="A437" s="182"/>
      <c r="B437" s="182"/>
      <c r="C437" s="182"/>
      <c r="D437" s="182"/>
      <c r="E437" s="182"/>
      <c r="F437" s="182"/>
      <c r="G437" s="182"/>
      <c r="H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  <c r="Z437" s="182"/>
    </row>
    <row r="438" spans="1:26" ht="12.75" customHeight="1">
      <c r="A438" s="182"/>
      <c r="B438" s="182"/>
      <c r="C438" s="182"/>
      <c r="D438" s="182"/>
      <c r="E438" s="182"/>
      <c r="F438" s="182"/>
      <c r="G438" s="182"/>
      <c r="H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  <c r="Z438" s="182"/>
    </row>
    <row r="439" spans="1:26" ht="12.75" customHeight="1">
      <c r="A439" s="182"/>
      <c r="B439" s="182"/>
      <c r="C439" s="182"/>
      <c r="D439" s="182"/>
      <c r="E439" s="182"/>
      <c r="F439" s="182"/>
      <c r="G439" s="182"/>
      <c r="H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  <c r="Z439" s="182"/>
    </row>
    <row r="440" spans="1:26" ht="12.75" customHeight="1">
      <c r="A440" s="182"/>
      <c r="B440" s="182"/>
      <c r="C440" s="182"/>
      <c r="D440" s="182"/>
      <c r="E440" s="182"/>
      <c r="F440" s="182"/>
      <c r="G440" s="182"/>
      <c r="H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2"/>
      <c r="X440" s="182"/>
      <c r="Y440" s="182"/>
      <c r="Z440" s="182"/>
    </row>
    <row r="441" spans="1:26" ht="12.75" customHeight="1">
      <c r="A441" s="182"/>
      <c r="B441" s="182"/>
      <c r="C441" s="182"/>
      <c r="D441" s="182"/>
      <c r="E441" s="182"/>
      <c r="F441" s="182"/>
      <c r="G441" s="182"/>
      <c r="H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  <c r="Z441" s="182"/>
    </row>
    <row r="442" spans="1:26" ht="12.75" customHeight="1">
      <c r="A442" s="182"/>
      <c r="B442" s="182"/>
      <c r="C442" s="182"/>
      <c r="D442" s="182"/>
      <c r="E442" s="182"/>
      <c r="F442" s="182"/>
      <c r="G442" s="182"/>
      <c r="H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  <c r="Z442" s="182"/>
    </row>
    <row r="443" spans="1:26" ht="12.75" customHeight="1">
      <c r="A443" s="182"/>
      <c r="B443" s="182"/>
      <c r="C443" s="182"/>
      <c r="D443" s="182"/>
      <c r="E443" s="182"/>
      <c r="F443" s="182"/>
      <c r="G443" s="182"/>
      <c r="H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  <c r="Z443" s="182"/>
    </row>
    <row r="444" spans="1:26" ht="12.75" customHeight="1">
      <c r="A444" s="182"/>
      <c r="B444" s="182"/>
      <c r="C444" s="182"/>
      <c r="D444" s="182"/>
      <c r="E444" s="182"/>
      <c r="F444" s="182"/>
      <c r="G444" s="182"/>
      <c r="H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  <c r="Z444" s="182"/>
    </row>
    <row r="445" spans="1:26" ht="12.75" customHeight="1">
      <c r="A445" s="182"/>
      <c r="B445" s="182"/>
      <c r="C445" s="182"/>
      <c r="D445" s="182"/>
      <c r="E445" s="182"/>
      <c r="F445" s="182"/>
      <c r="G445" s="182"/>
      <c r="H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  <c r="Z445" s="182"/>
    </row>
    <row r="446" spans="1:26" ht="12.75" customHeight="1">
      <c r="A446" s="182"/>
      <c r="B446" s="182"/>
      <c r="C446" s="182"/>
      <c r="D446" s="182"/>
      <c r="E446" s="182"/>
      <c r="F446" s="182"/>
      <c r="G446" s="182"/>
      <c r="H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  <c r="Z446" s="182"/>
    </row>
    <row r="447" spans="1:26" ht="12.75" customHeight="1">
      <c r="A447" s="182"/>
      <c r="B447" s="182"/>
      <c r="C447" s="182"/>
      <c r="D447" s="182"/>
      <c r="E447" s="182"/>
      <c r="F447" s="182"/>
      <c r="G447" s="182"/>
      <c r="H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  <c r="Z447" s="182"/>
    </row>
    <row r="448" spans="1:26" ht="12.75" customHeight="1">
      <c r="A448" s="182"/>
      <c r="B448" s="182"/>
      <c r="C448" s="182"/>
      <c r="D448" s="182"/>
      <c r="E448" s="182"/>
      <c r="F448" s="182"/>
      <c r="G448" s="182"/>
      <c r="H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  <c r="Z448" s="182"/>
    </row>
    <row r="449" spans="1:26" ht="12.75" customHeight="1">
      <c r="A449" s="182"/>
      <c r="B449" s="182"/>
      <c r="C449" s="182"/>
      <c r="D449" s="182"/>
      <c r="E449" s="182"/>
      <c r="F449" s="182"/>
      <c r="G449" s="182"/>
      <c r="H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  <c r="Z449" s="182"/>
    </row>
    <row r="450" spans="1:26" ht="12.75" customHeight="1">
      <c r="A450" s="182"/>
      <c r="B450" s="182"/>
      <c r="C450" s="182"/>
      <c r="D450" s="182"/>
      <c r="E450" s="182"/>
      <c r="F450" s="182"/>
      <c r="G450" s="182"/>
      <c r="H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  <c r="Z450" s="182"/>
    </row>
    <row r="451" spans="1:26" ht="12.75" customHeight="1">
      <c r="A451" s="182"/>
      <c r="B451" s="182"/>
      <c r="C451" s="182"/>
      <c r="D451" s="182"/>
      <c r="E451" s="182"/>
      <c r="F451" s="182"/>
      <c r="G451" s="182"/>
      <c r="H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  <c r="Z451" s="182"/>
    </row>
    <row r="452" spans="1:26" ht="12.75" customHeight="1">
      <c r="A452" s="182"/>
      <c r="B452" s="182"/>
      <c r="C452" s="182"/>
      <c r="D452" s="182"/>
      <c r="E452" s="182"/>
      <c r="F452" s="182"/>
      <c r="G452" s="182"/>
      <c r="H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  <c r="Z452" s="182"/>
    </row>
    <row r="453" spans="1:26" ht="12.75" customHeight="1">
      <c r="A453" s="182"/>
      <c r="B453" s="182"/>
      <c r="C453" s="182"/>
      <c r="D453" s="182"/>
      <c r="E453" s="182"/>
      <c r="F453" s="182"/>
      <c r="G453" s="182"/>
      <c r="H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  <c r="Z453" s="182"/>
    </row>
    <row r="454" spans="1:26" ht="12.75" customHeight="1">
      <c r="A454" s="182"/>
      <c r="B454" s="182"/>
      <c r="C454" s="182"/>
      <c r="D454" s="182"/>
      <c r="E454" s="182"/>
      <c r="F454" s="182"/>
      <c r="G454" s="182"/>
      <c r="H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  <c r="Z454" s="182"/>
    </row>
    <row r="455" spans="1:26" ht="12.75" customHeight="1">
      <c r="A455" s="182"/>
      <c r="B455" s="182"/>
      <c r="C455" s="182"/>
      <c r="D455" s="182"/>
      <c r="E455" s="182"/>
      <c r="F455" s="182"/>
      <c r="G455" s="182"/>
      <c r="H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  <c r="Z455" s="182"/>
    </row>
    <row r="456" spans="1:26" ht="12.75" customHeight="1">
      <c r="A456" s="182"/>
      <c r="B456" s="182"/>
      <c r="C456" s="182"/>
      <c r="D456" s="182"/>
      <c r="E456" s="182"/>
      <c r="F456" s="182"/>
      <c r="G456" s="182"/>
      <c r="H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  <c r="Z456" s="182"/>
    </row>
    <row r="457" spans="1:26" ht="12.75" customHeight="1">
      <c r="A457" s="182"/>
      <c r="B457" s="182"/>
      <c r="C457" s="182"/>
      <c r="D457" s="182"/>
      <c r="E457" s="182"/>
      <c r="F457" s="182"/>
      <c r="G457" s="182"/>
      <c r="H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  <c r="Z457" s="182"/>
    </row>
    <row r="458" spans="1:26" ht="12.75" customHeight="1">
      <c r="A458" s="182"/>
      <c r="B458" s="182"/>
      <c r="C458" s="182"/>
      <c r="D458" s="182"/>
      <c r="E458" s="182"/>
      <c r="F458" s="182"/>
      <c r="G458" s="182"/>
      <c r="H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  <c r="Z458" s="182"/>
    </row>
    <row r="459" spans="1:26" ht="12.75" customHeight="1">
      <c r="A459" s="182"/>
      <c r="B459" s="182"/>
      <c r="C459" s="182"/>
      <c r="D459" s="182"/>
      <c r="E459" s="182"/>
      <c r="F459" s="182"/>
      <c r="G459" s="182"/>
      <c r="H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  <c r="Z459" s="182"/>
    </row>
    <row r="460" spans="1:26" ht="12.75" customHeight="1">
      <c r="A460" s="182"/>
      <c r="B460" s="182"/>
      <c r="C460" s="182"/>
      <c r="D460" s="182"/>
      <c r="E460" s="182"/>
      <c r="F460" s="182"/>
      <c r="G460" s="182"/>
      <c r="H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  <c r="Z460" s="182"/>
    </row>
    <row r="461" spans="1:26" ht="12.75" customHeight="1">
      <c r="A461" s="182"/>
      <c r="B461" s="182"/>
      <c r="C461" s="182"/>
      <c r="D461" s="182"/>
      <c r="E461" s="182"/>
      <c r="F461" s="182"/>
      <c r="G461" s="182"/>
      <c r="H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  <c r="Z461" s="182"/>
    </row>
    <row r="462" spans="1:26" ht="12.75" customHeight="1">
      <c r="A462" s="182"/>
      <c r="B462" s="182"/>
      <c r="C462" s="182"/>
      <c r="D462" s="182"/>
      <c r="E462" s="182"/>
      <c r="F462" s="182"/>
      <c r="G462" s="182"/>
      <c r="H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  <c r="Z462" s="182"/>
    </row>
    <row r="463" spans="1:26" ht="12.75" customHeight="1">
      <c r="A463" s="182"/>
      <c r="B463" s="182"/>
      <c r="C463" s="182"/>
      <c r="D463" s="182"/>
      <c r="E463" s="182"/>
      <c r="F463" s="182"/>
      <c r="G463" s="182"/>
      <c r="H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  <c r="Z463" s="182"/>
    </row>
    <row r="464" spans="1:26" ht="12.75" customHeight="1">
      <c r="A464" s="182"/>
      <c r="B464" s="182"/>
      <c r="C464" s="182"/>
      <c r="D464" s="182"/>
      <c r="E464" s="182"/>
      <c r="F464" s="182"/>
      <c r="G464" s="182"/>
      <c r="H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  <c r="Z464" s="182"/>
    </row>
    <row r="465" spans="1:26" ht="12.75" customHeight="1">
      <c r="A465" s="182"/>
      <c r="B465" s="182"/>
      <c r="C465" s="182"/>
      <c r="D465" s="182"/>
      <c r="E465" s="182"/>
      <c r="F465" s="182"/>
      <c r="G465" s="182"/>
      <c r="H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  <c r="Z465" s="182"/>
    </row>
    <row r="466" spans="1:26" ht="12.75" customHeight="1">
      <c r="A466" s="182"/>
      <c r="B466" s="182"/>
      <c r="C466" s="182"/>
      <c r="D466" s="182"/>
      <c r="E466" s="182"/>
      <c r="F466" s="182"/>
      <c r="G466" s="182"/>
      <c r="H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  <c r="Z466" s="182"/>
    </row>
    <row r="467" spans="1:26" ht="12.75" customHeight="1">
      <c r="A467" s="182"/>
      <c r="B467" s="182"/>
      <c r="C467" s="182"/>
      <c r="D467" s="182"/>
      <c r="E467" s="182"/>
      <c r="F467" s="182"/>
      <c r="G467" s="182"/>
      <c r="H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  <c r="Z467" s="182"/>
    </row>
    <row r="468" spans="1:26" ht="12.75" customHeight="1">
      <c r="A468" s="182"/>
      <c r="B468" s="182"/>
      <c r="C468" s="182"/>
      <c r="D468" s="182"/>
      <c r="E468" s="182"/>
      <c r="F468" s="182"/>
      <c r="G468" s="182"/>
      <c r="H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  <c r="Z468" s="182"/>
    </row>
    <row r="469" spans="1:26" ht="12.75" customHeight="1">
      <c r="A469" s="182"/>
      <c r="B469" s="182"/>
      <c r="C469" s="182"/>
      <c r="D469" s="182"/>
      <c r="E469" s="182"/>
      <c r="F469" s="182"/>
      <c r="G469" s="182"/>
      <c r="H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  <c r="Z469" s="182"/>
    </row>
    <row r="470" spans="1:26" ht="12.75" customHeight="1">
      <c r="A470" s="182"/>
      <c r="B470" s="182"/>
      <c r="C470" s="182"/>
      <c r="D470" s="182"/>
      <c r="E470" s="182"/>
      <c r="F470" s="182"/>
      <c r="G470" s="182"/>
      <c r="H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  <c r="Z470" s="182"/>
    </row>
    <row r="471" spans="1:26" ht="12.75" customHeight="1">
      <c r="A471" s="182"/>
      <c r="B471" s="182"/>
      <c r="C471" s="182"/>
      <c r="D471" s="182"/>
      <c r="E471" s="182"/>
      <c r="F471" s="182"/>
      <c r="G471" s="182"/>
      <c r="H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  <c r="Z471" s="182"/>
    </row>
    <row r="472" spans="1:26" ht="12.75" customHeight="1">
      <c r="A472" s="182"/>
      <c r="B472" s="182"/>
      <c r="C472" s="182"/>
      <c r="D472" s="182"/>
      <c r="E472" s="182"/>
      <c r="F472" s="182"/>
      <c r="G472" s="182"/>
      <c r="H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  <c r="Z472" s="182"/>
    </row>
    <row r="473" spans="1:26" ht="12.75" customHeight="1">
      <c r="A473" s="182"/>
      <c r="B473" s="182"/>
      <c r="C473" s="182"/>
      <c r="D473" s="182"/>
      <c r="E473" s="182"/>
      <c r="F473" s="182"/>
      <c r="G473" s="182"/>
      <c r="H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  <c r="Z473" s="182"/>
    </row>
    <row r="474" spans="1:26" ht="12.75" customHeight="1">
      <c r="A474" s="182"/>
      <c r="B474" s="182"/>
      <c r="C474" s="182"/>
      <c r="D474" s="182"/>
      <c r="E474" s="182"/>
      <c r="F474" s="182"/>
      <c r="G474" s="182"/>
      <c r="H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  <c r="Z474" s="182"/>
    </row>
    <row r="475" spans="1:26" ht="12.75" customHeight="1">
      <c r="A475" s="182"/>
      <c r="B475" s="182"/>
      <c r="C475" s="182"/>
      <c r="D475" s="182"/>
      <c r="E475" s="182"/>
      <c r="F475" s="182"/>
      <c r="G475" s="182"/>
      <c r="H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  <c r="Z475" s="182"/>
    </row>
    <row r="476" spans="1:26" ht="12.75" customHeight="1">
      <c r="A476" s="182"/>
      <c r="B476" s="182"/>
      <c r="C476" s="182"/>
      <c r="D476" s="182"/>
      <c r="E476" s="182"/>
      <c r="F476" s="182"/>
      <c r="G476" s="182"/>
      <c r="H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  <c r="Z476" s="182"/>
    </row>
    <row r="477" spans="1:26" ht="12.75" customHeight="1">
      <c r="A477" s="182"/>
      <c r="B477" s="182"/>
      <c r="C477" s="182"/>
      <c r="D477" s="182"/>
      <c r="E477" s="182"/>
      <c r="F477" s="182"/>
      <c r="G477" s="182"/>
      <c r="H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  <c r="Z477" s="182"/>
    </row>
    <row r="478" spans="1:26" ht="12.75" customHeight="1">
      <c r="A478" s="182"/>
      <c r="B478" s="182"/>
      <c r="C478" s="182"/>
      <c r="D478" s="182"/>
      <c r="E478" s="182"/>
      <c r="F478" s="182"/>
      <c r="G478" s="182"/>
      <c r="H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  <c r="Z478" s="182"/>
    </row>
    <row r="479" spans="1:26" ht="12.75" customHeight="1">
      <c r="A479" s="182"/>
      <c r="B479" s="182"/>
      <c r="C479" s="182"/>
      <c r="D479" s="182"/>
      <c r="E479" s="182"/>
      <c r="F479" s="182"/>
      <c r="G479" s="182"/>
      <c r="H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  <c r="Z479" s="182"/>
    </row>
    <row r="480" spans="1:26" ht="12.75" customHeight="1">
      <c r="A480" s="182"/>
      <c r="B480" s="182"/>
      <c r="C480" s="182"/>
      <c r="D480" s="182"/>
      <c r="E480" s="182"/>
      <c r="F480" s="182"/>
      <c r="G480" s="182"/>
      <c r="H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  <c r="Z480" s="182"/>
    </row>
    <row r="481" spans="1:26" ht="12.75" customHeight="1">
      <c r="A481" s="182"/>
      <c r="B481" s="182"/>
      <c r="C481" s="182"/>
      <c r="D481" s="182"/>
      <c r="E481" s="182"/>
      <c r="F481" s="182"/>
      <c r="G481" s="182"/>
      <c r="H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  <c r="Z481" s="182"/>
    </row>
    <row r="482" spans="1:26" ht="12.75" customHeight="1">
      <c r="A482" s="182"/>
      <c r="B482" s="182"/>
      <c r="C482" s="182"/>
      <c r="D482" s="182"/>
      <c r="E482" s="182"/>
      <c r="F482" s="182"/>
      <c r="G482" s="182"/>
      <c r="H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  <c r="Z482" s="182"/>
    </row>
    <row r="483" spans="1:26" ht="12.75" customHeight="1">
      <c r="A483" s="182"/>
      <c r="B483" s="182"/>
      <c r="C483" s="182"/>
      <c r="D483" s="182"/>
      <c r="E483" s="182"/>
      <c r="F483" s="182"/>
      <c r="G483" s="182"/>
      <c r="H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  <c r="Z483" s="182"/>
    </row>
    <row r="484" spans="1:26" ht="12.75" customHeight="1">
      <c r="A484" s="182"/>
      <c r="B484" s="182"/>
      <c r="C484" s="182"/>
      <c r="D484" s="182"/>
      <c r="E484" s="182"/>
      <c r="F484" s="182"/>
      <c r="G484" s="182"/>
      <c r="H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  <c r="Z484" s="182"/>
    </row>
    <row r="485" spans="1:26" ht="12.75" customHeight="1">
      <c r="A485" s="182"/>
      <c r="B485" s="182"/>
      <c r="C485" s="182"/>
      <c r="D485" s="182"/>
      <c r="E485" s="182"/>
      <c r="F485" s="182"/>
      <c r="G485" s="182"/>
      <c r="H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  <c r="Z485" s="182"/>
    </row>
    <row r="486" spans="1:26" ht="12.75" customHeight="1">
      <c r="A486" s="182"/>
      <c r="B486" s="182"/>
      <c r="C486" s="182"/>
      <c r="D486" s="182"/>
      <c r="E486" s="182"/>
      <c r="F486" s="182"/>
      <c r="G486" s="182"/>
      <c r="H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  <c r="Z486" s="182"/>
    </row>
    <row r="487" spans="1:26" ht="12.75" customHeight="1">
      <c r="A487" s="182"/>
      <c r="B487" s="182"/>
      <c r="C487" s="182"/>
      <c r="D487" s="182"/>
      <c r="E487" s="182"/>
      <c r="F487" s="182"/>
      <c r="G487" s="182"/>
      <c r="H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  <c r="Z487" s="182"/>
    </row>
    <row r="488" spans="1:26" ht="12.75" customHeight="1">
      <c r="A488" s="182"/>
      <c r="B488" s="182"/>
      <c r="C488" s="182"/>
      <c r="D488" s="182"/>
      <c r="E488" s="182"/>
      <c r="F488" s="182"/>
      <c r="G488" s="182"/>
      <c r="H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  <c r="Z488" s="182"/>
    </row>
    <row r="489" spans="1:26" ht="12.75" customHeight="1">
      <c r="A489" s="182"/>
      <c r="B489" s="182"/>
      <c r="C489" s="182"/>
      <c r="D489" s="182"/>
      <c r="E489" s="182"/>
      <c r="F489" s="182"/>
      <c r="G489" s="182"/>
      <c r="H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  <c r="Z489" s="182"/>
    </row>
    <row r="490" spans="1:26" ht="12.75" customHeight="1">
      <c r="A490" s="182"/>
      <c r="B490" s="182"/>
      <c r="C490" s="182"/>
      <c r="D490" s="182"/>
      <c r="E490" s="182"/>
      <c r="F490" s="182"/>
      <c r="G490" s="182"/>
      <c r="H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  <c r="Z490" s="182"/>
    </row>
    <row r="491" spans="1:26" ht="12.75" customHeight="1">
      <c r="A491" s="182"/>
      <c r="B491" s="182"/>
      <c r="C491" s="182"/>
      <c r="D491" s="182"/>
      <c r="E491" s="182"/>
      <c r="F491" s="182"/>
      <c r="G491" s="182"/>
      <c r="H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  <c r="Z491" s="182"/>
    </row>
    <row r="492" spans="1:26" ht="12.75" customHeight="1">
      <c r="A492" s="182"/>
      <c r="B492" s="182"/>
      <c r="C492" s="182"/>
      <c r="D492" s="182"/>
      <c r="E492" s="182"/>
      <c r="F492" s="182"/>
      <c r="G492" s="182"/>
      <c r="H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  <c r="Z492" s="182"/>
    </row>
    <row r="493" spans="1:26" ht="12.75" customHeight="1">
      <c r="A493" s="182"/>
      <c r="B493" s="182"/>
      <c r="C493" s="182"/>
      <c r="D493" s="182"/>
      <c r="E493" s="182"/>
      <c r="F493" s="182"/>
      <c r="G493" s="182"/>
      <c r="H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  <c r="Z493" s="182"/>
    </row>
    <row r="494" spans="1:26" ht="12.75" customHeight="1">
      <c r="A494" s="182"/>
      <c r="B494" s="182"/>
      <c r="C494" s="182"/>
      <c r="D494" s="182"/>
      <c r="E494" s="182"/>
      <c r="F494" s="182"/>
      <c r="G494" s="182"/>
      <c r="H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  <c r="Z494" s="182"/>
    </row>
    <row r="495" spans="1:26" ht="12.75" customHeight="1">
      <c r="A495" s="182"/>
      <c r="B495" s="182"/>
      <c r="C495" s="182"/>
      <c r="D495" s="182"/>
      <c r="E495" s="182"/>
      <c r="F495" s="182"/>
      <c r="G495" s="182"/>
      <c r="H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  <c r="Z495" s="182"/>
    </row>
    <row r="496" spans="1:26" ht="12.75" customHeight="1">
      <c r="A496" s="182"/>
      <c r="B496" s="182"/>
      <c r="C496" s="182"/>
      <c r="D496" s="182"/>
      <c r="E496" s="182"/>
      <c r="F496" s="182"/>
      <c r="G496" s="182"/>
      <c r="H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  <c r="Z496" s="182"/>
    </row>
    <row r="497" spans="1:26" ht="12.75" customHeight="1">
      <c r="A497" s="182"/>
      <c r="B497" s="182"/>
      <c r="C497" s="182"/>
      <c r="D497" s="182"/>
      <c r="E497" s="182"/>
      <c r="F497" s="182"/>
      <c r="G497" s="182"/>
      <c r="H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  <c r="Z497" s="182"/>
    </row>
    <row r="498" spans="1:26" ht="12.75" customHeight="1">
      <c r="A498" s="182"/>
      <c r="B498" s="182"/>
      <c r="C498" s="182"/>
      <c r="D498" s="182"/>
      <c r="E498" s="182"/>
      <c r="F498" s="182"/>
      <c r="G498" s="182"/>
      <c r="H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  <c r="Z498" s="182"/>
    </row>
    <row r="499" spans="1:26" ht="12.75" customHeight="1">
      <c r="A499" s="182"/>
      <c r="B499" s="182"/>
      <c r="C499" s="182"/>
      <c r="D499" s="182"/>
      <c r="E499" s="182"/>
      <c r="F499" s="182"/>
      <c r="G499" s="182"/>
      <c r="H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  <c r="Z499" s="182"/>
    </row>
    <row r="500" spans="1:26" ht="12.75" customHeight="1">
      <c r="A500" s="182"/>
      <c r="B500" s="182"/>
      <c r="C500" s="182"/>
      <c r="D500" s="182"/>
      <c r="E500" s="182"/>
      <c r="F500" s="182"/>
      <c r="G500" s="182"/>
      <c r="H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  <c r="Z500" s="182"/>
    </row>
    <row r="501" spans="1:26" ht="12.75" customHeight="1">
      <c r="A501" s="182"/>
      <c r="B501" s="182"/>
      <c r="C501" s="182"/>
      <c r="D501" s="182"/>
      <c r="E501" s="182"/>
      <c r="F501" s="182"/>
      <c r="G501" s="182"/>
      <c r="H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  <c r="Z501" s="182"/>
    </row>
    <row r="502" spans="1:26" ht="12.75" customHeight="1">
      <c r="A502" s="182"/>
      <c r="B502" s="182"/>
      <c r="C502" s="182"/>
      <c r="D502" s="182"/>
      <c r="E502" s="182"/>
      <c r="F502" s="182"/>
      <c r="G502" s="182"/>
      <c r="H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  <c r="Z502" s="182"/>
    </row>
    <row r="503" spans="1:26" ht="12.75" customHeight="1">
      <c r="A503" s="182"/>
      <c r="B503" s="182"/>
      <c r="C503" s="182"/>
      <c r="D503" s="182"/>
      <c r="E503" s="182"/>
      <c r="F503" s="182"/>
      <c r="G503" s="182"/>
      <c r="H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  <c r="Z503" s="182"/>
    </row>
    <row r="504" spans="1:26" ht="12.75" customHeight="1">
      <c r="A504" s="182"/>
      <c r="B504" s="182"/>
      <c r="C504" s="182"/>
      <c r="D504" s="182"/>
      <c r="E504" s="182"/>
      <c r="F504" s="182"/>
      <c r="G504" s="182"/>
      <c r="H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  <c r="Z504" s="182"/>
    </row>
    <row r="505" spans="1:26" ht="12.75" customHeight="1">
      <c r="A505" s="182"/>
      <c r="B505" s="182"/>
      <c r="C505" s="182"/>
      <c r="D505" s="182"/>
      <c r="E505" s="182"/>
      <c r="F505" s="182"/>
      <c r="G505" s="182"/>
      <c r="H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  <c r="Z505" s="182"/>
    </row>
    <row r="506" spans="1:26" ht="12.75" customHeight="1">
      <c r="A506" s="182"/>
      <c r="B506" s="182"/>
      <c r="C506" s="182"/>
      <c r="D506" s="182"/>
      <c r="E506" s="182"/>
      <c r="F506" s="182"/>
      <c r="G506" s="182"/>
      <c r="H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  <c r="Z506" s="182"/>
    </row>
    <row r="507" spans="1:26" ht="12.75" customHeight="1">
      <c r="A507" s="182"/>
      <c r="B507" s="182"/>
      <c r="C507" s="182"/>
      <c r="D507" s="182"/>
      <c r="E507" s="182"/>
      <c r="F507" s="182"/>
      <c r="G507" s="182"/>
      <c r="H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  <c r="Z507" s="182"/>
    </row>
    <row r="508" spans="1:26" ht="12.75" customHeight="1">
      <c r="A508" s="182"/>
      <c r="B508" s="182"/>
      <c r="C508" s="182"/>
      <c r="D508" s="182"/>
      <c r="E508" s="182"/>
      <c r="F508" s="182"/>
      <c r="G508" s="182"/>
      <c r="H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  <c r="Z508" s="182"/>
    </row>
    <row r="509" spans="1:26" ht="12.75" customHeight="1">
      <c r="A509" s="182"/>
      <c r="B509" s="182"/>
      <c r="C509" s="182"/>
      <c r="D509" s="182"/>
      <c r="E509" s="182"/>
      <c r="F509" s="182"/>
      <c r="G509" s="182"/>
      <c r="H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  <c r="Z509" s="182"/>
    </row>
    <row r="510" spans="1:26" ht="12.75" customHeight="1">
      <c r="A510" s="182"/>
      <c r="B510" s="182"/>
      <c r="C510" s="182"/>
      <c r="D510" s="182"/>
      <c r="E510" s="182"/>
      <c r="F510" s="182"/>
      <c r="G510" s="182"/>
      <c r="H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  <c r="Z510" s="182"/>
    </row>
    <row r="511" spans="1:26" ht="12.75" customHeight="1">
      <c r="A511" s="182"/>
      <c r="B511" s="182"/>
      <c r="C511" s="182"/>
      <c r="D511" s="182"/>
      <c r="E511" s="182"/>
      <c r="F511" s="182"/>
      <c r="G511" s="182"/>
      <c r="H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  <c r="Z511" s="182"/>
    </row>
    <row r="512" spans="1:26" ht="12.75" customHeight="1">
      <c r="A512" s="182"/>
      <c r="B512" s="182"/>
      <c r="C512" s="182"/>
      <c r="D512" s="182"/>
      <c r="E512" s="182"/>
      <c r="F512" s="182"/>
      <c r="G512" s="182"/>
      <c r="H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  <c r="Z512" s="182"/>
    </row>
    <row r="513" spans="1:26" ht="12.75" customHeight="1">
      <c r="A513" s="182"/>
      <c r="B513" s="182"/>
      <c r="C513" s="182"/>
      <c r="D513" s="182"/>
      <c r="E513" s="182"/>
      <c r="F513" s="182"/>
      <c r="G513" s="182"/>
      <c r="H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  <c r="Z513" s="182"/>
    </row>
    <row r="514" spans="1:26" ht="12.75" customHeight="1">
      <c r="A514" s="182"/>
      <c r="B514" s="182"/>
      <c r="C514" s="182"/>
      <c r="D514" s="182"/>
      <c r="E514" s="182"/>
      <c r="F514" s="182"/>
      <c r="G514" s="182"/>
      <c r="H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  <c r="Z514" s="182"/>
    </row>
    <row r="515" spans="1:26" ht="12.75" customHeight="1">
      <c r="A515" s="182"/>
      <c r="B515" s="182"/>
      <c r="C515" s="182"/>
      <c r="D515" s="182"/>
      <c r="E515" s="182"/>
      <c r="F515" s="182"/>
      <c r="G515" s="182"/>
      <c r="H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  <c r="Z515" s="182"/>
    </row>
    <row r="516" spans="1:26" ht="12.75" customHeight="1">
      <c r="A516" s="182"/>
      <c r="B516" s="182"/>
      <c r="C516" s="182"/>
      <c r="D516" s="182"/>
      <c r="E516" s="182"/>
      <c r="F516" s="182"/>
      <c r="G516" s="182"/>
      <c r="H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  <c r="Z516" s="182"/>
    </row>
    <row r="517" spans="1:26" ht="12.75" customHeight="1">
      <c r="A517" s="182"/>
      <c r="B517" s="182"/>
      <c r="C517" s="182"/>
      <c r="D517" s="182"/>
      <c r="E517" s="182"/>
      <c r="F517" s="182"/>
      <c r="G517" s="182"/>
      <c r="H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  <c r="Z517" s="182"/>
    </row>
    <row r="518" spans="1:26" ht="12.75" customHeight="1">
      <c r="A518" s="182"/>
      <c r="B518" s="182"/>
      <c r="C518" s="182"/>
      <c r="D518" s="182"/>
      <c r="E518" s="182"/>
      <c r="F518" s="182"/>
      <c r="G518" s="182"/>
      <c r="H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  <c r="Z518" s="182"/>
    </row>
    <row r="519" spans="1:26" ht="12.75" customHeight="1">
      <c r="A519" s="182"/>
      <c r="B519" s="182"/>
      <c r="C519" s="182"/>
      <c r="D519" s="182"/>
      <c r="E519" s="182"/>
      <c r="F519" s="182"/>
      <c r="G519" s="182"/>
      <c r="H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  <c r="Z519" s="182"/>
    </row>
    <row r="520" spans="1:26" ht="12.75" customHeight="1">
      <c r="A520" s="182"/>
      <c r="B520" s="182"/>
      <c r="C520" s="182"/>
      <c r="D520" s="182"/>
      <c r="E520" s="182"/>
      <c r="F520" s="182"/>
      <c r="G520" s="182"/>
      <c r="H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  <c r="Z520" s="182"/>
    </row>
    <row r="521" spans="1:26" ht="12.75" customHeight="1">
      <c r="A521" s="182"/>
      <c r="B521" s="182"/>
      <c r="C521" s="182"/>
      <c r="D521" s="182"/>
      <c r="E521" s="182"/>
      <c r="F521" s="182"/>
      <c r="G521" s="182"/>
      <c r="H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  <c r="Z521" s="182"/>
    </row>
    <row r="522" spans="1:26" ht="12.75" customHeight="1">
      <c r="A522" s="182"/>
      <c r="B522" s="182"/>
      <c r="C522" s="182"/>
      <c r="D522" s="182"/>
      <c r="E522" s="182"/>
      <c r="F522" s="182"/>
      <c r="G522" s="182"/>
      <c r="H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  <c r="Z522" s="182"/>
    </row>
    <row r="523" spans="1:26" ht="12.75" customHeight="1">
      <c r="A523" s="182"/>
      <c r="B523" s="182"/>
      <c r="C523" s="182"/>
      <c r="D523" s="182"/>
      <c r="E523" s="182"/>
      <c r="F523" s="182"/>
      <c r="G523" s="182"/>
      <c r="H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  <c r="Z523" s="182"/>
    </row>
    <row r="524" spans="1:26" ht="12.75" customHeight="1">
      <c r="A524" s="182"/>
      <c r="B524" s="182"/>
      <c r="C524" s="182"/>
      <c r="D524" s="182"/>
      <c r="E524" s="182"/>
      <c r="F524" s="182"/>
      <c r="G524" s="182"/>
      <c r="H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  <c r="Z524" s="182"/>
    </row>
    <row r="525" spans="1:26" ht="12.75" customHeight="1">
      <c r="A525" s="182"/>
      <c r="B525" s="182"/>
      <c r="C525" s="182"/>
      <c r="D525" s="182"/>
      <c r="E525" s="182"/>
      <c r="F525" s="182"/>
      <c r="G525" s="182"/>
      <c r="H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  <c r="Z525" s="182"/>
    </row>
    <row r="526" spans="1:26" ht="12.75" customHeight="1">
      <c r="A526" s="182"/>
      <c r="B526" s="182"/>
      <c r="C526" s="182"/>
      <c r="D526" s="182"/>
      <c r="E526" s="182"/>
      <c r="F526" s="182"/>
      <c r="G526" s="182"/>
      <c r="H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  <c r="Z526" s="182"/>
    </row>
    <row r="527" spans="1:26" ht="12.75" customHeight="1">
      <c r="A527" s="182"/>
      <c r="B527" s="182"/>
      <c r="C527" s="182"/>
      <c r="D527" s="182"/>
      <c r="E527" s="182"/>
      <c r="F527" s="182"/>
      <c r="G527" s="182"/>
      <c r="H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  <c r="Z527" s="182"/>
    </row>
    <row r="528" spans="1:26" ht="12.75" customHeight="1">
      <c r="A528" s="182"/>
      <c r="B528" s="182"/>
      <c r="C528" s="182"/>
      <c r="D528" s="182"/>
      <c r="E528" s="182"/>
      <c r="F528" s="182"/>
      <c r="G528" s="182"/>
      <c r="H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  <c r="Z528" s="182"/>
    </row>
    <row r="529" spans="1:26" ht="12.75" customHeight="1">
      <c r="A529" s="182"/>
      <c r="B529" s="182"/>
      <c r="C529" s="182"/>
      <c r="D529" s="182"/>
      <c r="E529" s="182"/>
      <c r="F529" s="182"/>
      <c r="G529" s="182"/>
      <c r="H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  <c r="Z529" s="182"/>
    </row>
    <row r="530" spans="1:26" ht="12.75" customHeight="1">
      <c r="A530" s="182"/>
      <c r="B530" s="182"/>
      <c r="C530" s="182"/>
      <c r="D530" s="182"/>
      <c r="E530" s="182"/>
      <c r="F530" s="182"/>
      <c r="G530" s="182"/>
      <c r="H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  <c r="Z530" s="182"/>
    </row>
    <row r="531" spans="1:26" ht="12.75" customHeight="1">
      <c r="A531" s="182"/>
      <c r="B531" s="182"/>
      <c r="C531" s="182"/>
      <c r="D531" s="182"/>
      <c r="E531" s="182"/>
      <c r="F531" s="182"/>
      <c r="G531" s="182"/>
      <c r="H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  <c r="Z531" s="182"/>
    </row>
    <row r="532" spans="1:26" ht="12.75" customHeight="1">
      <c r="A532" s="182"/>
      <c r="B532" s="182"/>
      <c r="C532" s="182"/>
      <c r="D532" s="182"/>
      <c r="E532" s="182"/>
      <c r="F532" s="182"/>
      <c r="G532" s="182"/>
      <c r="H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  <c r="Z532" s="182"/>
    </row>
    <row r="533" spans="1:26" ht="12.75" customHeight="1">
      <c r="A533" s="182"/>
      <c r="B533" s="182"/>
      <c r="C533" s="182"/>
      <c r="D533" s="182"/>
      <c r="E533" s="182"/>
      <c r="F533" s="182"/>
      <c r="G533" s="182"/>
      <c r="H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  <c r="Z533" s="182"/>
    </row>
    <row r="534" spans="1:26" ht="12.75" customHeight="1">
      <c r="A534" s="182"/>
      <c r="B534" s="182"/>
      <c r="C534" s="182"/>
      <c r="D534" s="182"/>
      <c r="E534" s="182"/>
      <c r="F534" s="182"/>
      <c r="G534" s="182"/>
      <c r="H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  <c r="Z534" s="182"/>
    </row>
    <row r="535" spans="1:26" ht="12.75" customHeight="1">
      <c r="A535" s="182"/>
      <c r="B535" s="182"/>
      <c r="C535" s="182"/>
      <c r="D535" s="182"/>
      <c r="E535" s="182"/>
      <c r="F535" s="182"/>
      <c r="G535" s="182"/>
      <c r="H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  <c r="Z535" s="182"/>
    </row>
    <row r="536" spans="1:26" ht="12.75" customHeight="1">
      <c r="A536" s="182"/>
      <c r="B536" s="182"/>
      <c r="C536" s="182"/>
      <c r="D536" s="182"/>
      <c r="E536" s="182"/>
      <c r="F536" s="182"/>
      <c r="G536" s="182"/>
      <c r="H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  <c r="Z536" s="182"/>
    </row>
    <row r="537" spans="1:26" ht="12.75" customHeight="1">
      <c r="A537" s="182"/>
      <c r="B537" s="182"/>
      <c r="C537" s="182"/>
      <c r="D537" s="182"/>
      <c r="E537" s="182"/>
      <c r="F537" s="182"/>
      <c r="G537" s="182"/>
      <c r="H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  <c r="Z537" s="182"/>
    </row>
    <row r="538" spans="1:26" ht="12.75" customHeight="1">
      <c r="A538" s="182"/>
      <c r="B538" s="182"/>
      <c r="C538" s="182"/>
      <c r="D538" s="182"/>
      <c r="E538" s="182"/>
      <c r="F538" s="182"/>
      <c r="G538" s="182"/>
      <c r="H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  <c r="Z538" s="182"/>
    </row>
    <row r="539" spans="1:26" ht="12.75" customHeight="1">
      <c r="A539" s="182"/>
      <c r="B539" s="182"/>
      <c r="C539" s="182"/>
      <c r="D539" s="182"/>
      <c r="E539" s="182"/>
      <c r="F539" s="182"/>
      <c r="G539" s="182"/>
      <c r="H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  <c r="Z539" s="182"/>
    </row>
    <row r="540" spans="1:26" ht="12.75" customHeight="1">
      <c r="A540" s="182"/>
      <c r="B540" s="182"/>
      <c r="C540" s="182"/>
      <c r="D540" s="182"/>
      <c r="E540" s="182"/>
      <c r="F540" s="182"/>
      <c r="G540" s="182"/>
      <c r="H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  <c r="Z540" s="182"/>
    </row>
    <row r="541" spans="1:26" ht="12.75" customHeight="1">
      <c r="A541" s="182"/>
      <c r="B541" s="182"/>
      <c r="C541" s="182"/>
      <c r="D541" s="182"/>
      <c r="E541" s="182"/>
      <c r="F541" s="182"/>
      <c r="G541" s="182"/>
      <c r="H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  <c r="Z541" s="182"/>
    </row>
    <row r="542" spans="1:26" ht="12.75" customHeight="1">
      <c r="A542" s="182"/>
      <c r="B542" s="182"/>
      <c r="C542" s="182"/>
      <c r="D542" s="182"/>
      <c r="E542" s="182"/>
      <c r="F542" s="182"/>
      <c r="G542" s="182"/>
      <c r="H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  <c r="Z542" s="182"/>
    </row>
    <row r="543" spans="1:26" ht="12.75" customHeight="1">
      <c r="A543" s="182"/>
      <c r="B543" s="182"/>
      <c r="C543" s="182"/>
      <c r="D543" s="182"/>
      <c r="E543" s="182"/>
      <c r="F543" s="182"/>
      <c r="G543" s="182"/>
      <c r="H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  <c r="Z543" s="182"/>
    </row>
    <row r="544" spans="1:26" ht="12.75" customHeight="1">
      <c r="A544" s="182"/>
      <c r="B544" s="182"/>
      <c r="C544" s="182"/>
      <c r="D544" s="182"/>
      <c r="E544" s="182"/>
      <c r="F544" s="182"/>
      <c r="G544" s="182"/>
      <c r="H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  <c r="Z544" s="182"/>
    </row>
    <row r="545" spans="1:26" ht="12.75" customHeight="1">
      <c r="A545" s="182"/>
      <c r="B545" s="182"/>
      <c r="C545" s="182"/>
      <c r="D545" s="182"/>
      <c r="E545" s="182"/>
      <c r="F545" s="182"/>
      <c r="G545" s="182"/>
      <c r="H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  <c r="Z545" s="182"/>
    </row>
    <row r="546" spans="1:26" ht="12.75" customHeight="1">
      <c r="A546" s="182"/>
      <c r="B546" s="182"/>
      <c r="C546" s="182"/>
      <c r="D546" s="182"/>
      <c r="E546" s="182"/>
      <c r="F546" s="182"/>
      <c r="G546" s="182"/>
      <c r="H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  <c r="Z546" s="182"/>
    </row>
    <row r="547" spans="1:26" ht="12.75" customHeight="1">
      <c r="A547" s="182"/>
      <c r="B547" s="182"/>
      <c r="C547" s="182"/>
      <c r="D547" s="182"/>
      <c r="E547" s="182"/>
      <c r="F547" s="182"/>
      <c r="G547" s="182"/>
      <c r="H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  <c r="Z547" s="182"/>
    </row>
    <row r="548" spans="1:26" ht="12.75" customHeight="1">
      <c r="A548" s="182"/>
      <c r="B548" s="182"/>
      <c r="C548" s="182"/>
      <c r="D548" s="182"/>
      <c r="E548" s="182"/>
      <c r="F548" s="182"/>
      <c r="G548" s="182"/>
      <c r="H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  <c r="Z548" s="182"/>
    </row>
    <row r="549" spans="1:26" ht="12.75" customHeight="1">
      <c r="A549" s="182"/>
      <c r="B549" s="182"/>
      <c r="C549" s="182"/>
      <c r="D549" s="182"/>
      <c r="E549" s="182"/>
      <c r="F549" s="182"/>
      <c r="G549" s="182"/>
      <c r="H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  <c r="Z549" s="182"/>
    </row>
    <row r="550" spans="1:26" ht="12.75" customHeight="1">
      <c r="A550" s="182"/>
      <c r="B550" s="182"/>
      <c r="C550" s="182"/>
      <c r="D550" s="182"/>
      <c r="E550" s="182"/>
      <c r="F550" s="182"/>
      <c r="G550" s="182"/>
      <c r="H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  <c r="Z550" s="182"/>
    </row>
    <row r="551" spans="1:26" ht="12.75" customHeight="1">
      <c r="A551" s="182"/>
      <c r="B551" s="182"/>
      <c r="C551" s="182"/>
      <c r="D551" s="182"/>
      <c r="E551" s="182"/>
      <c r="F551" s="182"/>
      <c r="G551" s="182"/>
      <c r="H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  <c r="Z551" s="182"/>
    </row>
    <row r="552" spans="1:26" ht="12.75" customHeight="1">
      <c r="A552" s="182"/>
      <c r="B552" s="182"/>
      <c r="C552" s="182"/>
      <c r="D552" s="182"/>
      <c r="E552" s="182"/>
      <c r="F552" s="182"/>
      <c r="G552" s="182"/>
      <c r="H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  <c r="Z552" s="182"/>
    </row>
    <row r="553" spans="1:26" ht="12.75" customHeight="1">
      <c r="A553" s="182"/>
      <c r="B553" s="182"/>
      <c r="C553" s="182"/>
      <c r="D553" s="182"/>
      <c r="E553" s="182"/>
      <c r="F553" s="182"/>
      <c r="G553" s="182"/>
      <c r="H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  <c r="Z553" s="182"/>
    </row>
    <row r="554" spans="1:26" ht="12.75" customHeight="1">
      <c r="A554" s="182"/>
      <c r="B554" s="182"/>
      <c r="C554" s="182"/>
      <c r="D554" s="182"/>
      <c r="E554" s="182"/>
      <c r="F554" s="182"/>
      <c r="G554" s="182"/>
      <c r="H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  <c r="Z554" s="182"/>
    </row>
    <row r="555" spans="1:26" ht="12.75" customHeight="1">
      <c r="A555" s="182"/>
      <c r="B555" s="182"/>
      <c r="C555" s="182"/>
      <c r="D555" s="182"/>
      <c r="E555" s="182"/>
      <c r="F555" s="182"/>
      <c r="G555" s="182"/>
      <c r="H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  <c r="Z555" s="182"/>
    </row>
    <row r="556" spans="1:26" ht="12.75" customHeight="1">
      <c r="A556" s="182"/>
      <c r="B556" s="182"/>
      <c r="C556" s="182"/>
      <c r="D556" s="182"/>
      <c r="E556" s="182"/>
      <c r="F556" s="182"/>
      <c r="G556" s="182"/>
      <c r="H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  <c r="Z556" s="182"/>
    </row>
    <row r="557" spans="1:26" ht="12.75" customHeight="1">
      <c r="A557" s="182"/>
      <c r="B557" s="182"/>
      <c r="C557" s="182"/>
      <c r="D557" s="182"/>
      <c r="E557" s="182"/>
      <c r="F557" s="182"/>
      <c r="G557" s="182"/>
      <c r="H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  <c r="Z557" s="182"/>
    </row>
    <row r="558" spans="1:26" ht="12.75" customHeight="1">
      <c r="A558" s="182"/>
      <c r="B558" s="182"/>
      <c r="C558" s="182"/>
      <c r="D558" s="182"/>
      <c r="E558" s="182"/>
      <c r="F558" s="182"/>
      <c r="G558" s="182"/>
      <c r="H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  <c r="Z558" s="182"/>
    </row>
    <row r="559" spans="1:26" ht="12.75" customHeight="1">
      <c r="A559" s="182"/>
      <c r="B559" s="182"/>
      <c r="C559" s="182"/>
      <c r="D559" s="182"/>
      <c r="E559" s="182"/>
      <c r="F559" s="182"/>
      <c r="G559" s="182"/>
      <c r="H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  <c r="Z559" s="182"/>
    </row>
    <row r="560" spans="1:26" ht="12.75" customHeight="1">
      <c r="A560" s="182"/>
      <c r="B560" s="182"/>
      <c r="C560" s="182"/>
      <c r="D560" s="182"/>
      <c r="E560" s="182"/>
      <c r="F560" s="182"/>
      <c r="G560" s="182"/>
      <c r="H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  <c r="Z560" s="182"/>
    </row>
    <row r="561" spans="1:26" ht="12.75" customHeight="1">
      <c r="A561" s="182"/>
      <c r="B561" s="182"/>
      <c r="C561" s="182"/>
      <c r="D561" s="182"/>
      <c r="E561" s="182"/>
      <c r="F561" s="182"/>
      <c r="G561" s="182"/>
      <c r="H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  <c r="Z561" s="182"/>
    </row>
    <row r="562" spans="1:26" ht="12.75" customHeight="1">
      <c r="A562" s="182"/>
      <c r="B562" s="182"/>
      <c r="C562" s="182"/>
      <c r="D562" s="182"/>
      <c r="E562" s="182"/>
      <c r="F562" s="182"/>
      <c r="G562" s="182"/>
      <c r="H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  <c r="Z562" s="182"/>
    </row>
    <row r="563" spans="1:26" ht="12.75" customHeight="1">
      <c r="A563" s="182"/>
      <c r="B563" s="182"/>
      <c r="C563" s="182"/>
      <c r="D563" s="182"/>
      <c r="E563" s="182"/>
      <c r="F563" s="182"/>
      <c r="G563" s="182"/>
      <c r="H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  <c r="Z563" s="182"/>
    </row>
    <row r="564" spans="1:26" ht="12.75" customHeight="1">
      <c r="A564" s="182"/>
      <c r="B564" s="182"/>
      <c r="C564" s="182"/>
      <c r="D564" s="182"/>
      <c r="E564" s="182"/>
      <c r="F564" s="182"/>
      <c r="G564" s="182"/>
      <c r="H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  <c r="Z564" s="182"/>
    </row>
    <row r="565" spans="1:26" ht="12.75" customHeight="1">
      <c r="A565" s="182"/>
      <c r="B565" s="182"/>
      <c r="C565" s="182"/>
      <c r="D565" s="182"/>
      <c r="E565" s="182"/>
      <c r="F565" s="182"/>
      <c r="G565" s="182"/>
      <c r="H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  <c r="Z565" s="182"/>
    </row>
    <row r="566" spans="1:26" ht="12.75" customHeight="1">
      <c r="A566" s="182"/>
      <c r="B566" s="182"/>
      <c r="C566" s="182"/>
      <c r="D566" s="182"/>
      <c r="E566" s="182"/>
      <c r="F566" s="182"/>
      <c r="G566" s="182"/>
      <c r="H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  <c r="Z566" s="182"/>
    </row>
    <row r="567" spans="1:26" ht="12.75" customHeight="1">
      <c r="A567" s="182"/>
      <c r="B567" s="182"/>
      <c r="C567" s="182"/>
      <c r="D567" s="182"/>
      <c r="E567" s="182"/>
      <c r="F567" s="182"/>
      <c r="G567" s="182"/>
      <c r="H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  <c r="Z567" s="182"/>
    </row>
    <row r="568" spans="1:26" ht="12.75" customHeight="1">
      <c r="A568" s="182"/>
      <c r="B568" s="182"/>
      <c r="C568" s="182"/>
      <c r="D568" s="182"/>
      <c r="E568" s="182"/>
      <c r="F568" s="182"/>
      <c r="G568" s="182"/>
      <c r="H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  <c r="Z568" s="182"/>
    </row>
    <row r="569" spans="1:26" ht="12.75" customHeight="1">
      <c r="A569" s="182"/>
      <c r="B569" s="182"/>
      <c r="C569" s="182"/>
      <c r="D569" s="182"/>
      <c r="E569" s="182"/>
      <c r="F569" s="182"/>
      <c r="G569" s="182"/>
      <c r="H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  <c r="Z569" s="182"/>
    </row>
    <row r="570" spans="1:26" ht="12.75" customHeight="1">
      <c r="A570" s="182"/>
      <c r="B570" s="182"/>
      <c r="C570" s="182"/>
      <c r="D570" s="182"/>
      <c r="E570" s="182"/>
      <c r="F570" s="182"/>
      <c r="G570" s="182"/>
      <c r="H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  <c r="Z570" s="182"/>
    </row>
    <row r="571" spans="1:26" ht="12.75" customHeight="1">
      <c r="A571" s="182"/>
      <c r="B571" s="182"/>
      <c r="C571" s="182"/>
      <c r="D571" s="182"/>
      <c r="E571" s="182"/>
      <c r="F571" s="182"/>
      <c r="G571" s="182"/>
      <c r="H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  <c r="Z571" s="182"/>
    </row>
    <row r="572" spans="1:26" ht="12.75" customHeight="1">
      <c r="A572" s="182"/>
      <c r="B572" s="182"/>
      <c r="C572" s="182"/>
      <c r="D572" s="182"/>
      <c r="E572" s="182"/>
      <c r="F572" s="182"/>
      <c r="G572" s="182"/>
      <c r="H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  <c r="Z572" s="182"/>
    </row>
    <row r="573" spans="1:26" ht="12.75" customHeight="1">
      <c r="A573" s="182"/>
      <c r="B573" s="182"/>
      <c r="C573" s="182"/>
      <c r="D573" s="182"/>
      <c r="E573" s="182"/>
      <c r="F573" s="182"/>
      <c r="G573" s="182"/>
      <c r="H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  <c r="Z573" s="182"/>
    </row>
    <row r="574" spans="1:26" ht="12.75" customHeight="1">
      <c r="A574" s="182"/>
      <c r="B574" s="182"/>
      <c r="C574" s="182"/>
      <c r="D574" s="182"/>
      <c r="E574" s="182"/>
      <c r="F574" s="182"/>
      <c r="G574" s="182"/>
      <c r="H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  <c r="Z574" s="182"/>
    </row>
    <row r="575" spans="1:26" ht="12.75" customHeight="1">
      <c r="A575" s="182"/>
      <c r="B575" s="182"/>
      <c r="C575" s="182"/>
      <c r="D575" s="182"/>
      <c r="E575" s="182"/>
      <c r="F575" s="182"/>
      <c r="G575" s="182"/>
      <c r="H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  <c r="Z575" s="182"/>
    </row>
    <row r="576" spans="1:26" ht="12.75" customHeight="1">
      <c r="A576" s="182"/>
      <c r="B576" s="182"/>
      <c r="C576" s="182"/>
      <c r="D576" s="182"/>
      <c r="E576" s="182"/>
      <c r="F576" s="182"/>
      <c r="G576" s="182"/>
      <c r="H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  <c r="Z576" s="182"/>
    </row>
    <row r="577" spans="1:26" ht="12.75" customHeight="1">
      <c r="A577" s="182"/>
      <c r="B577" s="182"/>
      <c r="C577" s="182"/>
      <c r="D577" s="182"/>
      <c r="E577" s="182"/>
      <c r="F577" s="182"/>
      <c r="G577" s="182"/>
      <c r="H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  <c r="Z577" s="182"/>
    </row>
    <row r="578" spans="1:26" ht="12.75" customHeight="1">
      <c r="A578" s="182"/>
      <c r="B578" s="182"/>
      <c r="C578" s="182"/>
      <c r="D578" s="182"/>
      <c r="E578" s="182"/>
      <c r="F578" s="182"/>
      <c r="G578" s="182"/>
      <c r="H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  <c r="Z578" s="182"/>
    </row>
    <row r="579" spans="1:26" ht="12.75" customHeight="1">
      <c r="A579" s="182"/>
      <c r="B579" s="182"/>
      <c r="C579" s="182"/>
      <c r="D579" s="182"/>
      <c r="E579" s="182"/>
      <c r="F579" s="182"/>
      <c r="G579" s="182"/>
      <c r="H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  <c r="Z579" s="182"/>
    </row>
    <row r="580" spans="1:26" ht="12.75" customHeight="1">
      <c r="A580" s="182"/>
      <c r="B580" s="182"/>
      <c r="C580" s="182"/>
      <c r="D580" s="182"/>
      <c r="E580" s="182"/>
      <c r="F580" s="182"/>
      <c r="G580" s="182"/>
      <c r="H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  <c r="Z580" s="182"/>
    </row>
    <row r="581" spans="1:26" ht="12.75" customHeight="1">
      <c r="A581" s="182"/>
      <c r="B581" s="182"/>
      <c r="C581" s="182"/>
      <c r="D581" s="182"/>
      <c r="E581" s="182"/>
      <c r="F581" s="182"/>
      <c r="G581" s="182"/>
      <c r="H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  <c r="Z581" s="182"/>
    </row>
    <row r="582" spans="1:26" ht="12.75" customHeight="1">
      <c r="A582" s="182"/>
      <c r="B582" s="182"/>
      <c r="C582" s="182"/>
      <c r="D582" s="182"/>
      <c r="E582" s="182"/>
      <c r="F582" s="182"/>
      <c r="G582" s="182"/>
      <c r="H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  <c r="Z582" s="182"/>
    </row>
    <row r="583" spans="1:26" ht="12.75" customHeight="1">
      <c r="A583" s="182"/>
      <c r="B583" s="182"/>
      <c r="C583" s="182"/>
      <c r="D583" s="182"/>
      <c r="E583" s="182"/>
      <c r="F583" s="182"/>
      <c r="G583" s="182"/>
      <c r="H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  <c r="Z583" s="182"/>
    </row>
    <row r="584" spans="1:26" ht="12.75" customHeight="1">
      <c r="A584" s="182"/>
      <c r="B584" s="182"/>
      <c r="C584" s="182"/>
      <c r="D584" s="182"/>
      <c r="E584" s="182"/>
      <c r="F584" s="182"/>
      <c r="G584" s="182"/>
      <c r="H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  <c r="Z584" s="182"/>
    </row>
    <row r="585" spans="1:26" ht="12.75" customHeight="1">
      <c r="A585" s="182"/>
      <c r="B585" s="182"/>
      <c r="C585" s="182"/>
      <c r="D585" s="182"/>
      <c r="E585" s="182"/>
      <c r="F585" s="182"/>
      <c r="G585" s="182"/>
      <c r="H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  <c r="Z585" s="182"/>
    </row>
    <row r="586" spans="1:26" ht="12.75" customHeight="1">
      <c r="A586" s="182"/>
      <c r="B586" s="182"/>
      <c r="C586" s="182"/>
      <c r="D586" s="182"/>
      <c r="E586" s="182"/>
      <c r="F586" s="182"/>
      <c r="G586" s="182"/>
      <c r="H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  <c r="Z586" s="182"/>
    </row>
    <row r="587" spans="1:26" ht="12.75" customHeight="1">
      <c r="A587" s="182"/>
      <c r="B587" s="182"/>
      <c r="C587" s="182"/>
      <c r="D587" s="182"/>
      <c r="E587" s="182"/>
      <c r="F587" s="182"/>
      <c r="G587" s="182"/>
      <c r="H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  <c r="Z587" s="182"/>
    </row>
    <row r="588" spans="1:26" ht="12.75" customHeight="1">
      <c r="A588" s="182"/>
      <c r="B588" s="182"/>
      <c r="C588" s="182"/>
      <c r="D588" s="182"/>
      <c r="E588" s="182"/>
      <c r="F588" s="182"/>
      <c r="G588" s="182"/>
      <c r="H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  <c r="Z588" s="182"/>
    </row>
    <row r="589" spans="1:26" ht="12.75" customHeight="1">
      <c r="A589" s="182"/>
      <c r="B589" s="182"/>
      <c r="C589" s="182"/>
      <c r="D589" s="182"/>
      <c r="E589" s="182"/>
      <c r="F589" s="182"/>
      <c r="G589" s="182"/>
      <c r="H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  <c r="Z589" s="182"/>
    </row>
    <row r="590" spans="1:26" ht="12.75" customHeight="1">
      <c r="A590" s="182"/>
      <c r="B590" s="182"/>
      <c r="C590" s="182"/>
      <c r="D590" s="182"/>
      <c r="E590" s="182"/>
      <c r="F590" s="182"/>
      <c r="G590" s="182"/>
      <c r="H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  <c r="Z590" s="182"/>
    </row>
    <row r="591" spans="1:26" ht="12.75" customHeight="1">
      <c r="A591" s="182"/>
      <c r="B591" s="182"/>
      <c r="C591" s="182"/>
      <c r="D591" s="182"/>
      <c r="E591" s="182"/>
      <c r="F591" s="182"/>
      <c r="G591" s="182"/>
      <c r="H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  <c r="Z591" s="182"/>
    </row>
    <row r="592" spans="1:26" ht="12.75" customHeight="1">
      <c r="A592" s="182"/>
      <c r="B592" s="182"/>
      <c r="C592" s="182"/>
      <c r="D592" s="182"/>
      <c r="E592" s="182"/>
      <c r="F592" s="182"/>
      <c r="G592" s="182"/>
      <c r="H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  <c r="Z592" s="182"/>
    </row>
    <row r="593" spans="1:26" ht="12.75" customHeight="1">
      <c r="A593" s="182"/>
      <c r="B593" s="182"/>
      <c r="C593" s="182"/>
      <c r="D593" s="182"/>
      <c r="E593" s="182"/>
      <c r="F593" s="182"/>
      <c r="G593" s="182"/>
      <c r="H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  <c r="Z593" s="182"/>
    </row>
    <row r="594" spans="1:26" ht="12.75" customHeight="1">
      <c r="A594" s="182"/>
      <c r="B594" s="182"/>
      <c r="C594" s="182"/>
      <c r="D594" s="182"/>
      <c r="E594" s="182"/>
      <c r="F594" s="182"/>
      <c r="G594" s="182"/>
      <c r="H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  <c r="Z594" s="182"/>
    </row>
    <row r="595" spans="1:26" ht="12.75" customHeight="1">
      <c r="A595" s="182"/>
      <c r="B595" s="182"/>
      <c r="C595" s="182"/>
      <c r="D595" s="182"/>
      <c r="E595" s="182"/>
      <c r="F595" s="182"/>
      <c r="G595" s="182"/>
      <c r="H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  <c r="Z595" s="182"/>
    </row>
    <row r="596" spans="1:26" ht="12.75" customHeight="1">
      <c r="A596" s="182"/>
      <c r="B596" s="182"/>
      <c r="C596" s="182"/>
      <c r="D596" s="182"/>
      <c r="E596" s="182"/>
      <c r="F596" s="182"/>
      <c r="G596" s="182"/>
      <c r="H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  <c r="Z596" s="182"/>
    </row>
    <row r="597" spans="1:26" ht="12.75" customHeight="1">
      <c r="A597" s="182"/>
      <c r="B597" s="182"/>
      <c r="C597" s="182"/>
      <c r="D597" s="182"/>
      <c r="E597" s="182"/>
      <c r="F597" s="182"/>
      <c r="G597" s="182"/>
      <c r="H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  <c r="Z597" s="182"/>
    </row>
    <row r="598" spans="1:26" ht="12.75" customHeight="1">
      <c r="A598" s="182"/>
      <c r="B598" s="182"/>
      <c r="C598" s="182"/>
      <c r="D598" s="182"/>
      <c r="E598" s="182"/>
      <c r="F598" s="182"/>
      <c r="G598" s="182"/>
      <c r="H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  <c r="Z598" s="182"/>
    </row>
    <row r="599" spans="1:26" ht="12.75" customHeight="1">
      <c r="A599" s="182"/>
      <c r="B599" s="182"/>
      <c r="C599" s="182"/>
      <c r="D599" s="182"/>
      <c r="E599" s="182"/>
      <c r="F599" s="182"/>
      <c r="G599" s="182"/>
      <c r="H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  <c r="Z599" s="182"/>
    </row>
    <row r="600" spans="1:26" ht="12.75" customHeight="1">
      <c r="A600" s="182"/>
      <c r="B600" s="182"/>
      <c r="C600" s="182"/>
      <c r="D600" s="182"/>
      <c r="E600" s="182"/>
      <c r="F600" s="182"/>
      <c r="G600" s="182"/>
      <c r="H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  <c r="Z600" s="182"/>
    </row>
    <row r="601" spans="1:26" ht="12.75" customHeight="1">
      <c r="A601" s="182"/>
      <c r="B601" s="182"/>
      <c r="C601" s="182"/>
      <c r="D601" s="182"/>
      <c r="E601" s="182"/>
      <c r="F601" s="182"/>
      <c r="G601" s="182"/>
      <c r="H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  <c r="Z601" s="182"/>
    </row>
    <row r="602" spans="1:26" ht="12.75" customHeight="1">
      <c r="A602" s="182"/>
      <c r="B602" s="182"/>
      <c r="C602" s="182"/>
      <c r="D602" s="182"/>
      <c r="E602" s="182"/>
      <c r="F602" s="182"/>
      <c r="G602" s="182"/>
      <c r="H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  <c r="Z602" s="182"/>
    </row>
    <row r="603" spans="1:26" ht="12.75" customHeight="1">
      <c r="A603" s="182"/>
      <c r="B603" s="182"/>
      <c r="C603" s="182"/>
      <c r="D603" s="182"/>
      <c r="E603" s="182"/>
      <c r="F603" s="182"/>
      <c r="G603" s="182"/>
      <c r="H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  <c r="Z603" s="182"/>
    </row>
    <row r="604" spans="1:26" ht="12.75" customHeight="1">
      <c r="A604" s="182"/>
      <c r="B604" s="182"/>
      <c r="C604" s="182"/>
      <c r="D604" s="182"/>
      <c r="E604" s="182"/>
      <c r="F604" s="182"/>
      <c r="G604" s="182"/>
      <c r="H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  <c r="Z604" s="182"/>
    </row>
    <row r="605" spans="1:26" ht="12.75" customHeight="1">
      <c r="A605" s="182"/>
      <c r="B605" s="182"/>
      <c r="C605" s="182"/>
      <c r="D605" s="182"/>
      <c r="E605" s="182"/>
      <c r="F605" s="182"/>
      <c r="G605" s="182"/>
      <c r="H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  <c r="Z605" s="182"/>
    </row>
    <row r="606" spans="1:26" ht="12.75" customHeight="1">
      <c r="A606" s="182"/>
      <c r="B606" s="182"/>
      <c r="C606" s="182"/>
      <c r="D606" s="182"/>
      <c r="E606" s="182"/>
      <c r="F606" s="182"/>
      <c r="G606" s="182"/>
      <c r="H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  <c r="Z606" s="182"/>
    </row>
    <row r="607" spans="1:26" ht="12.75" customHeight="1">
      <c r="A607" s="182"/>
      <c r="B607" s="182"/>
      <c r="C607" s="182"/>
      <c r="D607" s="182"/>
      <c r="E607" s="182"/>
      <c r="F607" s="182"/>
      <c r="G607" s="182"/>
      <c r="H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  <c r="Z607" s="182"/>
    </row>
    <row r="608" spans="1:26" ht="12.75" customHeight="1">
      <c r="A608" s="182"/>
      <c r="B608" s="182"/>
      <c r="C608" s="182"/>
      <c r="D608" s="182"/>
      <c r="E608" s="182"/>
      <c r="F608" s="182"/>
      <c r="G608" s="182"/>
      <c r="H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  <c r="Z608" s="182"/>
    </row>
    <row r="609" spans="1:26" ht="12.75" customHeight="1">
      <c r="A609" s="182"/>
      <c r="B609" s="182"/>
      <c r="C609" s="182"/>
      <c r="D609" s="182"/>
      <c r="E609" s="182"/>
      <c r="F609" s="182"/>
      <c r="G609" s="182"/>
      <c r="H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  <c r="Z609" s="182"/>
    </row>
    <row r="610" spans="1:26" ht="12.75" customHeight="1">
      <c r="A610" s="182"/>
      <c r="B610" s="182"/>
      <c r="C610" s="182"/>
      <c r="D610" s="182"/>
      <c r="E610" s="182"/>
      <c r="F610" s="182"/>
      <c r="G610" s="182"/>
      <c r="H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  <c r="Z610" s="182"/>
    </row>
    <row r="611" spans="1:26" ht="12.75" customHeight="1">
      <c r="A611" s="182"/>
      <c r="B611" s="182"/>
      <c r="C611" s="182"/>
      <c r="D611" s="182"/>
      <c r="E611" s="182"/>
      <c r="F611" s="182"/>
      <c r="G611" s="182"/>
      <c r="H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  <c r="Z611" s="182"/>
    </row>
    <row r="612" spans="1:26" ht="12.75" customHeight="1">
      <c r="A612" s="182"/>
      <c r="B612" s="182"/>
      <c r="C612" s="182"/>
      <c r="D612" s="182"/>
      <c r="E612" s="182"/>
      <c r="F612" s="182"/>
      <c r="G612" s="182"/>
      <c r="H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  <c r="Z612" s="182"/>
    </row>
    <row r="613" spans="1:26" ht="12.75" customHeight="1">
      <c r="A613" s="182"/>
      <c r="B613" s="182"/>
      <c r="C613" s="182"/>
      <c r="D613" s="182"/>
      <c r="E613" s="182"/>
      <c r="F613" s="182"/>
      <c r="G613" s="182"/>
      <c r="H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  <c r="Z613" s="182"/>
    </row>
    <row r="614" spans="1:26" ht="12.75" customHeight="1">
      <c r="A614" s="182"/>
      <c r="B614" s="182"/>
      <c r="C614" s="182"/>
      <c r="D614" s="182"/>
      <c r="E614" s="182"/>
      <c r="F614" s="182"/>
      <c r="G614" s="182"/>
      <c r="H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  <c r="Z614" s="182"/>
    </row>
    <row r="615" spans="1:26" ht="12.75" customHeight="1">
      <c r="A615" s="182"/>
      <c r="B615" s="182"/>
      <c r="C615" s="182"/>
      <c r="D615" s="182"/>
      <c r="E615" s="182"/>
      <c r="F615" s="182"/>
      <c r="G615" s="182"/>
      <c r="H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  <c r="Z615" s="182"/>
    </row>
    <row r="616" spans="1:26" ht="12.75" customHeight="1">
      <c r="A616" s="182"/>
      <c r="B616" s="182"/>
      <c r="C616" s="182"/>
      <c r="D616" s="182"/>
      <c r="E616" s="182"/>
      <c r="F616" s="182"/>
      <c r="G616" s="182"/>
      <c r="H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  <c r="Z616" s="182"/>
    </row>
    <row r="617" spans="1:26" ht="12.75" customHeight="1">
      <c r="A617" s="182"/>
      <c r="B617" s="182"/>
      <c r="C617" s="182"/>
      <c r="D617" s="182"/>
      <c r="E617" s="182"/>
      <c r="F617" s="182"/>
      <c r="G617" s="182"/>
      <c r="H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  <c r="Z617" s="182"/>
    </row>
    <row r="618" spans="1:26" ht="12.75" customHeight="1">
      <c r="A618" s="182"/>
      <c r="B618" s="182"/>
      <c r="C618" s="182"/>
      <c r="D618" s="182"/>
      <c r="E618" s="182"/>
      <c r="F618" s="182"/>
      <c r="G618" s="182"/>
      <c r="H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  <c r="Z618" s="182"/>
    </row>
    <row r="619" spans="1:26" ht="12.75" customHeight="1">
      <c r="A619" s="182"/>
      <c r="B619" s="182"/>
      <c r="C619" s="182"/>
      <c r="D619" s="182"/>
      <c r="E619" s="182"/>
      <c r="F619" s="182"/>
      <c r="G619" s="182"/>
      <c r="H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  <c r="Z619" s="182"/>
    </row>
    <row r="620" spans="1:26" ht="12.75" customHeight="1">
      <c r="A620" s="182"/>
      <c r="B620" s="182"/>
      <c r="C620" s="182"/>
      <c r="D620" s="182"/>
      <c r="E620" s="182"/>
      <c r="F620" s="182"/>
      <c r="G620" s="182"/>
      <c r="H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  <c r="Z620" s="182"/>
    </row>
    <row r="621" spans="1:26" ht="12.75" customHeight="1">
      <c r="A621" s="182"/>
      <c r="B621" s="182"/>
      <c r="C621" s="182"/>
      <c r="D621" s="182"/>
      <c r="E621" s="182"/>
      <c r="F621" s="182"/>
      <c r="G621" s="182"/>
      <c r="H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  <c r="Z621" s="182"/>
    </row>
    <row r="622" spans="1:26" ht="12.75" customHeight="1">
      <c r="A622" s="182"/>
      <c r="B622" s="182"/>
      <c r="C622" s="182"/>
      <c r="D622" s="182"/>
      <c r="E622" s="182"/>
      <c r="F622" s="182"/>
      <c r="G622" s="182"/>
      <c r="H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  <c r="Z622" s="182"/>
    </row>
    <row r="623" spans="1:26" ht="12.75" customHeight="1">
      <c r="A623" s="182"/>
      <c r="B623" s="182"/>
      <c r="C623" s="182"/>
      <c r="D623" s="182"/>
      <c r="E623" s="182"/>
      <c r="F623" s="182"/>
      <c r="G623" s="182"/>
      <c r="H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  <c r="Z623" s="182"/>
    </row>
    <row r="624" spans="1:26" ht="12.75" customHeight="1">
      <c r="A624" s="182"/>
      <c r="B624" s="182"/>
      <c r="C624" s="182"/>
      <c r="D624" s="182"/>
      <c r="E624" s="182"/>
      <c r="F624" s="182"/>
      <c r="G624" s="182"/>
      <c r="H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  <c r="Z624" s="182"/>
    </row>
    <row r="625" spans="1:26" ht="12.75" customHeight="1">
      <c r="A625" s="182"/>
      <c r="B625" s="182"/>
      <c r="C625" s="182"/>
      <c r="D625" s="182"/>
      <c r="E625" s="182"/>
      <c r="F625" s="182"/>
      <c r="G625" s="182"/>
      <c r="H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  <c r="Z625" s="182"/>
    </row>
    <row r="626" spans="1:26" ht="12.75" customHeight="1">
      <c r="A626" s="182"/>
      <c r="B626" s="182"/>
      <c r="C626" s="182"/>
      <c r="D626" s="182"/>
      <c r="E626" s="182"/>
      <c r="F626" s="182"/>
      <c r="G626" s="182"/>
      <c r="H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  <c r="Z626" s="182"/>
    </row>
    <row r="627" spans="1:26" ht="12.75" customHeight="1">
      <c r="A627" s="182"/>
      <c r="B627" s="182"/>
      <c r="C627" s="182"/>
      <c r="D627" s="182"/>
      <c r="E627" s="182"/>
      <c r="F627" s="182"/>
      <c r="G627" s="182"/>
      <c r="H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  <c r="Z627" s="182"/>
    </row>
    <row r="628" spans="1:26" ht="12.75" customHeight="1">
      <c r="A628" s="182"/>
      <c r="B628" s="182"/>
      <c r="C628" s="182"/>
      <c r="D628" s="182"/>
      <c r="E628" s="182"/>
      <c r="F628" s="182"/>
      <c r="G628" s="182"/>
      <c r="H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  <c r="Z628" s="182"/>
    </row>
    <row r="629" spans="1:26" ht="12.75" customHeight="1">
      <c r="A629" s="182"/>
      <c r="B629" s="182"/>
      <c r="C629" s="182"/>
      <c r="D629" s="182"/>
      <c r="E629" s="182"/>
      <c r="F629" s="182"/>
      <c r="G629" s="182"/>
      <c r="H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  <c r="Z629" s="182"/>
    </row>
    <row r="630" spans="1:26" ht="12.75" customHeight="1">
      <c r="A630" s="182"/>
      <c r="B630" s="182"/>
      <c r="C630" s="182"/>
      <c r="D630" s="182"/>
      <c r="E630" s="182"/>
      <c r="F630" s="182"/>
      <c r="G630" s="182"/>
      <c r="H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  <c r="Z630" s="182"/>
    </row>
    <row r="631" spans="1:26" ht="12.75" customHeight="1">
      <c r="A631" s="182"/>
      <c r="B631" s="182"/>
      <c r="C631" s="182"/>
      <c r="D631" s="182"/>
      <c r="E631" s="182"/>
      <c r="F631" s="182"/>
      <c r="G631" s="182"/>
      <c r="H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  <c r="Z631" s="182"/>
    </row>
    <row r="632" spans="1:26" ht="12.75" customHeight="1">
      <c r="A632" s="182"/>
      <c r="B632" s="182"/>
      <c r="C632" s="182"/>
      <c r="D632" s="182"/>
      <c r="E632" s="182"/>
      <c r="F632" s="182"/>
      <c r="G632" s="182"/>
      <c r="H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  <c r="Z632" s="182"/>
    </row>
    <row r="633" spans="1:26" ht="12.75" customHeight="1">
      <c r="A633" s="182"/>
      <c r="B633" s="182"/>
      <c r="C633" s="182"/>
      <c r="D633" s="182"/>
      <c r="E633" s="182"/>
      <c r="F633" s="182"/>
      <c r="G633" s="182"/>
      <c r="H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  <c r="Z633" s="182"/>
    </row>
    <row r="634" spans="1:26" ht="12.75" customHeight="1">
      <c r="A634" s="182"/>
      <c r="B634" s="182"/>
      <c r="C634" s="182"/>
      <c r="D634" s="182"/>
      <c r="E634" s="182"/>
      <c r="F634" s="182"/>
      <c r="G634" s="182"/>
      <c r="H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  <c r="Z634" s="182"/>
    </row>
    <row r="635" spans="1:26" ht="12.75" customHeight="1">
      <c r="A635" s="182"/>
      <c r="B635" s="182"/>
      <c r="C635" s="182"/>
      <c r="D635" s="182"/>
      <c r="E635" s="182"/>
      <c r="F635" s="182"/>
      <c r="G635" s="182"/>
      <c r="H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  <c r="Z635" s="182"/>
    </row>
    <row r="636" spans="1:26" ht="12.75" customHeight="1">
      <c r="A636" s="182"/>
      <c r="B636" s="182"/>
      <c r="C636" s="182"/>
      <c r="D636" s="182"/>
      <c r="E636" s="182"/>
      <c r="F636" s="182"/>
      <c r="G636" s="182"/>
      <c r="H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  <c r="Z636" s="182"/>
    </row>
    <row r="637" spans="1:26" ht="12.75" customHeight="1">
      <c r="A637" s="182"/>
      <c r="B637" s="182"/>
      <c r="C637" s="182"/>
      <c r="D637" s="182"/>
      <c r="E637" s="182"/>
      <c r="F637" s="182"/>
      <c r="G637" s="182"/>
      <c r="H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  <c r="Z637" s="182"/>
    </row>
    <row r="638" spans="1:26" ht="12.75" customHeight="1">
      <c r="A638" s="182"/>
      <c r="B638" s="182"/>
      <c r="C638" s="182"/>
      <c r="D638" s="182"/>
      <c r="E638" s="182"/>
      <c r="F638" s="182"/>
      <c r="G638" s="182"/>
      <c r="H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  <c r="Z638" s="182"/>
    </row>
    <row r="639" spans="1:26" ht="12.75" customHeight="1">
      <c r="A639" s="182"/>
      <c r="B639" s="182"/>
      <c r="C639" s="182"/>
      <c r="D639" s="182"/>
      <c r="E639" s="182"/>
      <c r="F639" s="182"/>
      <c r="G639" s="182"/>
      <c r="H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  <c r="Z639" s="182"/>
    </row>
    <row r="640" spans="1:26" ht="12.75" customHeight="1">
      <c r="A640" s="182"/>
      <c r="B640" s="182"/>
      <c r="C640" s="182"/>
      <c r="D640" s="182"/>
      <c r="E640" s="182"/>
      <c r="F640" s="182"/>
      <c r="G640" s="182"/>
      <c r="H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  <c r="Z640" s="182"/>
    </row>
    <row r="641" spans="1:26" ht="12.75" customHeight="1">
      <c r="A641" s="182"/>
      <c r="B641" s="182"/>
      <c r="C641" s="182"/>
      <c r="D641" s="182"/>
      <c r="E641" s="182"/>
      <c r="F641" s="182"/>
      <c r="G641" s="182"/>
      <c r="H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  <c r="Z641" s="182"/>
    </row>
    <row r="642" spans="1:26" ht="12.75" customHeight="1">
      <c r="A642" s="182"/>
      <c r="B642" s="182"/>
      <c r="C642" s="182"/>
      <c r="D642" s="182"/>
      <c r="E642" s="182"/>
      <c r="F642" s="182"/>
      <c r="G642" s="182"/>
      <c r="H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  <c r="Z642" s="182"/>
    </row>
    <row r="643" spans="1:26" ht="12.75" customHeight="1">
      <c r="A643" s="182"/>
      <c r="B643" s="182"/>
      <c r="C643" s="182"/>
      <c r="D643" s="182"/>
      <c r="E643" s="182"/>
      <c r="F643" s="182"/>
      <c r="G643" s="182"/>
      <c r="H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  <c r="Z643" s="182"/>
    </row>
    <row r="644" spans="1:26" ht="12.75" customHeight="1">
      <c r="A644" s="182"/>
      <c r="B644" s="182"/>
      <c r="C644" s="182"/>
      <c r="D644" s="182"/>
      <c r="E644" s="182"/>
      <c r="F644" s="182"/>
      <c r="G644" s="182"/>
      <c r="H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  <c r="Z644" s="182"/>
    </row>
    <row r="645" spans="1:26" ht="12.75" customHeight="1">
      <c r="A645" s="182"/>
      <c r="B645" s="182"/>
      <c r="C645" s="182"/>
      <c r="D645" s="182"/>
      <c r="E645" s="182"/>
      <c r="F645" s="182"/>
      <c r="G645" s="182"/>
      <c r="H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  <c r="Z645" s="182"/>
    </row>
    <row r="646" spans="1:26" ht="12.75" customHeight="1">
      <c r="A646" s="182"/>
      <c r="B646" s="182"/>
      <c r="C646" s="182"/>
      <c r="D646" s="182"/>
      <c r="E646" s="182"/>
      <c r="F646" s="182"/>
      <c r="G646" s="182"/>
      <c r="H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  <c r="Z646" s="182"/>
    </row>
    <row r="647" spans="1:26" ht="12.75" customHeight="1">
      <c r="A647" s="182"/>
      <c r="B647" s="182"/>
      <c r="C647" s="182"/>
      <c r="D647" s="182"/>
      <c r="E647" s="182"/>
      <c r="F647" s="182"/>
      <c r="G647" s="182"/>
      <c r="H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  <c r="Z647" s="182"/>
    </row>
    <row r="648" spans="1:26" ht="12.75" customHeight="1">
      <c r="A648" s="182"/>
      <c r="B648" s="182"/>
      <c r="C648" s="182"/>
      <c r="D648" s="182"/>
      <c r="E648" s="182"/>
      <c r="F648" s="182"/>
      <c r="G648" s="182"/>
      <c r="H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  <c r="Z648" s="182"/>
    </row>
    <row r="649" spans="1:26" ht="12.75" customHeight="1">
      <c r="A649" s="182"/>
      <c r="B649" s="182"/>
      <c r="C649" s="182"/>
      <c r="D649" s="182"/>
      <c r="E649" s="182"/>
      <c r="F649" s="182"/>
      <c r="G649" s="182"/>
      <c r="H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  <c r="Z649" s="182"/>
    </row>
    <row r="650" spans="1:26" ht="12.75" customHeight="1">
      <c r="A650" s="182"/>
      <c r="B650" s="182"/>
      <c r="C650" s="182"/>
      <c r="D650" s="182"/>
      <c r="E650" s="182"/>
      <c r="F650" s="182"/>
      <c r="G650" s="182"/>
      <c r="H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  <c r="Z650" s="182"/>
    </row>
    <row r="651" spans="1:26" ht="12.75" customHeight="1">
      <c r="A651" s="182"/>
      <c r="B651" s="182"/>
      <c r="C651" s="182"/>
      <c r="D651" s="182"/>
      <c r="E651" s="182"/>
      <c r="F651" s="182"/>
      <c r="G651" s="182"/>
      <c r="H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  <c r="Z651" s="182"/>
    </row>
    <row r="652" spans="1:26" ht="12.75" customHeight="1">
      <c r="A652" s="182"/>
      <c r="B652" s="182"/>
      <c r="C652" s="182"/>
      <c r="D652" s="182"/>
      <c r="E652" s="182"/>
      <c r="F652" s="182"/>
      <c r="G652" s="182"/>
      <c r="H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  <c r="Z652" s="182"/>
    </row>
    <row r="653" spans="1:26" ht="12.75" customHeight="1">
      <c r="A653" s="182"/>
      <c r="B653" s="182"/>
      <c r="C653" s="182"/>
      <c r="D653" s="182"/>
      <c r="E653" s="182"/>
      <c r="F653" s="182"/>
      <c r="G653" s="182"/>
      <c r="H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  <c r="Z653" s="182"/>
    </row>
    <row r="654" spans="1:26" ht="12.75" customHeight="1">
      <c r="A654" s="182"/>
      <c r="B654" s="182"/>
      <c r="C654" s="182"/>
      <c r="D654" s="182"/>
      <c r="E654" s="182"/>
      <c r="F654" s="182"/>
      <c r="G654" s="182"/>
      <c r="H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  <c r="Z654" s="182"/>
    </row>
    <row r="655" spans="1:26" ht="12.75" customHeight="1">
      <c r="A655" s="182"/>
      <c r="B655" s="182"/>
      <c r="C655" s="182"/>
      <c r="D655" s="182"/>
      <c r="E655" s="182"/>
      <c r="F655" s="182"/>
      <c r="G655" s="182"/>
      <c r="H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  <c r="Z655" s="182"/>
    </row>
    <row r="656" spans="1:26" ht="12.75" customHeight="1">
      <c r="A656" s="182"/>
      <c r="B656" s="182"/>
      <c r="C656" s="182"/>
      <c r="D656" s="182"/>
      <c r="E656" s="182"/>
      <c r="F656" s="182"/>
      <c r="G656" s="182"/>
      <c r="H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  <c r="Z656" s="182"/>
    </row>
    <row r="657" spans="1:26" ht="12.75" customHeight="1">
      <c r="A657" s="182"/>
      <c r="B657" s="182"/>
      <c r="C657" s="182"/>
      <c r="D657" s="182"/>
      <c r="E657" s="182"/>
      <c r="F657" s="182"/>
      <c r="G657" s="182"/>
      <c r="H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  <c r="Z657" s="182"/>
    </row>
    <row r="658" spans="1:26" ht="12.75" customHeight="1">
      <c r="A658" s="182"/>
      <c r="B658" s="182"/>
      <c r="C658" s="182"/>
      <c r="D658" s="182"/>
      <c r="E658" s="182"/>
      <c r="F658" s="182"/>
      <c r="G658" s="182"/>
      <c r="H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  <c r="Z658" s="182"/>
    </row>
    <row r="659" spans="1:26" ht="12.75" customHeight="1">
      <c r="A659" s="182"/>
      <c r="B659" s="182"/>
      <c r="C659" s="182"/>
      <c r="D659" s="182"/>
      <c r="E659" s="182"/>
      <c r="F659" s="182"/>
      <c r="G659" s="182"/>
      <c r="H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  <c r="Z659" s="182"/>
    </row>
    <row r="660" spans="1:26" ht="12.75" customHeight="1">
      <c r="A660" s="182"/>
      <c r="B660" s="182"/>
      <c r="C660" s="182"/>
      <c r="D660" s="182"/>
      <c r="E660" s="182"/>
      <c r="F660" s="182"/>
      <c r="G660" s="182"/>
      <c r="H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  <c r="Z660" s="182"/>
    </row>
    <row r="661" spans="1:26" ht="12.75" customHeight="1">
      <c r="A661" s="182"/>
      <c r="B661" s="182"/>
      <c r="C661" s="182"/>
      <c r="D661" s="182"/>
      <c r="E661" s="182"/>
      <c r="F661" s="182"/>
      <c r="G661" s="182"/>
      <c r="H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  <c r="Z661" s="182"/>
    </row>
    <row r="662" spans="1:26" ht="12.75" customHeight="1">
      <c r="A662" s="182"/>
      <c r="B662" s="182"/>
      <c r="C662" s="182"/>
      <c r="D662" s="182"/>
      <c r="E662" s="182"/>
      <c r="F662" s="182"/>
      <c r="G662" s="182"/>
      <c r="H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  <c r="Z662" s="182"/>
    </row>
    <row r="663" spans="1:26" ht="12.75" customHeight="1">
      <c r="A663" s="182"/>
      <c r="B663" s="182"/>
      <c r="C663" s="182"/>
      <c r="D663" s="182"/>
      <c r="E663" s="182"/>
      <c r="F663" s="182"/>
      <c r="G663" s="182"/>
      <c r="H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  <c r="Z663" s="182"/>
    </row>
    <row r="664" spans="1:26" ht="12.75" customHeight="1">
      <c r="A664" s="182"/>
      <c r="B664" s="182"/>
      <c r="C664" s="182"/>
      <c r="D664" s="182"/>
      <c r="E664" s="182"/>
      <c r="F664" s="182"/>
      <c r="G664" s="182"/>
      <c r="H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  <c r="Z664" s="182"/>
    </row>
    <row r="665" spans="1:26" ht="12.75" customHeight="1">
      <c r="A665" s="182"/>
      <c r="B665" s="182"/>
      <c r="C665" s="182"/>
      <c r="D665" s="182"/>
      <c r="E665" s="182"/>
      <c r="F665" s="182"/>
      <c r="G665" s="182"/>
      <c r="H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  <c r="Z665" s="182"/>
    </row>
    <row r="666" spans="1:26" ht="12.75" customHeight="1">
      <c r="A666" s="182"/>
      <c r="B666" s="182"/>
      <c r="C666" s="182"/>
      <c r="D666" s="182"/>
      <c r="E666" s="182"/>
      <c r="F666" s="182"/>
      <c r="G666" s="182"/>
      <c r="H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  <c r="Z666" s="182"/>
    </row>
    <row r="667" spans="1:26" ht="12.75" customHeight="1">
      <c r="A667" s="182"/>
      <c r="B667" s="182"/>
      <c r="C667" s="182"/>
      <c r="D667" s="182"/>
      <c r="E667" s="182"/>
      <c r="F667" s="182"/>
      <c r="G667" s="182"/>
      <c r="H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  <c r="Z667" s="182"/>
    </row>
    <row r="668" spans="1:26" ht="12.75" customHeight="1">
      <c r="A668" s="182"/>
      <c r="B668" s="182"/>
      <c r="C668" s="182"/>
      <c r="D668" s="182"/>
      <c r="E668" s="182"/>
      <c r="F668" s="182"/>
      <c r="G668" s="182"/>
      <c r="H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  <c r="Z668" s="182"/>
    </row>
    <row r="669" spans="1:26" ht="12.75" customHeight="1">
      <c r="A669" s="182"/>
      <c r="B669" s="182"/>
      <c r="C669" s="182"/>
      <c r="D669" s="182"/>
      <c r="E669" s="182"/>
      <c r="F669" s="182"/>
      <c r="G669" s="182"/>
      <c r="H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  <c r="Z669" s="182"/>
    </row>
    <row r="670" spans="1:26" ht="12.75" customHeight="1">
      <c r="A670" s="182"/>
      <c r="B670" s="182"/>
      <c r="C670" s="182"/>
      <c r="D670" s="182"/>
      <c r="E670" s="182"/>
      <c r="F670" s="182"/>
      <c r="G670" s="182"/>
      <c r="H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  <c r="Z670" s="182"/>
    </row>
    <row r="671" spans="1:26" ht="12.75" customHeight="1">
      <c r="A671" s="182"/>
      <c r="B671" s="182"/>
      <c r="C671" s="182"/>
      <c r="D671" s="182"/>
      <c r="E671" s="182"/>
      <c r="F671" s="182"/>
      <c r="G671" s="182"/>
      <c r="H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  <c r="Z671" s="182"/>
    </row>
    <row r="672" spans="1:26" ht="12.75" customHeight="1">
      <c r="A672" s="182"/>
      <c r="B672" s="182"/>
      <c r="C672" s="182"/>
      <c r="D672" s="182"/>
      <c r="E672" s="182"/>
      <c r="F672" s="182"/>
      <c r="G672" s="182"/>
      <c r="H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  <c r="Z672" s="182"/>
    </row>
    <row r="673" spans="1:26" ht="12.75" customHeight="1">
      <c r="A673" s="182"/>
      <c r="B673" s="182"/>
      <c r="C673" s="182"/>
      <c r="D673" s="182"/>
      <c r="E673" s="182"/>
      <c r="F673" s="182"/>
      <c r="G673" s="182"/>
      <c r="H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  <c r="Z673" s="182"/>
    </row>
    <row r="674" spans="1:26" ht="12.75" customHeight="1">
      <c r="A674" s="182"/>
      <c r="B674" s="182"/>
      <c r="C674" s="182"/>
      <c r="D674" s="182"/>
      <c r="E674" s="182"/>
      <c r="F674" s="182"/>
      <c r="G674" s="182"/>
      <c r="H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  <c r="Z674" s="182"/>
    </row>
    <row r="675" spans="1:26" ht="12.75" customHeight="1">
      <c r="A675" s="182"/>
      <c r="B675" s="182"/>
      <c r="C675" s="182"/>
      <c r="D675" s="182"/>
      <c r="E675" s="182"/>
      <c r="F675" s="182"/>
      <c r="G675" s="182"/>
      <c r="H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  <c r="Z675" s="182"/>
    </row>
    <row r="676" spans="1:26" ht="12.75" customHeight="1">
      <c r="A676" s="182"/>
      <c r="B676" s="182"/>
      <c r="C676" s="182"/>
      <c r="D676" s="182"/>
      <c r="E676" s="182"/>
      <c r="F676" s="182"/>
      <c r="G676" s="182"/>
      <c r="H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  <c r="Z676" s="182"/>
    </row>
    <row r="677" spans="1:26" ht="12.75" customHeight="1">
      <c r="A677" s="182"/>
      <c r="B677" s="182"/>
      <c r="C677" s="182"/>
      <c r="D677" s="182"/>
      <c r="E677" s="182"/>
      <c r="F677" s="182"/>
      <c r="G677" s="182"/>
      <c r="H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  <c r="Z677" s="182"/>
    </row>
    <row r="678" spans="1:26" ht="12.75" customHeight="1">
      <c r="A678" s="182"/>
      <c r="B678" s="182"/>
      <c r="C678" s="182"/>
      <c r="D678" s="182"/>
      <c r="E678" s="182"/>
      <c r="F678" s="182"/>
      <c r="G678" s="182"/>
      <c r="H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  <c r="Z678" s="182"/>
    </row>
    <row r="679" spans="1:26" ht="12.75" customHeight="1">
      <c r="A679" s="182"/>
      <c r="B679" s="182"/>
      <c r="C679" s="182"/>
      <c r="D679" s="182"/>
      <c r="E679" s="182"/>
      <c r="F679" s="182"/>
      <c r="G679" s="182"/>
      <c r="H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  <c r="Z679" s="182"/>
    </row>
    <row r="680" spans="1:26" ht="12.75" customHeight="1">
      <c r="A680" s="182"/>
      <c r="B680" s="182"/>
      <c r="C680" s="182"/>
      <c r="D680" s="182"/>
      <c r="E680" s="182"/>
      <c r="F680" s="182"/>
      <c r="G680" s="182"/>
      <c r="H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  <c r="Z680" s="182"/>
    </row>
    <row r="681" spans="1:26" ht="12.75" customHeight="1">
      <c r="A681" s="182"/>
      <c r="B681" s="182"/>
      <c r="C681" s="182"/>
      <c r="D681" s="182"/>
      <c r="E681" s="182"/>
      <c r="F681" s="182"/>
      <c r="G681" s="182"/>
      <c r="H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  <c r="Z681" s="182"/>
    </row>
    <row r="682" spans="1:26" ht="12.75" customHeight="1">
      <c r="A682" s="182"/>
      <c r="B682" s="182"/>
      <c r="C682" s="182"/>
      <c r="D682" s="182"/>
      <c r="E682" s="182"/>
      <c r="F682" s="182"/>
      <c r="G682" s="182"/>
      <c r="H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  <c r="Z682" s="182"/>
    </row>
    <row r="683" spans="1:26" ht="12.75" customHeight="1">
      <c r="A683" s="182"/>
      <c r="B683" s="182"/>
      <c r="C683" s="182"/>
      <c r="D683" s="182"/>
      <c r="E683" s="182"/>
      <c r="F683" s="182"/>
      <c r="G683" s="182"/>
      <c r="H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  <c r="Z683" s="182"/>
    </row>
    <row r="684" spans="1:26" ht="12.75" customHeight="1">
      <c r="A684" s="182"/>
      <c r="B684" s="182"/>
      <c r="C684" s="182"/>
      <c r="D684" s="182"/>
      <c r="E684" s="182"/>
      <c r="F684" s="182"/>
      <c r="G684" s="182"/>
      <c r="H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  <c r="Z684" s="182"/>
    </row>
    <row r="685" spans="1:26" ht="12.75" customHeight="1">
      <c r="A685" s="182"/>
      <c r="B685" s="182"/>
      <c r="C685" s="182"/>
      <c r="D685" s="182"/>
      <c r="E685" s="182"/>
      <c r="F685" s="182"/>
      <c r="G685" s="182"/>
      <c r="H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  <c r="Z685" s="182"/>
    </row>
    <row r="686" spans="1:26" ht="12.75" customHeight="1">
      <c r="A686" s="182"/>
      <c r="B686" s="182"/>
      <c r="C686" s="182"/>
      <c r="D686" s="182"/>
      <c r="E686" s="182"/>
      <c r="F686" s="182"/>
      <c r="G686" s="182"/>
      <c r="H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  <c r="Z686" s="182"/>
    </row>
    <row r="687" spans="1:26" ht="12.75" customHeight="1">
      <c r="A687" s="182"/>
      <c r="B687" s="182"/>
      <c r="C687" s="182"/>
      <c r="D687" s="182"/>
      <c r="E687" s="182"/>
      <c r="F687" s="182"/>
      <c r="G687" s="182"/>
      <c r="H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  <c r="Z687" s="182"/>
    </row>
    <row r="688" spans="1:26" ht="12.75" customHeight="1">
      <c r="A688" s="182"/>
      <c r="B688" s="182"/>
      <c r="C688" s="182"/>
      <c r="D688" s="182"/>
      <c r="E688" s="182"/>
      <c r="F688" s="182"/>
      <c r="G688" s="182"/>
      <c r="H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  <c r="Z688" s="182"/>
    </row>
    <row r="689" spans="1:26" ht="12.75" customHeight="1">
      <c r="A689" s="182"/>
      <c r="B689" s="182"/>
      <c r="C689" s="182"/>
      <c r="D689" s="182"/>
      <c r="E689" s="182"/>
      <c r="F689" s="182"/>
      <c r="G689" s="182"/>
      <c r="H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  <c r="Z689" s="182"/>
    </row>
    <row r="690" spans="1:26" ht="12.75" customHeight="1">
      <c r="A690" s="182"/>
      <c r="B690" s="182"/>
      <c r="C690" s="182"/>
      <c r="D690" s="182"/>
      <c r="E690" s="182"/>
      <c r="F690" s="182"/>
      <c r="G690" s="182"/>
      <c r="H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  <c r="Z690" s="182"/>
    </row>
    <row r="691" spans="1:26" ht="12.75" customHeight="1">
      <c r="A691" s="182"/>
      <c r="B691" s="182"/>
      <c r="C691" s="182"/>
      <c r="D691" s="182"/>
      <c r="E691" s="182"/>
      <c r="F691" s="182"/>
      <c r="G691" s="182"/>
      <c r="H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  <c r="Z691" s="182"/>
    </row>
    <row r="692" spans="1:26" ht="12.75" customHeight="1">
      <c r="A692" s="182"/>
      <c r="B692" s="182"/>
      <c r="C692" s="182"/>
      <c r="D692" s="182"/>
      <c r="E692" s="182"/>
      <c r="F692" s="182"/>
      <c r="G692" s="182"/>
      <c r="H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  <c r="Z692" s="182"/>
    </row>
    <row r="693" spans="1:26" ht="12.75" customHeight="1">
      <c r="A693" s="182"/>
      <c r="B693" s="182"/>
      <c r="C693" s="182"/>
      <c r="D693" s="182"/>
      <c r="E693" s="182"/>
      <c r="F693" s="182"/>
      <c r="G693" s="182"/>
      <c r="H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  <c r="Z693" s="182"/>
    </row>
    <row r="694" spans="1:26" ht="12.75" customHeight="1">
      <c r="A694" s="182"/>
      <c r="B694" s="182"/>
      <c r="C694" s="182"/>
      <c r="D694" s="182"/>
      <c r="E694" s="182"/>
      <c r="F694" s="182"/>
      <c r="G694" s="182"/>
      <c r="H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  <c r="Z694" s="182"/>
    </row>
    <row r="695" spans="1:26" ht="12.75" customHeight="1">
      <c r="A695" s="182"/>
      <c r="B695" s="182"/>
      <c r="C695" s="182"/>
      <c r="D695" s="182"/>
      <c r="E695" s="182"/>
      <c r="F695" s="182"/>
      <c r="G695" s="182"/>
      <c r="H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  <c r="Z695" s="182"/>
    </row>
    <row r="696" spans="1:26" ht="12.75" customHeight="1">
      <c r="A696" s="182"/>
      <c r="B696" s="182"/>
      <c r="C696" s="182"/>
      <c r="D696" s="182"/>
      <c r="E696" s="182"/>
      <c r="F696" s="182"/>
      <c r="G696" s="182"/>
      <c r="H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  <c r="Z696" s="182"/>
    </row>
    <row r="697" spans="1:26" ht="12.75" customHeight="1">
      <c r="A697" s="182"/>
      <c r="B697" s="182"/>
      <c r="C697" s="182"/>
      <c r="D697" s="182"/>
      <c r="E697" s="182"/>
      <c r="F697" s="182"/>
      <c r="G697" s="182"/>
      <c r="H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  <c r="Z697" s="182"/>
    </row>
    <row r="698" spans="1:26" ht="12.75" customHeight="1">
      <c r="A698" s="182"/>
      <c r="B698" s="182"/>
      <c r="C698" s="182"/>
      <c r="D698" s="182"/>
      <c r="E698" s="182"/>
      <c r="F698" s="182"/>
      <c r="G698" s="182"/>
      <c r="H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  <c r="Z698" s="182"/>
    </row>
    <row r="699" spans="1:26" ht="12.75" customHeight="1">
      <c r="A699" s="182"/>
      <c r="B699" s="182"/>
      <c r="C699" s="182"/>
      <c r="D699" s="182"/>
      <c r="E699" s="182"/>
      <c r="F699" s="182"/>
      <c r="G699" s="182"/>
      <c r="H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  <c r="Z699" s="182"/>
    </row>
    <row r="700" spans="1:26" ht="12.75" customHeight="1">
      <c r="A700" s="182"/>
      <c r="B700" s="182"/>
      <c r="C700" s="182"/>
      <c r="D700" s="182"/>
      <c r="E700" s="182"/>
      <c r="F700" s="182"/>
      <c r="G700" s="182"/>
      <c r="H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  <c r="Z700" s="182"/>
    </row>
    <row r="701" spans="1:26" ht="12.75" customHeight="1">
      <c r="A701" s="182"/>
      <c r="B701" s="182"/>
      <c r="C701" s="182"/>
      <c r="D701" s="182"/>
      <c r="E701" s="182"/>
      <c r="F701" s="182"/>
      <c r="G701" s="182"/>
      <c r="H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  <c r="Z701" s="182"/>
    </row>
    <row r="702" spans="1:26" ht="12.75" customHeight="1">
      <c r="A702" s="182"/>
      <c r="B702" s="182"/>
      <c r="C702" s="182"/>
      <c r="D702" s="182"/>
      <c r="E702" s="182"/>
      <c r="F702" s="182"/>
      <c r="G702" s="182"/>
      <c r="H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  <c r="Z702" s="182"/>
    </row>
    <row r="703" spans="1:26" ht="12.75" customHeight="1">
      <c r="A703" s="182"/>
      <c r="B703" s="182"/>
      <c r="C703" s="182"/>
      <c r="D703" s="182"/>
      <c r="E703" s="182"/>
      <c r="F703" s="182"/>
      <c r="G703" s="182"/>
      <c r="H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  <c r="Z703" s="182"/>
    </row>
    <row r="704" spans="1:26" ht="12.75" customHeight="1">
      <c r="A704" s="182"/>
      <c r="B704" s="182"/>
      <c r="C704" s="182"/>
      <c r="D704" s="182"/>
      <c r="E704" s="182"/>
      <c r="F704" s="182"/>
      <c r="G704" s="182"/>
      <c r="H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  <c r="Z704" s="182"/>
    </row>
    <row r="705" spans="1:26" ht="12.75" customHeight="1">
      <c r="A705" s="182"/>
      <c r="B705" s="182"/>
      <c r="C705" s="182"/>
      <c r="D705" s="182"/>
      <c r="E705" s="182"/>
      <c r="F705" s="182"/>
      <c r="G705" s="182"/>
      <c r="H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  <c r="Z705" s="182"/>
    </row>
    <row r="706" spans="1:26" ht="12.75" customHeight="1">
      <c r="A706" s="182"/>
      <c r="B706" s="182"/>
      <c r="C706" s="182"/>
      <c r="D706" s="182"/>
      <c r="E706" s="182"/>
      <c r="F706" s="182"/>
      <c r="G706" s="182"/>
      <c r="H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  <c r="Z706" s="182"/>
    </row>
    <row r="707" spans="1:26" ht="12.75" customHeight="1">
      <c r="A707" s="182"/>
      <c r="B707" s="182"/>
      <c r="C707" s="182"/>
      <c r="D707" s="182"/>
      <c r="E707" s="182"/>
      <c r="F707" s="182"/>
      <c r="G707" s="182"/>
      <c r="H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  <c r="Z707" s="182"/>
    </row>
    <row r="708" spans="1:26" ht="12.75" customHeight="1">
      <c r="A708" s="182"/>
      <c r="B708" s="182"/>
      <c r="C708" s="182"/>
      <c r="D708" s="182"/>
      <c r="E708" s="182"/>
      <c r="F708" s="182"/>
      <c r="G708" s="182"/>
      <c r="H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  <c r="Z708" s="182"/>
    </row>
    <row r="709" spans="1:26" ht="12.75" customHeight="1">
      <c r="A709" s="182"/>
      <c r="B709" s="182"/>
      <c r="C709" s="182"/>
      <c r="D709" s="182"/>
      <c r="E709" s="182"/>
      <c r="F709" s="182"/>
      <c r="G709" s="182"/>
      <c r="H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  <c r="Z709" s="182"/>
    </row>
    <row r="710" spans="1:26" ht="12.75" customHeight="1">
      <c r="A710" s="182"/>
      <c r="B710" s="182"/>
      <c r="C710" s="182"/>
      <c r="D710" s="182"/>
      <c r="E710" s="182"/>
      <c r="F710" s="182"/>
      <c r="G710" s="182"/>
      <c r="H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  <c r="Z710" s="182"/>
    </row>
    <row r="711" spans="1:26" ht="12.75" customHeight="1">
      <c r="A711" s="182"/>
      <c r="B711" s="182"/>
      <c r="C711" s="182"/>
      <c r="D711" s="182"/>
      <c r="E711" s="182"/>
      <c r="F711" s="182"/>
      <c r="G711" s="182"/>
      <c r="H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  <c r="Z711" s="182"/>
    </row>
    <row r="712" spans="1:26" ht="12.75" customHeight="1">
      <c r="A712" s="182"/>
      <c r="B712" s="182"/>
      <c r="C712" s="182"/>
      <c r="D712" s="182"/>
      <c r="E712" s="182"/>
      <c r="F712" s="182"/>
      <c r="G712" s="182"/>
      <c r="H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  <c r="Z712" s="182"/>
    </row>
    <row r="713" spans="1:26" ht="12.75" customHeight="1">
      <c r="A713" s="182"/>
      <c r="B713" s="182"/>
      <c r="C713" s="182"/>
      <c r="D713" s="182"/>
      <c r="E713" s="182"/>
      <c r="F713" s="182"/>
      <c r="G713" s="182"/>
      <c r="H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  <c r="Z713" s="182"/>
    </row>
    <row r="714" spans="1:26" ht="12.75" customHeight="1">
      <c r="A714" s="182"/>
      <c r="B714" s="182"/>
      <c r="C714" s="182"/>
      <c r="D714" s="182"/>
      <c r="E714" s="182"/>
      <c r="F714" s="182"/>
      <c r="G714" s="182"/>
      <c r="H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  <c r="Z714" s="182"/>
    </row>
    <row r="715" spans="1:26" ht="12.75" customHeight="1">
      <c r="A715" s="182"/>
      <c r="B715" s="182"/>
      <c r="C715" s="182"/>
      <c r="D715" s="182"/>
      <c r="E715" s="182"/>
      <c r="F715" s="182"/>
      <c r="G715" s="182"/>
      <c r="H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  <c r="Z715" s="182"/>
    </row>
    <row r="716" spans="1:26" ht="12.75" customHeight="1">
      <c r="A716" s="182"/>
      <c r="B716" s="182"/>
      <c r="C716" s="182"/>
      <c r="D716" s="182"/>
      <c r="E716" s="182"/>
      <c r="F716" s="182"/>
      <c r="G716" s="182"/>
      <c r="H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  <c r="Z716" s="182"/>
    </row>
    <row r="717" spans="1:26" ht="12.75" customHeight="1">
      <c r="A717" s="182"/>
      <c r="B717" s="182"/>
      <c r="C717" s="182"/>
      <c r="D717" s="182"/>
      <c r="E717" s="182"/>
      <c r="F717" s="182"/>
      <c r="G717" s="182"/>
      <c r="H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  <c r="Z717" s="182"/>
    </row>
    <row r="718" spans="1:26" ht="12.75" customHeight="1">
      <c r="A718" s="182"/>
      <c r="B718" s="182"/>
      <c r="C718" s="182"/>
      <c r="D718" s="182"/>
      <c r="E718" s="182"/>
      <c r="F718" s="182"/>
      <c r="G718" s="182"/>
      <c r="H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  <c r="Z718" s="182"/>
    </row>
    <row r="719" spans="1:26" ht="12.75" customHeight="1">
      <c r="A719" s="182"/>
      <c r="B719" s="182"/>
      <c r="C719" s="182"/>
      <c r="D719" s="182"/>
      <c r="E719" s="182"/>
      <c r="F719" s="182"/>
      <c r="G719" s="182"/>
      <c r="H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  <c r="Z719" s="182"/>
    </row>
    <row r="720" spans="1:26" ht="12.75" customHeight="1">
      <c r="A720" s="182"/>
      <c r="B720" s="182"/>
      <c r="C720" s="182"/>
      <c r="D720" s="182"/>
      <c r="E720" s="182"/>
      <c r="F720" s="182"/>
      <c r="G720" s="182"/>
      <c r="H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  <c r="Z720" s="182"/>
    </row>
    <row r="721" spans="1:26" ht="12.75" customHeight="1">
      <c r="A721" s="182"/>
      <c r="B721" s="182"/>
      <c r="C721" s="182"/>
      <c r="D721" s="182"/>
      <c r="E721" s="182"/>
      <c r="F721" s="182"/>
      <c r="G721" s="182"/>
      <c r="H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  <c r="Z721" s="182"/>
    </row>
    <row r="722" spans="1:26" ht="12.75" customHeight="1">
      <c r="A722" s="182"/>
      <c r="B722" s="182"/>
      <c r="C722" s="182"/>
      <c r="D722" s="182"/>
      <c r="E722" s="182"/>
      <c r="F722" s="182"/>
      <c r="G722" s="182"/>
      <c r="H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  <c r="Z722" s="182"/>
    </row>
    <row r="723" spans="1:26" ht="12.75" customHeight="1">
      <c r="A723" s="182"/>
      <c r="B723" s="182"/>
      <c r="C723" s="182"/>
      <c r="D723" s="182"/>
      <c r="E723" s="182"/>
      <c r="F723" s="182"/>
      <c r="G723" s="182"/>
      <c r="H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  <c r="Z723" s="182"/>
    </row>
    <row r="724" spans="1:26" ht="12.75" customHeight="1">
      <c r="A724" s="182"/>
      <c r="B724" s="182"/>
      <c r="C724" s="182"/>
      <c r="D724" s="182"/>
      <c r="E724" s="182"/>
      <c r="F724" s="182"/>
      <c r="G724" s="182"/>
      <c r="H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  <c r="Z724" s="182"/>
    </row>
    <row r="725" spans="1:26" ht="12.75" customHeight="1">
      <c r="A725" s="182"/>
      <c r="B725" s="182"/>
      <c r="C725" s="182"/>
      <c r="D725" s="182"/>
      <c r="E725" s="182"/>
      <c r="F725" s="182"/>
      <c r="G725" s="182"/>
      <c r="H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  <c r="Z725" s="182"/>
    </row>
    <row r="726" spans="1:26" ht="12.75" customHeight="1">
      <c r="A726" s="182"/>
      <c r="B726" s="182"/>
      <c r="C726" s="182"/>
      <c r="D726" s="182"/>
      <c r="E726" s="182"/>
      <c r="F726" s="182"/>
      <c r="G726" s="182"/>
      <c r="H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  <c r="Z726" s="182"/>
    </row>
    <row r="727" spans="1:26" ht="12.75" customHeight="1">
      <c r="A727" s="182"/>
      <c r="B727" s="182"/>
      <c r="C727" s="182"/>
      <c r="D727" s="182"/>
      <c r="E727" s="182"/>
      <c r="F727" s="182"/>
      <c r="G727" s="182"/>
      <c r="H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  <c r="Z727" s="182"/>
    </row>
    <row r="728" spans="1:26" ht="12.75" customHeight="1">
      <c r="A728" s="182"/>
      <c r="B728" s="182"/>
      <c r="C728" s="182"/>
      <c r="D728" s="182"/>
      <c r="E728" s="182"/>
      <c r="F728" s="182"/>
      <c r="G728" s="182"/>
      <c r="H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  <c r="Z728" s="182"/>
    </row>
    <row r="729" spans="1:26" ht="12.75" customHeight="1">
      <c r="A729" s="182"/>
      <c r="B729" s="182"/>
      <c r="C729" s="182"/>
      <c r="D729" s="182"/>
      <c r="E729" s="182"/>
      <c r="F729" s="182"/>
      <c r="G729" s="182"/>
      <c r="H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  <c r="Z729" s="182"/>
    </row>
    <row r="730" spans="1:26" ht="12.75" customHeight="1">
      <c r="A730" s="182"/>
      <c r="B730" s="182"/>
      <c r="C730" s="182"/>
      <c r="D730" s="182"/>
      <c r="E730" s="182"/>
      <c r="F730" s="182"/>
      <c r="G730" s="182"/>
      <c r="H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  <c r="Z730" s="182"/>
    </row>
    <row r="731" spans="1:26" ht="12.75" customHeight="1">
      <c r="A731" s="182"/>
      <c r="B731" s="182"/>
      <c r="C731" s="182"/>
      <c r="D731" s="182"/>
      <c r="E731" s="182"/>
      <c r="F731" s="182"/>
      <c r="G731" s="182"/>
      <c r="H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  <c r="Z731" s="182"/>
    </row>
    <row r="732" spans="1:26" ht="12.75" customHeight="1">
      <c r="A732" s="182"/>
      <c r="B732" s="182"/>
      <c r="C732" s="182"/>
      <c r="D732" s="182"/>
      <c r="E732" s="182"/>
      <c r="F732" s="182"/>
      <c r="G732" s="182"/>
      <c r="H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  <c r="Z732" s="182"/>
    </row>
    <row r="733" spans="1:26" ht="12.75" customHeight="1">
      <c r="A733" s="182"/>
      <c r="B733" s="182"/>
      <c r="C733" s="182"/>
      <c r="D733" s="182"/>
      <c r="E733" s="182"/>
      <c r="F733" s="182"/>
      <c r="G733" s="182"/>
      <c r="H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  <c r="Z733" s="182"/>
    </row>
    <row r="734" spans="1:26" ht="12.75" customHeight="1">
      <c r="A734" s="182"/>
      <c r="B734" s="182"/>
      <c r="C734" s="182"/>
      <c r="D734" s="182"/>
      <c r="E734" s="182"/>
      <c r="F734" s="182"/>
      <c r="G734" s="182"/>
      <c r="H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  <c r="Z734" s="182"/>
    </row>
    <row r="735" spans="1:26" ht="12.75" customHeight="1">
      <c r="A735" s="182"/>
      <c r="B735" s="182"/>
      <c r="C735" s="182"/>
      <c r="D735" s="182"/>
      <c r="E735" s="182"/>
      <c r="F735" s="182"/>
      <c r="G735" s="182"/>
      <c r="H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  <c r="Z735" s="182"/>
    </row>
    <row r="736" spans="1:26" ht="12.75" customHeight="1">
      <c r="A736" s="182"/>
      <c r="B736" s="182"/>
      <c r="C736" s="182"/>
      <c r="D736" s="182"/>
      <c r="E736" s="182"/>
      <c r="F736" s="182"/>
      <c r="G736" s="182"/>
      <c r="H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  <c r="Z736" s="182"/>
    </row>
    <row r="737" spans="1:26" ht="12.75" customHeight="1">
      <c r="A737" s="182"/>
      <c r="B737" s="182"/>
      <c r="C737" s="182"/>
      <c r="D737" s="182"/>
      <c r="E737" s="182"/>
      <c r="F737" s="182"/>
      <c r="G737" s="182"/>
      <c r="H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  <c r="Z737" s="182"/>
    </row>
    <row r="738" spans="1:26" ht="12.75" customHeight="1">
      <c r="A738" s="182"/>
      <c r="B738" s="182"/>
      <c r="C738" s="182"/>
      <c r="D738" s="182"/>
      <c r="E738" s="182"/>
      <c r="F738" s="182"/>
      <c r="G738" s="182"/>
      <c r="H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  <c r="Z738" s="182"/>
    </row>
    <row r="739" spans="1:26" ht="12.75" customHeight="1">
      <c r="A739" s="182"/>
      <c r="B739" s="182"/>
      <c r="C739" s="182"/>
      <c r="D739" s="182"/>
      <c r="E739" s="182"/>
      <c r="F739" s="182"/>
      <c r="G739" s="182"/>
      <c r="H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  <c r="Z739" s="182"/>
    </row>
    <row r="740" spans="1:26" ht="12.75" customHeight="1">
      <c r="A740" s="182"/>
      <c r="B740" s="182"/>
      <c r="C740" s="182"/>
      <c r="D740" s="182"/>
      <c r="E740" s="182"/>
      <c r="F740" s="182"/>
      <c r="G740" s="182"/>
      <c r="H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  <c r="Z740" s="182"/>
    </row>
    <row r="741" spans="1:26" ht="12.75" customHeight="1">
      <c r="A741" s="182"/>
      <c r="B741" s="182"/>
      <c r="C741" s="182"/>
      <c r="D741" s="182"/>
      <c r="E741" s="182"/>
      <c r="F741" s="182"/>
      <c r="G741" s="182"/>
      <c r="H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  <c r="Z741" s="182"/>
    </row>
    <row r="742" spans="1:26" ht="12.75" customHeight="1">
      <c r="A742" s="182"/>
      <c r="B742" s="182"/>
      <c r="C742" s="182"/>
      <c r="D742" s="182"/>
      <c r="E742" s="182"/>
      <c r="F742" s="182"/>
      <c r="G742" s="182"/>
      <c r="H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  <c r="Z742" s="182"/>
    </row>
    <row r="743" spans="1:26" ht="12.75" customHeight="1">
      <c r="A743" s="182"/>
      <c r="B743" s="182"/>
      <c r="C743" s="182"/>
      <c r="D743" s="182"/>
      <c r="E743" s="182"/>
      <c r="F743" s="182"/>
      <c r="G743" s="182"/>
      <c r="H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  <c r="Z743" s="182"/>
    </row>
    <row r="744" spans="1:26" ht="12.75" customHeight="1">
      <c r="A744" s="182"/>
      <c r="B744" s="182"/>
      <c r="C744" s="182"/>
      <c r="D744" s="182"/>
      <c r="E744" s="182"/>
      <c r="F744" s="182"/>
      <c r="G744" s="182"/>
      <c r="H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  <c r="Z744" s="182"/>
    </row>
    <row r="745" spans="1:26" ht="12.75" customHeight="1">
      <c r="A745" s="182"/>
      <c r="B745" s="182"/>
      <c r="C745" s="182"/>
      <c r="D745" s="182"/>
      <c r="E745" s="182"/>
      <c r="F745" s="182"/>
      <c r="G745" s="182"/>
      <c r="H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  <c r="Z745" s="182"/>
    </row>
    <row r="746" spans="1:26" ht="12.75" customHeight="1">
      <c r="A746" s="182"/>
      <c r="B746" s="182"/>
      <c r="C746" s="182"/>
      <c r="D746" s="182"/>
      <c r="E746" s="182"/>
      <c r="F746" s="182"/>
      <c r="G746" s="182"/>
      <c r="H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  <c r="Z746" s="182"/>
    </row>
    <row r="747" spans="1:26" ht="12.75" customHeight="1">
      <c r="A747" s="182"/>
      <c r="B747" s="182"/>
      <c r="C747" s="182"/>
      <c r="D747" s="182"/>
      <c r="E747" s="182"/>
      <c r="F747" s="182"/>
      <c r="G747" s="182"/>
      <c r="H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  <c r="Z747" s="182"/>
    </row>
    <row r="748" spans="1:26" ht="12.75" customHeight="1">
      <c r="A748" s="182"/>
      <c r="B748" s="182"/>
      <c r="C748" s="182"/>
      <c r="D748" s="182"/>
      <c r="E748" s="182"/>
      <c r="F748" s="182"/>
      <c r="G748" s="182"/>
      <c r="H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  <c r="Z748" s="182"/>
    </row>
    <row r="749" spans="1:26" ht="12.75" customHeight="1">
      <c r="A749" s="182"/>
      <c r="B749" s="182"/>
      <c r="C749" s="182"/>
      <c r="D749" s="182"/>
      <c r="E749" s="182"/>
      <c r="F749" s="182"/>
      <c r="G749" s="182"/>
      <c r="H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  <c r="Z749" s="182"/>
    </row>
    <row r="750" spans="1:26" ht="12.75" customHeight="1">
      <c r="A750" s="182"/>
      <c r="B750" s="182"/>
      <c r="C750" s="182"/>
      <c r="D750" s="182"/>
      <c r="E750" s="182"/>
      <c r="F750" s="182"/>
      <c r="G750" s="182"/>
      <c r="H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  <c r="Z750" s="182"/>
    </row>
    <row r="751" spans="1:26" ht="12.75" customHeight="1">
      <c r="A751" s="182"/>
      <c r="B751" s="182"/>
      <c r="C751" s="182"/>
      <c r="D751" s="182"/>
      <c r="E751" s="182"/>
      <c r="F751" s="182"/>
      <c r="G751" s="182"/>
      <c r="H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  <c r="Z751" s="182"/>
    </row>
    <row r="752" spans="1:26" ht="12.75" customHeight="1">
      <c r="A752" s="182"/>
      <c r="B752" s="182"/>
      <c r="C752" s="182"/>
      <c r="D752" s="182"/>
      <c r="E752" s="182"/>
      <c r="F752" s="182"/>
      <c r="G752" s="182"/>
      <c r="H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  <c r="Z752" s="182"/>
    </row>
    <row r="753" spans="1:26" ht="12.75" customHeight="1">
      <c r="A753" s="182"/>
      <c r="B753" s="182"/>
      <c r="C753" s="182"/>
      <c r="D753" s="182"/>
      <c r="E753" s="182"/>
      <c r="F753" s="182"/>
      <c r="G753" s="182"/>
      <c r="H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  <c r="Z753" s="182"/>
    </row>
    <row r="754" spans="1:26" ht="12.75" customHeight="1">
      <c r="A754" s="182"/>
      <c r="B754" s="182"/>
      <c r="C754" s="182"/>
      <c r="D754" s="182"/>
      <c r="E754" s="182"/>
      <c r="F754" s="182"/>
      <c r="G754" s="182"/>
      <c r="H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  <c r="Z754" s="182"/>
    </row>
    <row r="755" spans="1:26" ht="12.75" customHeight="1">
      <c r="A755" s="182"/>
      <c r="B755" s="182"/>
      <c r="C755" s="182"/>
      <c r="D755" s="182"/>
      <c r="E755" s="182"/>
      <c r="F755" s="182"/>
      <c r="G755" s="182"/>
      <c r="H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  <c r="Z755" s="182"/>
    </row>
    <row r="756" spans="1:26" ht="12.75" customHeight="1">
      <c r="A756" s="182"/>
      <c r="B756" s="182"/>
      <c r="C756" s="182"/>
      <c r="D756" s="182"/>
      <c r="E756" s="182"/>
      <c r="F756" s="182"/>
      <c r="G756" s="182"/>
      <c r="H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  <c r="Z756" s="182"/>
    </row>
    <row r="757" spans="1:26" ht="12.75" customHeight="1">
      <c r="A757" s="182"/>
      <c r="B757" s="182"/>
      <c r="C757" s="182"/>
      <c r="D757" s="182"/>
      <c r="E757" s="182"/>
      <c r="F757" s="182"/>
      <c r="G757" s="182"/>
      <c r="H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  <c r="Z757" s="182"/>
    </row>
    <row r="758" spans="1:26" ht="12.75" customHeight="1">
      <c r="A758" s="182"/>
      <c r="B758" s="182"/>
      <c r="C758" s="182"/>
      <c r="D758" s="182"/>
      <c r="E758" s="182"/>
      <c r="F758" s="182"/>
      <c r="G758" s="182"/>
      <c r="H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  <c r="Z758" s="182"/>
    </row>
    <row r="759" spans="1:26" ht="12.75" customHeight="1">
      <c r="A759" s="182"/>
      <c r="B759" s="182"/>
      <c r="C759" s="182"/>
      <c r="D759" s="182"/>
      <c r="E759" s="182"/>
      <c r="F759" s="182"/>
      <c r="G759" s="182"/>
      <c r="H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  <c r="Z759" s="182"/>
    </row>
    <row r="760" spans="1:26" ht="12.75" customHeight="1">
      <c r="A760" s="182"/>
      <c r="B760" s="182"/>
      <c r="C760" s="182"/>
      <c r="D760" s="182"/>
      <c r="E760" s="182"/>
      <c r="F760" s="182"/>
      <c r="G760" s="182"/>
      <c r="H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  <c r="Z760" s="182"/>
    </row>
    <row r="761" spans="1:26" ht="12.75" customHeight="1">
      <c r="A761" s="182"/>
      <c r="B761" s="182"/>
      <c r="C761" s="182"/>
      <c r="D761" s="182"/>
      <c r="E761" s="182"/>
      <c r="F761" s="182"/>
      <c r="G761" s="182"/>
      <c r="H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  <c r="Z761" s="182"/>
    </row>
    <row r="762" spans="1:26" ht="12.75" customHeight="1">
      <c r="A762" s="182"/>
      <c r="B762" s="182"/>
      <c r="C762" s="182"/>
      <c r="D762" s="182"/>
      <c r="E762" s="182"/>
      <c r="F762" s="182"/>
      <c r="G762" s="182"/>
      <c r="H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  <c r="Z762" s="182"/>
    </row>
    <row r="763" spans="1:26" ht="12.75" customHeight="1">
      <c r="A763" s="182"/>
      <c r="B763" s="182"/>
      <c r="C763" s="182"/>
      <c r="D763" s="182"/>
      <c r="E763" s="182"/>
      <c r="F763" s="182"/>
      <c r="G763" s="182"/>
      <c r="H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  <c r="Z763" s="182"/>
    </row>
    <row r="764" spans="1:26" ht="12.75" customHeight="1">
      <c r="A764" s="182"/>
      <c r="B764" s="182"/>
      <c r="C764" s="182"/>
      <c r="D764" s="182"/>
      <c r="E764" s="182"/>
      <c r="F764" s="182"/>
      <c r="G764" s="182"/>
      <c r="H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  <c r="Z764" s="182"/>
    </row>
    <row r="765" spans="1:26" ht="12.75" customHeight="1">
      <c r="A765" s="182"/>
      <c r="B765" s="182"/>
      <c r="C765" s="182"/>
      <c r="D765" s="182"/>
      <c r="E765" s="182"/>
      <c r="F765" s="182"/>
      <c r="G765" s="182"/>
      <c r="H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  <c r="Z765" s="182"/>
    </row>
    <row r="766" spans="1:26" ht="12.75" customHeight="1">
      <c r="A766" s="182"/>
      <c r="B766" s="182"/>
      <c r="C766" s="182"/>
      <c r="D766" s="182"/>
      <c r="E766" s="182"/>
      <c r="F766" s="182"/>
      <c r="G766" s="182"/>
      <c r="H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  <c r="Z766" s="182"/>
    </row>
    <row r="767" spans="1:26" ht="12.75" customHeight="1">
      <c r="A767" s="182"/>
      <c r="B767" s="182"/>
      <c r="C767" s="182"/>
      <c r="D767" s="182"/>
      <c r="E767" s="182"/>
      <c r="F767" s="182"/>
      <c r="G767" s="182"/>
      <c r="H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  <c r="Z767" s="182"/>
    </row>
    <row r="768" spans="1:26" ht="12.75" customHeight="1">
      <c r="A768" s="182"/>
      <c r="B768" s="182"/>
      <c r="C768" s="182"/>
      <c r="D768" s="182"/>
      <c r="E768" s="182"/>
      <c r="F768" s="182"/>
      <c r="G768" s="182"/>
      <c r="H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  <c r="Z768" s="182"/>
    </row>
    <row r="769" spans="1:26" ht="12.75" customHeight="1">
      <c r="A769" s="182"/>
      <c r="B769" s="182"/>
      <c r="C769" s="182"/>
      <c r="D769" s="182"/>
      <c r="E769" s="182"/>
      <c r="F769" s="182"/>
      <c r="G769" s="182"/>
      <c r="H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  <c r="Z769" s="182"/>
    </row>
    <row r="770" spans="1:26" ht="12.75" customHeight="1">
      <c r="A770" s="182"/>
      <c r="B770" s="182"/>
      <c r="C770" s="182"/>
      <c r="D770" s="182"/>
      <c r="E770" s="182"/>
      <c r="F770" s="182"/>
      <c r="G770" s="182"/>
      <c r="H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  <c r="Z770" s="182"/>
    </row>
    <row r="771" spans="1:26" ht="12.75" customHeight="1">
      <c r="A771" s="182"/>
      <c r="B771" s="182"/>
      <c r="C771" s="182"/>
      <c r="D771" s="182"/>
      <c r="E771" s="182"/>
      <c r="F771" s="182"/>
      <c r="G771" s="182"/>
      <c r="H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  <c r="Z771" s="182"/>
    </row>
    <row r="772" spans="1:26" ht="12.75" customHeight="1">
      <c r="A772" s="182"/>
      <c r="B772" s="182"/>
      <c r="C772" s="182"/>
      <c r="D772" s="182"/>
      <c r="E772" s="182"/>
      <c r="F772" s="182"/>
      <c r="G772" s="182"/>
      <c r="H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  <c r="Z772" s="182"/>
    </row>
    <row r="773" spans="1:26" ht="12.75" customHeight="1">
      <c r="A773" s="182"/>
      <c r="B773" s="182"/>
      <c r="C773" s="182"/>
      <c r="D773" s="182"/>
      <c r="E773" s="182"/>
      <c r="F773" s="182"/>
      <c r="G773" s="182"/>
      <c r="H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  <c r="Z773" s="182"/>
    </row>
    <row r="774" spans="1:26" ht="12.75" customHeight="1">
      <c r="A774" s="182"/>
      <c r="B774" s="182"/>
      <c r="C774" s="182"/>
      <c r="D774" s="182"/>
      <c r="E774" s="182"/>
      <c r="F774" s="182"/>
      <c r="G774" s="182"/>
      <c r="H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  <c r="Z774" s="182"/>
    </row>
    <row r="775" spans="1:26" ht="12.75" customHeight="1">
      <c r="A775" s="182"/>
      <c r="B775" s="182"/>
      <c r="C775" s="182"/>
      <c r="D775" s="182"/>
      <c r="E775" s="182"/>
      <c r="F775" s="182"/>
      <c r="G775" s="182"/>
      <c r="H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  <c r="Z775" s="182"/>
    </row>
    <row r="776" spans="1:26" ht="12.75" customHeight="1">
      <c r="A776" s="182"/>
      <c r="B776" s="182"/>
      <c r="C776" s="182"/>
      <c r="D776" s="182"/>
      <c r="E776" s="182"/>
      <c r="F776" s="182"/>
      <c r="G776" s="182"/>
      <c r="H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  <c r="Z776" s="182"/>
    </row>
    <row r="777" spans="1:26" ht="12.75" customHeight="1">
      <c r="A777" s="182"/>
      <c r="B777" s="182"/>
      <c r="C777" s="182"/>
      <c r="D777" s="182"/>
      <c r="E777" s="182"/>
      <c r="F777" s="182"/>
      <c r="G777" s="182"/>
      <c r="H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  <c r="Z777" s="182"/>
    </row>
    <row r="778" spans="1:26" ht="12.75" customHeight="1">
      <c r="A778" s="182"/>
      <c r="B778" s="182"/>
      <c r="C778" s="182"/>
      <c r="D778" s="182"/>
      <c r="E778" s="182"/>
      <c r="F778" s="182"/>
      <c r="G778" s="182"/>
      <c r="H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  <c r="Z778" s="182"/>
    </row>
    <row r="779" spans="1:26" ht="12.75" customHeight="1">
      <c r="A779" s="182"/>
      <c r="B779" s="182"/>
      <c r="C779" s="182"/>
      <c r="D779" s="182"/>
      <c r="E779" s="182"/>
      <c r="F779" s="182"/>
      <c r="G779" s="182"/>
      <c r="H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  <c r="Z779" s="182"/>
    </row>
    <row r="780" spans="1:26" ht="12.75" customHeight="1">
      <c r="A780" s="182"/>
      <c r="B780" s="182"/>
      <c r="C780" s="182"/>
      <c r="D780" s="182"/>
      <c r="E780" s="182"/>
      <c r="F780" s="182"/>
      <c r="G780" s="182"/>
      <c r="H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  <c r="Z780" s="182"/>
    </row>
    <row r="781" spans="1:26" ht="12.75" customHeight="1">
      <c r="A781" s="182"/>
      <c r="B781" s="182"/>
      <c r="C781" s="182"/>
      <c r="D781" s="182"/>
      <c r="E781" s="182"/>
      <c r="F781" s="182"/>
      <c r="G781" s="182"/>
      <c r="H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  <c r="Z781" s="182"/>
    </row>
    <row r="782" spans="1:26" ht="12.75" customHeight="1">
      <c r="A782" s="182"/>
      <c r="B782" s="182"/>
      <c r="C782" s="182"/>
      <c r="D782" s="182"/>
      <c r="E782" s="182"/>
      <c r="F782" s="182"/>
      <c r="G782" s="182"/>
      <c r="H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  <c r="Z782" s="182"/>
    </row>
    <row r="783" spans="1:26" ht="12.75" customHeight="1">
      <c r="A783" s="182"/>
      <c r="B783" s="182"/>
      <c r="C783" s="182"/>
      <c r="D783" s="182"/>
      <c r="E783" s="182"/>
      <c r="F783" s="182"/>
      <c r="G783" s="182"/>
      <c r="H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  <c r="Z783" s="182"/>
    </row>
    <row r="784" spans="1:26" ht="12.75" customHeight="1">
      <c r="A784" s="182"/>
      <c r="B784" s="182"/>
      <c r="C784" s="182"/>
      <c r="D784" s="182"/>
      <c r="E784" s="182"/>
      <c r="F784" s="182"/>
      <c r="G784" s="182"/>
      <c r="H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  <c r="Z784" s="182"/>
    </row>
    <row r="785" spans="1:26" ht="12.75" customHeight="1">
      <c r="A785" s="182"/>
      <c r="B785" s="182"/>
      <c r="C785" s="182"/>
      <c r="D785" s="182"/>
      <c r="E785" s="182"/>
      <c r="F785" s="182"/>
      <c r="G785" s="182"/>
      <c r="H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  <c r="Z785" s="182"/>
    </row>
    <row r="786" spans="1:26" ht="12.75" customHeight="1">
      <c r="A786" s="182"/>
      <c r="B786" s="182"/>
      <c r="C786" s="182"/>
      <c r="D786" s="182"/>
      <c r="E786" s="182"/>
      <c r="F786" s="182"/>
      <c r="G786" s="182"/>
      <c r="H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  <c r="Z786" s="182"/>
    </row>
    <row r="787" spans="1:26" ht="12.75" customHeight="1">
      <c r="A787" s="182"/>
      <c r="B787" s="182"/>
      <c r="C787" s="182"/>
      <c r="D787" s="182"/>
      <c r="E787" s="182"/>
      <c r="F787" s="182"/>
      <c r="G787" s="182"/>
      <c r="H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  <c r="Z787" s="182"/>
    </row>
    <row r="788" spans="1:26" ht="12.75" customHeight="1">
      <c r="A788" s="182"/>
      <c r="B788" s="182"/>
      <c r="C788" s="182"/>
      <c r="D788" s="182"/>
      <c r="E788" s="182"/>
      <c r="F788" s="182"/>
      <c r="G788" s="182"/>
      <c r="H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  <c r="Z788" s="182"/>
    </row>
    <row r="789" spans="1:26" ht="12.75" customHeight="1">
      <c r="A789" s="182"/>
      <c r="B789" s="182"/>
      <c r="C789" s="182"/>
      <c r="D789" s="182"/>
      <c r="E789" s="182"/>
      <c r="F789" s="182"/>
      <c r="G789" s="182"/>
      <c r="H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  <c r="Z789" s="182"/>
    </row>
    <row r="790" spans="1:26" ht="12.75" customHeight="1">
      <c r="A790" s="182"/>
      <c r="B790" s="182"/>
      <c r="C790" s="182"/>
      <c r="D790" s="182"/>
      <c r="E790" s="182"/>
      <c r="F790" s="182"/>
      <c r="G790" s="182"/>
      <c r="H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  <c r="Z790" s="182"/>
    </row>
    <row r="791" spans="1:26" ht="12.75" customHeight="1">
      <c r="A791" s="182"/>
      <c r="B791" s="182"/>
      <c r="C791" s="182"/>
      <c r="D791" s="182"/>
      <c r="E791" s="182"/>
      <c r="F791" s="182"/>
      <c r="G791" s="182"/>
      <c r="H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  <c r="Z791" s="182"/>
    </row>
    <row r="792" spans="1:26" ht="12.75" customHeight="1">
      <c r="A792" s="182"/>
      <c r="B792" s="182"/>
      <c r="C792" s="182"/>
      <c r="D792" s="182"/>
      <c r="E792" s="182"/>
      <c r="F792" s="182"/>
      <c r="G792" s="182"/>
      <c r="H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  <c r="Z792" s="182"/>
    </row>
    <row r="793" spans="1:26" ht="12.75" customHeight="1">
      <c r="A793" s="182"/>
      <c r="B793" s="182"/>
      <c r="C793" s="182"/>
      <c r="D793" s="182"/>
      <c r="E793" s="182"/>
      <c r="F793" s="182"/>
      <c r="G793" s="182"/>
      <c r="H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  <c r="Z793" s="182"/>
    </row>
    <row r="794" spans="1:26" ht="12.75" customHeight="1">
      <c r="A794" s="182"/>
      <c r="B794" s="182"/>
      <c r="C794" s="182"/>
      <c r="D794" s="182"/>
      <c r="E794" s="182"/>
      <c r="F794" s="182"/>
      <c r="G794" s="182"/>
      <c r="H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  <c r="Z794" s="182"/>
    </row>
    <row r="795" spans="1:26" ht="12.75" customHeight="1">
      <c r="A795" s="182"/>
      <c r="B795" s="182"/>
      <c r="C795" s="182"/>
      <c r="D795" s="182"/>
      <c r="E795" s="182"/>
      <c r="F795" s="182"/>
      <c r="G795" s="182"/>
      <c r="H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  <c r="Z795" s="182"/>
    </row>
    <row r="796" spans="1:26" ht="12.75" customHeight="1">
      <c r="A796" s="182"/>
      <c r="B796" s="182"/>
      <c r="C796" s="182"/>
      <c r="D796" s="182"/>
      <c r="E796" s="182"/>
      <c r="F796" s="182"/>
      <c r="G796" s="182"/>
      <c r="H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  <c r="Z796" s="182"/>
    </row>
    <row r="797" spans="1:26" ht="12.75" customHeight="1">
      <c r="A797" s="182"/>
      <c r="B797" s="182"/>
      <c r="C797" s="182"/>
      <c r="D797" s="182"/>
      <c r="E797" s="182"/>
      <c r="F797" s="182"/>
      <c r="G797" s="182"/>
      <c r="H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  <c r="Z797" s="182"/>
    </row>
    <row r="798" spans="1:26" ht="12.75" customHeight="1">
      <c r="A798" s="182"/>
      <c r="B798" s="182"/>
      <c r="C798" s="182"/>
      <c r="D798" s="182"/>
      <c r="E798" s="182"/>
      <c r="F798" s="182"/>
      <c r="G798" s="182"/>
      <c r="H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  <c r="Z798" s="182"/>
    </row>
    <row r="799" spans="1:26" ht="12.75" customHeight="1">
      <c r="A799" s="182"/>
      <c r="B799" s="182"/>
      <c r="C799" s="182"/>
      <c r="D799" s="182"/>
      <c r="E799" s="182"/>
      <c r="F799" s="182"/>
      <c r="G799" s="182"/>
      <c r="H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  <c r="Z799" s="182"/>
    </row>
    <row r="800" spans="1:26" ht="12.75" customHeight="1">
      <c r="A800" s="182"/>
      <c r="B800" s="182"/>
      <c r="C800" s="182"/>
      <c r="D800" s="182"/>
      <c r="E800" s="182"/>
      <c r="F800" s="182"/>
      <c r="G800" s="182"/>
      <c r="H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  <c r="Z800" s="182"/>
    </row>
    <row r="801" spans="1:26" ht="12.75" customHeight="1">
      <c r="A801" s="182"/>
      <c r="B801" s="182"/>
      <c r="C801" s="182"/>
      <c r="D801" s="182"/>
      <c r="E801" s="182"/>
      <c r="F801" s="182"/>
      <c r="G801" s="182"/>
      <c r="H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  <c r="Z801" s="182"/>
    </row>
    <row r="802" spans="1:26" ht="12.75" customHeight="1">
      <c r="A802" s="182"/>
      <c r="B802" s="182"/>
      <c r="C802" s="182"/>
      <c r="D802" s="182"/>
      <c r="E802" s="182"/>
      <c r="F802" s="182"/>
      <c r="G802" s="182"/>
      <c r="H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  <c r="Z802" s="182"/>
    </row>
    <row r="803" spans="1:26" ht="12.75" customHeight="1">
      <c r="A803" s="182"/>
      <c r="B803" s="182"/>
      <c r="C803" s="182"/>
      <c r="D803" s="182"/>
      <c r="E803" s="182"/>
      <c r="F803" s="182"/>
      <c r="G803" s="182"/>
      <c r="H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  <c r="Z803" s="182"/>
    </row>
    <row r="804" spans="1:26" ht="12.75" customHeight="1">
      <c r="A804" s="182"/>
      <c r="B804" s="182"/>
      <c r="C804" s="182"/>
      <c r="D804" s="182"/>
      <c r="E804" s="182"/>
      <c r="F804" s="182"/>
      <c r="G804" s="182"/>
      <c r="H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  <c r="Z804" s="182"/>
    </row>
    <row r="805" spans="1:26" ht="12.75" customHeight="1">
      <c r="A805" s="182"/>
      <c r="B805" s="182"/>
      <c r="C805" s="182"/>
      <c r="D805" s="182"/>
      <c r="E805" s="182"/>
      <c r="F805" s="182"/>
      <c r="G805" s="182"/>
      <c r="H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  <c r="Z805" s="182"/>
    </row>
    <row r="806" spans="1:26" ht="12.75" customHeight="1">
      <c r="A806" s="182"/>
      <c r="B806" s="182"/>
      <c r="C806" s="182"/>
      <c r="D806" s="182"/>
      <c r="E806" s="182"/>
      <c r="F806" s="182"/>
      <c r="G806" s="182"/>
      <c r="H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  <c r="Z806" s="182"/>
    </row>
    <row r="807" spans="1:26" ht="12.75" customHeight="1">
      <c r="A807" s="182"/>
      <c r="B807" s="182"/>
      <c r="C807" s="182"/>
      <c r="D807" s="182"/>
      <c r="E807" s="182"/>
      <c r="F807" s="182"/>
      <c r="G807" s="182"/>
      <c r="H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  <c r="Z807" s="182"/>
    </row>
    <row r="808" spans="1:26" ht="12.75" customHeight="1">
      <c r="A808" s="182"/>
      <c r="B808" s="182"/>
      <c r="C808" s="182"/>
      <c r="D808" s="182"/>
      <c r="E808" s="182"/>
      <c r="F808" s="182"/>
      <c r="G808" s="182"/>
      <c r="H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  <c r="Z808" s="182"/>
    </row>
    <row r="809" spans="1:26" ht="12.75" customHeight="1">
      <c r="A809" s="182"/>
      <c r="B809" s="182"/>
      <c r="C809" s="182"/>
      <c r="D809" s="182"/>
      <c r="E809" s="182"/>
      <c r="F809" s="182"/>
      <c r="G809" s="182"/>
      <c r="H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  <c r="Z809" s="182"/>
    </row>
    <row r="810" spans="1:26" ht="12.75" customHeight="1">
      <c r="A810" s="182"/>
      <c r="B810" s="182"/>
      <c r="C810" s="182"/>
      <c r="D810" s="182"/>
      <c r="E810" s="182"/>
      <c r="F810" s="182"/>
      <c r="G810" s="182"/>
      <c r="H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  <c r="Z810" s="182"/>
    </row>
    <row r="811" spans="1:26" ht="12.75" customHeight="1">
      <c r="A811" s="182"/>
      <c r="B811" s="182"/>
      <c r="C811" s="182"/>
      <c r="D811" s="182"/>
      <c r="E811" s="182"/>
      <c r="F811" s="182"/>
      <c r="G811" s="182"/>
      <c r="H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  <c r="Z811" s="182"/>
    </row>
    <row r="812" spans="1:26" ht="12.75" customHeight="1">
      <c r="A812" s="182"/>
      <c r="B812" s="182"/>
      <c r="C812" s="182"/>
      <c r="D812" s="182"/>
      <c r="E812" s="182"/>
      <c r="F812" s="182"/>
      <c r="G812" s="182"/>
      <c r="H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  <c r="Z812" s="182"/>
    </row>
    <row r="813" spans="1:26" ht="12.75" customHeight="1">
      <c r="A813" s="182"/>
      <c r="B813" s="182"/>
      <c r="C813" s="182"/>
      <c r="D813" s="182"/>
      <c r="E813" s="182"/>
      <c r="F813" s="182"/>
      <c r="G813" s="182"/>
      <c r="H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  <c r="Z813" s="182"/>
    </row>
    <row r="814" spans="1:26" ht="12.75" customHeight="1">
      <c r="A814" s="182"/>
      <c r="B814" s="182"/>
      <c r="C814" s="182"/>
      <c r="D814" s="182"/>
      <c r="E814" s="182"/>
      <c r="F814" s="182"/>
      <c r="G814" s="182"/>
      <c r="H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  <c r="Z814" s="182"/>
    </row>
    <row r="815" spans="1:26" ht="12.75" customHeight="1">
      <c r="A815" s="182"/>
      <c r="B815" s="182"/>
      <c r="C815" s="182"/>
      <c r="D815" s="182"/>
      <c r="E815" s="182"/>
      <c r="F815" s="182"/>
      <c r="G815" s="182"/>
      <c r="H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  <c r="Z815" s="182"/>
    </row>
    <row r="816" spans="1:26" ht="12.75" customHeight="1">
      <c r="A816" s="182"/>
      <c r="B816" s="182"/>
      <c r="C816" s="182"/>
      <c r="D816" s="182"/>
      <c r="E816" s="182"/>
      <c r="F816" s="182"/>
      <c r="G816" s="182"/>
      <c r="H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  <c r="Z816" s="182"/>
    </row>
    <row r="817" spans="1:26" ht="12.75" customHeight="1">
      <c r="A817" s="182"/>
      <c r="B817" s="182"/>
      <c r="C817" s="182"/>
      <c r="D817" s="182"/>
      <c r="E817" s="182"/>
      <c r="F817" s="182"/>
      <c r="G817" s="182"/>
      <c r="H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  <c r="Z817" s="182"/>
    </row>
    <row r="818" spans="1:26" ht="12.75" customHeight="1">
      <c r="A818" s="182"/>
      <c r="B818" s="182"/>
      <c r="C818" s="182"/>
      <c r="D818" s="182"/>
      <c r="E818" s="182"/>
      <c r="F818" s="182"/>
      <c r="G818" s="182"/>
      <c r="H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  <c r="Z818" s="182"/>
    </row>
    <row r="819" spans="1:26" ht="12.75" customHeight="1">
      <c r="A819" s="182"/>
      <c r="B819" s="182"/>
      <c r="C819" s="182"/>
      <c r="D819" s="182"/>
      <c r="E819" s="182"/>
      <c r="F819" s="182"/>
      <c r="G819" s="182"/>
      <c r="H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  <c r="Z819" s="182"/>
    </row>
    <row r="820" spans="1:26" ht="12.75" customHeight="1">
      <c r="A820" s="182"/>
      <c r="B820" s="182"/>
      <c r="C820" s="182"/>
      <c r="D820" s="182"/>
      <c r="E820" s="182"/>
      <c r="F820" s="182"/>
      <c r="G820" s="182"/>
      <c r="H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  <c r="Z820" s="182"/>
    </row>
    <row r="821" spans="1:26" ht="12.75" customHeight="1">
      <c r="A821" s="182"/>
      <c r="B821" s="182"/>
      <c r="C821" s="182"/>
      <c r="D821" s="182"/>
      <c r="E821" s="182"/>
      <c r="F821" s="182"/>
      <c r="G821" s="182"/>
      <c r="H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  <c r="Z821" s="182"/>
    </row>
    <row r="822" spans="1:26" ht="12.75" customHeight="1">
      <c r="A822" s="182"/>
      <c r="B822" s="182"/>
      <c r="C822" s="182"/>
      <c r="D822" s="182"/>
      <c r="E822" s="182"/>
      <c r="F822" s="182"/>
      <c r="G822" s="182"/>
      <c r="H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  <c r="Z822" s="182"/>
    </row>
    <row r="823" spans="1:26" ht="12.75" customHeight="1">
      <c r="A823" s="182"/>
      <c r="B823" s="182"/>
      <c r="C823" s="182"/>
      <c r="D823" s="182"/>
      <c r="E823" s="182"/>
      <c r="F823" s="182"/>
      <c r="G823" s="182"/>
      <c r="H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  <c r="Z823" s="182"/>
    </row>
    <row r="824" spans="1:26" ht="12.75" customHeight="1">
      <c r="A824" s="182"/>
      <c r="B824" s="182"/>
      <c r="C824" s="182"/>
      <c r="D824" s="182"/>
      <c r="E824" s="182"/>
      <c r="F824" s="182"/>
      <c r="G824" s="182"/>
      <c r="H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  <c r="Z824" s="182"/>
    </row>
    <row r="825" spans="1:26" ht="12.75" customHeight="1">
      <c r="A825" s="182"/>
      <c r="B825" s="182"/>
      <c r="C825" s="182"/>
      <c r="D825" s="182"/>
      <c r="E825" s="182"/>
      <c r="F825" s="182"/>
      <c r="G825" s="182"/>
      <c r="H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  <c r="Z825" s="182"/>
    </row>
    <row r="826" spans="1:26" ht="12.75" customHeight="1">
      <c r="A826" s="182"/>
      <c r="B826" s="182"/>
      <c r="C826" s="182"/>
      <c r="D826" s="182"/>
      <c r="E826" s="182"/>
      <c r="F826" s="182"/>
      <c r="G826" s="182"/>
      <c r="H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  <c r="Z826" s="182"/>
    </row>
    <row r="827" spans="1:26" ht="12.75" customHeight="1">
      <c r="A827" s="182"/>
      <c r="B827" s="182"/>
      <c r="C827" s="182"/>
      <c r="D827" s="182"/>
      <c r="E827" s="182"/>
      <c r="F827" s="182"/>
      <c r="G827" s="182"/>
      <c r="H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  <c r="Z827" s="182"/>
    </row>
    <row r="828" spans="1:26" ht="12.75" customHeight="1">
      <c r="A828" s="182"/>
      <c r="B828" s="182"/>
      <c r="C828" s="182"/>
      <c r="D828" s="182"/>
      <c r="E828" s="182"/>
      <c r="F828" s="182"/>
      <c r="G828" s="182"/>
      <c r="H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  <c r="Z828" s="182"/>
    </row>
    <row r="829" spans="1:26" ht="12.75" customHeight="1">
      <c r="A829" s="182"/>
      <c r="B829" s="182"/>
      <c r="C829" s="182"/>
      <c r="D829" s="182"/>
      <c r="E829" s="182"/>
      <c r="F829" s="182"/>
      <c r="G829" s="182"/>
      <c r="H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  <c r="Z829" s="182"/>
    </row>
    <row r="830" spans="1:26" ht="12.75" customHeight="1">
      <c r="A830" s="182"/>
      <c r="B830" s="182"/>
      <c r="C830" s="182"/>
      <c r="D830" s="182"/>
      <c r="E830" s="182"/>
      <c r="F830" s="182"/>
      <c r="G830" s="182"/>
      <c r="H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  <c r="Z830" s="182"/>
    </row>
    <row r="831" spans="1:26" ht="12.75" customHeight="1">
      <c r="A831" s="182"/>
      <c r="B831" s="182"/>
      <c r="C831" s="182"/>
      <c r="D831" s="182"/>
      <c r="E831" s="182"/>
      <c r="F831" s="182"/>
      <c r="G831" s="182"/>
      <c r="H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  <c r="Z831" s="182"/>
    </row>
    <row r="832" spans="1:26" ht="12.75" customHeight="1">
      <c r="A832" s="182"/>
      <c r="B832" s="182"/>
      <c r="C832" s="182"/>
      <c r="D832" s="182"/>
      <c r="E832" s="182"/>
      <c r="F832" s="182"/>
      <c r="G832" s="182"/>
      <c r="H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  <c r="Z832" s="182"/>
    </row>
    <row r="833" spans="1:26" ht="12.75" customHeight="1">
      <c r="A833" s="182"/>
      <c r="B833" s="182"/>
      <c r="C833" s="182"/>
      <c r="D833" s="182"/>
      <c r="E833" s="182"/>
      <c r="F833" s="182"/>
      <c r="G833" s="182"/>
      <c r="H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  <c r="Z833" s="182"/>
    </row>
    <row r="834" spans="1:26" ht="12.75" customHeight="1">
      <c r="A834" s="182"/>
      <c r="B834" s="182"/>
      <c r="C834" s="182"/>
      <c r="D834" s="182"/>
      <c r="E834" s="182"/>
      <c r="F834" s="182"/>
      <c r="G834" s="182"/>
      <c r="H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  <c r="Z834" s="182"/>
    </row>
    <row r="835" spans="1:26" ht="12.75" customHeight="1">
      <c r="A835" s="182"/>
      <c r="B835" s="182"/>
      <c r="C835" s="182"/>
      <c r="D835" s="182"/>
      <c r="E835" s="182"/>
      <c r="F835" s="182"/>
      <c r="G835" s="182"/>
      <c r="H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  <c r="Z835" s="182"/>
    </row>
    <row r="836" spans="1:26" ht="12.75" customHeight="1">
      <c r="A836" s="182"/>
      <c r="B836" s="182"/>
      <c r="C836" s="182"/>
      <c r="D836" s="182"/>
      <c r="E836" s="182"/>
      <c r="F836" s="182"/>
      <c r="G836" s="182"/>
      <c r="H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  <c r="Z836" s="182"/>
    </row>
    <row r="837" spans="1:26" ht="12.75" customHeight="1">
      <c r="A837" s="182"/>
      <c r="B837" s="182"/>
      <c r="C837" s="182"/>
      <c r="D837" s="182"/>
      <c r="E837" s="182"/>
      <c r="F837" s="182"/>
      <c r="G837" s="182"/>
      <c r="H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  <c r="Z837" s="182"/>
    </row>
    <row r="838" spans="1:26" ht="12.75" customHeight="1">
      <c r="A838" s="182"/>
      <c r="B838" s="182"/>
      <c r="C838" s="182"/>
      <c r="D838" s="182"/>
      <c r="E838" s="182"/>
      <c r="F838" s="182"/>
      <c r="G838" s="182"/>
      <c r="H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  <c r="Z838" s="182"/>
    </row>
    <row r="839" spans="1:26" ht="12.75" customHeight="1">
      <c r="A839" s="182"/>
      <c r="B839" s="182"/>
      <c r="C839" s="182"/>
      <c r="D839" s="182"/>
      <c r="E839" s="182"/>
      <c r="F839" s="182"/>
      <c r="G839" s="182"/>
      <c r="H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  <c r="Z839" s="182"/>
    </row>
    <row r="840" spans="1:26" ht="12.75" customHeight="1">
      <c r="A840" s="182"/>
      <c r="B840" s="182"/>
      <c r="C840" s="182"/>
      <c r="D840" s="182"/>
      <c r="E840" s="182"/>
      <c r="F840" s="182"/>
      <c r="G840" s="182"/>
      <c r="H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  <c r="Z840" s="182"/>
    </row>
    <row r="841" spans="1:26" ht="12.75" customHeight="1">
      <c r="A841" s="182"/>
      <c r="B841" s="182"/>
      <c r="C841" s="182"/>
      <c r="D841" s="182"/>
      <c r="E841" s="182"/>
      <c r="F841" s="182"/>
      <c r="G841" s="182"/>
      <c r="H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  <c r="Z841" s="182"/>
    </row>
    <row r="842" spans="1:26" ht="12.75" customHeight="1">
      <c r="A842" s="182"/>
      <c r="B842" s="182"/>
      <c r="C842" s="182"/>
      <c r="D842" s="182"/>
      <c r="E842" s="182"/>
      <c r="F842" s="182"/>
      <c r="G842" s="182"/>
      <c r="H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  <c r="Z842" s="182"/>
    </row>
    <row r="843" spans="1:26" ht="12.75" customHeight="1">
      <c r="A843" s="182"/>
      <c r="B843" s="182"/>
      <c r="C843" s="182"/>
      <c r="D843" s="182"/>
      <c r="E843" s="182"/>
      <c r="F843" s="182"/>
      <c r="G843" s="182"/>
      <c r="H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  <c r="Z843" s="182"/>
    </row>
    <row r="844" spans="1:26" ht="12.75" customHeight="1">
      <c r="A844" s="182"/>
      <c r="B844" s="182"/>
      <c r="C844" s="182"/>
      <c r="D844" s="182"/>
      <c r="E844" s="182"/>
      <c r="F844" s="182"/>
      <c r="G844" s="182"/>
      <c r="H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  <c r="Z844" s="182"/>
    </row>
    <row r="845" spans="1:26" ht="12.75" customHeight="1">
      <c r="A845" s="182"/>
      <c r="B845" s="182"/>
      <c r="C845" s="182"/>
      <c r="D845" s="182"/>
      <c r="E845" s="182"/>
      <c r="F845" s="182"/>
      <c r="G845" s="182"/>
      <c r="H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  <c r="Z845" s="182"/>
    </row>
    <row r="846" spans="1:26" ht="12.75" customHeight="1">
      <c r="A846" s="182"/>
      <c r="B846" s="182"/>
      <c r="C846" s="182"/>
      <c r="D846" s="182"/>
      <c r="E846" s="182"/>
      <c r="F846" s="182"/>
      <c r="G846" s="182"/>
      <c r="H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  <c r="Z846" s="182"/>
    </row>
    <row r="847" spans="1:26" ht="12.75" customHeight="1">
      <c r="A847" s="182"/>
      <c r="B847" s="182"/>
      <c r="C847" s="182"/>
      <c r="D847" s="182"/>
      <c r="E847" s="182"/>
      <c r="F847" s="182"/>
      <c r="G847" s="182"/>
      <c r="H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  <c r="Z847" s="182"/>
    </row>
    <row r="848" spans="1:26" ht="12.75" customHeight="1">
      <c r="A848" s="182"/>
      <c r="B848" s="182"/>
      <c r="C848" s="182"/>
      <c r="D848" s="182"/>
      <c r="E848" s="182"/>
      <c r="F848" s="182"/>
      <c r="G848" s="182"/>
      <c r="H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  <c r="Z848" s="182"/>
    </row>
    <row r="849" spans="1:26" ht="12.75" customHeight="1">
      <c r="A849" s="182"/>
      <c r="B849" s="182"/>
      <c r="C849" s="182"/>
      <c r="D849" s="182"/>
      <c r="E849" s="182"/>
      <c r="F849" s="182"/>
      <c r="G849" s="182"/>
      <c r="H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  <c r="Z849" s="182"/>
    </row>
    <row r="850" spans="1:26" ht="12.75" customHeight="1">
      <c r="A850" s="182"/>
      <c r="B850" s="182"/>
      <c r="C850" s="182"/>
      <c r="D850" s="182"/>
      <c r="E850" s="182"/>
      <c r="F850" s="182"/>
      <c r="G850" s="182"/>
      <c r="H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  <c r="Z850" s="182"/>
    </row>
    <row r="851" spans="1:26" ht="12.75" customHeight="1">
      <c r="A851" s="182"/>
      <c r="B851" s="182"/>
      <c r="C851" s="182"/>
      <c r="D851" s="182"/>
      <c r="E851" s="182"/>
      <c r="F851" s="182"/>
      <c r="G851" s="182"/>
      <c r="H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  <c r="Z851" s="182"/>
    </row>
    <row r="852" spans="1:26" ht="12.75" customHeight="1">
      <c r="A852" s="182"/>
      <c r="B852" s="182"/>
      <c r="C852" s="182"/>
      <c r="D852" s="182"/>
      <c r="E852" s="182"/>
      <c r="F852" s="182"/>
      <c r="G852" s="182"/>
      <c r="H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  <c r="Z852" s="182"/>
    </row>
    <row r="853" spans="1:26" ht="12.75" customHeight="1">
      <c r="A853" s="182"/>
      <c r="B853" s="182"/>
      <c r="C853" s="182"/>
      <c r="D853" s="182"/>
      <c r="E853" s="182"/>
      <c r="F853" s="182"/>
      <c r="G853" s="182"/>
      <c r="H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  <c r="Z853" s="182"/>
    </row>
    <row r="854" spans="1:26" ht="12.75" customHeight="1">
      <c r="A854" s="182"/>
      <c r="B854" s="182"/>
      <c r="C854" s="182"/>
      <c r="D854" s="182"/>
      <c r="E854" s="182"/>
      <c r="F854" s="182"/>
      <c r="G854" s="182"/>
      <c r="H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  <c r="Z854" s="182"/>
    </row>
    <row r="855" spans="1:26" ht="12.75" customHeight="1">
      <c r="A855" s="182"/>
      <c r="B855" s="182"/>
      <c r="C855" s="182"/>
      <c r="D855" s="182"/>
      <c r="E855" s="182"/>
      <c r="F855" s="182"/>
      <c r="G855" s="182"/>
      <c r="H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  <c r="Z855" s="182"/>
    </row>
    <row r="856" spans="1:26" ht="12.75" customHeight="1">
      <c r="A856" s="182"/>
      <c r="B856" s="182"/>
      <c r="C856" s="182"/>
      <c r="D856" s="182"/>
      <c r="E856" s="182"/>
      <c r="F856" s="182"/>
      <c r="G856" s="182"/>
      <c r="H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  <c r="Z856" s="182"/>
    </row>
    <row r="857" spans="1:26" ht="12.75" customHeight="1">
      <c r="A857" s="182"/>
      <c r="B857" s="182"/>
      <c r="C857" s="182"/>
      <c r="D857" s="182"/>
      <c r="E857" s="182"/>
      <c r="F857" s="182"/>
      <c r="G857" s="182"/>
      <c r="H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  <c r="Z857" s="182"/>
    </row>
    <row r="858" spans="1:26" ht="12.75" customHeight="1">
      <c r="A858" s="182"/>
      <c r="B858" s="182"/>
      <c r="C858" s="182"/>
      <c r="D858" s="182"/>
      <c r="E858" s="182"/>
      <c r="F858" s="182"/>
      <c r="G858" s="182"/>
      <c r="H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  <c r="Z858" s="182"/>
    </row>
    <row r="859" spans="1:26" ht="12.75" customHeight="1">
      <c r="A859" s="182"/>
      <c r="B859" s="182"/>
      <c r="C859" s="182"/>
      <c r="D859" s="182"/>
      <c r="E859" s="182"/>
      <c r="F859" s="182"/>
      <c r="G859" s="182"/>
      <c r="H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  <c r="Z859" s="182"/>
    </row>
    <row r="860" spans="1:26" ht="12.75" customHeight="1">
      <c r="A860" s="182"/>
      <c r="B860" s="182"/>
      <c r="C860" s="182"/>
      <c r="D860" s="182"/>
      <c r="E860" s="182"/>
      <c r="F860" s="182"/>
      <c r="G860" s="182"/>
      <c r="H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  <c r="Z860" s="182"/>
    </row>
    <row r="861" spans="1:26" ht="12.75" customHeight="1">
      <c r="A861" s="182"/>
      <c r="B861" s="182"/>
      <c r="C861" s="182"/>
      <c r="D861" s="182"/>
      <c r="E861" s="182"/>
      <c r="F861" s="182"/>
      <c r="G861" s="182"/>
      <c r="H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  <c r="Z861" s="182"/>
    </row>
    <row r="862" spans="1:26" ht="12.75" customHeight="1">
      <c r="A862" s="182"/>
      <c r="B862" s="182"/>
      <c r="C862" s="182"/>
      <c r="D862" s="182"/>
      <c r="E862" s="182"/>
      <c r="F862" s="182"/>
      <c r="G862" s="182"/>
      <c r="H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  <c r="Z862" s="182"/>
    </row>
    <row r="863" spans="1:26" ht="12.75" customHeight="1">
      <c r="A863" s="182"/>
      <c r="B863" s="182"/>
      <c r="C863" s="182"/>
      <c r="D863" s="182"/>
      <c r="E863" s="182"/>
      <c r="F863" s="182"/>
      <c r="G863" s="182"/>
      <c r="H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  <c r="Z863" s="182"/>
    </row>
    <row r="864" spans="1:26" ht="12.75" customHeight="1">
      <c r="A864" s="182"/>
      <c r="B864" s="182"/>
      <c r="C864" s="182"/>
      <c r="D864" s="182"/>
      <c r="E864" s="182"/>
      <c r="F864" s="182"/>
      <c r="G864" s="182"/>
      <c r="H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  <c r="Z864" s="182"/>
    </row>
    <row r="865" spans="1:26" ht="12.75" customHeight="1">
      <c r="A865" s="182"/>
      <c r="B865" s="182"/>
      <c r="C865" s="182"/>
      <c r="D865" s="182"/>
      <c r="E865" s="182"/>
      <c r="F865" s="182"/>
      <c r="G865" s="182"/>
      <c r="H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  <c r="Z865" s="182"/>
    </row>
    <row r="866" spans="1:26" ht="12.75" customHeight="1">
      <c r="A866" s="182"/>
      <c r="B866" s="182"/>
      <c r="C866" s="182"/>
      <c r="D866" s="182"/>
      <c r="E866" s="182"/>
      <c r="F866" s="182"/>
      <c r="G866" s="182"/>
      <c r="H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  <c r="Z866" s="182"/>
    </row>
    <row r="867" spans="1:26" ht="12.75" customHeight="1">
      <c r="A867" s="182"/>
      <c r="B867" s="182"/>
      <c r="C867" s="182"/>
      <c r="D867" s="182"/>
      <c r="E867" s="182"/>
      <c r="F867" s="182"/>
      <c r="G867" s="182"/>
      <c r="H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  <c r="Z867" s="182"/>
    </row>
    <row r="868" spans="1:26" ht="12.75" customHeight="1">
      <c r="A868" s="182"/>
      <c r="B868" s="182"/>
      <c r="C868" s="182"/>
      <c r="D868" s="182"/>
      <c r="E868" s="182"/>
      <c r="F868" s="182"/>
      <c r="G868" s="182"/>
      <c r="H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  <c r="Z868" s="182"/>
    </row>
    <row r="869" spans="1:26" ht="12.75" customHeight="1">
      <c r="A869" s="182"/>
      <c r="B869" s="182"/>
      <c r="C869" s="182"/>
      <c r="D869" s="182"/>
      <c r="E869" s="182"/>
      <c r="F869" s="182"/>
      <c r="G869" s="182"/>
      <c r="H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  <c r="Z869" s="182"/>
    </row>
    <row r="870" spans="1:26" ht="12.75" customHeight="1">
      <c r="A870" s="182"/>
      <c r="B870" s="182"/>
      <c r="C870" s="182"/>
      <c r="D870" s="182"/>
      <c r="E870" s="182"/>
      <c r="F870" s="182"/>
      <c r="G870" s="182"/>
      <c r="H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  <c r="Z870" s="182"/>
    </row>
    <row r="871" spans="1:26" ht="12.75" customHeight="1">
      <c r="A871" s="182"/>
      <c r="B871" s="182"/>
      <c r="C871" s="182"/>
      <c r="D871" s="182"/>
      <c r="E871" s="182"/>
      <c r="F871" s="182"/>
      <c r="G871" s="182"/>
      <c r="H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  <c r="Z871" s="182"/>
    </row>
    <row r="872" spans="1:26" ht="12.75" customHeight="1">
      <c r="A872" s="182"/>
      <c r="B872" s="182"/>
      <c r="C872" s="182"/>
      <c r="D872" s="182"/>
      <c r="E872" s="182"/>
      <c r="F872" s="182"/>
      <c r="G872" s="182"/>
      <c r="H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  <c r="Z872" s="182"/>
    </row>
    <row r="873" spans="1:26" ht="12.75" customHeight="1">
      <c r="A873" s="182"/>
      <c r="B873" s="182"/>
      <c r="C873" s="182"/>
      <c r="D873" s="182"/>
      <c r="E873" s="182"/>
      <c r="F873" s="182"/>
      <c r="G873" s="182"/>
      <c r="H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  <c r="Z873" s="182"/>
    </row>
    <row r="874" spans="1:26" ht="12.75" customHeight="1">
      <c r="A874" s="182"/>
      <c r="B874" s="182"/>
      <c r="C874" s="182"/>
      <c r="D874" s="182"/>
      <c r="E874" s="182"/>
      <c r="F874" s="182"/>
      <c r="G874" s="182"/>
      <c r="H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  <c r="Z874" s="182"/>
    </row>
    <row r="875" spans="1:26" ht="12.75" customHeight="1">
      <c r="A875" s="182"/>
      <c r="B875" s="182"/>
      <c r="C875" s="182"/>
      <c r="D875" s="182"/>
      <c r="E875" s="182"/>
      <c r="F875" s="182"/>
      <c r="G875" s="182"/>
      <c r="H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  <c r="Z875" s="182"/>
    </row>
    <row r="876" spans="1:26" ht="12.75" customHeight="1">
      <c r="A876" s="182"/>
      <c r="B876" s="182"/>
      <c r="C876" s="182"/>
      <c r="D876" s="182"/>
      <c r="E876" s="182"/>
      <c r="F876" s="182"/>
      <c r="G876" s="182"/>
      <c r="H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  <c r="Z876" s="182"/>
    </row>
    <row r="877" spans="1:26" ht="12.75" customHeight="1">
      <c r="A877" s="182"/>
      <c r="B877" s="182"/>
      <c r="C877" s="182"/>
      <c r="D877" s="182"/>
      <c r="E877" s="182"/>
      <c r="F877" s="182"/>
      <c r="G877" s="182"/>
      <c r="H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  <c r="Z877" s="182"/>
    </row>
    <row r="878" spans="1:26" ht="12.75" customHeight="1">
      <c r="A878" s="182"/>
      <c r="B878" s="182"/>
      <c r="C878" s="182"/>
      <c r="D878" s="182"/>
      <c r="E878" s="182"/>
      <c r="F878" s="182"/>
      <c r="G878" s="182"/>
      <c r="H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  <c r="Z878" s="182"/>
    </row>
    <row r="879" spans="1:26" ht="12.75" customHeight="1">
      <c r="A879" s="182"/>
      <c r="B879" s="182"/>
      <c r="C879" s="182"/>
      <c r="D879" s="182"/>
      <c r="E879" s="182"/>
      <c r="F879" s="182"/>
      <c r="G879" s="182"/>
      <c r="H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  <c r="Z879" s="182"/>
    </row>
    <row r="880" spans="1:26" ht="12.75" customHeight="1">
      <c r="A880" s="182"/>
      <c r="B880" s="182"/>
      <c r="C880" s="182"/>
      <c r="D880" s="182"/>
      <c r="E880" s="182"/>
      <c r="F880" s="182"/>
      <c r="G880" s="182"/>
      <c r="H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  <c r="Z880" s="182"/>
    </row>
    <row r="881" spans="1:26" ht="12.75" customHeight="1">
      <c r="A881" s="182"/>
      <c r="B881" s="182"/>
      <c r="C881" s="182"/>
      <c r="D881" s="182"/>
      <c r="E881" s="182"/>
      <c r="F881" s="182"/>
      <c r="G881" s="182"/>
      <c r="H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  <c r="Z881" s="182"/>
    </row>
    <row r="882" spans="1:26" ht="12.75" customHeight="1">
      <c r="A882" s="182"/>
      <c r="B882" s="182"/>
      <c r="C882" s="182"/>
      <c r="D882" s="182"/>
      <c r="E882" s="182"/>
      <c r="F882" s="182"/>
      <c r="G882" s="182"/>
      <c r="H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  <c r="Z882" s="182"/>
    </row>
    <row r="883" spans="1:26" ht="12.75" customHeight="1">
      <c r="A883" s="182"/>
      <c r="B883" s="182"/>
      <c r="C883" s="182"/>
      <c r="D883" s="182"/>
      <c r="E883" s="182"/>
      <c r="F883" s="182"/>
      <c r="G883" s="182"/>
      <c r="H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  <c r="Z883" s="182"/>
    </row>
    <row r="884" spans="1:26" ht="12.75" customHeight="1">
      <c r="A884" s="182"/>
      <c r="B884" s="182"/>
      <c r="C884" s="182"/>
      <c r="D884" s="182"/>
      <c r="E884" s="182"/>
      <c r="F884" s="182"/>
      <c r="G884" s="182"/>
      <c r="H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  <c r="Z884" s="182"/>
    </row>
    <row r="885" spans="1:26" ht="12.75" customHeight="1">
      <c r="A885" s="182"/>
      <c r="B885" s="182"/>
      <c r="C885" s="182"/>
      <c r="D885" s="182"/>
      <c r="E885" s="182"/>
      <c r="F885" s="182"/>
      <c r="G885" s="182"/>
      <c r="H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  <c r="Z885" s="182"/>
    </row>
    <row r="886" spans="1:26" ht="12.75" customHeight="1">
      <c r="A886" s="182"/>
      <c r="B886" s="182"/>
      <c r="C886" s="182"/>
      <c r="D886" s="182"/>
      <c r="E886" s="182"/>
      <c r="F886" s="182"/>
      <c r="G886" s="182"/>
      <c r="H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  <c r="Z886" s="182"/>
    </row>
    <row r="887" spans="1:26" ht="12.75" customHeight="1">
      <c r="A887" s="182"/>
      <c r="B887" s="182"/>
      <c r="C887" s="182"/>
      <c r="D887" s="182"/>
      <c r="E887" s="182"/>
      <c r="F887" s="182"/>
      <c r="G887" s="182"/>
      <c r="H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  <c r="Z887" s="182"/>
    </row>
    <row r="888" spans="1:26" ht="12.75" customHeight="1">
      <c r="A888" s="182"/>
      <c r="B888" s="182"/>
      <c r="C888" s="182"/>
      <c r="D888" s="182"/>
      <c r="E888" s="182"/>
      <c r="F888" s="182"/>
      <c r="G888" s="182"/>
      <c r="H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  <c r="Z888" s="182"/>
    </row>
    <row r="889" spans="1:26" ht="12.75" customHeight="1">
      <c r="A889" s="182"/>
      <c r="B889" s="182"/>
      <c r="C889" s="182"/>
      <c r="D889" s="182"/>
      <c r="E889" s="182"/>
      <c r="F889" s="182"/>
      <c r="G889" s="182"/>
      <c r="H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  <c r="Z889" s="182"/>
    </row>
    <row r="890" spans="1:26" ht="12.75" customHeight="1">
      <c r="A890" s="182"/>
      <c r="B890" s="182"/>
      <c r="C890" s="182"/>
      <c r="D890" s="182"/>
      <c r="E890" s="182"/>
      <c r="F890" s="182"/>
      <c r="G890" s="182"/>
      <c r="H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  <c r="Z890" s="182"/>
    </row>
    <row r="891" spans="1:26" ht="12.75" customHeight="1">
      <c r="A891" s="182"/>
      <c r="B891" s="182"/>
      <c r="C891" s="182"/>
      <c r="D891" s="182"/>
      <c r="E891" s="182"/>
      <c r="F891" s="182"/>
      <c r="G891" s="182"/>
      <c r="H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  <c r="Z891" s="182"/>
    </row>
    <row r="892" spans="1:26" ht="12.75" customHeight="1">
      <c r="A892" s="182"/>
      <c r="B892" s="182"/>
      <c r="C892" s="182"/>
      <c r="D892" s="182"/>
      <c r="E892" s="182"/>
      <c r="F892" s="182"/>
      <c r="G892" s="182"/>
      <c r="H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  <c r="Z892" s="182"/>
    </row>
    <row r="893" spans="1:26" ht="12.75" customHeight="1">
      <c r="A893" s="182"/>
      <c r="B893" s="182"/>
      <c r="C893" s="182"/>
      <c r="D893" s="182"/>
      <c r="E893" s="182"/>
      <c r="F893" s="182"/>
      <c r="G893" s="182"/>
      <c r="H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  <c r="Z893" s="182"/>
    </row>
    <row r="894" spans="1:26" ht="12.75" customHeight="1">
      <c r="A894" s="182"/>
      <c r="B894" s="182"/>
      <c r="C894" s="182"/>
      <c r="D894" s="182"/>
      <c r="E894" s="182"/>
      <c r="F894" s="182"/>
      <c r="G894" s="182"/>
      <c r="H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  <c r="Z894" s="182"/>
    </row>
    <row r="895" spans="1:26" ht="12.75" customHeight="1">
      <c r="A895" s="182"/>
      <c r="B895" s="182"/>
      <c r="C895" s="182"/>
      <c r="D895" s="182"/>
      <c r="E895" s="182"/>
      <c r="F895" s="182"/>
      <c r="G895" s="182"/>
      <c r="H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  <c r="Z895" s="182"/>
    </row>
    <row r="896" spans="1:26" ht="12.75" customHeight="1">
      <c r="A896" s="182"/>
      <c r="B896" s="182"/>
      <c r="C896" s="182"/>
      <c r="D896" s="182"/>
      <c r="E896" s="182"/>
      <c r="F896" s="182"/>
      <c r="G896" s="182"/>
      <c r="H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  <c r="Z896" s="182"/>
    </row>
    <row r="897" spans="1:26" ht="12.75" customHeight="1">
      <c r="A897" s="182"/>
      <c r="B897" s="182"/>
      <c r="C897" s="182"/>
      <c r="D897" s="182"/>
      <c r="E897" s="182"/>
      <c r="F897" s="182"/>
      <c r="G897" s="182"/>
      <c r="H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  <c r="Z897" s="182"/>
    </row>
    <row r="898" spans="1:26" ht="12.75" customHeight="1">
      <c r="A898" s="182"/>
      <c r="B898" s="182"/>
      <c r="C898" s="182"/>
      <c r="D898" s="182"/>
      <c r="E898" s="182"/>
      <c r="F898" s="182"/>
      <c r="G898" s="182"/>
      <c r="H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  <c r="Z898" s="182"/>
    </row>
    <row r="899" spans="1:26" ht="12.75" customHeight="1">
      <c r="A899" s="182"/>
      <c r="B899" s="182"/>
      <c r="C899" s="182"/>
      <c r="D899" s="182"/>
      <c r="E899" s="182"/>
      <c r="F899" s="182"/>
      <c r="G899" s="182"/>
      <c r="H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  <c r="Z899" s="182"/>
    </row>
    <row r="900" spans="1:26" ht="12.75" customHeight="1">
      <c r="A900" s="182"/>
      <c r="B900" s="182"/>
      <c r="C900" s="182"/>
      <c r="D900" s="182"/>
      <c r="E900" s="182"/>
      <c r="F900" s="182"/>
      <c r="G900" s="182"/>
      <c r="H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2"/>
      <c r="X900" s="182"/>
      <c r="Y900" s="182"/>
      <c r="Z900" s="182"/>
    </row>
    <row r="901" spans="1:26" ht="12.75" customHeight="1">
      <c r="A901" s="182"/>
      <c r="B901" s="182"/>
      <c r="C901" s="182"/>
      <c r="D901" s="182"/>
      <c r="E901" s="182"/>
      <c r="F901" s="182"/>
      <c r="G901" s="182"/>
      <c r="H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2"/>
      <c r="X901" s="182"/>
      <c r="Y901" s="182"/>
      <c r="Z901" s="182"/>
    </row>
    <row r="902" spans="1:26" ht="12.75" customHeight="1">
      <c r="A902" s="182"/>
      <c r="B902" s="182"/>
      <c r="C902" s="182"/>
      <c r="D902" s="182"/>
      <c r="E902" s="182"/>
      <c r="F902" s="182"/>
      <c r="G902" s="182"/>
      <c r="H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2"/>
      <c r="X902" s="182"/>
      <c r="Y902" s="182"/>
      <c r="Z902" s="182"/>
    </row>
    <row r="903" spans="1:26" ht="12.75" customHeight="1">
      <c r="A903" s="182"/>
      <c r="B903" s="182"/>
      <c r="C903" s="182"/>
      <c r="D903" s="182"/>
      <c r="E903" s="182"/>
      <c r="F903" s="182"/>
      <c r="G903" s="182"/>
      <c r="H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2"/>
      <c r="X903" s="182"/>
      <c r="Y903" s="182"/>
      <c r="Z903" s="182"/>
    </row>
    <row r="904" spans="1:26" ht="12.75" customHeight="1">
      <c r="A904" s="182"/>
      <c r="B904" s="182"/>
      <c r="C904" s="182"/>
      <c r="D904" s="182"/>
      <c r="E904" s="182"/>
      <c r="F904" s="182"/>
      <c r="G904" s="182"/>
      <c r="H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2"/>
      <c r="X904" s="182"/>
      <c r="Y904" s="182"/>
      <c r="Z904" s="182"/>
    </row>
    <row r="905" spans="1:26" ht="12.75" customHeight="1">
      <c r="A905" s="182"/>
      <c r="B905" s="182"/>
      <c r="C905" s="182"/>
      <c r="D905" s="182"/>
      <c r="E905" s="182"/>
      <c r="F905" s="182"/>
      <c r="G905" s="182"/>
      <c r="H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2"/>
      <c r="X905" s="182"/>
      <c r="Y905" s="182"/>
      <c r="Z905" s="182"/>
    </row>
    <row r="906" spans="1:26" ht="12.75" customHeight="1">
      <c r="A906" s="182"/>
      <c r="B906" s="182"/>
      <c r="C906" s="182"/>
      <c r="D906" s="182"/>
      <c r="E906" s="182"/>
      <c r="F906" s="182"/>
      <c r="G906" s="182"/>
      <c r="H906" s="182"/>
      <c r="I906" s="182"/>
      <c r="J906" s="182"/>
      <c r="K906" s="182"/>
      <c r="L906" s="182"/>
      <c r="M906" s="182"/>
      <c r="N906" s="182"/>
      <c r="O906" s="182"/>
      <c r="P906" s="182"/>
      <c r="Q906" s="182"/>
      <c r="R906" s="182"/>
      <c r="S906" s="182"/>
      <c r="T906" s="182"/>
      <c r="U906" s="182"/>
      <c r="V906" s="182"/>
      <c r="W906" s="182"/>
      <c r="X906" s="182"/>
      <c r="Y906" s="182"/>
      <c r="Z906" s="182"/>
    </row>
    <row r="907" spans="1:26" ht="12.75" customHeight="1">
      <c r="A907" s="182"/>
      <c r="B907" s="182"/>
      <c r="C907" s="182"/>
      <c r="D907" s="182"/>
      <c r="E907" s="182"/>
      <c r="F907" s="182"/>
      <c r="G907" s="182"/>
      <c r="H907" s="182"/>
      <c r="I907" s="182"/>
      <c r="J907" s="182"/>
      <c r="K907" s="182"/>
      <c r="L907" s="182"/>
      <c r="M907" s="182"/>
      <c r="N907" s="182"/>
      <c r="O907" s="182"/>
      <c r="P907" s="182"/>
      <c r="Q907" s="182"/>
      <c r="R907" s="182"/>
      <c r="S907" s="182"/>
      <c r="T907" s="182"/>
      <c r="U907" s="182"/>
      <c r="V907" s="182"/>
      <c r="W907" s="182"/>
      <c r="X907" s="182"/>
      <c r="Y907" s="182"/>
      <c r="Z907" s="182"/>
    </row>
    <row r="908" spans="1:26" ht="12.75" customHeight="1">
      <c r="A908" s="182"/>
      <c r="B908" s="182"/>
      <c r="C908" s="182"/>
      <c r="D908" s="182"/>
      <c r="E908" s="182"/>
      <c r="F908" s="182"/>
      <c r="G908" s="182"/>
      <c r="H908" s="182"/>
      <c r="I908" s="182"/>
      <c r="J908" s="182"/>
      <c r="K908" s="182"/>
      <c r="L908" s="182"/>
      <c r="M908" s="182"/>
      <c r="N908" s="182"/>
      <c r="O908" s="182"/>
      <c r="P908" s="182"/>
      <c r="Q908" s="182"/>
      <c r="R908" s="182"/>
      <c r="S908" s="182"/>
      <c r="T908" s="182"/>
      <c r="U908" s="182"/>
      <c r="V908" s="182"/>
      <c r="W908" s="182"/>
      <c r="X908" s="182"/>
      <c r="Y908" s="182"/>
      <c r="Z908" s="182"/>
    </row>
    <row r="909" spans="1:26" ht="12.75" customHeight="1">
      <c r="A909" s="182"/>
      <c r="B909" s="182"/>
      <c r="C909" s="182"/>
      <c r="D909" s="182"/>
      <c r="E909" s="182"/>
      <c r="F909" s="182"/>
      <c r="G909" s="182"/>
      <c r="H909" s="182"/>
      <c r="I909" s="182"/>
      <c r="J909" s="182"/>
      <c r="K909" s="182"/>
      <c r="L909" s="182"/>
      <c r="M909" s="182"/>
      <c r="N909" s="182"/>
      <c r="O909" s="182"/>
      <c r="P909" s="182"/>
      <c r="Q909" s="182"/>
      <c r="R909" s="182"/>
      <c r="S909" s="182"/>
      <c r="T909" s="182"/>
      <c r="U909" s="182"/>
      <c r="V909" s="182"/>
      <c r="W909" s="182"/>
      <c r="X909" s="182"/>
      <c r="Y909" s="182"/>
      <c r="Z909" s="182"/>
    </row>
    <row r="910" spans="1:26" ht="12.75" customHeight="1">
      <c r="A910" s="182"/>
      <c r="B910" s="182"/>
      <c r="C910" s="182"/>
      <c r="D910" s="182"/>
      <c r="E910" s="182"/>
      <c r="F910" s="182"/>
      <c r="G910" s="182"/>
      <c r="H910" s="182"/>
      <c r="I910" s="182"/>
      <c r="J910" s="182"/>
      <c r="K910" s="182"/>
      <c r="L910" s="182"/>
      <c r="M910" s="182"/>
      <c r="N910" s="182"/>
      <c r="O910" s="182"/>
      <c r="P910" s="182"/>
      <c r="Q910" s="182"/>
      <c r="R910" s="182"/>
      <c r="S910" s="182"/>
      <c r="T910" s="182"/>
      <c r="U910" s="182"/>
      <c r="V910" s="182"/>
      <c r="W910" s="182"/>
      <c r="X910" s="182"/>
      <c r="Y910" s="182"/>
      <c r="Z910" s="182"/>
    </row>
    <row r="911" spans="1:26" ht="12.75" customHeight="1">
      <c r="A911" s="182"/>
      <c r="B911" s="182"/>
      <c r="C911" s="182"/>
      <c r="D911" s="182"/>
      <c r="E911" s="182"/>
      <c r="F911" s="182"/>
      <c r="G911" s="182"/>
      <c r="H911" s="182"/>
      <c r="I911" s="182"/>
      <c r="J911" s="182"/>
      <c r="K911" s="182"/>
      <c r="L911" s="182"/>
      <c r="M911" s="182"/>
      <c r="N911" s="182"/>
      <c r="O911" s="182"/>
      <c r="P911" s="182"/>
      <c r="Q911" s="182"/>
      <c r="R911" s="182"/>
      <c r="S911" s="182"/>
      <c r="T911" s="182"/>
      <c r="U911" s="182"/>
      <c r="V911" s="182"/>
      <c r="W911" s="182"/>
      <c r="X911" s="182"/>
      <c r="Y911" s="182"/>
      <c r="Z911" s="182"/>
    </row>
    <row r="912" spans="1:26" ht="12.75" customHeight="1">
      <c r="A912" s="182"/>
      <c r="B912" s="182"/>
      <c r="C912" s="182"/>
      <c r="D912" s="182"/>
      <c r="E912" s="182"/>
      <c r="F912" s="182"/>
      <c r="G912" s="182"/>
      <c r="H912" s="182"/>
      <c r="I912" s="182"/>
      <c r="J912" s="182"/>
      <c r="K912" s="182"/>
      <c r="L912" s="182"/>
      <c r="M912" s="182"/>
      <c r="N912" s="182"/>
      <c r="O912" s="182"/>
      <c r="P912" s="182"/>
      <c r="Q912" s="182"/>
      <c r="R912" s="182"/>
      <c r="S912" s="182"/>
      <c r="T912" s="182"/>
      <c r="U912" s="182"/>
      <c r="V912" s="182"/>
      <c r="W912" s="182"/>
      <c r="X912" s="182"/>
      <c r="Y912" s="182"/>
      <c r="Z912" s="182"/>
    </row>
    <row r="913" spans="1:26" ht="12.75" customHeight="1">
      <c r="A913" s="182"/>
      <c r="B913" s="182"/>
      <c r="C913" s="182"/>
      <c r="D913" s="182"/>
      <c r="E913" s="182"/>
      <c r="F913" s="182"/>
      <c r="G913" s="182"/>
      <c r="H913" s="182"/>
      <c r="I913" s="182"/>
      <c r="J913" s="182"/>
      <c r="K913" s="182"/>
      <c r="L913" s="182"/>
      <c r="M913" s="182"/>
      <c r="N913" s="182"/>
      <c r="O913" s="182"/>
      <c r="P913" s="182"/>
      <c r="Q913" s="182"/>
      <c r="R913" s="182"/>
      <c r="S913" s="182"/>
      <c r="T913" s="182"/>
      <c r="U913" s="182"/>
      <c r="V913" s="182"/>
      <c r="W913" s="182"/>
      <c r="X913" s="182"/>
      <c r="Y913" s="182"/>
      <c r="Z913" s="182"/>
    </row>
    <row r="914" spans="1:26" ht="12.75" customHeight="1">
      <c r="A914" s="182"/>
      <c r="B914" s="182"/>
      <c r="C914" s="182"/>
      <c r="D914" s="182"/>
      <c r="E914" s="182"/>
      <c r="F914" s="182"/>
      <c r="G914" s="182"/>
      <c r="H914" s="182"/>
      <c r="I914" s="182"/>
      <c r="J914" s="182"/>
      <c r="K914" s="182"/>
      <c r="L914" s="182"/>
      <c r="M914" s="182"/>
      <c r="N914" s="182"/>
      <c r="O914" s="182"/>
      <c r="P914" s="182"/>
      <c r="Q914" s="182"/>
      <c r="R914" s="182"/>
      <c r="S914" s="182"/>
      <c r="T914" s="182"/>
      <c r="U914" s="182"/>
      <c r="V914" s="182"/>
      <c r="W914" s="182"/>
      <c r="X914" s="182"/>
      <c r="Y914" s="182"/>
      <c r="Z914" s="182"/>
    </row>
    <row r="915" spans="1:26" ht="12.75" customHeight="1">
      <c r="A915" s="182"/>
      <c r="B915" s="182"/>
      <c r="C915" s="182"/>
      <c r="D915" s="182"/>
      <c r="E915" s="182"/>
      <c r="F915" s="182"/>
      <c r="G915" s="182"/>
      <c r="H915" s="182"/>
      <c r="I915" s="182"/>
      <c r="J915" s="182"/>
      <c r="K915" s="182"/>
      <c r="L915" s="182"/>
      <c r="M915" s="182"/>
      <c r="N915" s="182"/>
      <c r="O915" s="182"/>
      <c r="P915" s="182"/>
      <c r="Q915" s="182"/>
      <c r="R915" s="182"/>
      <c r="S915" s="182"/>
      <c r="T915" s="182"/>
      <c r="U915" s="182"/>
      <c r="V915" s="182"/>
      <c r="W915" s="182"/>
      <c r="X915" s="182"/>
      <c r="Y915" s="182"/>
      <c r="Z915" s="182"/>
    </row>
    <row r="916" spans="1:26" ht="12.75" customHeight="1">
      <c r="A916" s="182"/>
      <c r="B916" s="182"/>
      <c r="C916" s="182"/>
      <c r="D916" s="182"/>
      <c r="E916" s="182"/>
      <c r="F916" s="182"/>
      <c r="G916" s="182"/>
      <c r="H916" s="182"/>
      <c r="I916" s="182"/>
      <c r="J916" s="182"/>
      <c r="K916" s="182"/>
      <c r="L916" s="182"/>
      <c r="M916" s="182"/>
      <c r="N916" s="182"/>
      <c r="O916" s="182"/>
      <c r="P916" s="182"/>
      <c r="Q916" s="182"/>
      <c r="R916" s="182"/>
      <c r="S916" s="182"/>
      <c r="T916" s="182"/>
      <c r="U916" s="182"/>
      <c r="V916" s="182"/>
      <c r="W916" s="182"/>
      <c r="X916" s="182"/>
      <c r="Y916" s="182"/>
      <c r="Z916" s="182"/>
    </row>
    <row r="917" spans="1:26" ht="12.75" customHeight="1">
      <c r="A917" s="182"/>
      <c r="B917" s="182"/>
      <c r="C917" s="182"/>
      <c r="D917" s="182"/>
      <c r="E917" s="182"/>
      <c r="F917" s="182"/>
      <c r="G917" s="182"/>
      <c r="H917" s="182"/>
      <c r="I917" s="182"/>
      <c r="J917" s="182"/>
      <c r="K917" s="182"/>
      <c r="L917" s="182"/>
      <c r="M917" s="182"/>
      <c r="N917" s="182"/>
      <c r="O917" s="182"/>
      <c r="P917" s="182"/>
      <c r="Q917" s="182"/>
      <c r="R917" s="182"/>
      <c r="S917" s="182"/>
      <c r="T917" s="182"/>
      <c r="U917" s="182"/>
      <c r="V917" s="182"/>
      <c r="W917" s="182"/>
      <c r="X917" s="182"/>
      <c r="Y917" s="182"/>
      <c r="Z917" s="182"/>
    </row>
    <row r="918" spans="1:26" ht="12.75" customHeight="1">
      <c r="A918" s="182"/>
      <c r="B918" s="182"/>
      <c r="C918" s="182"/>
      <c r="D918" s="182"/>
      <c r="E918" s="182"/>
      <c r="F918" s="182"/>
      <c r="G918" s="182"/>
      <c r="H918" s="182"/>
      <c r="I918" s="182"/>
      <c r="J918" s="182"/>
      <c r="K918" s="182"/>
      <c r="L918" s="182"/>
      <c r="M918" s="182"/>
      <c r="N918" s="182"/>
      <c r="O918" s="182"/>
      <c r="P918" s="182"/>
      <c r="Q918" s="182"/>
      <c r="R918" s="182"/>
      <c r="S918" s="182"/>
      <c r="T918" s="182"/>
      <c r="U918" s="182"/>
      <c r="V918" s="182"/>
      <c r="W918" s="182"/>
      <c r="X918" s="182"/>
      <c r="Y918" s="182"/>
      <c r="Z918" s="182"/>
    </row>
    <row r="919" spans="1:26" ht="12.75" customHeight="1">
      <c r="A919" s="182"/>
      <c r="B919" s="182"/>
      <c r="C919" s="182"/>
      <c r="D919" s="182"/>
      <c r="E919" s="182"/>
      <c r="F919" s="182"/>
      <c r="G919" s="182"/>
      <c r="H919" s="182"/>
      <c r="I919" s="182"/>
      <c r="J919" s="182"/>
      <c r="K919" s="182"/>
      <c r="L919" s="182"/>
      <c r="M919" s="182"/>
      <c r="N919" s="182"/>
      <c r="O919" s="182"/>
      <c r="P919" s="182"/>
      <c r="Q919" s="182"/>
      <c r="R919" s="182"/>
      <c r="S919" s="182"/>
      <c r="T919" s="182"/>
      <c r="U919" s="182"/>
      <c r="V919" s="182"/>
      <c r="W919" s="182"/>
      <c r="X919" s="182"/>
      <c r="Y919" s="182"/>
      <c r="Z919" s="182"/>
    </row>
    <row r="920" spans="1:26" ht="12.75" customHeight="1">
      <c r="A920" s="182"/>
      <c r="B920" s="182"/>
      <c r="C920" s="182"/>
      <c r="D920" s="182"/>
      <c r="E920" s="182"/>
      <c r="F920" s="182"/>
      <c r="G920" s="182"/>
      <c r="H920" s="182"/>
      <c r="I920" s="182"/>
      <c r="J920" s="182"/>
      <c r="K920" s="182"/>
      <c r="L920" s="182"/>
      <c r="M920" s="182"/>
      <c r="N920" s="182"/>
      <c r="O920" s="182"/>
      <c r="P920" s="182"/>
      <c r="Q920" s="182"/>
      <c r="R920" s="182"/>
      <c r="S920" s="182"/>
      <c r="T920" s="182"/>
      <c r="U920" s="182"/>
      <c r="V920" s="182"/>
      <c r="W920" s="182"/>
      <c r="X920" s="182"/>
      <c r="Y920" s="182"/>
      <c r="Z920" s="182"/>
    </row>
    <row r="921" spans="1:26" ht="12.75" customHeight="1">
      <c r="A921" s="182"/>
      <c r="B921" s="182"/>
      <c r="C921" s="182"/>
      <c r="D921" s="182"/>
      <c r="E921" s="182"/>
      <c r="F921" s="182"/>
      <c r="G921" s="182"/>
      <c r="H921" s="182"/>
      <c r="I921" s="182"/>
      <c r="J921" s="182"/>
      <c r="K921" s="182"/>
      <c r="L921" s="182"/>
      <c r="M921" s="182"/>
      <c r="N921" s="182"/>
      <c r="O921" s="182"/>
      <c r="P921" s="182"/>
      <c r="Q921" s="182"/>
      <c r="R921" s="182"/>
      <c r="S921" s="182"/>
      <c r="T921" s="182"/>
      <c r="U921" s="182"/>
      <c r="V921" s="182"/>
      <c r="W921" s="182"/>
      <c r="X921" s="182"/>
      <c r="Y921" s="182"/>
      <c r="Z921" s="182"/>
    </row>
    <row r="922" spans="1:26" ht="12.75" customHeight="1">
      <c r="A922" s="182"/>
      <c r="B922" s="182"/>
      <c r="C922" s="182"/>
      <c r="D922" s="182"/>
      <c r="E922" s="182"/>
      <c r="F922" s="182"/>
      <c r="G922" s="182"/>
      <c r="H922" s="182"/>
      <c r="I922" s="182"/>
      <c r="J922" s="182"/>
      <c r="K922" s="182"/>
      <c r="L922" s="182"/>
      <c r="M922" s="182"/>
      <c r="N922" s="182"/>
      <c r="O922" s="182"/>
      <c r="P922" s="182"/>
      <c r="Q922" s="182"/>
      <c r="R922" s="182"/>
      <c r="S922" s="182"/>
      <c r="T922" s="182"/>
      <c r="U922" s="182"/>
      <c r="V922" s="182"/>
      <c r="W922" s="182"/>
      <c r="X922" s="182"/>
      <c r="Y922" s="182"/>
      <c r="Z922" s="182"/>
    </row>
    <row r="923" spans="1:26" ht="12.75" customHeight="1">
      <c r="A923" s="182"/>
      <c r="B923" s="182"/>
      <c r="C923" s="182"/>
      <c r="D923" s="182"/>
      <c r="E923" s="182"/>
      <c r="F923" s="182"/>
      <c r="G923" s="182"/>
      <c r="H923" s="182"/>
      <c r="I923" s="182"/>
      <c r="J923" s="182"/>
      <c r="K923" s="182"/>
      <c r="L923" s="182"/>
      <c r="M923" s="182"/>
      <c r="N923" s="182"/>
      <c r="O923" s="182"/>
      <c r="P923" s="182"/>
      <c r="Q923" s="182"/>
      <c r="R923" s="182"/>
      <c r="S923" s="182"/>
      <c r="T923" s="182"/>
      <c r="U923" s="182"/>
      <c r="V923" s="182"/>
      <c r="W923" s="182"/>
      <c r="X923" s="182"/>
      <c r="Y923" s="182"/>
      <c r="Z923" s="182"/>
    </row>
    <row r="924" spans="1:26" ht="12.75" customHeight="1">
      <c r="A924" s="182"/>
      <c r="B924" s="182"/>
      <c r="C924" s="182"/>
      <c r="D924" s="182"/>
      <c r="E924" s="182"/>
      <c r="F924" s="182"/>
      <c r="G924" s="182"/>
      <c r="H924" s="182"/>
      <c r="I924" s="182"/>
      <c r="J924" s="182"/>
      <c r="K924" s="182"/>
      <c r="L924" s="182"/>
      <c r="M924" s="182"/>
      <c r="N924" s="182"/>
      <c r="O924" s="182"/>
      <c r="P924" s="182"/>
      <c r="Q924" s="182"/>
      <c r="R924" s="182"/>
      <c r="S924" s="182"/>
      <c r="T924" s="182"/>
      <c r="U924" s="182"/>
      <c r="V924" s="182"/>
      <c r="W924" s="182"/>
      <c r="X924" s="182"/>
      <c r="Y924" s="182"/>
      <c r="Z924" s="182"/>
    </row>
    <row r="925" spans="1:26" ht="12.75" customHeight="1">
      <c r="A925" s="182"/>
      <c r="B925" s="182"/>
      <c r="C925" s="182"/>
      <c r="D925" s="182"/>
      <c r="E925" s="182"/>
      <c r="F925" s="182"/>
      <c r="G925" s="182"/>
      <c r="H925" s="182"/>
      <c r="I925" s="182"/>
      <c r="J925" s="182"/>
      <c r="K925" s="182"/>
      <c r="L925" s="182"/>
      <c r="M925" s="182"/>
      <c r="N925" s="182"/>
      <c r="O925" s="182"/>
      <c r="P925" s="182"/>
      <c r="Q925" s="182"/>
      <c r="R925" s="182"/>
      <c r="S925" s="182"/>
      <c r="T925" s="182"/>
      <c r="U925" s="182"/>
      <c r="V925" s="182"/>
      <c r="W925" s="182"/>
      <c r="X925" s="182"/>
      <c r="Y925" s="182"/>
      <c r="Z925" s="182"/>
    </row>
    <row r="926" spans="1:26" ht="12.75" customHeight="1">
      <c r="A926" s="182"/>
      <c r="B926" s="182"/>
      <c r="C926" s="182"/>
      <c r="D926" s="182"/>
      <c r="E926" s="182"/>
      <c r="F926" s="182"/>
      <c r="G926" s="182"/>
      <c r="H926" s="182"/>
      <c r="I926" s="182"/>
      <c r="J926" s="182"/>
      <c r="K926" s="182"/>
      <c r="L926" s="182"/>
      <c r="M926" s="182"/>
      <c r="N926" s="182"/>
      <c r="O926" s="182"/>
      <c r="P926" s="182"/>
      <c r="Q926" s="182"/>
      <c r="R926" s="182"/>
      <c r="S926" s="182"/>
      <c r="T926" s="182"/>
      <c r="U926" s="182"/>
      <c r="V926" s="182"/>
      <c r="W926" s="182"/>
      <c r="X926" s="182"/>
      <c r="Y926" s="182"/>
      <c r="Z926" s="182"/>
    </row>
    <row r="927" spans="1:26" ht="12.75" customHeight="1">
      <c r="A927" s="182"/>
      <c r="B927" s="182"/>
      <c r="C927" s="182"/>
      <c r="D927" s="182"/>
      <c r="E927" s="182"/>
      <c r="F927" s="182"/>
      <c r="G927" s="182"/>
      <c r="H927" s="182"/>
      <c r="I927" s="182"/>
      <c r="J927" s="182"/>
      <c r="K927" s="182"/>
      <c r="L927" s="182"/>
      <c r="M927" s="182"/>
      <c r="N927" s="182"/>
      <c r="O927" s="182"/>
      <c r="P927" s="182"/>
      <c r="Q927" s="182"/>
      <c r="R927" s="182"/>
      <c r="S927" s="182"/>
      <c r="T927" s="182"/>
      <c r="U927" s="182"/>
      <c r="V927" s="182"/>
      <c r="W927" s="182"/>
      <c r="X927" s="182"/>
      <c r="Y927" s="182"/>
      <c r="Z927" s="182"/>
    </row>
    <row r="928" spans="1:26" ht="12.75" customHeight="1">
      <c r="A928" s="182"/>
      <c r="B928" s="182"/>
      <c r="C928" s="182"/>
      <c r="D928" s="182"/>
      <c r="E928" s="182"/>
      <c r="F928" s="182"/>
      <c r="G928" s="182"/>
      <c r="H928" s="182"/>
      <c r="I928" s="182"/>
      <c r="J928" s="182"/>
      <c r="K928" s="182"/>
      <c r="L928" s="182"/>
      <c r="M928" s="182"/>
      <c r="N928" s="182"/>
      <c r="O928" s="182"/>
      <c r="P928" s="182"/>
      <c r="Q928" s="182"/>
      <c r="R928" s="182"/>
      <c r="S928" s="182"/>
      <c r="T928" s="182"/>
      <c r="U928" s="182"/>
      <c r="V928" s="182"/>
      <c r="W928" s="182"/>
      <c r="X928" s="182"/>
      <c r="Y928" s="182"/>
      <c r="Z928" s="182"/>
    </row>
    <row r="929" spans="1:26" ht="12.75" customHeight="1">
      <c r="A929" s="182"/>
      <c r="B929" s="182"/>
      <c r="C929" s="182"/>
      <c r="D929" s="182"/>
      <c r="E929" s="182"/>
      <c r="F929" s="182"/>
      <c r="G929" s="182"/>
      <c r="H929" s="182"/>
      <c r="I929" s="182"/>
      <c r="J929" s="182"/>
      <c r="K929" s="182"/>
      <c r="L929" s="182"/>
      <c r="M929" s="182"/>
      <c r="N929" s="182"/>
      <c r="O929" s="182"/>
      <c r="P929" s="182"/>
      <c r="Q929" s="182"/>
      <c r="R929" s="182"/>
      <c r="S929" s="182"/>
      <c r="T929" s="182"/>
      <c r="U929" s="182"/>
      <c r="V929" s="182"/>
      <c r="W929" s="182"/>
      <c r="X929" s="182"/>
      <c r="Y929" s="182"/>
      <c r="Z929" s="182"/>
    </row>
    <row r="930" spans="1:26" ht="12.75" customHeight="1">
      <c r="A930" s="182"/>
      <c r="B930" s="182"/>
      <c r="C930" s="182"/>
      <c r="D930" s="182"/>
      <c r="E930" s="182"/>
      <c r="F930" s="182"/>
      <c r="G930" s="182"/>
      <c r="H930" s="182"/>
      <c r="I930" s="182"/>
      <c r="J930" s="182"/>
      <c r="K930" s="182"/>
      <c r="L930" s="182"/>
      <c r="M930" s="182"/>
      <c r="N930" s="182"/>
      <c r="O930" s="182"/>
      <c r="P930" s="182"/>
      <c r="Q930" s="182"/>
      <c r="R930" s="182"/>
      <c r="S930" s="182"/>
      <c r="T930" s="182"/>
      <c r="U930" s="182"/>
      <c r="V930" s="182"/>
      <c r="W930" s="182"/>
      <c r="X930" s="182"/>
      <c r="Y930" s="182"/>
      <c r="Z930" s="182"/>
    </row>
    <row r="931" spans="1:26" ht="12.75" customHeight="1">
      <c r="A931" s="182"/>
      <c r="B931" s="182"/>
      <c r="C931" s="182"/>
      <c r="D931" s="182"/>
      <c r="E931" s="182"/>
      <c r="F931" s="182"/>
      <c r="G931" s="182"/>
      <c r="H931" s="182"/>
      <c r="I931" s="182"/>
      <c r="J931" s="182"/>
      <c r="K931" s="182"/>
      <c r="L931" s="182"/>
      <c r="M931" s="182"/>
      <c r="N931" s="182"/>
      <c r="O931" s="182"/>
      <c r="P931" s="182"/>
      <c r="Q931" s="182"/>
      <c r="R931" s="182"/>
      <c r="S931" s="182"/>
      <c r="T931" s="182"/>
      <c r="U931" s="182"/>
      <c r="V931" s="182"/>
      <c r="W931" s="182"/>
      <c r="X931" s="182"/>
      <c r="Y931" s="182"/>
      <c r="Z931" s="182"/>
    </row>
    <row r="932" spans="1:26" ht="12.75" customHeight="1">
      <c r="A932" s="182"/>
      <c r="B932" s="182"/>
      <c r="C932" s="182"/>
      <c r="D932" s="182"/>
      <c r="E932" s="182"/>
      <c r="F932" s="182"/>
      <c r="G932" s="182"/>
      <c r="H932" s="182"/>
      <c r="I932" s="182"/>
      <c r="J932" s="182"/>
      <c r="K932" s="182"/>
      <c r="L932" s="182"/>
      <c r="M932" s="182"/>
      <c r="N932" s="182"/>
      <c r="O932" s="182"/>
      <c r="P932" s="182"/>
      <c r="Q932" s="182"/>
      <c r="R932" s="182"/>
      <c r="S932" s="182"/>
      <c r="T932" s="182"/>
      <c r="U932" s="182"/>
      <c r="V932" s="182"/>
      <c r="W932" s="182"/>
      <c r="X932" s="182"/>
      <c r="Y932" s="182"/>
      <c r="Z932" s="182"/>
    </row>
    <row r="933" spans="1:26" ht="12.75" customHeight="1">
      <c r="A933" s="182"/>
      <c r="B933" s="182"/>
      <c r="C933" s="182"/>
      <c r="D933" s="182"/>
      <c r="E933" s="182"/>
      <c r="F933" s="182"/>
      <c r="G933" s="182"/>
      <c r="H933" s="182"/>
      <c r="I933" s="182"/>
      <c r="J933" s="182"/>
      <c r="K933" s="182"/>
      <c r="L933" s="182"/>
      <c r="M933" s="182"/>
      <c r="N933" s="182"/>
      <c r="O933" s="182"/>
      <c r="P933" s="182"/>
      <c r="Q933" s="182"/>
      <c r="R933" s="182"/>
      <c r="S933" s="182"/>
      <c r="T933" s="182"/>
      <c r="U933" s="182"/>
      <c r="V933" s="182"/>
      <c r="W933" s="182"/>
      <c r="X933" s="182"/>
      <c r="Y933" s="182"/>
      <c r="Z933" s="182"/>
    </row>
    <row r="934" spans="1:26" ht="12.75" customHeight="1">
      <c r="A934" s="182"/>
      <c r="B934" s="182"/>
      <c r="C934" s="182"/>
      <c r="D934" s="182"/>
      <c r="E934" s="182"/>
      <c r="F934" s="182"/>
      <c r="G934" s="182"/>
      <c r="H934" s="182"/>
      <c r="I934" s="182"/>
      <c r="J934" s="182"/>
      <c r="K934" s="182"/>
      <c r="L934" s="182"/>
      <c r="M934" s="182"/>
      <c r="N934" s="182"/>
      <c r="O934" s="182"/>
      <c r="P934" s="182"/>
      <c r="Q934" s="182"/>
      <c r="R934" s="182"/>
      <c r="S934" s="182"/>
      <c r="T934" s="182"/>
      <c r="U934" s="182"/>
      <c r="V934" s="182"/>
      <c r="W934" s="182"/>
      <c r="X934" s="182"/>
      <c r="Y934" s="182"/>
      <c r="Z934" s="182"/>
    </row>
    <row r="935" spans="1:26" ht="12.75" customHeight="1">
      <c r="A935" s="182"/>
      <c r="B935" s="182"/>
      <c r="C935" s="182"/>
      <c r="D935" s="182"/>
      <c r="E935" s="182"/>
      <c r="F935" s="182"/>
      <c r="G935" s="182"/>
      <c r="H935" s="182"/>
      <c r="I935" s="182"/>
      <c r="J935" s="182"/>
      <c r="K935" s="182"/>
      <c r="L935" s="182"/>
      <c r="M935" s="182"/>
      <c r="N935" s="182"/>
      <c r="O935" s="182"/>
      <c r="P935" s="182"/>
      <c r="Q935" s="182"/>
      <c r="R935" s="182"/>
      <c r="S935" s="182"/>
      <c r="T935" s="182"/>
      <c r="U935" s="182"/>
      <c r="V935" s="182"/>
      <c r="W935" s="182"/>
      <c r="X935" s="182"/>
      <c r="Y935" s="182"/>
      <c r="Z935" s="182"/>
    </row>
    <row r="936" spans="1:26" ht="12.75" customHeight="1">
      <c r="A936" s="182"/>
      <c r="B936" s="182"/>
      <c r="C936" s="182"/>
      <c r="D936" s="182"/>
      <c r="E936" s="182"/>
      <c r="F936" s="182"/>
      <c r="G936" s="182"/>
      <c r="H936" s="182"/>
      <c r="I936" s="182"/>
      <c r="J936" s="182"/>
      <c r="K936" s="182"/>
      <c r="L936" s="182"/>
      <c r="M936" s="182"/>
      <c r="N936" s="182"/>
      <c r="O936" s="182"/>
      <c r="P936" s="182"/>
      <c r="Q936" s="182"/>
      <c r="R936" s="182"/>
      <c r="S936" s="182"/>
      <c r="T936" s="182"/>
      <c r="U936" s="182"/>
      <c r="V936" s="182"/>
      <c r="W936" s="182"/>
      <c r="X936" s="182"/>
      <c r="Y936" s="182"/>
      <c r="Z936" s="182"/>
    </row>
    <row r="937" spans="1:26" ht="12.75" customHeight="1">
      <c r="A937" s="182"/>
      <c r="B937" s="182"/>
      <c r="C937" s="182"/>
      <c r="D937" s="182"/>
      <c r="E937" s="182"/>
      <c r="F937" s="182"/>
      <c r="G937" s="182"/>
      <c r="H937" s="182"/>
      <c r="I937" s="182"/>
      <c r="J937" s="182"/>
      <c r="K937" s="182"/>
      <c r="L937" s="182"/>
      <c r="M937" s="182"/>
      <c r="N937" s="182"/>
      <c r="O937" s="182"/>
      <c r="P937" s="182"/>
      <c r="Q937" s="182"/>
      <c r="R937" s="182"/>
      <c r="S937" s="182"/>
      <c r="T937" s="182"/>
      <c r="U937" s="182"/>
      <c r="V937" s="182"/>
      <c r="W937" s="182"/>
      <c r="X937" s="182"/>
      <c r="Y937" s="182"/>
      <c r="Z937" s="182"/>
    </row>
    <row r="938" spans="1:26" ht="12.75" customHeight="1">
      <c r="A938" s="182"/>
      <c r="B938" s="182"/>
      <c r="C938" s="182"/>
      <c r="D938" s="182"/>
      <c r="E938" s="182"/>
      <c r="F938" s="182"/>
      <c r="G938" s="182"/>
      <c r="H938" s="182"/>
      <c r="I938" s="182"/>
      <c r="J938" s="182"/>
      <c r="K938" s="182"/>
      <c r="L938" s="182"/>
      <c r="M938" s="182"/>
      <c r="N938" s="182"/>
      <c r="O938" s="182"/>
      <c r="P938" s="182"/>
      <c r="Q938" s="182"/>
      <c r="R938" s="182"/>
      <c r="S938" s="182"/>
      <c r="T938" s="182"/>
      <c r="U938" s="182"/>
      <c r="V938" s="182"/>
      <c r="W938" s="182"/>
      <c r="X938" s="182"/>
      <c r="Y938" s="182"/>
      <c r="Z938" s="182"/>
    </row>
    <row r="939" spans="1:26" ht="12.75" customHeight="1">
      <c r="A939" s="182"/>
      <c r="B939" s="182"/>
      <c r="C939" s="182"/>
      <c r="D939" s="182"/>
      <c r="E939" s="182"/>
      <c r="F939" s="182"/>
      <c r="G939" s="182"/>
      <c r="H939" s="182"/>
      <c r="I939" s="182"/>
      <c r="J939" s="182"/>
      <c r="K939" s="182"/>
      <c r="L939" s="182"/>
      <c r="M939" s="182"/>
      <c r="N939" s="182"/>
      <c r="O939" s="182"/>
      <c r="P939" s="182"/>
      <c r="Q939" s="182"/>
      <c r="R939" s="182"/>
      <c r="S939" s="182"/>
      <c r="T939" s="182"/>
      <c r="U939" s="182"/>
      <c r="V939" s="182"/>
      <c r="W939" s="182"/>
      <c r="X939" s="182"/>
      <c r="Y939" s="182"/>
      <c r="Z939" s="182"/>
    </row>
    <row r="940" spans="1:26" ht="12.75" customHeight="1">
      <c r="A940" s="182"/>
      <c r="B940" s="182"/>
      <c r="C940" s="182"/>
      <c r="D940" s="182"/>
      <c r="E940" s="182"/>
      <c r="F940" s="182"/>
      <c r="G940" s="182"/>
      <c r="H940" s="182"/>
      <c r="I940" s="182"/>
      <c r="J940" s="182"/>
      <c r="K940" s="182"/>
      <c r="L940" s="182"/>
      <c r="M940" s="182"/>
      <c r="N940" s="182"/>
      <c r="O940" s="182"/>
      <c r="P940" s="182"/>
      <c r="Q940" s="182"/>
      <c r="R940" s="182"/>
      <c r="S940" s="182"/>
      <c r="T940" s="182"/>
      <c r="U940" s="182"/>
      <c r="V940" s="182"/>
      <c r="W940" s="182"/>
      <c r="X940" s="182"/>
      <c r="Y940" s="182"/>
      <c r="Z940" s="182"/>
    </row>
    <row r="941" spans="1:26" ht="12.75" customHeight="1">
      <c r="A941" s="182"/>
      <c r="B941" s="182"/>
      <c r="C941" s="182"/>
      <c r="D941" s="182"/>
      <c r="E941" s="182"/>
      <c r="F941" s="182"/>
      <c r="G941" s="182"/>
      <c r="H941" s="182"/>
      <c r="I941" s="182"/>
      <c r="J941" s="182"/>
      <c r="K941" s="182"/>
      <c r="L941" s="182"/>
      <c r="M941" s="182"/>
      <c r="N941" s="182"/>
      <c r="O941" s="182"/>
      <c r="P941" s="182"/>
      <c r="Q941" s="182"/>
      <c r="R941" s="182"/>
      <c r="S941" s="182"/>
      <c r="T941" s="182"/>
      <c r="U941" s="182"/>
      <c r="V941" s="182"/>
      <c r="W941" s="182"/>
      <c r="X941" s="182"/>
      <c r="Y941" s="182"/>
      <c r="Z941" s="182"/>
    </row>
    <row r="942" spans="1:26" ht="12.75" customHeight="1">
      <c r="A942" s="182"/>
      <c r="B942" s="182"/>
      <c r="C942" s="182"/>
      <c r="D942" s="182"/>
      <c r="E942" s="182"/>
      <c r="F942" s="182"/>
      <c r="G942" s="182"/>
      <c r="H942" s="182"/>
      <c r="I942" s="182"/>
      <c r="J942" s="182"/>
      <c r="K942" s="182"/>
      <c r="L942" s="182"/>
      <c r="M942" s="182"/>
      <c r="N942" s="182"/>
      <c r="O942" s="182"/>
      <c r="P942" s="182"/>
      <c r="Q942" s="182"/>
      <c r="R942" s="182"/>
      <c r="S942" s="182"/>
      <c r="T942" s="182"/>
      <c r="U942" s="182"/>
      <c r="V942" s="182"/>
      <c r="W942" s="182"/>
      <c r="X942" s="182"/>
      <c r="Y942" s="182"/>
      <c r="Z942" s="182"/>
    </row>
    <row r="943" spans="1:26" ht="12.75" customHeight="1">
      <c r="A943" s="182"/>
      <c r="B943" s="182"/>
      <c r="C943" s="182"/>
      <c r="D943" s="182"/>
      <c r="E943" s="182"/>
      <c r="F943" s="182"/>
      <c r="G943" s="182"/>
      <c r="H943" s="182"/>
      <c r="I943" s="182"/>
      <c r="J943" s="182"/>
      <c r="K943" s="182"/>
      <c r="L943" s="182"/>
      <c r="M943" s="182"/>
      <c r="N943" s="182"/>
      <c r="O943" s="182"/>
      <c r="P943" s="182"/>
      <c r="Q943" s="182"/>
      <c r="R943" s="182"/>
      <c r="S943" s="182"/>
      <c r="T943" s="182"/>
      <c r="U943" s="182"/>
      <c r="V943" s="182"/>
      <c r="W943" s="182"/>
      <c r="X943" s="182"/>
      <c r="Y943" s="182"/>
      <c r="Z943" s="182"/>
    </row>
    <row r="944" spans="1:26" ht="12.75" customHeight="1">
      <c r="A944" s="182"/>
      <c r="B944" s="182"/>
      <c r="C944" s="182"/>
      <c r="D944" s="182"/>
      <c r="E944" s="182"/>
      <c r="F944" s="182"/>
      <c r="G944" s="182"/>
      <c r="H944" s="182"/>
      <c r="I944" s="182"/>
      <c r="J944" s="182"/>
      <c r="K944" s="182"/>
      <c r="L944" s="182"/>
      <c r="M944" s="182"/>
      <c r="N944" s="182"/>
      <c r="O944" s="182"/>
      <c r="P944" s="182"/>
      <c r="Q944" s="182"/>
      <c r="R944" s="182"/>
      <c r="S944" s="182"/>
      <c r="T944" s="182"/>
      <c r="U944" s="182"/>
      <c r="V944" s="182"/>
      <c r="W944" s="182"/>
      <c r="X944" s="182"/>
      <c r="Y944" s="182"/>
      <c r="Z944" s="182"/>
    </row>
    <row r="945" spans="1:26" ht="12.75" customHeight="1">
      <c r="A945" s="182"/>
      <c r="B945" s="182"/>
      <c r="C945" s="182"/>
      <c r="D945" s="182"/>
      <c r="E945" s="182"/>
      <c r="F945" s="182"/>
      <c r="G945" s="182"/>
      <c r="H945" s="182"/>
      <c r="I945" s="182"/>
      <c r="J945" s="182"/>
      <c r="K945" s="182"/>
      <c r="L945" s="182"/>
      <c r="M945" s="182"/>
      <c r="N945" s="182"/>
      <c r="O945" s="182"/>
      <c r="P945" s="182"/>
      <c r="Q945" s="182"/>
      <c r="R945" s="182"/>
      <c r="S945" s="182"/>
      <c r="T945" s="182"/>
      <c r="U945" s="182"/>
      <c r="V945" s="182"/>
      <c r="W945" s="182"/>
      <c r="X945" s="182"/>
      <c r="Y945" s="182"/>
      <c r="Z945" s="182"/>
    </row>
    <row r="946" spans="1:26" ht="12.75" customHeight="1">
      <c r="A946" s="182"/>
      <c r="B946" s="182"/>
      <c r="C946" s="182"/>
      <c r="D946" s="182"/>
      <c r="E946" s="182"/>
      <c r="F946" s="182"/>
      <c r="G946" s="182"/>
      <c r="H946" s="182"/>
      <c r="I946" s="182"/>
      <c r="J946" s="182"/>
      <c r="K946" s="182"/>
      <c r="L946" s="182"/>
      <c r="M946" s="182"/>
      <c r="N946" s="182"/>
      <c r="O946" s="182"/>
      <c r="P946" s="182"/>
      <c r="Q946" s="182"/>
      <c r="R946" s="182"/>
      <c r="S946" s="182"/>
      <c r="T946" s="182"/>
      <c r="U946" s="182"/>
      <c r="V946" s="182"/>
      <c r="W946" s="182"/>
      <c r="X946" s="182"/>
      <c r="Y946" s="182"/>
      <c r="Z946" s="182"/>
    </row>
    <row r="947" spans="1:26" ht="12.75" customHeight="1">
      <c r="A947" s="182"/>
      <c r="B947" s="182"/>
      <c r="C947" s="182"/>
      <c r="D947" s="182"/>
      <c r="E947" s="182"/>
      <c r="F947" s="182"/>
      <c r="G947" s="182"/>
      <c r="H947" s="182"/>
      <c r="I947" s="182"/>
      <c r="J947" s="182"/>
      <c r="K947" s="182"/>
      <c r="L947" s="182"/>
      <c r="M947" s="182"/>
      <c r="N947" s="182"/>
      <c r="O947" s="182"/>
      <c r="P947" s="182"/>
      <c r="Q947" s="182"/>
      <c r="R947" s="182"/>
      <c r="S947" s="182"/>
      <c r="T947" s="182"/>
      <c r="U947" s="182"/>
      <c r="V947" s="182"/>
      <c r="W947" s="182"/>
      <c r="X947" s="182"/>
      <c r="Y947" s="182"/>
      <c r="Z947" s="182"/>
    </row>
    <row r="948" spans="1:26" ht="12.75" customHeight="1">
      <c r="A948" s="182"/>
      <c r="B948" s="182"/>
      <c r="C948" s="182"/>
      <c r="D948" s="182"/>
      <c r="E948" s="182"/>
      <c r="F948" s="182"/>
      <c r="G948" s="182"/>
      <c r="H948" s="182"/>
      <c r="I948" s="182"/>
      <c r="J948" s="182"/>
      <c r="K948" s="182"/>
      <c r="L948" s="182"/>
      <c r="M948" s="182"/>
      <c r="N948" s="182"/>
      <c r="O948" s="182"/>
      <c r="P948" s="182"/>
      <c r="Q948" s="182"/>
      <c r="R948" s="182"/>
      <c r="S948" s="182"/>
      <c r="T948" s="182"/>
      <c r="U948" s="182"/>
      <c r="V948" s="182"/>
      <c r="W948" s="182"/>
      <c r="X948" s="182"/>
      <c r="Y948" s="182"/>
      <c r="Z948" s="182"/>
    </row>
    <row r="949" spans="1:26" ht="12.75" customHeight="1">
      <c r="A949" s="182"/>
      <c r="B949" s="182"/>
      <c r="C949" s="182"/>
      <c r="D949" s="182"/>
      <c r="E949" s="182"/>
      <c r="F949" s="182"/>
      <c r="G949" s="182"/>
      <c r="H949" s="182"/>
      <c r="I949" s="182"/>
      <c r="J949" s="182"/>
      <c r="K949" s="182"/>
      <c r="L949" s="182"/>
      <c r="M949" s="182"/>
      <c r="N949" s="182"/>
      <c r="O949" s="182"/>
      <c r="P949" s="182"/>
      <c r="Q949" s="182"/>
      <c r="R949" s="182"/>
      <c r="S949" s="182"/>
      <c r="T949" s="182"/>
      <c r="U949" s="182"/>
      <c r="V949" s="182"/>
      <c r="W949" s="182"/>
      <c r="X949" s="182"/>
      <c r="Y949" s="182"/>
      <c r="Z949" s="182"/>
    </row>
    <row r="950" spans="1:26" ht="12.75" customHeight="1">
      <c r="A950" s="182"/>
      <c r="B950" s="182"/>
      <c r="C950" s="182"/>
      <c r="D950" s="182"/>
      <c r="E950" s="182"/>
      <c r="F950" s="182"/>
      <c r="G950" s="182"/>
      <c r="H950" s="182"/>
      <c r="I950" s="182"/>
      <c r="J950" s="182"/>
      <c r="K950" s="182"/>
      <c r="L950" s="182"/>
      <c r="M950" s="182"/>
      <c r="N950" s="182"/>
      <c r="O950" s="182"/>
      <c r="P950" s="182"/>
      <c r="Q950" s="182"/>
      <c r="R950" s="182"/>
      <c r="S950" s="182"/>
      <c r="T950" s="182"/>
      <c r="U950" s="182"/>
      <c r="V950" s="182"/>
      <c r="W950" s="182"/>
      <c r="X950" s="182"/>
      <c r="Y950" s="182"/>
      <c r="Z950" s="182"/>
    </row>
    <row r="951" spans="1:26" ht="12.75" customHeight="1">
      <c r="A951" s="182"/>
      <c r="B951" s="182"/>
      <c r="C951" s="182"/>
      <c r="D951" s="182"/>
      <c r="E951" s="182"/>
      <c r="F951" s="182"/>
      <c r="G951" s="182"/>
      <c r="H951" s="182"/>
      <c r="I951" s="182"/>
      <c r="J951" s="182"/>
      <c r="K951" s="182"/>
      <c r="L951" s="182"/>
      <c r="M951" s="182"/>
      <c r="N951" s="182"/>
      <c r="O951" s="182"/>
      <c r="P951" s="182"/>
      <c r="Q951" s="182"/>
      <c r="R951" s="182"/>
      <c r="S951" s="182"/>
      <c r="T951" s="182"/>
      <c r="U951" s="182"/>
      <c r="V951" s="182"/>
      <c r="W951" s="182"/>
      <c r="X951" s="182"/>
      <c r="Y951" s="182"/>
      <c r="Z951" s="182"/>
    </row>
    <row r="952" spans="1:26" ht="12.75" customHeight="1">
      <c r="A952" s="182"/>
      <c r="B952" s="182"/>
      <c r="C952" s="182"/>
      <c r="D952" s="182"/>
      <c r="E952" s="182"/>
      <c r="F952" s="182"/>
      <c r="G952" s="182"/>
      <c r="H952" s="182"/>
      <c r="I952" s="182"/>
      <c r="J952" s="182"/>
      <c r="K952" s="182"/>
      <c r="L952" s="182"/>
      <c r="M952" s="182"/>
      <c r="N952" s="182"/>
      <c r="O952" s="182"/>
      <c r="P952" s="182"/>
      <c r="Q952" s="182"/>
      <c r="R952" s="182"/>
      <c r="S952" s="182"/>
      <c r="T952" s="182"/>
      <c r="U952" s="182"/>
      <c r="V952" s="182"/>
      <c r="W952" s="182"/>
      <c r="X952" s="182"/>
      <c r="Y952" s="182"/>
      <c r="Z952" s="182"/>
    </row>
    <row r="953" spans="1:26" ht="12.75" customHeight="1">
      <c r="A953" s="182"/>
      <c r="B953" s="182"/>
      <c r="C953" s="182"/>
      <c r="D953" s="182"/>
      <c r="E953" s="182"/>
      <c r="F953" s="182"/>
      <c r="G953" s="182"/>
      <c r="H953" s="182"/>
      <c r="I953" s="182"/>
      <c r="J953" s="182"/>
      <c r="K953" s="182"/>
      <c r="L953" s="182"/>
      <c r="M953" s="182"/>
      <c r="N953" s="182"/>
      <c r="O953" s="182"/>
      <c r="P953" s="182"/>
      <c r="Q953" s="182"/>
      <c r="R953" s="182"/>
      <c r="S953" s="182"/>
      <c r="T953" s="182"/>
      <c r="U953" s="182"/>
      <c r="V953" s="182"/>
      <c r="W953" s="182"/>
      <c r="X953" s="182"/>
      <c r="Y953" s="182"/>
      <c r="Z953" s="182"/>
    </row>
    <row r="954" spans="1:26" ht="12.75" customHeight="1">
      <c r="A954" s="182"/>
      <c r="B954" s="182"/>
      <c r="C954" s="182"/>
      <c r="D954" s="182"/>
      <c r="E954" s="182"/>
      <c r="F954" s="182"/>
      <c r="G954" s="182"/>
      <c r="H954" s="182"/>
      <c r="I954" s="182"/>
      <c r="J954" s="182"/>
      <c r="K954" s="182"/>
      <c r="L954" s="182"/>
      <c r="M954" s="182"/>
      <c r="N954" s="182"/>
      <c r="O954" s="182"/>
      <c r="P954" s="182"/>
      <c r="Q954" s="182"/>
      <c r="R954" s="182"/>
      <c r="S954" s="182"/>
      <c r="T954" s="182"/>
      <c r="U954" s="182"/>
      <c r="V954" s="182"/>
      <c r="W954" s="182"/>
      <c r="X954" s="182"/>
      <c r="Y954" s="182"/>
      <c r="Z954" s="182"/>
    </row>
    <row r="955" spans="1:26" ht="12.75" customHeight="1">
      <c r="A955" s="182"/>
      <c r="B955" s="182"/>
      <c r="C955" s="182"/>
      <c r="D955" s="182"/>
      <c r="E955" s="182"/>
      <c r="F955" s="182"/>
      <c r="G955" s="182"/>
      <c r="H955" s="182"/>
      <c r="I955" s="182"/>
      <c r="J955" s="182"/>
      <c r="K955" s="182"/>
      <c r="L955" s="182"/>
      <c r="M955" s="182"/>
      <c r="N955" s="182"/>
      <c r="O955" s="182"/>
      <c r="P955" s="182"/>
      <c r="Q955" s="182"/>
      <c r="R955" s="182"/>
      <c r="S955" s="182"/>
      <c r="T955" s="182"/>
      <c r="U955" s="182"/>
      <c r="V955" s="182"/>
      <c r="W955" s="182"/>
      <c r="X955" s="182"/>
      <c r="Y955" s="182"/>
      <c r="Z955" s="182"/>
    </row>
    <row r="956" spans="1:26" ht="12.75" customHeight="1">
      <c r="A956" s="182"/>
      <c r="B956" s="182"/>
      <c r="C956" s="182"/>
      <c r="D956" s="182"/>
      <c r="E956" s="182"/>
      <c r="F956" s="182"/>
      <c r="G956" s="182"/>
      <c r="H956" s="182"/>
      <c r="I956" s="182"/>
      <c r="J956" s="182"/>
      <c r="K956" s="182"/>
      <c r="L956" s="182"/>
      <c r="M956" s="182"/>
      <c r="N956" s="182"/>
      <c r="O956" s="182"/>
      <c r="P956" s="182"/>
      <c r="Q956" s="182"/>
      <c r="R956" s="182"/>
      <c r="S956" s="182"/>
      <c r="T956" s="182"/>
      <c r="U956" s="182"/>
      <c r="V956" s="182"/>
      <c r="W956" s="182"/>
      <c r="X956" s="182"/>
      <c r="Y956" s="182"/>
      <c r="Z956" s="182"/>
    </row>
    <row r="957" spans="1:26" ht="12.75" customHeight="1">
      <c r="A957" s="182"/>
      <c r="B957" s="182"/>
      <c r="C957" s="182"/>
      <c r="D957" s="182"/>
      <c r="E957" s="182"/>
      <c r="F957" s="182"/>
      <c r="G957" s="182"/>
      <c r="H957" s="182"/>
      <c r="I957" s="182"/>
      <c r="J957" s="182"/>
      <c r="K957" s="182"/>
      <c r="L957" s="182"/>
      <c r="M957" s="182"/>
      <c r="N957" s="182"/>
      <c r="O957" s="182"/>
      <c r="P957" s="182"/>
      <c r="Q957" s="182"/>
      <c r="R957" s="182"/>
      <c r="S957" s="182"/>
      <c r="T957" s="182"/>
      <c r="U957" s="182"/>
      <c r="V957" s="182"/>
      <c r="W957" s="182"/>
      <c r="X957" s="182"/>
      <c r="Y957" s="182"/>
      <c r="Z957" s="182"/>
    </row>
    <row r="958" spans="1:26" ht="12.75" customHeight="1">
      <c r="A958" s="182"/>
      <c r="B958" s="182"/>
      <c r="C958" s="182"/>
      <c r="D958" s="182"/>
      <c r="E958" s="182"/>
      <c r="F958" s="182"/>
      <c r="G958" s="182"/>
      <c r="H958" s="182"/>
      <c r="I958" s="182"/>
      <c r="J958" s="182"/>
      <c r="K958" s="182"/>
      <c r="L958" s="182"/>
      <c r="M958" s="182"/>
      <c r="N958" s="182"/>
      <c r="O958" s="182"/>
      <c r="P958" s="182"/>
      <c r="Q958" s="182"/>
      <c r="R958" s="182"/>
      <c r="S958" s="182"/>
      <c r="T958" s="182"/>
      <c r="U958" s="182"/>
      <c r="V958" s="182"/>
      <c r="W958" s="182"/>
      <c r="X958" s="182"/>
      <c r="Y958" s="182"/>
      <c r="Z958" s="182"/>
    </row>
    <row r="959" spans="1:26" ht="12.75" customHeight="1">
      <c r="A959" s="182"/>
      <c r="B959" s="182"/>
      <c r="C959" s="182"/>
      <c r="D959" s="182"/>
      <c r="E959" s="182"/>
      <c r="F959" s="182"/>
      <c r="G959" s="182"/>
      <c r="H959" s="182"/>
      <c r="I959" s="182"/>
      <c r="J959" s="182"/>
      <c r="K959" s="182"/>
      <c r="L959" s="182"/>
      <c r="M959" s="182"/>
      <c r="N959" s="182"/>
      <c r="O959" s="182"/>
      <c r="P959" s="182"/>
      <c r="Q959" s="182"/>
      <c r="R959" s="182"/>
      <c r="S959" s="182"/>
      <c r="T959" s="182"/>
      <c r="U959" s="182"/>
      <c r="V959" s="182"/>
      <c r="W959" s="182"/>
      <c r="X959" s="182"/>
      <c r="Y959" s="182"/>
      <c r="Z959" s="182"/>
    </row>
    <row r="960" spans="1:26" ht="12.75" customHeight="1">
      <c r="A960" s="182"/>
      <c r="B960" s="182"/>
      <c r="C960" s="182"/>
      <c r="D960" s="182"/>
      <c r="E960" s="182"/>
      <c r="F960" s="182"/>
      <c r="G960" s="182"/>
      <c r="H960" s="182"/>
      <c r="I960" s="182"/>
      <c r="J960" s="182"/>
      <c r="K960" s="182"/>
      <c r="L960" s="182"/>
      <c r="M960" s="182"/>
      <c r="N960" s="182"/>
      <c r="O960" s="182"/>
      <c r="P960" s="182"/>
      <c r="Q960" s="182"/>
      <c r="R960" s="182"/>
      <c r="S960" s="182"/>
      <c r="T960" s="182"/>
      <c r="U960" s="182"/>
      <c r="V960" s="182"/>
      <c r="W960" s="182"/>
      <c r="X960" s="182"/>
      <c r="Y960" s="182"/>
      <c r="Z960" s="182"/>
    </row>
    <row r="961" spans="1:26" ht="12.75" customHeight="1">
      <c r="A961" s="182"/>
      <c r="B961" s="182"/>
      <c r="C961" s="182"/>
      <c r="D961" s="182"/>
      <c r="E961" s="182"/>
      <c r="F961" s="182"/>
      <c r="G961" s="182"/>
      <c r="H961" s="182"/>
      <c r="I961" s="182"/>
      <c r="J961" s="182"/>
      <c r="K961" s="182"/>
      <c r="L961" s="182"/>
      <c r="M961" s="182"/>
      <c r="N961" s="182"/>
      <c r="O961" s="182"/>
      <c r="P961" s="182"/>
      <c r="Q961" s="182"/>
      <c r="R961" s="182"/>
      <c r="S961" s="182"/>
      <c r="T961" s="182"/>
      <c r="U961" s="182"/>
      <c r="V961" s="182"/>
      <c r="W961" s="182"/>
      <c r="X961" s="182"/>
      <c r="Y961" s="182"/>
      <c r="Z961" s="182"/>
    </row>
    <row r="962" spans="1:26" ht="12.75" customHeight="1">
      <c r="A962" s="182"/>
      <c r="B962" s="182"/>
      <c r="C962" s="182"/>
      <c r="D962" s="182"/>
      <c r="E962" s="182"/>
      <c r="F962" s="182"/>
      <c r="G962" s="182"/>
      <c r="H962" s="182"/>
      <c r="I962" s="182"/>
      <c r="J962" s="182"/>
      <c r="K962" s="182"/>
      <c r="L962" s="182"/>
      <c r="M962" s="182"/>
      <c r="N962" s="182"/>
      <c r="O962" s="182"/>
      <c r="P962" s="182"/>
      <c r="Q962" s="182"/>
      <c r="R962" s="182"/>
      <c r="S962" s="182"/>
      <c r="T962" s="182"/>
      <c r="U962" s="182"/>
      <c r="V962" s="182"/>
      <c r="W962" s="182"/>
      <c r="X962" s="182"/>
      <c r="Y962" s="182"/>
      <c r="Z962" s="182"/>
    </row>
    <row r="963" spans="1:26" ht="12.75" customHeight="1">
      <c r="A963" s="182"/>
      <c r="B963" s="182"/>
      <c r="C963" s="182"/>
      <c r="D963" s="182"/>
      <c r="E963" s="182"/>
      <c r="F963" s="182"/>
      <c r="G963" s="182"/>
      <c r="H963" s="182"/>
      <c r="I963" s="182"/>
      <c r="J963" s="182"/>
      <c r="K963" s="182"/>
      <c r="L963" s="182"/>
      <c r="M963" s="182"/>
      <c r="N963" s="182"/>
      <c r="O963" s="182"/>
      <c r="P963" s="182"/>
      <c r="Q963" s="182"/>
      <c r="R963" s="182"/>
      <c r="S963" s="182"/>
      <c r="T963" s="182"/>
      <c r="U963" s="182"/>
      <c r="V963" s="182"/>
      <c r="W963" s="182"/>
      <c r="X963" s="182"/>
      <c r="Y963" s="182"/>
      <c r="Z963" s="182"/>
    </row>
    <row r="964" spans="1:26" ht="12.75" customHeight="1">
      <c r="A964" s="182"/>
      <c r="B964" s="182"/>
      <c r="C964" s="182"/>
      <c r="D964" s="182"/>
      <c r="E964" s="182"/>
      <c r="F964" s="182"/>
      <c r="G964" s="182"/>
      <c r="H964" s="182"/>
      <c r="I964" s="182"/>
      <c r="J964" s="182"/>
      <c r="K964" s="182"/>
      <c r="L964" s="182"/>
      <c r="M964" s="182"/>
      <c r="N964" s="182"/>
      <c r="O964" s="182"/>
      <c r="P964" s="182"/>
      <c r="Q964" s="182"/>
      <c r="R964" s="182"/>
      <c r="S964" s="182"/>
      <c r="T964" s="182"/>
      <c r="U964" s="182"/>
      <c r="V964" s="182"/>
      <c r="W964" s="182"/>
      <c r="X964" s="182"/>
      <c r="Y964" s="182"/>
      <c r="Z964" s="182"/>
    </row>
    <row r="965" spans="1:26" ht="12.75" customHeight="1">
      <c r="A965" s="182"/>
      <c r="B965" s="182"/>
      <c r="C965" s="182"/>
      <c r="D965" s="182"/>
      <c r="E965" s="182"/>
      <c r="F965" s="182"/>
      <c r="G965" s="182"/>
      <c r="H965" s="182"/>
      <c r="I965" s="182"/>
      <c r="J965" s="182"/>
      <c r="K965" s="182"/>
      <c r="L965" s="182"/>
      <c r="M965" s="182"/>
      <c r="N965" s="182"/>
      <c r="O965" s="182"/>
      <c r="P965" s="182"/>
      <c r="Q965" s="182"/>
      <c r="R965" s="182"/>
      <c r="S965" s="182"/>
      <c r="T965" s="182"/>
      <c r="U965" s="182"/>
      <c r="V965" s="182"/>
      <c r="W965" s="182"/>
      <c r="X965" s="182"/>
      <c r="Y965" s="182"/>
      <c r="Z965" s="182"/>
    </row>
    <row r="966" spans="1:26" ht="12.75" customHeight="1">
      <c r="A966" s="182"/>
      <c r="B966" s="182"/>
      <c r="C966" s="182"/>
      <c r="D966" s="182"/>
      <c r="E966" s="182"/>
      <c r="F966" s="182"/>
      <c r="G966" s="182"/>
      <c r="H966" s="182"/>
      <c r="I966" s="182"/>
      <c r="J966" s="182"/>
      <c r="K966" s="182"/>
      <c r="L966" s="182"/>
      <c r="M966" s="182"/>
      <c r="N966" s="182"/>
      <c r="O966" s="182"/>
      <c r="P966" s="182"/>
      <c r="Q966" s="182"/>
      <c r="R966" s="182"/>
      <c r="S966" s="182"/>
      <c r="T966" s="182"/>
      <c r="U966" s="182"/>
      <c r="V966" s="182"/>
      <c r="W966" s="182"/>
      <c r="X966" s="182"/>
      <c r="Y966" s="182"/>
      <c r="Z966" s="182"/>
    </row>
    <row r="967" spans="1:26" ht="12.75" customHeight="1">
      <c r="A967" s="182"/>
      <c r="B967" s="182"/>
      <c r="C967" s="182"/>
      <c r="D967" s="182"/>
      <c r="E967" s="182"/>
      <c r="F967" s="182"/>
      <c r="G967" s="182"/>
      <c r="H967" s="182"/>
      <c r="I967" s="182"/>
      <c r="J967" s="182"/>
      <c r="K967" s="182"/>
      <c r="L967" s="182"/>
      <c r="M967" s="182"/>
      <c r="N967" s="182"/>
      <c r="O967" s="182"/>
      <c r="P967" s="182"/>
      <c r="Q967" s="182"/>
      <c r="R967" s="182"/>
      <c r="S967" s="182"/>
      <c r="T967" s="182"/>
      <c r="U967" s="182"/>
      <c r="V967" s="182"/>
      <c r="W967" s="182"/>
      <c r="X967" s="182"/>
      <c r="Y967" s="182"/>
      <c r="Z967" s="182"/>
    </row>
    <row r="968" spans="1:26" ht="12.75" customHeight="1">
      <c r="A968" s="182"/>
      <c r="B968" s="182"/>
      <c r="C968" s="182"/>
      <c r="D968" s="182"/>
      <c r="E968" s="182"/>
      <c r="F968" s="182"/>
      <c r="G968" s="182"/>
      <c r="H968" s="182"/>
      <c r="I968" s="182"/>
      <c r="J968" s="182"/>
      <c r="K968" s="182"/>
      <c r="L968" s="182"/>
      <c r="M968" s="182"/>
      <c r="N968" s="182"/>
      <c r="O968" s="182"/>
      <c r="P968" s="182"/>
      <c r="Q968" s="182"/>
      <c r="R968" s="182"/>
      <c r="S968" s="182"/>
      <c r="T968" s="182"/>
      <c r="U968" s="182"/>
      <c r="V968" s="182"/>
      <c r="W968" s="182"/>
      <c r="X968" s="182"/>
      <c r="Y968" s="182"/>
      <c r="Z968" s="182"/>
    </row>
    <row r="969" spans="1:26" ht="12.75" customHeight="1">
      <c r="A969" s="182"/>
      <c r="B969" s="182"/>
      <c r="C969" s="182"/>
      <c r="D969" s="182"/>
      <c r="E969" s="182"/>
      <c r="F969" s="182"/>
      <c r="G969" s="182"/>
      <c r="H969" s="182"/>
      <c r="I969" s="182"/>
      <c r="J969" s="182"/>
      <c r="K969" s="182"/>
      <c r="L969" s="182"/>
      <c r="M969" s="182"/>
      <c r="N969" s="182"/>
      <c r="O969" s="182"/>
      <c r="P969" s="182"/>
      <c r="Q969" s="182"/>
      <c r="R969" s="182"/>
      <c r="S969" s="182"/>
      <c r="T969" s="182"/>
      <c r="U969" s="182"/>
      <c r="V969" s="182"/>
      <c r="W969" s="182"/>
      <c r="X969" s="182"/>
      <c r="Y969" s="182"/>
      <c r="Z969" s="182"/>
    </row>
    <row r="970" spans="1:26" ht="12.75" customHeight="1">
      <c r="A970" s="182"/>
      <c r="B970" s="182"/>
      <c r="C970" s="182"/>
      <c r="D970" s="182"/>
      <c r="E970" s="182"/>
      <c r="F970" s="182"/>
      <c r="G970" s="182"/>
      <c r="H970" s="182"/>
      <c r="I970" s="182"/>
      <c r="J970" s="182"/>
      <c r="K970" s="182"/>
      <c r="L970" s="182"/>
      <c r="M970" s="182"/>
      <c r="N970" s="182"/>
      <c r="O970" s="182"/>
      <c r="P970" s="182"/>
      <c r="Q970" s="182"/>
      <c r="R970" s="182"/>
      <c r="S970" s="182"/>
      <c r="T970" s="182"/>
      <c r="U970" s="182"/>
      <c r="V970" s="182"/>
      <c r="W970" s="182"/>
      <c r="X970" s="182"/>
      <c r="Y970" s="182"/>
      <c r="Z970" s="182"/>
    </row>
    <row r="971" spans="1:26" ht="12.75" customHeight="1">
      <c r="A971" s="182"/>
      <c r="B971" s="182"/>
      <c r="C971" s="182"/>
      <c r="D971" s="182"/>
      <c r="E971" s="182"/>
      <c r="F971" s="182"/>
      <c r="G971" s="182"/>
      <c r="H971" s="182"/>
      <c r="I971" s="182"/>
      <c r="J971" s="182"/>
      <c r="K971" s="182"/>
      <c r="L971" s="182"/>
      <c r="M971" s="182"/>
      <c r="N971" s="182"/>
      <c r="O971" s="182"/>
      <c r="P971" s="182"/>
      <c r="Q971" s="182"/>
      <c r="R971" s="182"/>
      <c r="S971" s="182"/>
      <c r="T971" s="182"/>
      <c r="U971" s="182"/>
      <c r="V971" s="182"/>
      <c r="W971" s="182"/>
      <c r="X971" s="182"/>
      <c r="Y971" s="182"/>
      <c r="Z971" s="182"/>
    </row>
    <row r="972" spans="1:26" ht="12.75" customHeight="1">
      <c r="A972" s="182"/>
      <c r="B972" s="182"/>
      <c r="C972" s="182"/>
      <c r="D972" s="182"/>
      <c r="E972" s="182"/>
      <c r="F972" s="182"/>
      <c r="G972" s="182"/>
      <c r="H972" s="182"/>
      <c r="I972" s="182"/>
      <c r="J972" s="182"/>
      <c r="K972" s="182"/>
      <c r="L972" s="182"/>
      <c r="M972" s="182"/>
      <c r="N972" s="182"/>
      <c r="O972" s="182"/>
      <c r="P972" s="182"/>
      <c r="Q972" s="182"/>
      <c r="R972" s="182"/>
      <c r="S972" s="182"/>
      <c r="T972" s="182"/>
      <c r="U972" s="182"/>
      <c r="V972" s="182"/>
      <c r="W972" s="182"/>
      <c r="X972" s="182"/>
      <c r="Y972" s="182"/>
      <c r="Z972" s="182"/>
    </row>
    <row r="973" spans="1:26" ht="12.75" customHeight="1">
      <c r="A973" s="182"/>
      <c r="B973" s="182"/>
      <c r="C973" s="182"/>
      <c r="D973" s="182"/>
      <c r="E973" s="182"/>
      <c r="F973" s="182"/>
      <c r="G973" s="182"/>
      <c r="H973" s="182"/>
      <c r="I973" s="182"/>
      <c r="J973" s="182"/>
      <c r="K973" s="182"/>
      <c r="L973" s="182"/>
      <c r="M973" s="182"/>
      <c r="N973" s="182"/>
      <c r="O973" s="182"/>
      <c r="P973" s="182"/>
      <c r="Q973" s="182"/>
      <c r="R973" s="182"/>
      <c r="S973" s="182"/>
      <c r="T973" s="182"/>
      <c r="U973" s="182"/>
      <c r="V973" s="182"/>
      <c r="W973" s="182"/>
      <c r="X973" s="182"/>
      <c r="Y973" s="182"/>
      <c r="Z973" s="182"/>
    </row>
    <row r="974" spans="1:26" ht="12.75" customHeight="1">
      <c r="A974" s="182"/>
      <c r="B974" s="182"/>
      <c r="C974" s="182"/>
      <c r="D974" s="182"/>
      <c r="E974" s="182"/>
      <c r="F974" s="182"/>
      <c r="G974" s="182"/>
      <c r="H974" s="182"/>
      <c r="I974" s="182"/>
      <c r="J974" s="182"/>
      <c r="K974" s="182"/>
      <c r="L974" s="182"/>
      <c r="M974" s="182"/>
      <c r="N974" s="182"/>
      <c r="O974" s="182"/>
      <c r="P974" s="182"/>
      <c r="Q974" s="182"/>
      <c r="R974" s="182"/>
      <c r="S974" s="182"/>
      <c r="T974" s="182"/>
      <c r="U974" s="182"/>
      <c r="V974" s="182"/>
      <c r="W974" s="182"/>
      <c r="X974" s="182"/>
      <c r="Y974" s="182"/>
      <c r="Z974" s="182"/>
    </row>
    <row r="975" spans="1:26" ht="12.75" customHeight="1">
      <c r="A975" s="182"/>
      <c r="B975" s="182"/>
      <c r="C975" s="182"/>
      <c r="D975" s="182"/>
      <c r="E975" s="182"/>
      <c r="F975" s="182"/>
      <c r="G975" s="182"/>
      <c r="H975" s="182"/>
      <c r="I975" s="182"/>
      <c r="J975" s="182"/>
      <c r="K975" s="182"/>
      <c r="L975" s="182"/>
      <c r="M975" s="182"/>
      <c r="N975" s="182"/>
      <c r="O975" s="182"/>
      <c r="P975" s="182"/>
      <c r="Q975" s="182"/>
      <c r="R975" s="182"/>
      <c r="S975" s="182"/>
      <c r="T975" s="182"/>
      <c r="U975" s="182"/>
      <c r="V975" s="182"/>
      <c r="W975" s="182"/>
      <c r="X975" s="182"/>
      <c r="Y975" s="182"/>
      <c r="Z975" s="182"/>
    </row>
    <row r="976" spans="1:26" ht="12.75" customHeight="1">
      <c r="A976" s="182"/>
      <c r="B976" s="182"/>
      <c r="C976" s="182"/>
      <c r="D976" s="182"/>
      <c r="E976" s="182"/>
      <c r="F976" s="182"/>
      <c r="G976" s="182"/>
      <c r="H976" s="182"/>
      <c r="I976" s="182"/>
      <c r="J976" s="182"/>
      <c r="K976" s="182"/>
      <c r="L976" s="182"/>
      <c r="M976" s="182"/>
      <c r="N976" s="182"/>
      <c r="O976" s="182"/>
      <c r="P976" s="182"/>
      <c r="Q976" s="182"/>
      <c r="R976" s="182"/>
      <c r="S976" s="182"/>
      <c r="T976" s="182"/>
      <c r="U976" s="182"/>
      <c r="V976" s="182"/>
      <c r="W976" s="182"/>
      <c r="X976" s="182"/>
      <c r="Y976" s="182"/>
      <c r="Z976" s="182"/>
    </row>
    <row r="977" spans="1:26" ht="12.75" customHeight="1">
      <c r="A977" s="182"/>
      <c r="B977" s="182"/>
      <c r="C977" s="182"/>
      <c r="D977" s="182"/>
      <c r="E977" s="182"/>
      <c r="F977" s="182"/>
      <c r="G977" s="182"/>
      <c r="H977" s="182"/>
      <c r="I977" s="182"/>
      <c r="J977" s="182"/>
      <c r="K977" s="182"/>
      <c r="L977" s="182"/>
      <c r="M977" s="182"/>
      <c r="N977" s="182"/>
      <c r="O977" s="182"/>
      <c r="P977" s="182"/>
      <c r="Q977" s="182"/>
      <c r="R977" s="182"/>
      <c r="S977" s="182"/>
      <c r="T977" s="182"/>
      <c r="U977" s="182"/>
      <c r="V977" s="182"/>
      <c r="W977" s="182"/>
      <c r="X977" s="182"/>
      <c r="Y977" s="182"/>
      <c r="Z977" s="182"/>
    </row>
    <row r="978" spans="1:26" ht="12.75" customHeight="1">
      <c r="A978" s="182"/>
      <c r="B978" s="182"/>
      <c r="C978" s="182"/>
      <c r="D978" s="182"/>
      <c r="E978" s="182"/>
      <c r="F978" s="182"/>
      <c r="G978" s="182"/>
      <c r="H978" s="182"/>
      <c r="I978" s="182"/>
      <c r="J978" s="182"/>
      <c r="K978" s="182"/>
      <c r="L978" s="182"/>
      <c r="M978" s="182"/>
      <c r="N978" s="182"/>
      <c r="O978" s="182"/>
      <c r="P978" s="182"/>
      <c r="Q978" s="182"/>
      <c r="R978" s="182"/>
      <c r="S978" s="182"/>
      <c r="T978" s="182"/>
      <c r="U978" s="182"/>
      <c r="V978" s="182"/>
      <c r="W978" s="182"/>
      <c r="X978" s="182"/>
      <c r="Y978" s="182"/>
      <c r="Z978" s="182"/>
    </row>
    <row r="979" spans="1:26" ht="12.75" customHeight="1">
      <c r="A979" s="182"/>
      <c r="B979" s="182"/>
      <c r="C979" s="182"/>
      <c r="D979" s="182"/>
      <c r="E979" s="182"/>
      <c r="F979" s="182"/>
      <c r="G979" s="182"/>
      <c r="H979" s="182"/>
      <c r="I979" s="182"/>
      <c r="J979" s="182"/>
      <c r="K979" s="182"/>
      <c r="L979" s="182"/>
      <c r="M979" s="182"/>
      <c r="N979" s="182"/>
      <c r="O979" s="182"/>
      <c r="P979" s="182"/>
      <c r="Q979" s="182"/>
      <c r="R979" s="182"/>
      <c r="S979" s="182"/>
      <c r="T979" s="182"/>
      <c r="U979" s="182"/>
      <c r="V979" s="182"/>
      <c r="W979" s="182"/>
      <c r="X979" s="182"/>
      <c r="Y979" s="182"/>
      <c r="Z979" s="182"/>
    </row>
    <row r="980" spans="1:26" ht="12.75" customHeight="1">
      <c r="A980" s="182"/>
      <c r="B980" s="182"/>
      <c r="C980" s="182"/>
      <c r="D980" s="182"/>
      <c r="E980" s="182"/>
      <c r="F980" s="182"/>
      <c r="G980" s="182"/>
      <c r="H980" s="182"/>
      <c r="I980" s="182"/>
      <c r="J980" s="182"/>
      <c r="K980" s="182"/>
      <c r="L980" s="182"/>
      <c r="M980" s="182"/>
      <c r="N980" s="182"/>
      <c r="O980" s="182"/>
      <c r="P980" s="182"/>
      <c r="Q980" s="182"/>
      <c r="R980" s="182"/>
      <c r="S980" s="182"/>
      <c r="T980" s="182"/>
      <c r="U980" s="182"/>
      <c r="V980" s="182"/>
      <c r="W980" s="182"/>
      <c r="X980" s="182"/>
      <c r="Y980" s="182"/>
      <c r="Z980" s="182"/>
    </row>
    <row r="981" spans="1:26" ht="12.75" customHeight="1">
      <c r="A981" s="182"/>
      <c r="B981" s="182"/>
      <c r="C981" s="182"/>
      <c r="D981" s="182"/>
      <c r="E981" s="182"/>
      <c r="F981" s="182"/>
      <c r="G981" s="182"/>
      <c r="H981" s="182"/>
      <c r="I981" s="182"/>
      <c r="J981" s="182"/>
      <c r="K981" s="182"/>
      <c r="L981" s="182"/>
      <c r="M981" s="182"/>
      <c r="N981" s="182"/>
      <c r="O981" s="182"/>
      <c r="P981" s="182"/>
      <c r="Q981" s="182"/>
      <c r="R981" s="182"/>
      <c r="S981" s="182"/>
      <c r="T981" s="182"/>
      <c r="U981" s="182"/>
      <c r="V981" s="182"/>
      <c r="W981" s="182"/>
      <c r="X981" s="182"/>
      <c r="Y981" s="182"/>
      <c r="Z981" s="182"/>
    </row>
    <row r="982" spans="1:26" ht="12.75" customHeight="1">
      <c r="A982" s="182"/>
      <c r="B982" s="182"/>
      <c r="C982" s="182"/>
      <c r="D982" s="182"/>
      <c r="E982" s="182"/>
      <c r="F982" s="182"/>
      <c r="G982" s="182"/>
      <c r="H982" s="182"/>
      <c r="I982" s="182"/>
      <c r="J982" s="182"/>
      <c r="K982" s="182"/>
      <c r="L982" s="182"/>
      <c r="M982" s="182"/>
      <c r="N982" s="182"/>
      <c r="O982" s="182"/>
      <c r="P982" s="182"/>
      <c r="Q982" s="182"/>
      <c r="R982" s="182"/>
      <c r="S982" s="182"/>
      <c r="T982" s="182"/>
      <c r="U982" s="182"/>
      <c r="V982" s="182"/>
      <c r="W982" s="182"/>
      <c r="X982" s="182"/>
      <c r="Y982" s="182"/>
      <c r="Z982" s="182"/>
    </row>
    <row r="983" spans="1:26" ht="12.75" customHeight="1">
      <c r="A983" s="182"/>
      <c r="B983" s="182"/>
      <c r="C983" s="182"/>
      <c r="D983" s="182"/>
      <c r="E983" s="182"/>
      <c r="F983" s="182"/>
      <c r="G983" s="182"/>
      <c r="H983" s="182"/>
      <c r="I983" s="182"/>
      <c r="J983" s="182"/>
      <c r="K983" s="182"/>
      <c r="L983" s="182"/>
      <c r="M983" s="182"/>
      <c r="N983" s="182"/>
      <c r="O983" s="182"/>
      <c r="P983" s="182"/>
      <c r="Q983" s="182"/>
      <c r="R983" s="182"/>
      <c r="S983" s="182"/>
      <c r="T983" s="182"/>
      <c r="U983" s="182"/>
      <c r="V983" s="182"/>
      <c r="W983" s="182"/>
      <c r="X983" s="182"/>
      <c r="Y983" s="182"/>
      <c r="Z983" s="182"/>
    </row>
    <row r="984" spans="1:26" ht="12.75" customHeight="1">
      <c r="A984" s="182"/>
      <c r="B984" s="182"/>
      <c r="C984" s="182"/>
      <c r="D984" s="182"/>
      <c r="E984" s="182"/>
      <c r="F984" s="182"/>
      <c r="G984" s="182"/>
      <c r="H984" s="182"/>
      <c r="I984" s="182"/>
      <c r="J984" s="182"/>
      <c r="K984" s="182"/>
      <c r="L984" s="182"/>
      <c r="M984" s="182"/>
      <c r="N984" s="182"/>
      <c r="O984" s="182"/>
      <c r="P984" s="182"/>
      <c r="Q984" s="182"/>
      <c r="R984" s="182"/>
      <c r="S984" s="182"/>
      <c r="T984" s="182"/>
      <c r="U984" s="182"/>
      <c r="V984" s="182"/>
      <c r="W984" s="182"/>
      <c r="X984" s="182"/>
      <c r="Y984" s="182"/>
      <c r="Z984" s="182"/>
    </row>
    <row r="985" spans="1:26" ht="12.75" customHeight="1">
      <c r="A985" s="182"/>
      <c r="B985" s="182"/>
      <c r="C985" s="182"/>
      <c r="D985" s="182"/>
      <c r="E985" s="182"/>
      <c r="F985" s="182"/>
      <c r="G985" s="182"/>
      <c r="H985" s="182"/>
      <c r="I985" s="182"/>
      <c r="J985" s="182"/>
      <c r="K985" s="182"/>
      <c r="L985" s="182"/>
      <c r="M985" s="182"/>
      <c r="N985" s="182"/>
      <c r="O985" s="182"/>
      <c r="P985" s="182"/>
      <c r="Q985" s="182"/>
      <c r="R985" s="182"/>
      <c r="S985" s="182"/>
      <c r="T985" s="182"/>
      <c r="U985" s="182"/>
      <c r="V985" s="182"/>
      <c r="W985" s="182"/>
      <c r="X985" s="182"/>
      <c r="Y985" s="182"/>
      <c r="Z985" s="182"/>
    </row>
    <row r="986" spans="1:26" ht="12.75" customHeight="1">
      <c r="A986" s="182"/>
      <c r="B986" s="182"/>
      <c r="C986" s="182"/>
      <c r="D986" s="182"/>
      <c r="E986" s="182"/>
      <c r="F986" s="182"/>
      <c r="G986" s="182"/>
      <c r="H986" s="182"/>
      <c r="I986" s="182"/>
      <c r="J986" s="182"/>
      <c r="K986" s="182"/>
      <c r="L986" s="182"/>
      <c r="M986" s="182"/>
      <c r="N986" s="182"/>
      <c r="O986" s="182"/>
      <c r="P986" s="182"/>
      <c r="Q986" s="182"/>
      <c r="R986" s="182"/>
      <c r="S986" s="182"/>
      <c r="T986" s="182"/>
      <c r="U986" s="182"/>
      <c r="V986" s="182"/>
      <c r="W986" s="182"/>
      <c r="X986" s="182"/>
      <c r="Y986" s="182"/>
      <c r="Z986" s="182"/>
    </row>
    <row r="987" spans="1:26" ht="12.75" customHeight="1">
      <c r="A987" s="182"/>
      <c r="B987" s="182"/>
      <c r="C987" s="182"/>
      <c r="D987" s="182"/>
      <c r="E987" s="182"/>
      <c r="F987" s="182"/>
      <c r="G987" s="182"/>
      <c r="H987" s="182"/>
      <c r="I987" s="182"/>
      <c r="J987" s="182"/>
      <c r="K987" s="182"/>
      <c r="L987" s="182"/>
      <c r="M987" s="182"/>
      <c r="N987" s="182"/>
      <c r="O987" s="182"/>
      <c r="P987" s="182"/>
      <c r="Q987" s="182"/>
      <c r="R987" s="182"/>
      <c r="S987" s="182"/>
      <c r="T987" s="182"/>
      <c r="U987" s="182"/>
      <c r="V987" s="182"/>
      <c r="W987" s="182"/>
      <c r="X987" s="182"/>
      <c r="Y987" s="182"/>
      <c r="Z987" s="182"/>
    </row>
    <row r="988" spans="1:26" ht="12.75" customHeight="1">
      <c r="A988" s="182"/>
      <c r="B988" s="182"/>
      <c r="C988" s="182"/>
      <c r="D988" s="182"/>
      <c r="E988" s="182"/>
      <c r="F988" s="182"/>
      <c r="G988" s="182"/>
      <c r="H988" s="182"/>
      <c r="I988" s="182"/>
      <c r="J988" s="182"/>
      <c r="K988" s="182"/>
      <c r="L988" s="182"/>
      <c r="M988" s="182"/>
      <c r="N988" s="182"/>
      <c r="O988" s="182"/>
      <c r="P988" s="182"/>
      <c r="Q988" s="182"/>
      <c r="R988" s="182"/>
      <c r="S988" s="182"/>
      <c r="T988" s="182"/>
      <c r="U988" s="182"/>
      <c r="V988" s="182"/>
      <c r="W988" s="182"/>
      <c r="X988" s="182"/>
      <c r="Y988" s="182"/>
      <c r="Z988" s="182"/>
    </row>
    <row r="989" spans="1:26" ht="12.75" customHeight="1">
      <c r="A989" s="182"/>
      <c r="B989" s="182"/>
      <c r="C989" s="182"/>
      <c r="D989" s="182"/>
      <c r="E989" s="182"/>
      <c r="F989" s="182"/>
      <c r="G989" s="182"/>
      <c r="H989" s="182"/>
      <c r="I989" s="182"/>
      <c r="J989" s="182"/>
      <c r="K989" s="182"/>
      <c r="L989" s="182"/>
      <c r="M989" s="182"/>
      <c r="N989" s="182"/>
      <c r="O989" s="182"/>
      <c r="P989" s="182"/>
      <c r="Q989" s="182"/>
      <c r="R989" s="182"/>
      <c r="S989" s="182"/>
      <c r="T989" s="182"/>
      <c r="U989" s="182"/>
      <c r="V989" s="182"/>
      <c r="W989" s="182"/>
      <c r="X989" s="182"/>
      <c r="Y989" s="182"/>
      <c r="Z989" s="182"/>
    </row>
    <row r="990" spans="1:26" ht="12.75" customHeight="1">
      <c r="A990" s="182"/>
      <c r="B990" s="182"/>
      <c r="C990" s="182"/>
      <c r="D990" s="182"/>
      <c r="E990" s="182"/>
      <c r="F990" s="182"/>
      <c r="G990" s="182"/>
      <c r="H990" s="182"/>
      <c r="I990" s="182"/>
      <c r="J990" s="182"/>
      <c r="K990" s="182"/>
      <c r="L990" s="182"/>
      <c r="M990" s="182"/>
      <c r="N990" s="182"/>
      <c r="O990" s="182"/>
      <c r="P990" s="182"/>
      <c r="Q990" s="182"/>
      <c r="R990" s="182"/>
      <c r="S990" s="182"/>
      <c r="T990" s="182"/>
      <c r="U990" s="182"/>
      <c r="V990" s="182"/>
      <c r="W990" s="182"/>
      <c r="X990" s="182"/>
      <c r="Y990" s="182"/>
      <c r="Z990" s="182"/>
    </row>
    <row r="991" spans="1:26" ht="12.75" customHeight="1">
      <c r="A991" s="182"/>
      <c r="B991" s="182"/>
      <c r="C991" s="182"/>
      <c r="D991" s="182"/>
      <c r="E991" s="182"/>
      <c r="F991" s="182"/>
      <c r="G991" s="182"/>
      <c r="H991" s="182"/>
      <c r="I991" s="182"/>
      <c r="J991" s="182"/>
      <c r="K991" s="182"/>
      <c r="L991" s="182"/>
      <c r="M991" s="182"/>
      <c r="N991" s="182"/>
      <c r="O991" s="182"/>
      <c r="P991" s="182"/>
      <c r="Q991" s="182"/>
      <c r="R991" s="182"/>
      <c r="S991" s="182"/>
      <c r="T991" s="182"/>
      <c r="U991" s="182"/>
      <c r="V991" s="182"/>
      <c r="W991" s="182"/>
      <c r="X991" s="182"/>
      <c r="Y991" s="182"/>
      <c r="Z991" s="182"/>
    </row>
    <row r="992" spans="1:26" ht="12.75" customHeight="1">
      <c r="A992" s="182"/>
      <c r="B992" s="182"/>
      <c r="C992" s="182"/>
      <c r="D992" s="182"/>
      <c r="E992" s="182"/>
      <c r="F992" s="182"/>
      <c r="G992" s="182"/>
      <c r="H992" s="182"/>
      <c r="I992" s="182"/>
      <c r="J992" s="182"/>
      <c r="K992" s="182"/>
      <c r="L992" s="182"/>
      <c r="M992" s="182"/>
      <c r="N992" s="182"/>
      <c r="O992" s="182"/>
      <c r="P992" s="182"/>
      <c r="Q992" s="182"/>
      <c r="R992" s="182"/>
      <c r="S992" s="182"/>
      <c r="T992" s="182"/>
      <c r="U992" s="182"/>
      <c r="V992" s="182"/>
      <c r="W992" s="182"/>
      <c r="X992" s="182"/>
      <c r="Y992" s="182"/>
      <c r="Z992" s="182"/>
    </row>
    <row r="993" spans="1:26" ht="12.75" customHeight="1">
      <c r="A993" s="182"/>
      <c r="B993" s="182"/>
      <c r="C993" s="182"/>
      <c r="D993" s="182"/>
      <c r="E993" s="182"/>
      <c r="F993" s="182"/>
      <c r="G993" s="182"/>
      <c r="H993" s="182"/>
      <c r="I993" s="182"/>
      <c r="J993" s="182"/>
      <c r="K993" s="182"/>
      <c r="L993" s="182"/>
      <c r="M993" s="182"/>
      <c r="N993" s="182"/>
      <c r="O993" s="182"/>
      <c r="P993" s="182"/>
      <c r="Q993" s="182"/>
      <c r="R993" s="182"/>
      <c r="S993" s="182"/>
      <c r="T993" s="182"/>
      <c r="U993" s="182"/>
      <c r="V993" s="182"/>
      <c r="W993" s="182"/>
      <c r="X993" s="182"/>
      <c r="Y993" s="182"/>
      <c r="Z993" s="182"/>
    </row>
    <row r="994" spans="1:26" ht="12.75" customHeight="1">
      <c r="A994" s="182"/>
      <c r="B994" s="182"/>
      <c r="C994" s="182"/>
      <c r="D994" s="182"/>
      <c r="E994" s="182"/>
      <c r="F994" s="182"/>
      <c r="G994" s="182"/>
      <c r="H994" s="182"/>
      <c r="I994" s="182"/>
      <c r="J994" s="182"/>
      <c r="K994" s="182"/>
      <c r="L994" s="182"/>
      <c r="M994" s="182"/>
      <c r="N994" s="182"/>
      <c r="O994" s="182"/>
      <c r="P994" s="182"/>
      <c r="Q994" s="182"/>
      <c r="R994" s="182"/>
      <c r="S994" s="182"/>
      <c r="T994" s="182"/>
      <c r="U994" s="182"/>
      <c r="V994" s="182"/>
      <c r="W994" s="182"/>
      <c r="X994" s="182"/>
      <c r="Y994" s="182"/>
      <c r="Z994" s="182"/>
    </row>
    <row r="995" spans="1:26" ht="12.75" customHeight="1">
      <c r="A995" s="182"/>
      <c r="B995" s="182"/>
      <c r="C995" s="182"/>
      <c r="D995" s="182"/>
      <c r="E995" s="182"/>
      <c r="F995" s="182"/>
      <c r="G995" s="182"/>
      <c r="H995" s="182"/>
      <c r="I995" s="182"/>
      <c r="J995" s="182"/>
      <c r="K995" s="182"/>
      <c r="L995" s="182"/>
      <c r="M995" s="182"/>
      <c r="N995" s="182"/>
      <c r="O995" s="182"/>
      <c r="P995" s="182"/>
      <c r="Q995" s="182"/>
      <c r="R995" s="182"/>
      <c r="S995" s="182"/>
      <c r="T995" s="182"/>
      <c r="U995" s="182"/>
      <c r="V995" s="182"/>
      <c r="W995" s="182"/>
      <c r="X995" s="182"/>
      <c r="Y995" s="182"/>
      <c r="Z995" s="182"/>
    </row>
    <row r="996" spans="1:26" ht="12.75" customHeight="1">
      <c r="A996" s="182"/>
      <c r="B996" s="182"/>
      <c r="C996" s="182"/>
      <c r="D996" s="182"/>
      <c r="E996" s="182"/>
      <c r="F996" s="182"/>
      <c r="G996" s="182"/>
      <c r="H996" s="182"/>
      <c r="I996" s="182"/>
      <c r="J996" s="182"/>
      <c r="K996" s="182"/>
      <c r="L996" s="182"/>
      <c r="M996" s="182"/>
      <c r="N996" s="182"/>
      <c r="O996" s="182"/>
      <c r="P996" s="182"/>
      <c r="Q996" s="182"/>
      <c r="R996" s="182"/>
      <c r="S996" s="182"/>
      <c r="T996" s="182"/>
      <c r="U996" s="182"/>
      <c r="V996" s="182"/>
      <c r="W996" s="182"/>
      <c r="X996" s="182"/>
      <c r="Y996" s="182"/>
      <c r="Z996" s="182"/>
    </row>
    <row r="997" spans="1:26" ht="12.75" customHeight="1">
      <c r="A997" s="182"/>
      <c r="B997" s="182"/>
      <c r="C997" s="182"/>
      <c r="D997" s="182"/>
      <c r="E997" s="182"/>
      <c r="F997" s="182"/>
      <c r="G997" s="182"/>
      <c r="H997" s="182"/>
      <c r="I997" s="182"/>
      <c r="J997" s="182"/>
      <c r="K997" s="182"/>
      <c r="L997" s="182"/>
      <c r="M997" s="182"/>
      <c r="N997" s="182"/>
      <c r="O997" s="182"/>
      <c r="P997" s="182"/>
      <c r="Q997" s="182"/>
      <c r="R997" s="182"/>
      <c r="S997" s="182"/>
      <c r="T997" s="182"/>
      <c r="U997" s="182"/>
      <c r="V997" s="182"/>
      <c r="W997" s="182"/>
      <c r="X997" s="182"/>
      <c r="Y997" s="182"/>
      <c r="Z997" s="182"/>
    </row>
    <row r="998" spans="1:26" ht="12.75" customHeight="1">
      <c r="A998" s="182"/>
      <c r="B998" s="182"/>
      <c r="C998" s="182"/>
      <c r="D998" s="182"/>
      <c r="E998" s="182"/>
      <c r="F998" s="182"/>
      <c r="G998" s="182"/>
      <c r="H998" s="182"/>
      <c r="I998" s="182"/>
      <c r="J998" s="182"/>
      <c r="K998" s="182"/>
      <c r="L998" s="182"/>
      <c r="M998" s="182"/>
      <c r="N998" s="182"/>
      <c r="O998" s="182"/>
      <c r="P998" s="182"/>
      <c r="Q998" s="182"/>
      <c r="R998" s="182"/>
      <c r="S998" s="182"/>
      <c r="T998" s="182"/>
      <c r="U998" s="182"/>
      <c r="V998" s="182"/>
      <c r="W998" s="182"/>
      <c r="X998" s="182"/>
      <c r="Y998" s="182"/>
      <c r="Z998" s="182"/>
    </row>
    <row r="999" spans="1:26" ht="12.75" customHeight="1">
      <c r="A999" s="182"/>
      <c r="B999" s="182"/>
      <c r="C999" s="182"/>
      <c r="D999" s="182"/>
      <c r="E999" s="182"/>
      <c r="F999" s="182"/>
      <c r="G999" s="182"/>
      <c r="H999" s="182"/>
      <c r="I999" s="182"/>
      <c r="J999" s="182"/>
      <c r="K999" s="182"/>
      <c r="L999" s="182"/>
      <c r="M999" s="182"/>
      <c r="N999" s="182"/>
      <c r="O999" s="182"/>
      <c r="P999" s="182"/>
      <c r="Q999" s="182"/>
      <c r="R999" s="182"/>
      <c r="S999" s="182"/>
      <c r="T999" s="182"/>
      <c r="U999" s="182"/>
      <c r="V999" s="182"/>
      <c r="W999" s="182"/>
      <c r="X999" s="182"/>
      <c r="Y999" s="182"/>
      <c r="Z999" s="182"/>
    </row>
    <row r="1000" spans="1:26" ht="12.75" customHeight="1">
      <c r="A1000" s="182"/>
      <c r="B1000" s="182"/>
      <c r="C1000" s="182"/>
      <c r="D1000" s="182"/>
      <c r="E1000" s="182"/>
      <c r="F1000" s="182"/>
      <c r="G1000" s="182"/>
      <c r="H1000" s="182"/>
      <c r="I1000" s="182"/>
      <c r="J1000" s="182"/>
      <c r="K1000" s="182"/>
      <c r="L1000" s="182"/>
      <c r="M1000" s="182"/>
      <c r="N1000" s="182"/>
      <c r="O1000" s="182"/>
      <c r="P1000" s="182"/>
      <c r="Q1000" s="182"/>
      <c r="R1000" s="182"/>
      <c r="S1000" s="182"/>
      <c r="T1000" s="182"/>
      <c r="U1000" s="182"/>
      <c r="V1000" s="182"/>
      <c r="W1000" s="182"/>
      <c r="X1000" s="182"/>
      <c r="Y1000" s="182"/>
      <c r="Z1000" s="182"/>
    </row>
  </sheetData>
  <autoFilter ref="B2:Q2" xr:uid="{00000000-0009-0000-0000-000005000000}">
    <sortState ref="B2:Q2">
      <sortCondition ref="B2"/>
    </sortState>
  </autoFilter>
  <conditionalFormatting sqref="K1:L1000">
    <cfRule type="cellIs" dxfId="18" priority="1" operator="equal">
      <formula>"Normal"</formula>
    </cfRule>
  </conditionalFormatting>
  <conditionalFormatting sqref="K1:L1000">
    <cfRule type="cellIs" dxfId="17" priority="2" operator="equal">
      <formula>"Fire"</formula>
    </cfRule>
  </conditionalFormatting>
  <conditionalFormatting sqref="K1:L1000">
    <cfRule type="cellIs" dxfId="16" priority="3" operator="equal">
      <formula>"Fighting"</formula>
    </cfRule>
  </conditionalFormatting>
  <conditionalFormatting sqref="K1:L1000">
    <cfRule type="cellIs" dxfId="15" priority="4" operator="equal">
      <formula>"Water"</formula>
    </cfRule>
  </conditionalFormatting>
  <conditionalFormatting sqref="K1:L1000">
    <cfRule type="cellIs" dxfId="14" priority="5" operator="equal">
      <formula>"Flying"</formula>
    </cfRule>
  </conditionalFormatting>
  <conditionalFormatting sqref="K1:L1000">
    <cfRule type="cellIs" dxfId="13" priority="6" operator="equal">
      <formula>"Grass"</formula>
    </cfRule>
  </conditionalFormatting>
  <conditionalFormatting sqref="K1:L1000">
    <cfRule type="cellIs" dxfId="12" priority="7" operator="equal">
      <formula>"Poison"</formula>
    </cfRule>
  </conditionalFormatting>
  <conditionalFormatting sqref="K1:L1000">
    <cfRule type="cellIs" dxfId="11" priority="8" operator="equal">
      <formula>"Electric"</formula>
    </cfRule>
  </conditionalFormatting>
  <conditionalFormatting sqref="K1:L1000">
    <cfRule type="cellIs" dxfId="10" priority="9" operator="equal">
      <formula>"Ground"</formula>
    </cfRule>
  </conditionalFormatting>
  <conditionalFormatting sqref="K1:L1000">
    <cfRule type="cellIs" dxfId="9" priority="10" operator="equal">
      <formula>"Psychic"</formula>
    </cfRule>
  </conditionalFormatting>
  <conditionalFormatting sqref="K1:L1000">
    <cfRule type="cellIs" dxfId="8" priority="11" operator="equal">
      <formula>"Rock"</formula>
    </cfRule>
  </conditionalFormatting>
  <conditionalFormatting sqref="K1:L1000">
    <cfRule type="cellIs" dxfId="7" priority="12" operator="equal">
      <formula>"Ice"</formula>
    </cfRule>
  </conditionalFormatting>
  <conditionalFormatting sqref="K1:L1000">
    <cfRule type="cellIs" dxfId="6" priority="13" operator="equal">
      <formula>"Bug"</formula>
    </cfRule>
  </conditionalFormatting>
  <conditionalFormatting sqref="K1:L1000">
    <cfRule type="cellIs" dxfId="5" priority="14" operator="equal">
      <formula>"Dragon"</formula>
    </cfRule>
  </conditionalFormatting>
  <conditionalFormatting sqref="K1:L1000">
    <cfRule type="cellIs" dxfId="4" priority="15" operator="equal">
      <formula>"Ghost"</formula>
    </cfRule>
  </conditionalFormatting>
  <conditionalFormatting sqref="K1:L1000">
    <cfRule type="cellIs" dxfId="3" priority="16" operator="equal">
      <formula>"Dark"</formula>
    </cfRule>
  </conditionalFormatting>
  <conditionalFormatting sqref="K1:L1000">
    <cfRule type="cellIs" dxfId="2" priority="17" operator="equal">
      <formula>"Steel"</formula>
    </cfRule>
  </conditionalFormatting>
  <conditionalFormatting sqref="K1:L1000">
    <cfRule type="cellIs" dxfId="1" priority="18" operator="equal">
      <formula>"Fairy"</formula>
    </cfRule>
  </conditionalFormatting>
  <conditionalFormatting sqref="K1:L1000">
    <cfRule type="cellIs" dxfId="0" priority="19" operator="equal">
      <formula>"???"</formula>
    </cfRule>
  </conditionalFormatting>
  <conditionalFormatting sqref="B4:C189 D4:D1000 E4:O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100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100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100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100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100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1000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500-000000000000}">
          <x14:formula1>
            <xm:f>'Sorted table for dropdown purpo'!$C$1:$C1000</xm:f>
          </x14:formula1>
          <xm:sqref>A4 A6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16.7109375" customWidth="1"/>
    <col min="14" max="14" width="25.42578125" customWidth="1"/>
    <col min="15" max="20" width="8.85546875" customWidth="1"/>
    <col min="21" max="26" width="8.5703125" customWidth="1"/>
  </cols>
  <sheetData>
    <row r="1" spans="1:26" ht="12.75" customHeight="1">
      <c r="A1" s="199"/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</row>
    <row r="2" spans="1:26" ht="12.75" customHeight="1">
      <c r="A2" s="199"/>
      <c r="B2" s="200" t="s">
        <v>1890</v>
      </c>
      <c r="C2" s="200" t="s">
        <v>1891</v>
      </c>
      <c r="D2" s="200" t="s">
        <v>1892</v>
      </c>
      <c r="E2" s="200" t="s">
        <v>1893</v>
      </c>
      <c r="F2" s="200" t="s">
        <v>1894</v>
      </c>
      <c r="G2" s="200" t="s">
        <v>1895</v>
      </c>
      <c r="H2" s="200" t="s">
        <v>1896</v>
      </c>
      <c r="I2" s="200" t="s">
        <v>1897</v>
      </c>
      <c r="J2" s="199"/>
      <c r="K2" s="200" t="s">
        <v>1898</v>
      </c>
      <c r="L2" s="200" t="s">
        <v>1876</v>
      </c>
      <c r="M2" s="200" t="s">
        <v>1884</v>
      </c>
      <c r="N2" s="200" t="s">
        <v>1899</v>
      </c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</row>
    <row r="3" spans="1:26" ht="12.75" customHeight="1">
      <c r="A3" s="199"/>
      <c r="B3" s="200" t="s">
        <v>1900</v>
      </c>
      <c r="C3" s="200">
        <v>5</v>
      </c>
      <c r="D3" s="200" t="s">
        <v>491</v>
      </c>
      <c r="E3" s="200"/>
      <c r="F3" s="200"/>
      <c r="G3" s="200"/>
      <c r="H3" s="200"/>
      <c r="I3" s="200"/>
      <c r="J3" s="199"/>
      <c r="K3" s="200" t="s">
        <v>1901</v>
      </c>
      <c r="L3" s="200"/>
      <c r="M3" s="200"/>
      <c r="N3" s="200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</row>
    <row r="4" spans="1:26" ht="12.75" customHeight="1">
      <c r="A4" s="199"/>
      <c r="B4" s="200" t="s">
        <v>1900</v>
      </c>
      <c r="C4" s="200">
        <v>9</v>
      </c>
      <c r="D4" s="200" t="s">
        <v>165</v>
      </c>
      <c r="E4" s="200" t="s">
        <v>491</v>
      </c>
      <c r="F4" s="200"/>
      <c r="G4" s="200"/>
      <c r="H4" s="200"/>
      <c r="I4" s="200"/>
      <c r="J4" s="199"/>
      <c r="K4" s="200" t="s">
        <v>1902</v>
      </c>
      <c r="L4" s="200"/>
      <c r="M4" s="200" t="s">
        <v>1903</v>
      </c>
      <c r="N4" s="200" t="s">
        <v>491</v>
      </c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 spans="1:26" ht="12.75" customHeight="1">
      <c r="A5" s="199"/>
      <c r="B5" s="200" t="s">
        <v>1904</v>
      </c>
      <c r="C5" s="200">
        <v>12</v>
      </c>
      <c r="D5" s="200" t="s">
        <v>327</v>
      </c>
      <c r="E5" s="200" t="s">
        <v>396</v>
      </c>
      <c r="F5" s="200"/>
      <c r="G5" s="200"/>
      <c r="H5" s="200"/>
      <c r="I5" s="200"/>
      <c r="J5" s="199"/>
      <c r="K5" s="200" t="s">
        <v>1905</v>
      </c>
      <c r="L5" s="200"/>
      <c r="M5" s="200"/>
      <c r="N5" s="200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6" spans="1:26" ht="12.75" customHeight="1">
      <c r="A6" s="199"/>
      <c r="B6" s="200" t="s">
        <v>1900</v>
      </c>
      <c r="C6" s="200">
        <v>18</v>
      </c>
      <c r="D6" s="200" t="s">
        <v>165</v>
      </c>
      <c r="E6" s="200" t="s">
        <v>152</v>
      </c>
      <c r="F6" s="200" t="s">
        <v>186</v>
      </c>
      <c r="G6" s="200" t="s">
        <v>491</v>
      </c>
      <c r="H6" s="200"/>
      <c r="I6" s="200"/>
      <c r="J6" s="199"/>
      <c r="K6" s="200" t="s">
        <v>1906</v>
      </c>
      <c r="L6" s="200"/>
      <c r="M6" s="200" t="s">
        <v>1907</v>
      </c>
      <c r="N6" s="200" t="s">
        <v>63</v>
      </c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</row>
    <row r="7" spans="1:26" ht="12.75" customHeight="1">
      <c r="A7" s="199"/>
      <c r="B7" s="200" t="s">
        <v>1900</v>
      </c>
      <c r="C7" s="200">
        <v>20</v>
      </c>
      <c r="D7" s="200" t="s">
        <v>165</v>
      </c>
      <c r="E7" s="200" t="s">
        <v>152</v>
      </c>
      <c r="F7" s="200" t="s">
        <v>186</v>
      </c>
      <c r="G7" s="200" t="s">
        <v>491</v>
      </c>
      <c r="H7" s="200"/>
      <c r="I7" s="200"/>
      <c r="J7" s="199"/>
      <c r="K7" s="200" t="s">
        <v>1908</v>
      </c>
      <c r="L7" s="200"/>
      <c r="M7" s="200"/>
      <c r="N7" s="200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</row>
    <row r="8" spans="1:26" ht="12.75" customHeight="1">
      <c r="A8" s="199"/>
      <c r="B8" s="200" t="s">
        <v>1909</v>
      </c>
      <c r="C8" s="200">
        <v>21</v>
      </c>
      <c r="D8" s="200" t="s">
        <v>458</v>
      </c>
      <c r="E8" s="200" t="s">
        <v>460</v>
      </c>
      <c r="F8" s="200"/>
      <c r="G8" s="200"/>
      <c r="H8" s="200"/>
      <c r="I8" s="200"/>
      <c r="J8" s="199"/>
      <c r="K8" s="200" t="s">
        <v>1910</v>
      </c>
      <c r="L8" s="200"/>
      <c r="M8" s="200" t="s">
        <v>1911</v>
      </c>
      <c r="N8" s="200" t="s">
        <v>1912</v>
      </c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</row>
    <row r="9" spans="1:26" ht="12.75" customHeight="1">
      <c r="A9" s="199"/>
      <c r="B9" s="200" t="s">
        <v>1900</v>
      </c>
      <c r="C9" s="200">
        <v>25</v>
      </c>
      <c r="D9" s="200" t="s">
        <v>166</v>
      </c>
      <c r="E9" s="200" t="s">
        <v>186</v>
      </c>
      <c r="F9" s="200" t="s">
        <v>1913</v>
      </c>
      <c r="G9" s="200" t="s">
        <v>1913</v>
      </c>
      <c r="H9" s="200" t="s">
        <v>491</v>
      </c>
      <c r="I9" s="200"/>
      <c r="J9" s="199"/>
      <c r="K9" s="200" t="s">
        <v>1910</v>
      </c>
      <c r="L9" s="200"/>
      <c r="M9" s="200"/>
      <c r="N9" s="200" t="s">
        <v>507</v>
      </c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</row>
    <row r="10" spans="1:26" ht="12.75" customHeight="1">
      <c r="A10" s="199"/>
      <c r="B10" s="200" t="s">
        <v>1914</v>
      </c>
      <c r="C10" s="200">
        <v>28</v>
      </c>
      <c r="D10" s="200" t="s">
        <v>181</v>
      </c>
      <c r="E10" s="200"/>
      <c r="F10" s="200"/>
      <c r="G10" s="200"/>
      <c r="H10" s="200"/>
      <c r="I10" s="200"/>
      <c r="J10" s="199"/>
      <c r="K10" s="200" t="s">
        <v>1915</v>
      </c>
      <c r="L10" s="200"/>
      <c r="M10" s="200"/>
      <c r="N10" s="200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</row>
    <row r="11" spans="1:26" ht="12.75" customHeight="1">
      <c r="A11" s="199"/>
      <c r="B11" s="200" t="s">
        <v>1916</v>
      </c>
      <c r="C11" s="200">
        <v>29</v>
      </c>
      <c r="D11" s="200" t="s">
        <v>396</v>
      </c>
      <c r="E11" s="200" t="s">
        <v>437</v>
      </c>
      <c r="F11" s="200" t="s">
        <v>270</v>
      </c>
      <c r="G11" s="200"/>
      <c r="H11" s="200"/>
      <c r="I11" s="200"/>
      <c r="J11" s="199"/>
      <c r="K11" s="200" t="s">
        <v>1917</v>
      </c>
      <c r="L11" s="200"/>
      <c r="M11" s="200"/>
      <c r="N11" s="200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</row>
    <row r="12" spans="1:26" ht="12.75" customHeight="1">
      <c r="A12" s="199"/>
      <c r="B12" s="200" t="s">
        <v>1918</v>
      </c>
      <c r="C12" s="200">
        <v>32</v>
      </c>
      <c r="D12" s="200" t="s">
        <v>318</v>
      </c>
      <c r="E12" s="200" t="s">
        <v>445</v>
      </c>
      <c r="F12" s="200" t="s">
        <v>239</v>
      </c>
      <c r="G12" s="200"/>
      <c r="H12" s="200"/>
      <c r="I12" s="200"/>
      <c r="J12" s="199"/>
      <c r="K12" s="200" t="s">
        <v>1919</v>
      </c>
      <c r="L12" s="200"/>
      <c r="M12" s="200"/>
      <c r="N12" s="200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</row>
    <row r="13" spans="1:26" ht="12.75" customHeight="1">
      <c r="A13" s="199"/>
      <c r="B13" s="200" t="s">
        <v>1900</v>
      </c>
      <c r="C13" s="200">
        <v>40</v>
      </c>
      <c r="D13" s="200" t="s">
        <v>196</v>
      </c>
      <c r="E13" s="200" t="s">
        <v>306</v>
      </c>
      <c r="F13" s="200" t="s">
        <v>1920</v>
      </c>
      <c r="G13" s="200" t="s">
        <v>1920</v>
      </c>
      <c r="H13" s="200" t="s">
        <v>1921</v>
      </c>
      <c r="I13" s="200"/>
      <c r="J13" s="199"/>
      <c r="K13" s="200" t="s">
        <v>1922</v>
      </c>
      <c r="L13" s="200"/>
      <c r="M13" s="200"/>
      <c r="N13" s="200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</row>
    <row r="14" spans="1:26" ht="12.75" customHeight="1">
      <c r="A14" s="199"/>
      <c r="B14" s="200" t="s">
        <v>1916</v>
      </c>
      <c r="C14" s="200">
        <v>41</v>
      </c>
      <c r="D14" s="200" t="s">
        <v>210</v>
      </c>
      <c r="E14" s="200" t="s">
        <v>437</v>
      </c>
      <c r="F14" s="200" t="s">
        <v>270</v>
      </c>
      <c r="G14" s="200" t="s">
        <v>205</v>
      </c>
      <c r="H14" s="200"/>
      <c r="I14" s="200"/>
      <c r="J14" s="199"/>
      <c r="K14" s="200" t="s">
        <v>1923</v>
      </c>
      <c r="L14" s="200"/>
      <c r="M14" s="200"/>
      <c r="N14" s="200" t="s">
        <v>174</v>
      </c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</row>
    <row r="15" spans="1:26" ht="12.75" customHeight="1">
      <c r="A15" s="199"/>
      <c r="B15" s="200" t="s">
        <v>1924</v>
      </c>
      <c r="C15" s="200">
        <v>50</v>
      </c>
      <c r="D15" s="200" t="s">
        <v>249</v>
      </c>
      <c r="E15" s="200" t="s">
        <v>249</v>
      </c>
      <c r="F15" s="200" t="s">
        <v>249</v>
      </c>
      <c r="G15" s="200" t="s">
        <v>251</v>
      </c>
      <c r="H15" s="200"/>
      <c r="I15" s="200"/>
      <c r="J15" s="199"/>
      <c r="K15" s="200" t="s">
        <v>1925</v>
      </c>
      <c r="L15" s="200"/>
      <c r="M15" s="200"/>
      <c r="N15" s="200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</row>
    <row r="16" spans="1:26" ht="12.75" customHeight="1">
      <c r="A16" s="199"/>
      <c r="B16" s="200" t="s">
        <v>1926</v>
      </c>
      <c r="C16" s="200">
        <v>50</v>
      </c>
      <c r="D16" s="200" t="s">
        <v>303</v>
      </c>
      <c r="E16" s="200" t="s">
        <v>306</v>
      </c>
      <c r="F16" s="200" t="s">
        <v>308</v>
      </c>
      <c r="G16" s="200"/>
      <c r="H16" s="200"/>
      <c r="I16" s="200"/>
      <c r="J16" s="199"/>
      <c r="K16" s="200" t="s">
        <v>1927</v>
      </c>
      <c r="L16" s="200"/>
      <c r="M16" s="200"/>
      <c r="N16" s="200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</row>
    <row r="17" spans="1:26" ht="12.75" customHeight="1">
      <c r="A17" s="199"/>
      <c r="B17" s="200" t="s">
        <v>1900</v>
      </c>
      <c r="C17" s="200">
        <v>50</v>
      </c>
      <c r="D17" s="200" t="s">
        <v>196</v>
      </c>
      <c r="E17" s="200" t="s">
        <v>306</v>
      </c>
      <c r="F17" s="200" t="s">
        <v>413</v>
      </c>
      <c r="G17" s="200" t="s">
        <v>1920</v>
      </c>
      <c r="H17" s="200" t="s">
        <v>1920</v>
      </c>
      <c r="I17" s="200" t="s">
        <v>1921</v>
      </c>
      <c r="J17" s="199"/>
      <c r="K17" s="200" t="s">
        <v>1928</v>
      </c>
      <c r="L17" s="200"/>
      <c r="M17" s="200"/>
      <c r="N17" s="200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</row>
    <row r="18" spans="1:26" ht="12.75" customHeight="1">
      <c r="A18" s="199"/>
      <c r="B18" s="200" t="s">
        <v>1929</v>
      </c>
      <c r="C18" s="200">
        <v>54</v>
      </c>
      <c r="D18" s="200" t="s">
        <v>227</v>
      </c>
      <c r="E18" s="200" t="s">
        <v>343</v>
      </c>
      <c r="F18" s="200" t="s">
        <v>294</v>
      </c>
      <c r="G18" s="200"/>
      <c r="H18" s="200"/>
      <c r="I18" s="200"/>
      <c r="J18" s="199"/>
      <c r="K18" s="200" t="s">
        <v>1930</v>
      </c>
      <c r="L18" s="200"/>
      <c r="M18" s="200"/>
      <c r="N18" s="200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</row>
    <row r="19" spans="1:26" ht="12.75" customHeight="1">
      <c r="A19" s="199"/>
      <c r="B19" s="200" t="s">
        <v>1916</v>
      </c>
      <c r="C19" s="200">
        <v>55</v>
      </c>
      <c r="D19" s="200" t="s">
        <v>260</v>
      </c>
      <c r="E19" s="200" t="s">
        <v>270</v>
      </c>
      <c r="F19" s="200" t="s">
        <v>205</v>
      </c>
      <c r="G19" s="200" t="s">
        <v>212</v>
      </c>
      <c r="H19" s="200" t="s">
        <v>439</v>
      </c>
      <c r="I19" s="200"/>
      <c r="J19" s="199"/>
      <c r="K19" s="200" t="s">
        <v>1931</v>
      </c>
      <c r="L19" s="200"/>
      <c r="M19" s="200"/>
      <c r="N19" s="200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</row>
    <row r="20" spans="1:26" ht="12.75" customHeight="1">
      <c r="A20" s="199"/>
      <c r="B20" s="200" t="s">
        <v>1932</v>
      </c>
      <c r="C20" s="200">
        <v>56</v>
      </c>
      <c r="D20" s="200" t="s">
        <v>373</v>
      </c>
      <c r="E20" s="200" t="s">
        <v>387</v>
      </c>
      <c r="F20" s="200" t="s">
        <v>352</v>
      </c>
      <c r="G20" s="200" t="s">
        <v>467</v>
      </c>
      <c r="H20" s="200" t="s">
        <v>487</v>
      </c>
      <c r="I20" s="200"/>
      <c r="J20" s="199"/>
      <c r="K20" s="200" t="s">
        <v>1933</v>
      </c>
      <c r="L20" s="200"/>
      <c r="M20" s="200"/>
      <c r="N20" s="200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</row>
    <row r="21" spans="1:26" ht="12.75" customHeight="1">
      <c r="A21" s="199"/>
      <c r="B21" s="200" t="s">
        <v>1934</v>
      </c>
      <c r="C21" s="200">
        <v>58</v>
      </c>
      <c r="D21" s="200" t="s">
        <v>396</v>
      </c>
      <c r="E21" s="200" t="s">
        <v>426</v>
      </c>
      <c r="F21" s="200" t="s">
        <v>423</v>
      </c>
      <c r="G21" s="200" t="s">
        <v>396</v>
      </c>
      <c r="H21" s="200" t="s">
        <v>315</v>
      </c>
      <c r="I21" s="200"/>
      <c r="J21" s="199"/>
      <c r="K21" s="200" t="s">
        <v>1935</v>
      </c>
      <c r="L21" s="200"/>
      <c r="M21" s="200"/>
      <c r="N21" s="200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</row>
    <row r="22" spans="1:26" ht="12.75" customHeight="1">
      <c r="A22" s="199"/>
      <c r="B22" s="200" t="s">
        <v>1936</v>
      </c>
      <c r="C22" s="200">
        <v>60</v>
      </c>
      <c r="D22" s="200" t="s">
        <v>392</v>
      </c>
      <c r="E22" s="200" t="s">
        <v>236</v>
      </c>
      <c r="F22" s="200" t="s">
        <v>391</v>
      </c>
      <c r="G22" s="200" t="s">
        <v>172</v>
      </c>
      <c r="H22" s="200" t="s">
        <v>392</v>
      </c>
      <c r="I22" s="200"/>
      <c r="J22" s="199"/>
      <c r="K22" s="200" t="s">
        <v>1937</v>
      </c>
      <c r="L22" s="200"/>
      <c r="M22" s="200"/>
      <c r="N22" s="200" t="s">
        <v>1938</v>
      </c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</row>
    <row r="23" spans="1:26" ht="12.75" customHeight="1">
      <c r="A23" s="199"/>
      <c r="B23" s="200" t="s">
        <v>1939</v>
      </c>
      <c r="C23" s="200">
        <v>62</v>
      </c>
      <c r="D23" s="200" t="s">
        <v>484</v>
      </c>
      <c r="E23" s="200" t="s">
        <v>525</v>
      </c>
      <c r="F23" s="200" t="s">
        <v>525</v>
      </c>
      <c r="G23" s="200" t="s">
        <v>507</v>
      </c>
      <c r="H23" s="200" t="s">
        <v>528</v>
      </c>
      <c r="I23" s="200"/>
      <c r="J23" s="199"/>
      <c r="K23" s="200" t="s">
        <v>1940</v>
      </c>
      <c r="L23" s="200"/>
      <c r="M23" s="200"/>
      <c r="N23" s="200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</row>
    <row r="24" spans="1:26" ht="12.75" customHeight="1">
      <c r="A24" s="199"/>
      <c r="B24" s="200" t="s">
        <v>1900</v>
      </c>
      <c r="C24" s="200">
        <v>65</v>
      </c>
      <c r="D24" s="200" t="s">
        <v>196</v>
      </c>
      <c r="E24" s="200" t="s">
        <v>308</v>
      </c>
      <c r="F24" s="200" t="s">
        <v>415</v>
      </c>
      <c r="G24" s="200" t="s">
        <v>1920</v>
      </c>
      <c r="H24" s="200" t="s">
        <v>1920</v>
      </c>
      <c r="I24" s="200" t="s">
        <v>1921</v>
      </c>
      <c r="J24" s="199"/>
      <c r="K24" s="200" t="s">
        <v>1941</v>
      </c>
      <c r="L24" s="200"/>
      <c r="M24" s="200"/>
      <c r="N24" s="200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</row>
    <row r="25" spans="1:26" ht="12.75" customHeight="1">
      <c r="A25" s="199"/>
      <c r="B25" s="199"/>
      <c r="C25" s="199"/>
      <c r="D25" s="199"/>
      <c r="E25" s="199"/>
      <c r="F25" s="199"/>
      <c r="G25" s="199"/>
      <c r="H25" s="199"/>
      <c r="I25" s="199"/>
      <c r="J25" s="199"/>
      <c r="K25" s="200" t="s">
        <v>1942</v>
      </c>
      <c r="L25" s="200"/>
      <c r="M25" s="200"/>
      <c r="N25" s="200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</row>
    <row r="26" spans="1:26" ht="12.75" customHeight="1">
      <c r="A26" s="199"/>
      <c r="B26" s="199"/>
      <c r="C26" s="199"/>
      <c r="D26" s="199"/>
      <c r="E26" s="199"/>
      <c r="F26" s="199"/>
      <c r="G26" s="199"/>
      <c r="H26" s="199"/>
      <c r="I26" s="199"/>
      <c r="J26" s="199"/>
      <c r="K26" s="200" t="s">
        <v>1943</v>
      </c>
      <c r="L26" s="200"/>
      <c r="M26" s="200"/>
      <c r="N26" s="200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</row>
    <row r="27" spans="1:26" ht="12.75" customHeight="1">
      <c r="A27" s="199"/>
      <c r="B27" s="199"/>
      <c r="C27" s="199"/>
      <c r="D27" s="199"/>
      <c r="E27" s="199"/>
      <c r="F27" s="199"/>
      <c r="G27" s="199"/>
      <c r="H27" s="199"/>
      <c r="I27" s="199"/>
      <c r="J27" s="199"/>
      <c r="K27" s="200" t="s">
        <v>1944</v>
      </c>
      <c r="L27" s="200"/>
      <c r="M27" s="200"/>
      <c r="N27" s="200" t="s">
        <v>1938</v>
      </c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</row>
    <row r="28" spans="1:26" ht="12.75" customHeight="1">
      <c r="A28" s="199"/>
      <c r="B28" s="199"/>
      <c r="C28" s="199"/>
      <c r="D28" s="199"/>
      <c r="E28" s="199"/>
      <c r="F28" s="199"/>
      <c r="G28" s="199"/>
      <c r="H28" s="199"/>
      <c r="I28" s="199"/>
      <c r="J28" s="199"/>
      <c r="K28" s="200" t="s">
        <v>1945</v>
      </c>
      <c r="L28" s="200"/>
      <c r="M28" s="200"/>
      <c r="N28" s="200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</row>
    <row r="29" spans="1:26" ht="12.75" customHeight="1">
      <c r="A29" s="199"/>
      <c r="B29" s="199"/>
      <c r="C29" s="199"/>
      <c r="D29" s="199"/>
      <c r="E29" s="199"/>
      <c r="F29" s="199"/>
      <c r="G29" s="199"/>
      <c r="H29" s="199"/>
      <c r="I29" s="199"/>
      <c r="J29" s="199"/>
      <c r="K29" s="200" t="s">
        <v>1946</v>
      </c>
      <c r="L29" s="200"/>
      <c r="M29" s="200"/>
      <c r="N29" s="200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</row>
    <row r="30" spans="1:26" ht="12.75" customHeight="1">
      <c r="A30" s="199"/>
      <c r="B30" s="199"/>
      <c r="C30" s="199"/>
      <c r="D30" s="199"/>
      <c r="E30" s="199"/>
      <c r="F30" s="199"/>
      <c r="G30" s="199"/>
      <c r="H30" s="199"/>
      <c r="I30" s="199"/>
      <c r="J30" s="199"/>
      <c r="K30" s="200" t="s">
        <v>1947</v>
      </c>
      <c r="L30" s="200"/>
      <c r="M30" s="200"/>
      <c r="N30" s="200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</row>
    <row r="31" spans="1:26" ht="12.75" customHeight="1">
      <c r="A31" s="199"/>
      <c r="B31" s="199"/>
      <c r="C31" s="199"/>
      <c r="D31" s="199"/>
      <c r="E31" s="199"/>
      <c r="F31" s="199"/>
      <c r="G31" s="199"/>
      <c r="H31" s="199"/>
      <c r="I31" s="199"/>
      <c r="J31" s="199"/>
      <c r="K31" s="200" t="s">
        <v>1948</v>
      </c>
      <c r="L31" s="200"/>
      <c r="M31" s="200"/>
      <c r="N31" s="200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</row>
    <row r="32" spans="1:26" ht="12.75" customHeight="1">
      <c r="A32" s="199"/>
      <c r="B32" s="199"/>
      <c r="C32" s="199"/>
      <c r="D32" s="199"/>
      <c r="E32" s="199"/>
      <c r="F32" s="199"/>
      <c r="G32" s="199"/>
      <c r="H32" s="199"/>
      <c r="I32" s="199"/>
      <c r="J32" s="199"/>
      <c r="K32" s="200" t="s">
        <v>1949</v>
      </c>
      <c r="L32" s="200"/>
      <c r="M32" s="200"/>
      <c r="N32" s="200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</row>
    <row r="33" spans="1:26" ht="12.75" customHeight="1">
      <c r="A33" s="199"/>
      <c r="B33" s="199"/>
      <c r="C33" s="199"/>
      <c r="D33" s="199"/>
      <c r="E33" s="199"/>
      <c r="F33" s="199"/>
      <c r="G33" s="199"/>
      <c r="H33" s="199"/>
      <c r="I33" s="199"/>
      <c r="J33" s="199"/>
      <c r="K33" s="200" t="s">
        <v>1950</v>
      </c>
      <c r="L33" s="200"/>
      <c r="M33" s="200"/>
      <c r="N33" s="200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</row>
    <row r="34" spans="1:26" ht="12.75" customHeight="1">
      <c r="A34" s="199"/>
      <c r="B34" s="199"/>
      <c r="C34" s="199"/>
      <c r="D34" s="199"/>
      <c r="E34" s="199"/>
      <c r="F34" s="199"/>
      <c r="G34" s="199"/>
      <c r="H34" s="199"/>
      <c r="I34" s="199"/>
      <c r="J34" s="199"/>
      <c r="K34" s="200" t="s">
        <v>1951</v>
      </c>
      <c r="L34" s="200"/>
      <c r="M34" s="200"/>
      <c r="N34" s="200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</row>
    <row r="35" spans="1:26" ht="12.75" customHeight="1">
      <c r="A35" s="199"/>
      <c r="B35" s="199"/>
      <c r="C35" s="199"/>
      <c r="D35" s="199"/>
      <c r="E35" s="199"/>
      <c r="F35" s="199"/>
      <c r="G35" s="199"/>
      <c r="H35" s="199"/>
      <c r="I35" s="199"/>
      <c r="J35" s="199"/>
      <c r="K35" s="200" t="s">
        <v>1952</v>
      </c>
      <c r="L35" s="200"/>
      <c r="M35" s="200"/>
      <c r="N35" s="200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</row>
    <row r="36" spans="1:26" ht="12.75" customHeight="1">
      <c r="A36" s="199"/>
      <c r="B36" s="199"/>
      <c r="C36" s="199"/>
      <c r="D36" s="199"/>
      <c r="E36" s="199"/>
      <c r="F36" s="199"/>
      <c r="G36" s="199"/>
      <c r="H36" s="199"/>
      <c r="I36" s="199"/>
      <c r="J36" s="199"/>
      <c r="K36" s="200" t="s">
        <v>1953</v>
      </c>
      <c r="L36" s="200"/>
      <c r="M36" s="200"/>
      <c r="N36" s="200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</row>
    <row r="37" spans="1:26" ht="12.75" customHeight="1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200" t="s">
        <v>1954</v>
      </c>
      <c r="L37" s="200"/>
      <c r="M37" s="200" t="s">
        <v>1955</v>
      </c>
      <c r="N37" s="200" t="s">
        <v>84</v>
      </c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</row>
    <row r="38" spans="1:26" ht="12.75" customHeight="1">
      <c r="A38" s="199"/>
      <c r="B38" s="199"/>
      <c r="C38" s="199"/>
      <c r="D38" s="199"/>
      <c r="E38" s="199"/>
      <c r="F38" s="199"/>
      <c r="G38" s="199"/>
      <c r="H38" s="199"/>
      <c r="I38" s="199"/>
      <c r="J38" s="199"/>
      <c r="K38" s="200" t="s">
        <v>1956</v>
      </c>
      <c r="L38" s="200"/>
      <c r="M38" s="200"/>
      <c r="N38" s="200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</row>
    <row r="39" spans="1:26" ht="12.75" customHeight="1">
      <c r="A39" s="199"/>
      <c r="B39" s="199"/>
      <c r="C39" s="199"/>
      <c r="D39" s="199"/>
      <c r="E39" s="199"/>
      <c r="F39" s="199"/>
      <c r="G39" s="199"/>
      <c r="H39" s="199"/>
      <c r="I39" s="199"/>
      <c r="J39" s="199"/>
      <c r="K39" s="200" t="s">
        <v>1957</v>
      </c>
      <c r="L39" s="200"/>
      <c r="M39" s="200"/>
      <c r="N39" s="200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</row>
    <row r="40" spans="1:26" ht="12.75" customHeight="1">
      <c r="A40" s="199"/>
      <c r="B40" s="199"/>
      <c r="C40" s="199"/>
      <c r="D40" s="199"/>
      <c r="E40" s="199"/>
      <c r="F40" s="199"/>
      <c r="G40" s="199"/>
      <c r="H40" s="199"/>
      <c r="I40" s="199"/>
      <c r="J40" s="199"/>
      <c r="K40" s="200" t="s">
        <v>1958</v>
      </c>
      <c r="L40" s="200"/>
      <c r="M40" s="200"/>
      <c r="N40" s="200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</row>
    <row r="41" spans="1:26" ht="12.75" customHeight="1">
      <c r="A41" s="199"/>
      <c r="B41" s="199"/>
      <c r="C41" s="199"/>
      <c r="D41" s="199"/>
      <c r="E41" s="199"/>
      <c r="F41" s="199"/>
      <c r="G41" s="199"/>
      <c r="H41" s="199"/>
      <c r="I41" s="199"/>
      <c r="J41" s="199"/>
      <c r="K41" s="200" t="s">
        <v>1959</v>
      </c>
      <c r="L41" s="200"/>
      <c r="M41" s="200" t="s">
        <v>1960</v>
      </c>
      <c r="N41" s="200" t="s">
        <v>483</v>
      </c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</row>
    <row r="42" spans="1:26" ht="12.75" customHeight="1">
      <c r="A42" s="199"/>
      <c r="B42" s="199"/>
      <c r="C42" s="199"/>
      <c r="D42" s="199"/>
      <c r="E42" s="199"/>
      <c r="F42" s="199"/>
      <c r="G42" s="199"/>
      <c r="H42" s="199"/>
      <c r="I42" s="199"/>
      <c r="J42" s="199"/>
      <c r="K42" s="200" t="s">
        <v>1961</v>
      </c>
      <c r="L42" s="200"/>
      <c r="M42" s="200"/>
      <c r="N42" s="200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</row>
    <row r="43" spans="1:26" ht="12.75" customHeight="1">
      <c r="A43" s="199"/>
      <c r="B43" s="199"/>
      <c r="C43" s="199"/>
      <c r="D43" s="199"/>
      <c r="E43" s="199"/>
      <c r="F43" s="199"/>
      <c r="G43" s="199"/>
      <c r="H43" s="199"/>
      <c r="I43" s="199"/>
      <c r="J43" s="199"/>
      <c r="K43" s="200" t="s">
        <v>1962</v>
      </c>
      <c r="L43" s="200"/>
      <c r="M43" s="200"/>
      <c r="N43" s="200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</row>
    <row r="44" spans="1:26" ht="12.75" customHeight="1">
      <c r="A44" s="199"/>
      <c r="B44" s="199"/>
      <c r="C44" s="199"/>
      <c r="D44" s="199"/>
      <c r="E44" s="199"/>
      <c r="F44" s="199"/>
      <c r="G44" s="199"/>
      <c r="H44" s="199"/>
      <c r="I44" s="199"/>
      <c r="J44" s="199"/>
      <c r="K44" s="200" t="s">
        <v>1963</v>
      </c>
      <c r="L44" s="200"/>
      <c r="M44" s="200"/>
      <c r="N44" s="200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</row>
    <row r="45" spans="1:26" ht="12.75" customHeight="1">
      <c r="A45" s="199"/>
      <c r="B45" s="199"/>
      <c r="C45" s="199"/>
      <c r="D45" s="199"/>
      <c r="E45" s="199"/>
      <c r="F45" s="199"/>
      <c r="G45" s="199"/>
      <c r="H45" s="199"/>
      <c r="I45" s="199"/>
      <c r="J45" s="199"/>
      <c r="K45" s="200" t="s">
        <v>1964</v>
      </c>
      <c r="L45" s="200"/>
      <c r="M45" s="200"/>
      <c r="N45" s="200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</row>
    <row r="46" spans="1:26" ht="12.75" customHeight="1">
      <c r="A46" s="199"/>
      <c r="B46" s="199"/>
      <c r="C46" s="199"/>
      <c r="D46" s="199"/>
      <c r="E46" s="199"/>
      <c r="F46" s="199"/>
      <c r="G46" s="199"/>
      <c r="H46" s="199"/>
      <c r="I46" s="199"/>
      <c r="J46" s="199"/>
      <c r="K46" s="200" t="s">
        <v>1965</v>
      </c>
      <c r="L46" s="200"/>
      <c r="M46" s="200"/>
      <c r="N46" s="200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</row>
    <row r="47" spans="1:26" ht="12.75" customHeight="1">
      <c r="A47" s="199"/>
      <c r="B47" s="199"/>
      <c r="C47" s="199"/>
      <c r="D47" s="199"/>
      <c r="E47" s="199"/>
      <c r="F47" s="199"/>
      <c r="G47" s="199"/>
      <c r="H47" s="199"/>
      <c r="I47" s="199"/>
      <c r="J47" s="199"/>
      <c r="K47" s="200" t="s">
        <v>1966</v>
      </c>
      <c r="L47" s="200"/>
      <c r="M47" s="200"/>
      <c r="N47" s="200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</row>
    <row r="48" spans="1:26" ht="12.75" customHeight="1">
      <c r="A48" s="199"/>
      <c r="B48" s="199"/>
      <c r="C48" s="199"/>
      <c r="D48" s="199"/>
      <c r="E48" s="199"/>
      <c r="F48" s="199"/>
      <c r="G48" s="199"/>
      <c r="H48" s="199"/>
      <c r="I48" s="199"/>
      <c r="J48" s="199"/>
      <c r="K48" s="200" t="s">
        <v>1967</v>
      </c>
      <c r="L48" s="200"/>
      <c r="M48" s="200"/>
      <c r="N48" s="200" t="s">
        <v>1968</v>
      </c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</row>
    <row r="49" spans="1:26" ht="12.75" customHeight="1">
      <c r="A49" s="199"/>
      <c r="B49" s="199"/>
      <c r="C49" s="199"/>
      <c r="D49" s="199"/>
      <c r="E49" s="199"/>
      <c r="F49" s="199"/>
      <c r="G49" s="199"/>
      <c r="H49" s="199"/>
      <c r="I49" s="199"/>
      <c r="J49" s="199"/>
      <c r="K49" s="200" t="s">
        <v>1969</v>
      </c>
      <c r="L49" s="200"/>
      <c r="M49" s="200"/>
      <c r="N49" s="200" t="s">
        <v>487</v>
      </c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</row>
    <row r="50" spans="1:26" ht="12.75" customHeight="1">
      <c r="A50" s="199"/>
      <c r="B50" s="199"/>
      <c r="C50" s="199"/>
      <c r="D50" s="199"/>
      <c r="E50" s="199"/>
      <c r="F50" s="199"/>
      <c r="G50" s="199"/>
      <c r="H50" s="199"/>
      <c r="I50" s="199"/>
      <c r="J50" s="199"/>
      <c r="K50" s="200" t="s">
        <v>1970</v>
      </c>
      <c r="L50" s="200"/>
      <c r="M50" s="200"/>
      <c r="N50" s="200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</row>
    <row r="51" spans="1:26" ht="12.75" customHeight="1">
      <c r="A51" s="199"/>
      <c r="B51" s="199"/>
      <c r="C51" s="199"/>
      <c r="D51" s="199"/>
      <c r="E51" s="199"/>
      <c r="F51" s="199"/>
      <c r="G51" s="199"/>
      <c r="H51" s="199"/>
      <c r="I51" s="199"/>
      <c r="J51" s="199"/>
      <c r="K51" s="200" t="s">
        <v>1971</v>
      </c>
      <c r="L51" s="200"/>
      <c r="M51" s="200" t="s">
        <v>1955</v>
      </c>
      <c r="N51" s="200" t="s">
        <v>102</v>
      </c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</row>
    <row r="52" spans="1:26" ht="12.75" customHeight="1">
      <c r="A52" s="199"/>
      <c r="B52" s="199"/>
      <c r="C52" s="199"/>
      <c r="D52" s="199"/>
      <c r="E52" s="199"/>
      <c r="F52" s="199"/>
      <c r="G52" s="199"/>
      <c r="H52" s="199"/>
      <c r="I52" s="199"/>
      <c r="J52" s="199"/>
      <c r="K52" s="200" t="s">
        <v>1972</v>
      </c>
      <c r="L52" s="200"/>
      <c r="M52" s="200"/>
      <c r="N52" s="200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</row>
    <row r="53" spans="1:26" ht="12.75" customHeight="1">
      <c r="A53" s="199"/>
      <c r="B53" s="199"/>
      <c r="C53" s="199"/>
      <c r="D53" s="199"/>
      <c r="E53" s="199"/>
      <c r="F53" s="199"/>
      <c r="G53" s="199"/>
      <c r="H53" s="199"/>
      <c r="I53" s="199"/>
      <c r="J53" s="199"/>
      <c r="K53" s="200" t="s">
        <v>1973</v>
      </c>
      <c r="L53" s="200"/>
      <c r="M53" s="200"/>
      <c r="N53" s="200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</row>
    <row r="54" spans="1:26" ht="12.75" customHeight="1">
      <c r="A54" s="199"/>
      <c r="B54" s="199"/>
      <c r="C54" s="199"/>
      <c r="D54" s="199"/>
      <c r="E54" s="199"/>
      <c r="F54" s="199"/>
      <c r="G54" s="199"/>
      <c r="H54" s="199"/>
      <c r="I54" s="199"/>
      <c r="J54" s="199"/>
      <c r="K54" s="200" t="s">
        <v>1974</v>
      </c>
      <c r="L54" s="200"/>
      <c r="M54" s="200"/>
      <c r="N54" s="200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</row>
    <row r="55" spans="1:26" ht="12.75" customHeight="1">
      <c r="A55" s="199"/>
      <c r="B55" s="199"/>
      <c r="C55" s="199"/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</row>
    <row r="56" spans="1:26" ht="12.75" customHeight="1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</row>
    <row r="57" spans="1:26" ht="12.75" customHeight="1">
      <c r="A57" s="199"/>
      <c r="B57" s="199"/>
      <c r="C57" s="199"/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</row>
    <row r="58" spans="1:26" ht="12.75" customHeight="1">
      <c r="A58" s="199"/>
      <c r="B58" s="199"/>
      <c r="C58" s="199"/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</row>
    <row r="59" spans="1:26" ht="12.75" customHeight="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</row>
    <row r="60" spans="1:26" ht="12.75" customHeight="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</row>
    <row r="61" spans="1:26" ht="12.75" customHeight="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</row>
    <row r="62" spans="1:26" ht="12.75" customHeight="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</row>
    <row r="63" spans="1:26" ht="12.75" customHeight="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</row>
    <row r="64" spans="1:26" ht="12.75" customHeight="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</row>
    <row r="65" spans="1:26" ht="12.75" customHeight="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</row>
    <row r="66" spans="1:26" ht="12.75" customHeight="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</row>
    <row r="67" spans="1:26" ht="12.75" customHeight="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</row>
    <row r="68" spans="1:26" ht="12.75" customHeight="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</row>
    <row r="69" spans="1:26" ht="12.75" customHeight="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</row>
    <row r="70" spans="1:26" ht="12.75" customHeight="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</row>
    <row r="71" spans="1:26" ht="12.75" customHeight="1">
      <c r="A71" s="199"/>
      <c r="B71" s="199"/>
      <c r="C71" s="199"/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</row>
    <row r="72" spans="1:26" ht="12.75" customHeight="1">
      <c r="A72" s="199"/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</row>
    <row r="73" spans="1:26" ht="12.75" customHeight="1">
      <c r="A73" s="199"/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</row>
    <row r="74" spans="1:26" ht="12.75" customHeight="1">
      <c r="A74" s="199"/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</row>
    <row r="75" spans="1:26" ht="12.75" customHeight="1">
      <c r="A75" s="199"/>
      <c r="B75" s="199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</row>
    <row r="76" spans="1:26" ht="12.75" customHeight="1">
      <c r="A76" s="199"/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</row>
    <row r="77" spans="1:26" ht="12.75" customHeight="1">
      <c r="A77" s="199"/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</row>
    <row r="78" spans="1:26" ht="12.75" customHeight="1">
      <c r="A78" s="199"/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</row>
    <row r="79" spans="1:26" ht="12.75" customHeight="1">
      <c r="A79" s="199"/>
      <c r="B79" s="199"/>
      <c r="C79" s="199"/>
      <c r="D79" s="199"/>
      <c r="E79" s="199"/>
      <c r="F79" s="199"/>
      <c r="G79" s="199"/>
      <c r="H79" s="199"/>
      <c r="I79" s="199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</row>
    <row r="80" spans="1:26" ht="12.75" customHeight="1">
      <c r="A80" s="199"/>
      <c r="B80" s="199"/>
      <c r="C80" s="199"/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</row>
    <row r="81" spans="1:26" ht="12.75" customHeight="1">
      <c r="A81" s="199"/>
      <c r="B81" s="199"/>
      <c r="C81" s="199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</row>
    <row r="82" spans="1:26" ht="12.75" customHeight="1">
      <c r="A82" s="199"/>
      <c r="B82" s="199"/>
      <c r="C82" s="199"/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</row>
    <row r="83" spans="1:26" ht="12.75" customHeight="1">
      <c r="A83" s="199"/>
      <c r="B83" s="199"/>
      <c r="C83" s="199"/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</row>
    <row r="84" spans="1:26" ht="12.75" customHeight="1">
      <c r="A84" s="199"/>
      <c r="B84" s="199"/>
      <c r="C84" s="199"/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</row>
    <row r="85" spans="1:26" ht="12.75" customHeight="1">
      <c r="A85" s="199"/>
      <c r="B85" s="199"/>
      <c r="C85" s="199"/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</row>
    <row r="86" spans="1:26" ht="12.75" customHeight="1">
      <c r="A86" s="199"/>
      <c r="B86" s="199"/>
      <c r="C86" s="199"/>
      <c r="D86" s="199"/>
      <c r="E86" s="199"/>
      <c r="F86" s="199"/>
      <c r="G86" s="199"/>
      <c r="H86" s="199"/>
      <c r="I86" s="199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</row>
    <row r="87" spans="1:26" ht="12.75" customHeight="1">
      <c r="A87" s="199"/>
      <c r="B87" s="199"/>
      <c r="C87" s="199"/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</row>
    <row r="88" spans="1:26" ht="12.75" customHeight="1">
      <c r="A88" s="199"/>
      <c r="B88" s="199"/>
      <c r="C88" s="199"/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</row>
    <row r="89" spans="1:26" ht="12.75" customHeight="1">
      <c r="A89" s="199"/>
      <c r="B89" s="199"/>
      <c r="C89" s="199"/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</row>
    <row r="90" spans="1:26" ht="12.75" customHeight="1">
      <c r="A90" s="199"/>
      <c r="B90" s="199"/>
      <c r="C90" s="199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</row>
    <row r="91" spans="1:26" ht="12.75" customHeight="1">
      <c r="A91" s="199"/>
      <c r="B91" s="199"/>
      <c r="C91" s="199"/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</row>
    <row r="92" spans="1:26" ht="12.75" customHeight="1">
      <c r="A92" s="199"/>
      <c r="B92" s="199"/>
      <c r="C92" s="199"/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</row>
    <row r="93" spans="1:26" ht="12.75" customHeight="1">
      <c r="A93" s="199"/>
      <c r="B93" s="199"/>
      <c r="C93" s="199"/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</row>
    <row r="94" spans="1:26" ht="12.75" customHeight="1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</row>
    <row r="95" spans="1:26" ht="12.75" customHeight="1">
      <c r="A95" s="199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</row>
    <row r="96" spans="1:26" ht="12.75" customHeight="1">
      <c r="A96" s="199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</row>
    <row r="97" spans="1:26" ht="12.75" customHeight="1">
      <c r="A97" s="199"/>
      <c r="B97" s="199"/>
      <c r="C97" s="199"/>
      <c r="D97" s="199"/>
      <c r="E97" s="199"/>
      <c r="F97" s="199"/>
      <c r="G97" s="199"/>
      <c r="H97" s="199"/>
      <c r="I97" s="199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</row>
    <row r="98" spans="1:26" ht="12.75" customHeight="1">
      <c r="A98" s="199"/>
      <c r="B98" s="199"/>
      <c r="C98" s="199"/>
      <c r="D98" s="199"/>
      <c r="E98" s="199"/>
      <c r="F98" s="199"/>
      <c r="G98" s="199"/>
      <c r="H98" s="199"/>
      <c r="I98" s="199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</row>
    <row r="99" spans="1:26" ht="12.75" customHeight="1">
      <c r="A99" s="199"/>
      <c r="B99" s="199"/>
      <c r="C99" s="199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</row>
    <row r="100" spans="1:26" ht="12.75" customHeight="1">
      <c r="A100" s="199"/>
      <c r="B100" s="199"/>
      <c r="C100" s="199"/>
      <c r="D100" s="199"/>
      <c r="E100" s="199"/>
      <c r="F100" s="199"/>
      <c r="G100" s="199"/>
      <c r="H100" s="199"/>
      <c r="I100" s="199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</row>
    <row r="101" spans="1:26" ht="12.75" customHeight="1">
      <c r="A101" s="199"/>
      <c r="B101" s="19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</row>
    <row r="102" spans="1:26" ht="12.75" customHeight="1">
      <c r="A102" s="199"/>
      <c r="B102" s="199"/>
      <c r="C102" s="199"/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</row>
    <row r="103" spans="1:26" ht="12.75" customHeight="1">
      <c r="A103" s="199"/>
      <c r="B103" s="199"/>
      <c r="C103" s="199"/>
      <c r="D103" s="199"/>
      <c r="E103" s="199"/>
      <c r="F103" s="199"/>
      <c r="G103" s="199"/>
      <c r="H103" s="199"/>
      <c r="I103" s="199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</row>
    <row r="104" spans="1:26" ht="12.75" customHeight="1">
      <c r="A104" s="199"/>
      <c r="B104" s="199"/>
      <c r="C104" s="199"/>
      <c r="D104" s="199"/>
      <c r="E104" s="199"/>
      <c r="F104" s="199"/>
      <c r="G104" s="199"/>
      <c r="H104" s="199"/>
      <c r="I104" s="199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</row>
    <row r="105" spans="1:26" ht="12.75" customHeight="1">
      <c r="A105" s="199"/>
      <c r="B105" s="199"/>
      <c r="C105" s="199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</row>
    <row r="106" spans="1:26" ht="12.75" customHeight="1">
      <c r="A106" s="199"/>
      <c r="B106" s="199"/>
      <c r="C106" s="199"/>
      <c r="D106" s="199"/>
      <c r="E106" s="199"/>
      <c r="F106" s="199"/>
      <c r="G106" s="199"/>
      <c r="H106" s="199"/>
      <c r="I106" s="199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</row>
    <row r="107" spans="1:26" ht="12.75" customHeight="1">
      <c r="A107" s="199"/>
      <c r="B107" s="199"/>
      <c r="C107" s="199"/>
      <c r="D107" s="199"/>
      <c r="E107" s="199"/>
      <c r="F107" s="199"/>
      <c r="G107" s="199"/>
      <c r="H107" s="199"/>
      <c r="I107" s="199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</row>
    <row r="108" spans="1:26" ht="12.75" customHeight="1">
      <c r="A108" s="199"/>
      <c r="B108" s="199"/>
      <c r="C108" s="199"/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</row>
    <row r="109" spans="1:26" ht="12.75" customHeight="1">
      <c r="A109" s="199"/>
      <c r="B109" s="199"/>
      <c r="C109" s="199"/>
      <c r="D109" s="199"/>
      <c r="E109" s="199"/>
      <c r="F109" s="199"/>
      <c r="G109" s="199"/>
      <c r="H109" s="199"/>
      <c r="I109" s="199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</row>
    <row r="110" spans="1:26" ht="12.75" customHeight="1">
      <c r="A110" s="199"/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</row>
    <row r="111" spans="1:26" ht="12.75" customHeight="1">
      <c r="A111" s="199"/>
      <c r="B111" s="199"/>
      <c r="C111" s="199"/>
      <c r="D111" s="199"/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</row>
    <row r="112" spans="1:26" ht="12.75" customHeight="1">
      <c r="A112" s="199"/>
      <c r="B112" s="199"/>
      <c r="C112" s="199"/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</row>
    <row r="113" spans="1:26" ht="12.75" customHeight="1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</row>
    <row r="114" spans="1:26" ht="12.75" customHeight="1">
      <c r="A114" s="199"/>
      <c r="B114" s="199"/>
      <c r="C114" s="199"/>
      <c r="D114" s="199"/>
      <c r="E114" s="199"/>
      <c r="F114" s="199"/>
      <c r="G114" s="199"/>
      <c r="H114" s="199"/>
      <c r="I114" s="199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</row>
    <row r="115" spans="1:26" ht="12.75" customHeight="1">
      <c r="A115" s="199"/>
      <c r="B115" s="199"/>
      <c r="C115" s="199"/>
      <c r="D115" s="199"/>
      <c r="E115" s="199"/>
      <c r="F115" s="199"/>
      <c r="G115" s="199"/>
      <c r="H115" s="199"/>
      <c r="I115" s="199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</row>
    <row r="116" spans="1:26" ht="12.75" customHeight="1">
      <c r="A116" s="199"/>
      <c r="B116" s="199"/>
      <c r="C116" s="199"/>
      <c r="D116" s="199"/>
      <c r="E116" s="199"/>
      <c r="F116" s="199"/>
      <c r="G116" s="199"/>
      <c r="H116" s="199"/>
      <c r="I116" s="199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</row>
    <row r="117" spans="1:26" ht="12.75" customHeight="1">
      <c r="A117" s="199"/>
      <c r="B117" s="199"/>
      <c r="C117" s="199"/>
      <c r="D117" s="199"/>
      <c r="E117" s="199"/>
      <c r="F117" s="199"/>
      <c r="G117" s="199"/>
      <c r="H117" s="199"/>
      <c r="I117" s="199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</row>
    <row r="118" spans="1:26" ht="12.75" customHeight="1">
      <c r="A118" s="199"/>
      <c r="B118" s="199"/>
      <c r="C118" s="199"/>
      <c r="D118" s="199"/>
      <c r="E118" s="199"/>
      <c r="F118" s="199"/>
      <c r="G118" s="199"/>
      <c r="H118" s="199"/>
      <c r="I118" s="199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</row>
    <row r="119" spans="1:26" ht="12.75" customHeight="1">
      <c r="A119" s="199"/>
      <c r="B119" s="199"/>
      <c r="C119" s="199"/>
      <c r="D119" s="199"/>
      <c r="E119" s="199"/>
      <c r="F119" s="199"/>
      <c r="G119" s="199"/>
      <c r="H119" s="199"/>
      <c r="I119" s="199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</row>
    <row r="120" spans="1:26" ht="12.75" customHeight="1">
      <c r="A120" s="199"/>
      <c r="B120" s="199"/>
      <c r="C120" s="199"/>
      <c r="D120" s="199"/>
      <c r="E120" s="199"/>
      <c r="F120" s="199"/>
      <c r="G120" s="199"/>
      <c r="H120" s="199"/>
      <c r="I120" s="199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</row>
    <row r="121" spans="1:26" ht="12.75" customHeight="1">
      <c r="A121" s="199"/>
      <c r="B121" s="199"/>
      <c r="C121" s="199"/>
      <c r="D121" s="199"/>
      <c r="E121" s="199"/>
      <c r="F121" s="199"/>
      <c r="G121" s="199"/>
      <c r="H121" s="199"/>
      <c r="I121" s="199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</row>
    <row r="122" spans="1:26" ht="12.75" customHeight="1">
      <c r="A122" s="199"/>
      <c r="B122" s="199"/>
      <c r="C122" s="199"/>
      <c r="D122" s="199"/>
      <c r="E122" s="199"/>
      <c r="F122" s="199"/>
      <c r="G122" s="199"/>
      <c r="H122" s="199"/>
      <c r="I122" s="199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</row>
    <row r="123" spans="1:26" ht="12.75" customHeight="1">
      <c r="A123" s="199"/>
      <c r="B123" s="199"/>
      <c r="C123" s="199"/>
      <c r="D123" s="199"/>
      <c r="E123" s="199"/>
      <c r="F123" s="199"/>
      <c r="G123" s="199"/>
      <c r="H123" s="199"/>
      <c r="I123" s="199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</row>
    <row r="124" spans="1:26" ht="12.75" customHeight="1">
      <c r="A124" s="199"/>
      <c r="B124" s="199"/>
      <c r="C124" s="199"/>
      <c r="D124" s="199"/>
      <c r="E124" s="199"/>
      <c r="F124" s="199"/>
      <c r="G124" s="199"/>
      <c r="H124" s="199"/>
      <c r="I124" s="199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</row>
    <row r="125" spans="1:26" ht="12.75" customHeight="1">
      <c r="A125" s="199"/>
      <c r="B125" s="199"/>
      <c r="C125" s="199"/>
      <c r="D125" s="199"/>
      <c r="E125" s="199"/>
      <c r="F125" s="199"/>
      <c r="G125" s="199"/>
      <c r="H125" s="199"/>
      <c r="I125" s="199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</row>
    <row r="126" spans="1:26" ht="12.75" customHeight="1">
      <c r="A126" s="199"/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</row>
    <row r="127" spans="1:26" ht="12.75" customHeight="1">
      <c r="A127" s="199"/>
      <c r="B127" s="199"/>
      <c r="C127" s="199"/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</row>
    <row r="128" spans="1:26" ht="12.75" customHeight="1">
      <c r="A128" s="199"/>
      <c r="B128" s="199"/>
      <c r="C128" s="199"/>
      <c r="D128" s="199"/>
      <c r="E128" s="199"/>
      <c r="F128" s="199"/>
      <c r="G128" s="199"/>
      <c r="H128" s="199"/>
      <c r="I128" s="199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</row>
    <row r="129" spans="1:26" ht="12.75" customHeight="1">
      <c r="A129" s="199"/>
      <c r="B129" s="199"/>
      <c r="C129" s="199"/>
      <c r="D129" s="199"/>
      <c r="E129" s="199"/>
      <c r="F129" s="199"/>
      <c r="G129" s="199"/>
      <c r="H129" s="199"/>
      <c r="I129" s="199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</row>
    <row r="130" spans="1:26" ht="12.75" customHeight="1">
      <c r="A130" s="199"/>
      <c r="B130" s="199"/>
      <c r="C130" s="199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</row>
    <row r="131" spans="1:26" ht="12.75" customHeight="1">
      <c r="A131" s="199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</row>
    <row r="132" spans="1:26" ht="12.75" customHeight="1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</row>
    <row r="133" spans="1:26" ht="12.75" customHeight="1">
      <c r="A133" s="199"/>
      <c r="B133" s="199"/>
      <c r="C133" s="199"/>
      <c r="D133" s="199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</row>
    <row r="134" spans="1:26" ht="12.75" customHeight="1">
      <c r="A134" s="199"/>
      <c r="B134" s="199"/>
      <c r="C134" s="199"/>
      <c r="D134" s="199"/>
      <c r="E134" s="199"/>
      <c r="F134" s="199"/>
      <c r="G134" s="199"/>
      <c r="H134" s="199"/>
      <c r="I134" s="199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</row>
    <row r="135" spans="1:26" ht="12.75" customHeight="1">
      <c r="A135" s="199"/>
      <c r="B135" s="199"/>
      <c r="C135" s="199"/>
      <c r="D135" s="199"/>
      <c r="E135" s="199"/>
      <c r="F135" s="199"/>
      <c r="G135" s="199"/>
      <c r="H135" s="199"/>
      <c r="I135" s="199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</row>
    <row r="136" spans="1:26" ht="12.75" customHeight="1">
      <c r="A136" s="199"/>
      <c r="B136" s="199"/>
      <c r="C136" s="199"/>
      <c r="D136" s="199"/>
      <c r="E136" s="199"/>
      <c r="F136" s="199"/>
      <c r="G136" s="199"/>
      <c r="H136" s="199"/>
      <c r="I136" s="199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</row>
    <row r="137" spans="1:26" ht="12.75" customHeight="1">
      <c r="A137" s="199"/>
      <c r="B137" s="199"/>
      <c r="C137" s="199"/>
      <c r="D137" s="199"/>
      <c r="E137" s="199"/>
      <c r="F137" s="199"/>
      <c r="G137" s="199"/>
      <c r="H137" s="199"/>
      <c r="I137" s="199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</row>
    <row r="138" spans="1:26" ht="12.75" customHeight="1">
      <c r="A138" s="199"/>
      <c r="B138" s="199"/>
      <c r="C138" s="199"/>
      <c r="D138" s="199"/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</row>
    <row r="139" spans="1:26" ht="12.75" customHeight="1">
      <c r="A139" s="199"/>
      <c r="B139" s="199"/>
      <c r="C139" s="199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</row>
    <row r="140" spans="1:26" ht="12.75" customHeight="1">
      <c r="A140" s="199"/>
      <c r="B140" s="199"/>
      <c r="C140" s="199"/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</row>
    <row r="141" spans="1:26" ht="12.75" customHeight="1">
      <c r="A141" s="199"/>
      <c r="B141" s="199"/>
      <c r="C141" s="199"/>
      <c r="D141" s="199"/>
      <c r="E141" s="199"/>
      <c r="F141" s="199"/>
      <c r="G141" s="199"/>
      <c r="H141" s="199"/>
      <c r="I141" s="199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</row>
    <row r="142" spans="1:26" ht="12.75" customHeight="1">
      <c r="A142" s="199"/>
      <c r="B142" s="199"/>
      <c r="C142" s="199"/>
      <c r="D142" s="199"/>
      <c r="E142" s="199"/>
      <c r="F142" s="199"/>
      <c r="G142" s="199"/>
      <c r="H142" s="199"/>
      <c r="I142" s="199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</row>
    <row r="143" spans="1:26" ht="12.75" customHeight="1">
      <c r="A143" s="199"/>
      <c r="B143" s="199"/>
      <c r="C143" s="199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</row>
    <row r="144" spans="1:26" ht="12.75" customHeight="1">
      <c r="A144" s="199"/>
      <c r="B144" s="199"/>
      <c r="C144" s="199"/>
      <c r="D144" s="199"/>
      <c r="E144" s="199"/>
      <c r="F144" s="199"/>
      <c r="G144" s="199"/>
      <c r="H144" s="199"/>
      <c r="I144" s="199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</row>
    <row r="145" spans="1:26" ht="12.75" customHeight="1">
      <c r="A145" s="199"/>
      <c r="B145" s="199"/>
      <c r="C145" s="199"/>
      <c r="D145" s="199"/>
      <c r="E145" s="199"/>
      <c r="F145" s="199"/>
      <c r="G145" s="199"/>
      <c r="H145" s="199"/>
      <c r="I145" s="199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</row>
    <row r="146" spans="1:26" ht="12.75" customHeight="1">
      <c r="A146" s="199"/>
      <c r="B146" s="199"/>
      <c r="C146" s="199"/>
      <c r="D146" s="199"/>
      <c r="E146" s="199"/>
      <c r="F146" s="199"/>
      <c r="G146" s="199"/>
      <c r="H146" s="199"/>
      <c r="I146" s="199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</row>
    <row r="147" spans="1:26" ht="12.75" customHeight="1">
      <c r="A147" s="199"/>
      <c r="B147" s="199"/>
      <c r="C147" s="199"/>
      <c r="D147" s="199"/>
      <c r="E147" s="199"/>
      <c r="F147" s="199"/>
      <c r="G147" s="199"/>
      <c r="H147" s="199"/>
      <c r="I147" s="199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</row>
    <row r="148" spans="1:26" ht="12.75" customHeight="1">
      <c r="A148" s="199"/>
      <c r="B148" s="199"/>
      <c r="C148" s="199"/>
      <c r="D148" s="199"/>
      <c r="E148" s="199"/>
      <c r="F148" s="199"/>
      <c r="G148" s="199"/>
      <c r="H148" s="199"/>
      <c r="I148" s="199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</row>
    <row r="149" spans="1:26" ht="12.75" customHeight="1">
      <c r="A149" s="199"/>
      <c r="B149" s="199"/>
      <c r="C149" s="199"/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</row>
    <row r="150" spans="1:26" ht="12.75" customHeight="1">
      <c r="A150" s="199"/>
      <c r="B150" s="199"/>
      <c r="C150" s="199"/>
      <c r="D150" s="199"/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</row>
    <row r="151" spans="1:26" ht="12.75" customHeight="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</row>
    <row r="152" spans="1:26" ht="12.75" customHeight="1">
      <c r="A152" s="199"/>
      <c r="B152" s="199"/>
      <c r="C152" s="199"/>
      <c r="D152" s="199"/>
      <c r="E152" s="199"/>
      <c r="F152" s="199"/>
      <c r="G152" s="199"/>
      <c r="H152" s="199"/>
      <c r="I152" s="199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</row>
    <row r="153" spans="1:26" ht="12.75" customHeight="1">
      <c r="A153" s="199"/>
      <c r="B153" s="199"/>
      <c r="C153" s="199"/>
      <c r="D153" s="199"/>
      <c r="E153" s="199"/>
      <c r="F153" s="199"/>
      <c r="G153" s="199"/>
      <c r="H153" s="199"/>
      <c r="I153" s="199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</row>
    <row r="154" spans="1:26" ht="12.75" customHeight="1">
      <c r="A154" s="199"/>
      <c r="B154" s="199"/>
      <c r="C154" s="199"/>
      <c r="D154" s="199"/>
      <c r="E154" s="199"/>
      <c r="F154" s="199"/>
      <c r="G154" s="199"/>
      <c r="H154" s="199"/>
      <c r="I154" s="199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</row>
    <row r="155" spans="1:26" ht="12.75" customHeight="1">
      <c r="A155" s="199"/>
      <c r="B155" s="199"/>
      <c r="C155" s="199"/>
      <c r="D155" s="199"/>
      <c r="E155" s="199"/>
      <c r="F155" s="199"/>
      <c r="G155" s="199"/>
      <c r="H155" s="199"/>
      <c r="I155" s="199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</row>
    <row r="156" spans="1:26" ht="12.75" customHeight="1">
      <c r="A156" s="199"/>
      <c r="B156" s="199"/>
      <c r="C156" s="199"/>
      <c r="D156" s="199"/>
      <c r="E156" s="199"/>
      <c r="F156" s="199"/>
      <c r="G156" s="199"/>
      <c r="H156" s="199"/>
      <c r="I156" s="199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</row>
    <row r="157" spans="1:26" ht="12.75" customHeight="1">
      <c r="A157" s="199"/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</row>
    <row r="158" spans="1:26" ht="12.75" customHeight="1">
      <c r="A158" s="199"/>
      <c r="B158" s="199"/>
      <c r="C158" s="199"/>
      <c r="D158" s="199"/>
      <c r="E158" s="199"/>
      <c r="F158" s="199"/>
      <c r="G158" s="199"/>
      <c r="H158" s="199"/>
      <c r="I158" s="199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</row>
    <row r="159" spans="1:26" ht="12.75" customHeight="1">
      <c r="A159" s="199"/>
      <c r="B159" s="199"/>
      <c r="C159" s="199"/>
      <c r="D159" s="199"/>
      <c r="E159" s="199"/>
      <c r="F159" s="199"/>
      <c r="G159" s="199"/>
      <c r="H159" s="199"/>
      <c r="I159" s="199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</row>
    <row r="160" spans="1:26" ht="12.75" customHeight="1">
      <c r="A160" s="199"/>
      <c r="B160" s="199"/>
      <c r="C160" s="199"/>
      <c r="D160" s="199"/>
      <c r="E160" s="199"/>
      <c r="F160" s="199"/>
      <c r="G160" s="199"/>
      <c r="H160" s="199"/>
      <c r="I160" s="199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</row>
    <row r="161" spans="1:26" ht="12.75" customHeight="1">
      <c r="A161" s="199"/>
      <c r="B161" s="199"/>
      <c r="C161" s="199"/>
      <c r="D161" s="199"/>
      <c r="E161" s="199"/>
      <c r="F161" s="199"/>
      <c r="G161" s="199"/>
      <c r="H161" s="199"/>
      <c r="I161" s="199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</row>
    <row r="162" spans="1:26" ht="12.75" customHeight="1">
      <c r="A162" s="199"/>
      <c r="B162" s="199"/>
      <c r="C162" s="199"/>
      <c r="D162" s="199"/>
      <c r="E162" s="199"/>
      <c r="F162" s="199"/>
      <c r="G162" s="199"/>
      <c r="H162" s="199"/>
      <c r="I162" s="199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</row>
    <row r="163" spans="1:26" ht="12.75" customHeight="1">
      <c r="A163" s="199"/>
      <c r="B163" s="199"/>
      <c r="C163" s="199"/>
      <c r="D163" s="199"/>
      <c r="E163" s="199"/>
      <c r="F163" s="199"/>
      <c r="G163" s="199"/>
      <c r="H163" s="199"/>
      <c r="I163" s="199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</row>
    <row r="164" spans="1:26" ht="12.75" customHeight="1">
      <c r="A164" s="199"/>
      <c r="B164" s="199"/>
      <c r="C164" s="199"/>
      <c r="D164" s="199"/>
      <c r="E164" s="199"/>
      <c r="F164" s="199"/>
      <c r="G164" s="199"/>
      <c r="H164" s="199"/>
      <c r="I164" s="199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</row>
    <row r="165" spans="1:26" ht="12.75" customHeight="1">
      <c r="A165" s="199"/>
      <c r="B165" s="199"/>
      <c r="C165" s="199"/>
      <c r="D165" s="199"/>
      <c r="E165" s="199"/>
      <c r="F165" s="199"/>
      <c r="G165" s="199"/>
      <c r="H165" s="199"/>
      <c r="I165" s="199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</row>
    <row r="166" spans="1:26" ht="12.75" customHeight="1">
      <c r="A166" s="199"/>
      <c r="B166" s="199"/>
      <c r="C166" s="199"/>
      <c r="D166" s="199"/>
      <c r="E166" s="199"/>
      <c r="F166" s="199"/>
      <c r="G166" s="199"/>
      <c r="H166" s="199"/>
      <c r="I166" s="199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</row>
    <row r="167" spans="1:26" ht="12.75" customHeight="1">
      <c r="A167" s="199"/>
      <c r="B167" s="199"/>
      <c r="C167" s="199"/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</row>
    <row r="168" spans="1:26" ht="12.75" customHeight="1">
      <c r="A168" s="199"/>
      <c r="B168" s="199"/>
      <c r="C168" s="199"/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</row>
    <row r="169" spans="1:26" ht="12.75" customHeight="1">
      <c r="A169" s="199"/>
      <c r="B169" s="199"/>
      <c r="C169" s="199"/>
      <c r="D169" s="199"/>
      <c r="E169" s="199"/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</row>
    <row r="170" spans="1:26" ht="12.75" customHeight="1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</row>
    <row r="171" spans="1:26" ht="12.75" customHeight="1">
      <c r="A171" s="199"/>
      <c r="B171" s="199"/>
      <c r="C171" s="199"/>
      <c r="D171" s="199"/>
      <c r="E171" s="199"/>
      <c r="F171" s="199"/>
      <c r="G171" s="199"/>
      <c r="H171" s="199"/>
      <c r="I171" s="199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</row>
    <row r="172" spans="1:26" ht="12.75" customHeight="1">
      <c r="A172" s="199"/>
      <c r="B172" s="199"/>
      <c r="C172" s="199"/>
      <c r="D172" s="199"/>
      <c r="E172" s="199"/>
      <c r="F172" s="199"/>
      <c r="G172" s="199"/>
      <c r="H172" s="199"/>
      <c r="I172" s="199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</row>
    <row r="173" spans="1:26" ht="12.75" customHeight="1">
      <c r="A173" s="199"/>
      <c r="B173" s="199"/>
      <c r="C173" s="199"/>
      <c r="D173" s="199"/>
      <c r="E173" s="199"/>
      <c r="F173" s="199"/>
      <c r="G173" s="199"/>
      <c r="H173" s="199"/>
      <c r="I173" s="199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</row>
    <row r="174" spans="1:26" ht="12.75" customHeight="1">
      <c r="A174" s="199"/>
      <c r="B174" s="199"/>
      <c r="C174" s="199"/>
      <c r="D174" s="199"/>
      <c r="E174" s="199"/>
      <c r="F174" s="199"/>
      <c r="G174" s="199"/>
      <c r="H174" s="199"/>
      <c r="I174" s="199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</row>
    <row r="175" spans="1:26" ht="12.75" customHeight="1">
      <c r="A175" s="199"/>
      <c r="B175" s="199"/>
      <c r="C175" s="199"/>
      <c r="D175" s="199"/>
      <c r="E175" s="199"/>
      <c r="F175" s="199"/>
      <c r="G175" s="199"/>
      <c r="H175" s="199"/>
      <c r="I175" s="199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</row>
    <row r="176" spans="1:26" ht="12.75" customHeight="1">
      <c r="A176" s="199"/>
      <c r="B176" s="199"/>
      <c r="C176" s="199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</row>
    <row r="177" spans="1:26" ht="12.75" customHeight="1">
      <c r="A177" s="199"/>
      <c r="B177" s="199"/>
      <c r="C177" s="199"/>
      <c r="D177" s="199"/>
      <c r="E177" s="199"/>
      <c r="F177" s="199"/>
      <c r="G177" s="199"/>
      <c r="H177" s="199"/>
      <c r="I177" s="199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</row>
    <row r="178" spans="1:26" ht="12.75" customHeight="1">
      <c r="A178" s="199"/>
      <c r="B178" s="199"/>
      <c r="C178" s="199"/>
      <c r="D178" s="199"/>
      <c r="E178" s="199"/>
      <c r="F178" s="199"/>
      <c r="G178" s="199"/>
      <c r="H178" s="199"/>
      <c r="I178" s="199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</row>
    <row r="179" spans="1:26" ht="12.75" customHeight="1">
      <c r="A179" s="199"/>
      <c r="B179" s="199"/>
      <c r="C179" s="199"/>
      <c r="D179" s="199"/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</row>
    <row r="180" spans="1:26" ht="12.75" customHeight="1">
      <c r="A180" s="199"/>
      <c r="B180" s="199"/>
      <c r="C180" s="199"/>
      <c r="D180" s="199"/>
      <c r="E180" s="199"/>
      <c r="F180" s="199"/>
      <c r="G180" s="199"/>
      <c r="H180" s="199"/>
      <c r="I180" s="199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</row>
    <row r="181" spans="1:26" ht="12.75" customHeight="1">
      <c r="A181" s="199"/>
      <c r="B181" s="199"/>
      <c r="C181" s="199"/>
      <c r="D181" s="199"/>
      <c r="E181" s="199"/>
      <c r="F181" s="199"/>
      <c r="G181" s="199"/>
      <c r="H181" s="199"/>
      <c r="I181" s="199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</row>
    <row r="182" spans="1:26" ht="12.75" customHeight="1">
      <c r="A182" s="199"/>
      <c r="B182" s="199"/>
      <c r="C182" s="199"/>
      <c r="D182" s="199"/>
      <c r="E182" s="199"/>
      <c r="F182" s="199"/>
      <c r="G182" s="199"/>
      <c r="H182" s="199"/>
      <c r="I182" s="199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</row>
    <row r="183" spans="1:26" ht="12.75" customHeight="1">
      <c r="A183" s="199"/>
      <c r="B183" s="199"/>
      <c r="C183" s="199"/>
      <c r="D183" s="199"/>
      <c r="E183" s="199"/>
      <c r="F183" s="199"/>
      <c r="G183" s="199"/>
      <c r="H183" s="199"/>
      <c r="I183" s="199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</row>
    <row r="184" spans="1:26" ht="12.75" customHeight="1">
      <c r="A184" s="199"/>
      <c r="B184" s="199"/>
      <c r="C184" s="199"/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</row>
    <row r="185" spans="1:26" ht="12.75" customHeight="1">
      <c r="A185" s="199"/>
      <c r="B185" s="199"/>
      <c r="C185" s="199"/>
      <c r="D185" s="199"/>
      <c r="E185" s="199"/>
      <c r="F185" s="199"/>
      <c r="G185" s="199"/>
      <c r="H185" s="199"/>
      <c r="I185" s="199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</row>
    <row r="186" spans="1:26" ht="12.75" customHeight="1">
      <c r="A186" s="199"/>
      <c r="B186" s="199"/>
      <c r="C186" s="199"/>
      <c r="D186" s="199"/>
      <c r="E186" s="199"/>
      <c r="F186" s="199"/>
      <c r="G186" s="199"/>
      <c r="H186" s="199"/>
      <c r="I186" s="199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</row>
    <row r="187" spans="1:26" ht="12.75" customHeight="1">
      <c r="A187" s="199"/>
      <c r="B187" s="199"/>
      <c r="C187" s="199"/>
      <c r="D187" s="199"/>
      <c r="E187" s="199"/>
      <c r="F187" s="199"/>
      <c r="G187" s="199"/>
      <c r="H187" s="199"/>
      <c r="I187" s="199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</row>
    <row r="188" spans="1:26" ht="12.75" customHeight="1">
      <c r="A188" s="199"/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</row>
    <row r="189" spans="1:26" ht="12.75" customHeight="1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</row>
    <row r="190" spans="1:26" ht="12.75" customHeight="1">
      <c r="A190" s="199"/>
      <c r="B190" s="199"/>
      <c r="C190" s="199"/>
      <c r="D190" s="199"/>
      <c r="E190" s="199"/>
      <c r="F190" s="199"/>
      <c r="G190" s="199"/>
      <c r="H190" s="199"/>
      <c r="I190" s="199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</row>
    <row r="191" spans="1:26" ht="12.75" customHeight="1">
      <c r="A191" s="199"/>
      <c r="B191" s="199"/>
      <c r="C191" s="199"/>
      <c r="D191" s="199"/>
      <c r="E191" s="199"/>
      <c r="F191" s="199"/>
      <c r="G191" s="199"/>
      <c r="H191" s="199"/>
      <c r="I191" s="199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</row>
    <row r="192" spans="1:26" ht="12.75" customHeight="1">
      <c r="A192" s="199"/>
      <c r="B192" s="199"/>
      <c r="C192" s="199"/>
      <c r="D192" s="199"/>
      <c r="E192" s="199"/>
      <c r="F192" s="199"/>
      <c r="G192" s="199"/>
      <c r="H192" s="199"/>
      <c r="I192" s="199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</row>
    <row r="193" spans="1:26" ht="12.75" customHeight="1">
      <c r="A193" s="199"/>
      <c r="B193" s="199"/>
      <c r="C193" s="199"/>
      <c r="D193" s="199"/>
      <c r="E193" s="199"/>
      <c r="F193" s="199"/>
      <c r="G193" s="199"/>
      <c r="H193" s="199"/>
      <c r="I193" s="199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</row>
    <row r="194" spans="1:26" ht="12.75" customHeight="1">
      <c r="A194" s="199"/>
      <c r="B194" s="199"/>
      <c r="C194" s="199"/>
      <c r="D194" s="199"/>
      <c r="E194" s="199"/>
      <c r="F194" s="199"/>
      <c r="G194" s="199"/>
      <c r="H194" s="199"/>
      <c r="I194" s="199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</row>
    <row r="195" spans="1:26" ht="12.75" customHeight="1">
      <c r="A195" s="199"/>
      <c r="B195" s="199"/>
      <c r="C195" s="199"/>
      <c r="D195" s="199"/>
      <c r="E195" s="199"/>
      <c r="F195" s="199"/>
      <c r="G195" s="199"/>
      <c r="H195" s="199"/>
      <c r="I195" s="199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</row>
    <row r="196" spans="1:26" ht="12.75" customHeight="1">
      <c r="A196" s="199"/>
      <c r="B196" s="199"/>
      <c r="C196" s="199"/>
      <c r="D196" s="199"/>
      <c r="E196" s="199"/>
      <c r="F196" s="199"/>
      <c r="G196" s="199"/>
      <c r="H196" s="199"/>
      <c r="I196" s="199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</row>
    <row r="197" spans="1:26" ht="12.75" customHeight="1">
      <c r="A197" s="199"/>
      <c r="B197" s="199"/>
      <c r="C197" s="199"/>
      <c r="D197" s="199"/>
      <c r="E197" s="199"/>
      <c r="F197" s="199"/>
      <c r="G197" s="199"/>
      <c r="H197" s="199"/>
      <c r="I197" s="199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</row>
    <row r="198" spans="1:26" ht="12.75" customHeight="1">
      <c r="A198" s="199"/>
      <c r="B198" s="199"/>
      <c r="C198" s="199"/>
      <c r="D198" s="199"/>
      <c r="E198" s="199"/>
      <c r="F198" s="199"/>
      <c r="G198" s="199"/>
      <c r="H198" s="199"/>
      <c r="I198" s="199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</row>
    <row r="199" spans="1:26" ht="12.75" customHeight="1">
      <c r="A199" s="199"/>
      <c r="B199" s="199"/>
      <c r="C199" s="199"/>
      <c r="D199" s="199"/>
      <c r="E199" s="199"/>
      <c r="F199" s="199"/>
      <c r="G199" s="199"/>
      <c r="H199" s="199"/>
      <c r="I199" s="199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</row>
    <row r="200" spans="1:26" ht="12.75" customHeight="1">
      <c r="A200" s="199"/>
      <c r="B200" s="199"/>
      <c r="C200" s="199"/>
      <c r="D200" s="199"/>
      <c r="E200" s="199"/>
      <c r="F200" s="199"/>
      <c r="G200" s="199"/>
      <c r="H200" s="199"/>
      <c r="I200" s="199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</row>
    <row r="201" spans="1:26" ht="12.75" customHeight="1">
      <c r="A201" s="199"/>
      <c r="B201" s="199"/>
      <c r="C201" s="199"/>
      <c r="D201" s="199"/>
      <c r="E201" s="199"/>
      <c r="F201" s="199"/>
      <c r="G201" s="199"/>
      <c r="H201" s="199"/>
      <c r="I201" s="199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</row>
    <row r="202" spans="1:26" ht="12.75" customHeight="1">
      <c r="A202" s="199"/>
      <c r="B202" s="199"/>
      <c r="C202" s="199"/>
      <c r="D202" s="199"/>
      <c r="E202" s="199"/>
      <c r="F202" s="199"/>
      <c r="G202" s="199"/>
      <c r="H202" s="199"/>
      <c r="I202" s="199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</row>
    <row r="203" spans="1:26" ht="12.75" customHeight="1">
      <c r="A203" s="199"/>
      <c r="B203" s="199"/>
      <c r="C203" s="199"/>
      <c r="D203" s="199"/>
      <c r="E203" s="199"/>
      <c r="F203" s="199"/>
      <c r="G203" s="199"/>
      <c r="H203" s="199"/>
      <c r="I203" s="199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</row>
    <row r="204" spans="1:26" ht="12.75" customHeight="1">
      <c r="A204" s="199"/>
      <c r="B204" s="199"/>
      <c r="C204" s="199"/>
      <c r="D204" s="199"/>
      <c r="E204" s="199"/>
      <c r="F204" s="199"/>
      <c r="G204" s="199"/>
      <c r="H204" s="199"/>
      <c r="I204" s="199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</row>
    <row r="205" spans="1:26" ht="12.75" customHeight="1">
      <c r="A205" s="199"/>
      <c r="B205" s="199"/>
      <c r="C205" s="199"/>
      <c r="D205" s="199"/>
      <c r="E205" s="199"/>
      <c r="F205" s="199"/>
      <c r="G205" s="199"/>
      <c r="H205" s="199"/>
      <c r="I205" s="199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</row>
    <row r="206" spans="1:26" ht="12.75" customHeight="1">
      <c r="A206" s="199"/>
      <c r="B206" s="199"/>
      <c r="C206" s="199"/>
      <c r="D206" s="199"/>
      <c r="E206" s="199"/>
      <c r="F206" s="199"/>
      <c r="G206" s="199"/>
      <c r="H206" s="199"/>
      <c r="I206" s="199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</row>
    <row r="207" spans="1:26" ht="12.75" customHeight="1">
      <c r="A207" s="199"/>
      <c r="B207" s="199"/>
      <c r="C207" s="199"/>
      <c r="D207" s="199"/>
      <c r="E207" s="199"/>
      <c r="F207" s="199"/>
      <c r="G207" s="199"/>
      <c r="H207" s="199"/>
      <c r="I207" s="199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</row>
    <row r="208" spans="1:26" ht="12.75" customHeight="1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</row>
    <row r="209" spans="1:26" ht="12.75" customHeight="1">
      <c r="A209" s="199"/>
      <c r="B209" s="199"/>
      <c r="C209" s="199"/>
      <c r="D209" s="199"/>
      <c r="E209" s="199"/>
      <c r="F209" s="199"/>
      <c r="G209" s="199"/>
      <c r="H209" s="199"/>
      <c r="I209" s="199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</row>
    <row r="210" spans="1:26" ht="12.75" customHeight="1">
      <c r="A210" s="199"/>
      <c r="B210" s="199"/>
      <c r="C210" s="199"/>
      <c r="D210" s="199"/>
      <c r="E210" s="199"/>
      <c r="F210" s="199"/>
      <c r="G210" s="199"/>
      <c r="H210" s="199"/>
      <c r="I210" s="199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</row>
    <row r="211" spans="1:26" ht="12.75" customHeight="1">
      <c r="A211" s="199"/>
      <c r="B211" s="199"/>
      <c r="C211" s="199"/>
      <c r="D211" s="199"/>
      <c r="E211" s="199"/>
      <c r="F211" s="199"/>
      <c r="G211" s="199"/>
      <c r="H211" s="199"/>
      <c r="I211" s="199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</row>
    <row r="212" spans="1:26" ht="12.75" customHeight="1">
      <c r="A212" s="199"/>
      <c r="B212" s="199"/>
      <c r="C212" s="199"/>
      <c r="D212" s="199"/>
      <c r="E212" s="199"/>
      <c r="F212" s="199"/>
      <c r="G212" s="199"/>
      <c r="H212" s="199"/>
      <c r="I212" s="199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</row>
    <row r="213" spans="1:26" ht="12.75" customHeight="1">
      <c r="A213" s="199"/>
      <c r="B213" s="199"/>
      <c r="C213" s="199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</row>
    <row r="214" spans="1:26" ht="12.75" customHeight="1">
      <c r="A214" s="199"/>
      <c r="B214" s="199"/>
      <c r="C214" s="199"/>
      <c r="D214" s="199"/>
      <c r="E214" s="199"/>
      <c r="F214" s="199"/>
      <c r="G214" s="199"/>
      <c r="H214" s="199"/>
      <c r="I214" s="199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</row>
    <row r="215" spans="1:26" ht="12.75" customHeight="1">
      <c r="A215" s="199"/>
      <c r="B215" s="199"/>
      <c r="C215" s="199"/>
      <c r="D215" s="199"/>
      <c r="E215" s="199"/>
      <c r="F215" s="199"/>
      <c r="G215" s="199"/>
      <c r="H215" s="199"/>
      <c r="I215" s="199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</row>
    <row r="216" spans="1:26" ht="12.75" customHeight="1">
      <c r="A216" s="199"/>
      <c r="B216" s="199"/>
      <c r="C216" s="199"/>
      <c r="D216" s="199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</row>
    <row r="217" spans="1:26" ht="12.75" customHeight="1">
      <c r="A217" s="199"/>
      <c r="B217" s="199"/>
      <c r="C217" s="199"/>
      <c r="D217" s="199"/>
      <c r="E217" s="199"/>
      <c r="F217" s="199"/>
      <c r="G217" s="199"/>
      <c r="H217" s="199"/>
      <c r="I217" s="199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</row>
    <row r="218" spans="1:26" ht="12.75" customHeight="1">
      <c r="A218" s="199"/>
      <c r="B218" s="199"/>
      <c r="C218" s="199"/>
      <c r="D218" s="199"/>
      <c r="E218" s="199"/>
      <c r="F218" s="199"/>
      <c r="G218" s="199"/>
      <c r="H218" s="199"/>
      <c r="I218" s="199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</row>
    <row r="219" spans="1:26" ht="12.75" customHeight="1">
      <c r="A219" s="199"/>
      <c r="B219" s="199"/>
      <c r="C219" s="199"/>
      <c r="D219" s="199"/>
      <c r="E219" s="199"/>
      <c r="F219" s="199"/>
      <c r="G219" s="199"/>
      <c r="H219" s="199"/>
      <c r="I219" s="199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</row>
    <row r="220" spans="1:26" ht="12.75" customHeight="1">
      <c r="A220" s="199"/>
      <c r="B220" s="199"/>
      <c r="C220" s="199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</row>
    <row r="221" spans="1:26" ht="12.75" customHeight="1">
      <c r="A221" s="199"/>
      <c r="B221" s="199"/>
      <c r="C221" s="199"/>
      <c r="D221" s="199"/>
      <c r="E221" s="199"/>
      <c r="F221" s="199"/>
      <c r="G221" s="199"/>
      <c r="H221" s="199"/>
      <c r="I221" s="199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</row>
    <row r="222" spans="1:26" ht="12.75" customHeight="1">
      <c r="A222" s="199"/>
      <c r="B222" s="199"/>
      <c r="C222" s="199"/>
      <c r="D222" s="199"/>
      <c r="E222" s="199"/>
      <c r="F222" s="199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</row>
    <row r="223" spans="1:26" ht="12.75" customHeight="1">
      <c r="A223" s="199"/>
      <c r="B223" s="199"/>
      <c r="C223" s="199"/>
      <c r="D223" s="199"/>
      <c r="E223" s="199"/>
      <c r="F223" s="199"/>
      <c r="G223" s="199"/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</row>
    <row r="224" spans="1:26" ht="12.75" customHeight="1">
      <c r="A224" s="199"/>
      <c r="B224" s="199"/>
      <c r="C224" s="199"/>
      <c r="D224" s="199"/>
      <c r="E224" s="199"/>
      <c r="F224" s="199"/>
      <c r="G224" s="199"/>
      <c r="H224" s="199"/>
      <c r="I224" s="199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</row>
    <row r="225" spans="1:26" ht="12.75" customHeight="1">
      <c r="A225" s="199"/>
      <c r="B225" s="199"/>
      <c r="C225" s="199"/>
      <c r="D225" s="199"/>
      <c r="E225" s="199"/>
      <c r="F225" s="199"/>
      <c r="G225" s="199"/>
      <c r="H225" s="199"/>
      <c r="I225" s="199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</row>
    <row r="226" spans="1:26" ht="12.75" customHeight="1">
      <c r="A226" s="199"/>
      <c r="B226" s="199"/>
      <c r="C226" s="199"/>
      <c r="D226" s="199"/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</row>
    <row r="227" spans="1:26" ht="12.75" customHeight="1">
      <c r="A227" s="199"/>
      <c r="B227" s="199"/>
      <c r="C227" s="199"/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</row>
    <row r="228" spans="1:26" ht="12.75" customHeight="1">
      <c r="A228" s="199"/>
      <c r="B228" s="199"/>
      <c r="C228" s="199"/>
      <c r="D228" s="199"/>
      <c r="E228" s="199"/>
      <c r="F228" s="199"/>
      <c r="G228" s="199"/>
      <c r="H228" s="199"/>
      <c r="I228" s="199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</row>
    <row r="229" spans="1:26" ht="12.75" customHeight="1">
      <c r="A229" s="199"/>
      <c r="B229" s="199"/>
      <c r="C229" s="199"/>
      <c r="D229" s="199"/>
      <c r="E229" s="199"/>
      <c r="F229" s="199"/>
      <c r="G229" s="199"/>
      <c r="H229" s="199"/>
      <c r="I229" s="199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</row>
    <row r="230" spans="1:26" ht="12.75" customHeight="1">
      <c r="A230" s="199"/>
      <c r="B230" s="199"/>
      <c r="C230" s="199"/>
      <c r="D230" s="199"/>
      <c r="E230" s="199"/>
      <c r="F230" s="199"/>
      <c r="G230" s="199"/>
      <c r="H230" s="199"/>
      <c r="I230" s="199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</row>
    <row r="231" spans="1:26" ht="12.75" customHeight="1">
      <c r="A231" s="199"/>
      <c r="B231" s="199"/>
      <c r="C231" s="199"/>
      <c r="D231" s="199"/>
      <c r="E231" s="199"/>
      <c r="F231" s="199"/>
      <c r="G231" s="199"/>
      <c r="H231" s="199"/>
      <c r="I231" s="199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</row>
    <row r="232" spans="1:26" ht="12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</row>
    <row r="233" spans="1:26" ht="12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</row>
    <row r="234" spans="1:26" ht="12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</row>
    <row r="235" spans="1:26" ht="12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</row>
    <row r="236" spans="1:26" ht="12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</row>
    <row r="237" spans="1:26" ht="12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2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2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2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2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2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2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2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2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2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2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2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2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2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2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2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2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2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2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2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2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2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2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2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2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2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2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2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2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2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2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2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2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2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2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2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2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2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2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2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2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2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2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2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2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2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2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2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2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2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2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2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2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2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2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2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2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2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2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2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2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2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2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2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2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2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2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2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2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2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2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2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2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2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2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2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2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2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2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2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2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2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2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2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2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2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2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2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2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2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2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2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2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2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2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2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2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2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2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2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2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2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2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2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2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2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2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2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2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2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2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2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2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2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2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2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2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2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2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2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2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2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2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2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2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2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2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2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2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2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2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2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2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2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2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2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2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2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2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2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2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2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2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2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2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2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2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2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2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2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2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2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2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2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2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2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2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2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2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2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2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2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2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2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2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2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2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2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2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2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2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2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2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2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2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2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2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2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2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2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2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2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2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2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2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2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2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2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2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2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2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2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2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2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2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2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2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2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2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2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2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2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2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2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2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2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2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2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2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2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2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2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2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2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2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2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2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2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2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2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2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2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2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2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2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2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2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2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2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2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2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2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2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2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2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2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2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2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2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2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2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2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2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2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2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2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2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2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2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2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2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2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2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2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2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2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2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2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2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2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2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2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2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2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2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2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2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2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2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2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2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2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2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2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2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2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2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2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2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2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2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2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2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2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2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2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2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2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2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2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2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2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2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2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2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2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2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2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2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2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2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2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2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2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2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2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2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2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2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2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2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2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2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2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2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2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2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2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2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2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2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2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2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2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2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2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2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2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2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2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2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2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2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2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2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2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2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2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2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2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2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2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2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2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2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2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2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2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2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2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2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2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2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2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2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2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2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2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2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2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2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2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2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2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2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2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2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2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2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2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2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2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2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2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2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2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2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2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2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2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2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2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2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2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2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2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2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2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2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2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2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2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2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2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2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2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2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2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2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2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2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2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2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2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2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2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2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2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2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2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2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2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2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2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2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2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2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2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2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2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2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2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2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2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2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2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2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2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2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2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2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2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2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2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2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2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2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2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2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2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2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2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2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2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2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2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2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2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2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2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2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2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2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2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2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2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2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2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2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2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2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2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2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2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2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2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2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2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2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2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2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2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2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2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2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2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2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2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2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2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2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2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2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2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2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2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2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2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2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2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2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2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2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2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2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2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2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2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2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2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2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2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2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2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2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2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2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2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2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2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2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2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2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2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2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2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2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2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2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2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2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2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2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2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2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2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2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2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2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2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2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2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2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2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2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2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2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2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2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2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2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2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2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2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2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2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2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2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2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2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2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2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2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2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2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2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2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2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2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2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2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2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2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2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2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2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2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2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2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2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2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2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2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2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2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2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2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2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2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2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2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2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2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2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2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2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2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2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2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2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2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2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2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2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2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2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2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2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2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2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2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2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2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2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2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2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2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2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2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2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2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2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2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2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2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2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2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2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2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2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2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2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2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2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2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2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2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2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2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2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2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2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2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2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2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2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2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2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2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2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2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2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2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2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2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2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2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2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2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2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2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2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2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2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2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2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2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2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2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2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2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2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2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2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2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2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2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2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2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2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2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2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2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2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2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2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2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2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2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2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2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2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2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2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2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2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2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2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2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2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2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2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2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2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2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2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2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2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2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2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2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2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2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2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2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2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2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2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2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2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2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2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2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2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2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2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2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2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2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2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2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2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2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2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2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2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2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2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2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2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2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2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2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2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2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2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2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2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2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2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2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2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2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2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2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2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2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2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2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2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2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2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2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2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2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2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2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2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2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2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2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2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2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2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autoFilter ref="K2:N33" xr:uid="{00000000-0009-0000-0000-000006000000}">
    <sortState ref="K2:N33">
      <sortCondition ref="K2:K33"/>
    </sortState>
  </autoFilter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16.7109375" customWidth="1"/>
    <col min="14" max="14" width="25.42578125" customWidth="1"/>
    <col min="15" max="16" width="8.85546875" customWidth="1"/>
    <col min="17" max="26" width="8.5703125" customWidth="1"/>
  </cols>
  <sheetData>
    <row r="1" spans="1:26" ht="12.75" customHeight="1">
      <c r="A1" s="199"/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</row>
    <row r="2" spans="1:26" ht="12.75" customHeight="1">
      <c r="A2" s="199"/>
      <c r="B2" s="200" t="s">
        <v>1890</v>
      </c>
      <c r="C2" s="200" t="s">
        <v>1891</v>
      </c>
      <c r="D2" s="200" t="s">
        <v>1892</v>
      </c>
      <c r="E2" s="200" t="s">
        <v>1893</v>
      </c>
      <c r="F2" s="200" t="s">
        <v>1894</v>
      </c>
      <c r="G2" s="200" t="s">
        <v>1895</v>
      </c>
      <c r="H2" s="200" t="s">
        <v>1896</v>
      </c>
      <c r="I2" s="200" t="s">
        <v>1897</v>
      </c>
      <c r="J2" s="199"/>
      <c r="K2" s="200" t="s">
        <v>1898</v>
      </c>
      <c r="L2" s="200" t="s">
        <v>1876</v>
      </c>
      <c r="M2" s="200" t="s">
        <v>1884</v>
      </c>
      <c r="N2" s="200" t="s">
        <v>1899</v>
      </c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</row>
    <row r="3" spans="1:26" ht="12.75" customHeight="1">
      <c r="A3" s="199"/>
      <c r="B3" s="200" t="s">
        <v>1975</v>
      </c>
      <c r="C3" s="200">
        <v>5</v>
      </c>
      <c r="D3" s="200" t="s">
        <v>1976</v>
      </c>
      <c r="E3" s="200"/>
      <c r="F3" s="200"/>
      <c r="G3" s="200"/>
      <c r="H3" s="200"/>
      <c r="I3" s="200"/>
      <c r="J3" s="199"/>
      <c r="K3" s="200" t="s">
        <v>1977</v>
      </c>
      <c r="L3" s="200"/>
      <c r="M3" s="200" t="s">
        <v>1978</v>
      </c>
      <c r="N3" s="200" t="s">
        <v>1979</v>
      </c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</row>
    <row r="4" spans="1:26" ht="12.75" customHeight="1">
      <c r="A4" s="199"/>
      <c r="B4" s="200" t="s">
        <v>1980</v>
      </c>
      <c r="C4" s="200">
        <v>9</v>
      </c>
      <c r="D4" s="200" t="s">
        <v>140</v>
      </c>
      <c r="E4" s="200" t="s">
        <v>146</v>
      </c>
      <c r="F4" s="200"/>
      <c r="G4" s="200"/>
      <c r="H4" s="200"/>
      <c r="I4" s="200"/>
      <c r="J4" s="199"/>
      <c r="K4" s="200" t="s">
        <v>1981</v>
      </c>
      <c r="L4" s="200"/>
      <c r="M4" s="200" t="s">
        <v>1960</v>
      </c>
      <c r="N4" s="200" t="s">
        <v>165</v>
      </c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 spans="1:26" ht="12.75" customHeight="1">
      <c r="A5" s="199"/>
      <c r="B5" s="200" t="s">
        <v>1982</v>
      </c>
      <c r="C5" s="200">
        <v>16</v>
      </c>
      <c r="D5" s="200" t="s">
        <v>122</v>
      </c>
      <c r="E5" s="200" t="s">
        <v>131</v>
      </c>
      <c r="F5" s="200" t="s">
        <v>465</v>
      </c>
      <c r="G5" s="200"/>
      <c r="H5" s="200"/>
      <c r="I5" s="200"/>
      <c r="J5" s="199"/>
      <c r="K5" s="200" t="s">
        <v>1981</v>
      </c>
      <c r="L5" s="200"/>
      <c r="M5" s="200" t="s">
        <v>1983</v>
      </c>
      <c r="N5" s="200" t="s">
        <v>491</v>
      </c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6" spans="1:26" ht="12.75" customHeight="1">
      <c r="A6" s="199"/>
      <c r="B6" s="200" t="s">
        <v>1975</v>
      </c>
      <c r="C6" s="200">
        <v>16</v>
      </c>
      <c r="D6" s="200" t="s">
        <v>388</v>
      </c>
      <c r="E6" s="200" t="s">
        <v>233</v>
      </c>
      <c r="F6" s="200" t="s">
        <v>1984</v>
      </c>
      <c r="G6" s="200"/>
      <c r="H6" s="200"/>
      <c r="I6" s="200"/>
      <c r="J6" s="199"/>
      <c r="K6" s="200" t="s">
        <v>1985</v>
      </c>
      <c r="L6" s="200"/>
      <c r="M6" s="200" t="s">
        <v>1986</v>
      </c>
      <c r="N6" s="200" t="s">
        <v>522</v>
      </c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</row>
    <row r="7" spans="1:26" ht="12.75" customHeight="1">
      <c r="A7" s="199"/>
      <c r="B7" s="200" t="s">
        <v>1987</v>
      </c>
      <c r="C7" s="200">
        <v>20</v>
      </c>
      <c r="D7" s="200" t="s">
        <v>213</v>
      </c>
      <c r="E7" s="200" t="s">
        <v>677</v>
      </c>
      <c r="F7" s="200"/>
      <c r="G7" s="200"/>
      <c r="H7" s="200"/>
      <c r="I7" s="200"/>
      <c r="J7" s="199"/>
      <c r="K7" s="200" t="s">
        <v>1988</v>
      </c>
      <c r="L7" s="200"/>
      <c r="M7" s="200" t="s">
        <v>1989</v>
      </c>
      <c r="N7" s="200" t="s">
        <v>567</v>
      </c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</row>
    <row r="8" spans="1:26" ht="12.75" customHeight="1">
      <c r="A8" s="199"/>
      <c r="B8" s="200" t="s">
        <v>1975</v>
      </c>
      <c r="C8" s="200">
        <v>22</v>
      </c>
      <c r="D8" s="200" t="s">
        <v>391</v>
      </c>
      <c r="E8" s="200" t="s">
        <v>357</v>
      </c>
      <c r="F8" s="200" t="s">
        <v>233</v>
      </c>
      <c r="G8" s="200" t="s">
        <v>1984</v>
      </c>
      <c r="H8" s="200"/>
      <c r="I8" s="200"/>
      <c r="J8" s="199"/>
      <c r="K8" s="200" t="s">
        <v>1990</v>
      </c>
      <c r="L8" s="200"/>
      <c r="M8" s="200"/>
      <c r="N8" s="200" t="s">
        <v>633</v>
      </c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</row>
    <row r="9" spans="1:26" ht="12.75" customHeight="1">
      <c r="A9" s="199"/>
      <c r="B9" s="200" t="s">
        <v>1991</v>
      </c>
      <c r="C9" s="200">
        <v>25</v>
      </c>
      <c r="D9" s="200" t="s">
        <v>388</v>
      </c>
      <c r="E9" s="200" t="s">
        <v>391</v>
      </c>
      <c r="F9" s="200" t="s">
        <v>391</v>
      </c>
      <c r="G9" s="200" t="s">
        <v>392</v>
      </c>
      <c r="H9" s="200"/>
      <c r="I9" s="200"/>
      <c r="J9" s="199"/>
      <c r="K9" s="200" t="s">
        <v>1992</v>
      </c>
      <c r="L9" s="200"/>
      <c r="M9" s="200" t="s">
        <v>1960</v>
      </c>
      <c r="N9" s="200" t="s">
        <v>671</v>
      </c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</row>
    <row r="10" spans="1:26" ht="12.75" customHeight="1">
      <c r="A10" s="199"/>
      <c r="B10" s="200" t="s">
        <v>1993</v>
      </c>
      <c r="C10" s="200">
        <v>30</v>
      </c>
      <c r="D10" s="200" t="s">
        <v>284</v>
      </c>
      <c r="E10" s="200" t="s">
        <v>302</v>
      </c>
      <c r="F10" s="200"/>
      <c r="G10" s="200"/>
      <c r="H10" s="200"/>
      <c r="I10" s="200"/>
      <c r="J10" s="199"/>
      <c r="K10" s="200" t="s">
        <v>1994</v>
      </c>
      <c r="L10" s="200"/>
      <c r="M10" s="200" t="s">
        <v>1995</v>
      </c>
      <c r="N10" s="200" t="s">
        <v>1996</v>
      </c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</row>
    <row r="11" spans="1:26" ht="12.75" customHeight="1">
      <c r="A11" s="199"/>
      <c r="B11" s="200" t="s">
        <v>1997</v>
      </c>
      <c r="C11" s="200">
        <v>31</v>
      </c>
      <c r="D11" s="200" t="s">
        <v>369</v>
      </c>
      <c r="E11" s="200" t="s">
        <v>373</v>
      </c>
      <c r="F11" s="200" t="s">
        <v>650</v>
      </c>
      <c r="G11" s="200"/>
      <c r="H11" s="200"/>
      <c r="I11" s="200"/>
      <c r="J11" s="199"/>
      <c r="K11" s="200" t="s">
        <v>1998</v>
      </c>
      <c r="L11" s="200"/>
      <c r="M11" s="200"/>
      <c r="N11" s="200" t="s">
        <v>411</v>
      </c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</row>
    <row r="12" spans="1:26" ht="12.75" customHeight="1">
      <c r="A12" s="199"/>
      <c r="B12" s="200" t="s">
        <v>1975</v>
      </c>
      <c r="C12" s="200">
        <v>32</v>
      </c>
      <c r="D12" s="200" t="s">
        <v>236</v>
      </c>
      <c r="E12" s="200" t="s">
        <v>357</v>
      </c>
      <c r="F12" s="200" t="s">
        <v>391</v>
      </c>
      <c r="G12" s="200" t="s">
        <v>637</v>
      </c>
      <c r="H12" s="200" t="s">
        <v>1999</v>
      </c>
      <c r="I12" s="200"/>
      <c r="J12" s="199"/>
      <c r="K12" s="200" t="s">
        <v>2000</v>
      </c>
      <c r="L12" s="200"/>
      <c r="M12" s="200"/>
      <c r="N12" s="200" t="s">
        <v>484</v>
      </c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</row>
    <row r="13" spans="1:26" ht="12.75" customHeight="1">
      <c r="A13" s="199"/>
      <c r="B13" s="200" t="s">
        <v>2001</v>
      </c>
      <c r="C13" s="200">
        <v>35</v>
      </c>
      <c r="D13" s="200" t="s">
        <v>357</v>
      </c>
      <c r="E13" s="200" t="s">
        <v>357</v>
      </c>
      <c r="F13" s="200" t="s">
        <v>620</v>
      </c>
      <c r="G13" s="200"/>
      <c r="H13" s="200"/>
      <c r="I13" s="200"/>
      <c r="J13" s="199"/>
      <c r="K13" s="200" t="s">
        <v>2002</v>
      </c>
      <c r="L13" s="200"/>
      <c r="M13" s="200"/>
      <c r="N13" s="200" t="s">
        <v>487</v>
      </c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</row>
    <row r="14" spans="1:26" ht="12.75" customHeight="1">
      <c r="A14" s="199"/>
      <c r="B14" s="200" t="s">
        <v>1975</v>
      </c>
      <c r="C14" s="200">
        <v>38</v>
      </c>
      <c r="D14" s="200" t="s">
        <v>637</v>
      </c>
      <c r="E14" s="200" t="s">
        <v>236</v>
      </c>
      <c r="F14" s="200" t="s">
        <v>360</v>
      </c>
      <c r="G14" s="200" t="s">
        <v>391</v>
      </c>
      <c r="H14" s="200" t="s">
        <v>306</v>
      </c>
      <c r="I14" s="200" t="s">
        <v>2003</v>
      </c>
      <c r="J14" s="199"/>
      <c r="K14" s="200" t="s">
        <v>2004</v>
      </c>
      <c r="L14" s="200"/>
      <c r="M14" s="200"/>
      <c r="N14" s="200" t="s">
        <v>584</v>
      </c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</row>
    <row r="15" spans="1:26" ht="12.75" customHeight="1">
      <c r="A15" s="199"/>
      <c r="B15" s="200" t="s">
        <v>2005</v>
      </c>
      <c r="C15" s="200">
        <v>40</v>
      </c>
      <c r="D15" s="200" t="s">
        <v>525</v>
      </c>
      <c r="E15" s="200" t="s">
        <v>525</v>
      </c>
      <c r="F15" s="200" t="s">
        <v>525</v>
      </c>
      <c r="G15" s="200" t="s">
        <v>2006</v>
      </c>
      <c r="H15" s="200"/>
      <c r="I15" s="200"/>
      <c r="J15" s="199"/>
      <c r="K15" s="200" t="s">
        <v>2007</v>
      </c>
      <c r="L15" s="200"/>
      <c r="M15" s="200"/>
      <c r="N15" s="200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</row>
    <row r="16" spans="1:26" ht="12.75" customHeight="1">
      <c r="A16" s="199"/>
      <c r="B16" s="200" t="s">
        <v>2008</v>
      </c>
      <c r="C16" s="200">
        <v>42</v>
      </c>
      <c r="D16" s="200" t="s">
        <v>573</v>
      </c>
      <c r="E16" s="200" t="s">
        <v>467</v>
      </c>
      <c r="F16" s="200" t="s">
        <v>415</v>
      </c>
      <c r="G16" s="200" t="s">
        <v>352</v>
      </c>
      <c r="H16" s="200" t="s">
        <v>573</v>
      </c>
      <c r="I16" s="200"/>
      <c r="J16" s="199"/>
      <c r="K16" s="200" t="s">
        <v>2009</v>
      </c>
      <c r="L16" s="200"/>
      <c r="M16" s="200"/>
      <c r="N16" s="200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</row>
    <row r="17" spans="1:26" ht="12.75" customHeight="1">
      <c r="A17" s="199"/>
      <c r="B17" s="200" t="s">
        <v>1924</v>
      </c>
      <c r="C17" s="200">
        <v>44</v>
      </c>
      <c r="D17" s="200" t="s">
        <v>558</v>
      </c>
      <c r="E17" s="200" t="s">
        <v>2010</v>
      </c>
      <c r="F17" s="200" t="s">
        <v>615</v>
      </c>
      <c r="G17" s="200" t="s">
        <v>381</v>
      </c>
      <c r="H17" s="200" t="s">
        <v>559</v>
      </c>
      <c r="I17" s="200"/>
      <c r="J17" s="199"/>
      <c r="K17" s="200" t="s">
        <v>2011</v>
      </c>
      <c r="L17" s="200"/>
      <c r="M17" s="200"/>
      <c r="N17" s="200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</row>
    <row r="18" spans="1:26" ht="12.75" customHeight="1">
      <c r="A18" s="199"/>
      <c r="B18" s="200" t="s">
        <v>1934</v>
      </c>
      <c r="C18" s="200">
        <v>46</v>
      </c>
      <c r="D18" s="200" t="s">
        <v>673</v>
      </c>
      <c r="E18" s="200" t="s">
        <v>423</v>
      </c>
      <c r="F18" s="200" t="s">
        <v>426</v>
      </c>
      <c r="G18" s="200" t="s">
        <v>396</v>
      </c>
      <c r="H18" s="200" t="s">
        <v>315</v>
      </c>
      <c r="I18" s="200"/>
      <c r="J18" s="199"/>
      <c r="K18" s="200" t="s">
        <v>2012</v>
      </c>
      <c r="L18" s="200"/>
      <c r="M18" s="200"/>
      <c r="N18" s="200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</row>
    <row r="19" spans="1:26" ht="12.75" customHeight="1">
      <c r="A19" s="199"/>
      <c r="B19" s="200" t="s">
        <v>2013</v>
      </c>
      <c r="C19" s="200">
        <v>47</v>
      </c>
      <c r="D19" s="200" t="s">
        <v>601</v>
      </c>
      <c r="E19" s="200" t="s">
        <v>242</v>
      </c>
      <c r="F19" s="200" t="s">
        <v>392</v>
      </c>
      <c r="G19" s="200" t="s">
        <v>602</v>
      </c>
      <c r="H19" s="200" t="s">
        <v>661</v>
      </c>
      <c r="I19" s="200"/>
      <c r="J19" s="199"/>
      <c r="K19" s="200" t="s">
        <v>2014</v>
      </c>
      <c r="L19" s="200"/>
      <c r="M19" s="200"/>
      <c r="N19" s="200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</row>
    <row r="20" spans="1:26" ht="12.75" customHeight="1">
      <c r="A20" s="199"/>
      <c r="B20" s="200" t="s">
        <v>1939</v>
      </c>
      <c r="C20" s="200">
        <v>50</v>
      </c>
      <c r="D20" s="200" t="s">
        <v>484</v>
      </c>
      <c r="E20" s="200" t="s">
        <v>528</v>
      </c>
      <c r="F20" s="200" t="s">
        <v>528</v>
      </c>
      <c r="G20" s="200" t="s">
        <v>507</v>
      </c>
      <c r="H20" s="200" t="s">
        <v>94</v>
      </c>
      <c r="I20" s="200" t="s">
        <v>528</v>
      </c>
      <c r="J20" s="199"/>
      <c r="K20" s="200" t="s">
        <v>2015</v>
      </c>
      <c r="L20" s="200"/>
      <c r="M20" s="200"/>
      <c r="N20" s="200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</row>
    <row r="21" spans="1:26" ht="12.75" customHeight="1">
      <c r="A21" s="199"/>
      <c r="B21" s="199"/>
      <c r="C21" s="199"/>
      <c r="D21" s="199"/>
      <c r="E21" s="199"/>
      <c r="F21" s="199"/>
      <c r="G21" s="199"/>
      <c r="H21" s="199"/>
      <c r="I21" s="199"/>
      <c r="J21" s="199"/>
      <c r="K21" s="200" t="s">
        <v>2016</v>
      </c>
      <c r="L21" s="200"/>
      <c r="M21" s="200"/>
      <c r="N21" s="200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</row>
    <row r="22" spans="1:26" ht="12.75" customHeight="1">
      <c r="A22" s="199"/>
      <c r="B22" s="199"/>
      <c r="C22" s="199"/>
      <c r="D22" s="199"/>
      <c r="E22" s="199"/>
      <c r="F22" s="199"/>
      <c r="G22" s="199"/>
      <c r="H22" s="199"/>
      <c r="I22" s="199"/>
      <c r="J22" s="199"/>
      <c r="K22" s="200" t="s">
        <v>2017</v>
      </c>
      <c r="L22" s="200"/>
      <c r="M22" s="200"/>
      <c r="N22" s="200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</row>
    <row r="23" spans="1:26" ht="12.75" customHeight="1">
      <c r="A23" s="199"/>
      <c r="B23" s="199"/>
      <c r="C23" s="199"/>
      <c r="D23" s="199"/>
      <c r="E23" s="199"/>
      <c r="F23" s="199"/>
      <c r="G23" s="199"/>
      <c r="H23" s="199"/>
      <c r="I23" s="199"/>
      <c r="J23" s="199"/>
      <c r="K23" s="200" t="s">
        <v>2018</v>
      </c>
      <c r="L23" s="200"/>
      <c r="M23" s="200"/>
      <c r="N23" s="200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</row>
    <row r="24" spans="1:26" ht="12.75" customHeight="1">
      <c r="A24" s="199"/>
      <c r="B24" s="199"/>
      <c r="C24" s="199"/>
      <c r="D24" s="199"/>
      <c r="E24" s="199"/>
      <c r="F24" s="199"/>
      <c r="G24" s="199"/>
      <c r="H24" s="199"/>
      <c r="I24" s="199"/>
      <c r="J24" s="199"/>
      <c r="K24" s="200" t="s">
        <v>2019</v>
      </c>
      <c r="L24" s="200"/>
      <c r="M24" s="200"/>
      <c r="N24" s="200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</row>
    <row r="25" spans="1:26" ht="12.75" customHeight="1">
      <c r="A25" s="199"/>
      <c r="B25" s="199"/>
      <c r="C25" s="199"/>
      <c r="D25" s="199"/>
      <c r="E25" s="199"/>
      <c r="F25" s="199"/>
      <c r="G25" s="199"/>
      <c r="H25" s="199"/>
      <c r="I25" s="199"/>
      <c r="J25" s="199"/>
      <c r="K25" s="200" t="s">
        <v>2020</v>
      </c>
      <c r="L25" s="200"/>
      <c r="M25" s="200"/>
      <c r="N25" s="200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</row>
    <row r="26" spans="1:26" ht="12.75" customHeight="1">
      <c r="A26" s="199"/>
      <c r="B26" s="199"/>
      <c r="C26" s="199"/>
      <c r="D26" s="199"/>
      <c r="E26" s="199"/>
      <c r="F26" s="199"/>
      <c r="G26" s="199"/>
      <c r="H26" s="199"/>
      <c r="I26" s="199"/>
      <c r="J26" s="199"/>
      <c r="K26" s="200" t="s">
        <v>2021</v>
      </c>
      <c r="L26" s="200"/>
      <c r="M26" s="200"/>
      <c r="N26" s="200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</row>
    <row r="27" spans="1:26" ht="12.75" customHeight="1">
      <c r="A27" s="199"/>
      <c r="B27" s="199"/>
      <c r="C27" s="199"/>
      <c r="D27" s="199"/>
      <c r="E27" s="199"/>
      <c r="F27" s="199"/>
      <c r="G27" s="199"/>
      <c r="H27" s="199"/>
      <c r="I27" s="199"/>
      <c r="J27" s="199"/>
      <c r="K27" s="200" t="s">
        <v>2022</v>
      </c>
      <c r="L27" s="200"/>
      <c r="M27" s="200"/>
      <c r="N27" s="200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</row>
    <row r="28" spans="1:26" ht="12.75" customHeight="1">
      <c r="A28" s="199"/>
      <c r="B28" s="199"/>
      <c r="C28" s="199"/>
      <c r="D28" s="199"/>
      <c r="E28" s="199"/>
      <c r="F28" s="199"/>
      <c r="G28" s="199"/>
      <c r="H28" s="199"/>
      <c r="I28" s="199"/>
      <c r="J28" s="199"/>
      <c r="K28" s="200" t="s">
        <v>2023</v>
      </c>
      <c r="L28" s="200"/>
      <c r="M28" s="200"/>
      <c r="N28" s="200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</row>
    <row r="29" spans="1:26" ht="12.75" customHeight="1">
      <c r="A29" s="199"/>
      <c r="B29" s="199"/>
      <c r="C29" s="199"/>
      <c r="D29" s="199"/>
      <c r="E29" s="199"/>
      <c r="F29" s="199"/>
      <c r="G29" s="199"/>
      <c r="H29" s="199"/>
      <c r="I29" s="199"/>
      <c r="J29" s="199"/>
      <c r="K29" s="200" t="s">
        <v>2024</v>
      </c>
      <c r="L29" s="200"/>
      <c r="M29" s="200"/>
      <c r="N29" s="200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</row>
    <row r="30" spans="1:26" ht="12.75" customHeight="1">
      <c r="A30" s="199"/>
      <c r="B30" s="199"/>
      <c r="C30" s="199"/>
      <c r="D30" s="199"/>
      <c r="E30" s="199"/>
      <c r="F30" s="199"/>
      <c r="G30" s="199"/>
      <c r="H30" s="199"/>
      <c r="I30" s="199"/>
      <c r="J30" s="199"/>
      <c r="K30" s="200" t="s">
        <v>2025</v>
      </c>
      <c r="L30" s="200"/>
      <c r="M30" s="200"/>
      <c r="N30" s="200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</row>
    <row r="31" spans="1:26" ht="12.75" customHeight="1">
      <c r="A31" s="199"/>
      <c r="B31" s="199"/>
      <c r="C31" s="199"/>
      <c r="D31" s="199"/>
      <c r="E31" s="199"/>
      <c r="F31" s="199"/>
      <c r="G31" s="199"/>
      <c r="H31" s="199"/>
      <c r="I31" s="199"/>
      <c r="J31" s="199"/>
      <c r="K31" s="200" t="s">
        <v>2026</v>
      </c>
      <c r="L31" s="200"/>
      <c r="M31" s="200"/>
      <c r="N31" s="200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</row>
    <row r="32" spans="1:26" ht="12.75" customHeight="1">
      <c r="A32" s="199"/>
      <c r="B32" s="199"/>
      <c r="C32" s="199"/>
      <c r="D32" s="199"/>
      <c r="E32" s="199"/>
      <c r="F32" s="199"/>
      <c r="G32" s="199"/>
      <c r="H32" s="199"/>
      <c r="I32" s="199"/>
      <c r="J32" s="199"/>
      <c r="K32" s="200" t="s">
        <v>2027</v>
      </c>
      <c r="L32" s="200"/>
      <c r="M32" s="200"/>
      <c r="N32" s="200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</row>
    <row r="33" spans="1:26" ht="12.75" customHeight="1">
      <c r="A33" s="199"/>
      <c r="B33" s="199"/>
      <c r="C33" s="199"/>
      <c r="D33" s="199"/>
      <c r="E33" s="199"/>
      <c r="F33" s="199"/>
      <c r="G33" s="199"/>
      <c r="H33" s="199"/>
      <c r="I33" s="199"/>
      <c r="J33" s="199"/>
      <c r="K33" s="200" t="s">
        <v>2028</v>
      </c>
      <c r="L33" s="200"/>
      <c r="M33" s="200"/>
      <c r="N33" s="200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</row>
    <row r="34" spans="1:26" ht="12.75" customHeight="1">
      <c r="A34" s="199"/>
      <c r="B34" s="199"/>
      <c r="C34" s="199"/>
      <c r="D34" s="199"/>
      <c r="E34" s="199"/>
      <c r="F34" s="199"/>
      <c r="G34" s="199"/>
      <c r="H34" s="199"/>
      <c r="I34" s="199"/>
      <c r="J34" s="199"/>
      <c r="K34" s="200" t="s">
        <v>2029</v>
      </c>
      <c r="L34" s="200"/>
      <c r="M34" s="200"/>
      <c r="N34" s="200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</row>
    <row r="35" spans="1:26" ht="12.75" customHeight="1">
      <c r="A35" s="199"/>
      <c r="B35" s="199"/>
      <c r="C35" s="199"/>
      <c r="D35" s="199"/>
      <c r="E35" s="199"/>
      <c r="F35" s="199"/>
      <c r="G35" s="199"/>
      <c r="H35" s="199"/>
      <c r="I35" s="199"/>
      <c r="J35" s="199"/>
      <c r="K35" s="200" t="s">
        <v>2030</v>
      </c>
      <c r="L35" s="200"/>
      <c r="M35" s="200"/>
      <c r="N35" s="200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</row>
    <row r="36" spans="1:26" ht="12.75" customHeight="1">
      <c r="A36" s="199"/>
      <c r="B36" s="199"/>
      <c r="C36" s="199"/>
      <c r="D36" s="199"/>
      <c r="E36" s="199"/>
      <c r="F36" s="199"/>
      <c r="G36" s="199"/>
      <c r="H36" s="199"/>
      <c r="I36" s="199"/>
      <c r="J36" s="199"/>
      <c r="K36" s="200" t="s">
        <v>2031</v>
      </c>
      <c r="L36" s="200"/>
      <c r="M36" s="200"/>
      <c r="N36" s="200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</row>
    <row r="37" spans="1:26" ht="12.75" customHeight="1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200"/>
      <c r="L37" s="200"/>
      <c r="M37" s="200"/>
      <c r="N37" s="200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</row>
    <row r="38" spans="1:26" ht="12.75" customHeight="1">
      <c r="A38" s="199"/>
      <c r="B38" s="199"/>
      <c r="C38" s="199"/>
      <c r="D38" s="199"/>
      <c r="E38" s="199"/>
      <c r="F38" s="199"/>
      <c r="G38" s="199"/>
      <c r="H38" s="199"/>
      <c r="I38" s="199"/>
      <c r="J38" s="199"/>
      <c r="K38" s="200"/>
      <c r="L38" s="200"/>
      <c r="M38" s="200"/>
      <c r="N38" s="200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</row>
    <row r="39" spans="1:26" ht="12.75" customHeight="1">
      <c r="A39" s="199"/>
      <c r="B39" s="199"/>
      <c r="C39" s="199"/>
      <c r="D39" s="199"/>
      <c r="E39" s="199"/>
      <c r="F39" s="199"/>
      <c r="G39" s="199"/>
      <c r="H39" s="199"/>
      <c r="I39" s="199"/>
      <c r="J39" s="199"/>
      <c r="K39" s="200"/>
      <c r="L39" s="200"/>
      <c r="M39" s="200"/>
      <c r="N39" s="200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</row>
    <row r="40" spans="1:26" ht="12.75" customHeight="1">
      <c r="A40" s="199"/>
      <c r="B40" s="199"/>
      <c r="C40" s="199"/>
      <c r="D40" s="199"/>
      <c r="E40" s="199"/>
      <c r="F40" s="199"/>
      <c r="G40" s="199"/>
      <c r="H40" s="199"/>
      <c r="I40" s="199"/>
      <c r="J40" s="199"/>
      <c r="K40" s="200"/>
      <c r="L40" s="200"/>
      <c r="M40" s="200"/>
      <c r="N40" s="200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</row>
    <row r="41" spans="1:26" ht="12.75" customHeight="1">
      <c r="A41" s="199"/>
      <c r="B41" s="199"/>
      <c r="C41" s="199"/>
      <c r="D41" s="199"/>
      <c r="E41" s="199"/>
      <c r="F41" s="199"/>
      <c r="G41" s="199"/>
      <c r="H41" s="199"/>
      <c r="I41" s="199"/>
      <c r="J41" s="199"/>
      <c r="K41" s="200"/>
      <c r="L41" s="200"/>
      <c r="M41" s="200"/>
      <c r="N41" s="200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</row>
    <row r="42" spans="1:26" ht="12.75" customHeight="1">
      <c r="A42" s="199"/>
      <c r="B42" s="199"/>
      <c r="C42" s="199"/>
      <c r="D42" s="199"/>
      <c r="E42" s="199"/>
      <c r="F42" s="199"/>
      <c r="G42" s="199"/>
      <c r="H42" s="199"/>
      <c r="I42" s="199"/>
      <c r="J42" s="199"/>
      <c r="K42" s="200"/>
      <c r="L42" s="200"/>
      <c r="M42" s="200"/>
      <c r="N42" s="200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</row>
    <row r="43" spans="1:26" ht="12.75" customHeight="1">
      <c r="A43" s="199"/>
      <c r="B43" s="199"/>
      <c r="C43" s="199"/>
      <c r="D43" s="199"/>
      <c r="E43" s="199"/>
      <c r="F43" s="199"/>
      <c r="G43" s="199"/>
      <c r="H43" s="199"/>
      <c r="I43" s="199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</row>
    <row r="44" spans="1:26" ht="12.75" customHeight="1">
      <c r="A44" s="199"/>
      <c r="B44" s="199"/>
      <c r="C44" s="199"/>
      <c r="D44" s="199"/>
      <c r="E44" s="199"/>
      <c r="F44" s="199"/>
      <c r="G44" s="199"/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</row>
    <row r="45" spans="1:26" ht="12.75" customHeight="1">
      <c r="A45" s="199"/>
      <c r="B45" s="199"/>
      <c r="C45" s="199"/>
      <c r="D45" s="199"/>
      <c r="E45" s="199"/>
      <c r="F45" s="199"/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</row>
    <row r="46" spans="1:26" ht="12.75" customHeight="1">
      <c r="A46" s="199"/>
      <c r="B46" s="199"/>
      <c r="C46" s="199"/>
      <c r="D46" s="199"/>
      <c r="E46" s="199"/>
      <c r="F46" s="199"/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</row>
    <row r="47" spans="1:26" ht="12.75" customHeight="1">
      <c r="A47" s="199"/>
      <c r="B47" s="199"/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</row>
    <row r="48" spans="1:26" ht="12.75" customHeight="1">
      <c r="A48" s="199"/>
      <c r="B48" s="199"/>
      <c r="C48" s="199"/>
      <c r="D48" s="199"/>
      <c r="E48" s="199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</row>
    <row r="49" spans="1:26" ht="12.75" customHeight="1">
      <c r="A49" s="199"/>
      <c r="B49" s="199"/>
      <c r="C49" s="199"/>
      <c r="D49" s="199"/>
      <c r="E49" s="199"/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</row>
    <row r="50" spans="1:26" ht="12.75" customHeight="1">
      <c r="A50" s="199"/>
      <c r="B50" s="199"/>
      <c r="C50" s="199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</row>
    <row r="51" spans="1:26" ht="12.75" customHeight="1">
      <c r="A51" s="199"/>
      <c r="B51" s="199"/>
      <c r="C51" s="199"/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</row>
    <row r="52" spans="1:26" ht="12.75" customHeight="1">
      <c r="A52" s="199"/>
      <c r="B52" s="199"/>
      <c r="C52" s="199"/>
      <c r="D52" s="199"/>
      <c r="E52" s="199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</row>
    <row r="53" spans="1:26" ht="12.75" customHeight="1">
      <c r="A53" s="199"/>
      <c r="B53" s="199"/>
      <c r="C53" s="199"/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</row>
    <row r="54" spans="1:26" ht="12.75" customHeight="1">
      <c r="A54" s="199"/>
      <c r="B54" s="199"/>
      <c r="C54" s="199"/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</row>
    <row r="55" spans="1:26" ht="12.75" customHeight="1">
      <c r="A55" s="199"/>
      <c r="B55" s="199"/>
      <c r="C55" s="199"/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</row>
    <row r="56" spans="1:26" ht="12.75" customHeight="1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</row>
    <row r="57" spans="1:26" ht="12.75" customHeight="1">
      <c r="A57" s="199"/>
      <c r="B57" s="199"/>
      <c r="C57" s="199"/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</row>
    <row r="58" spans="1:26" ht="12.75" customHeight="1">
      <c r="A58" s="199"/>
      <c r="B58" s="199"/>
      <c r="C58" s="199"/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</row>
    <row r="59" spans="1:26" ht="12.75" customHeight="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</row>
    <row r="60" spans="1:26" ht="12.75" customHeight="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</row>
    <row r="61" spans="1:26" ht="12.75" customHeight="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</row>
    <row r="62" spans="1:26" ht="12.75" customHeight="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</row>
    <row r="63" spans="1:26" ht="12.75" customHeight="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</row>
    <row r="64" spans="1:26" ht="12.75" customHeight="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</row>
    <row r="65" spans="1:26" ht="12.75" customHeight="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</row>
    <row r="66" spans="1:26" ht="12.75" customHeight="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</row>
    <row r="67" spans="1:26" ht="12.75" customHeight="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</row>
    <row r="68" spans="1:26" ht="12.75" customHeight="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</row>
    <row r="69" spans="1:26" ht="12.75" customHeight="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</row>
    <row r="70" spans="1:26" ht="12.75" customHeight="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</row>
    <row r="71" spans="1:26" ht="12.75" customHeight="1">
      <c r="A71" s="199"/>
      <c r="B71" s="199"/>
      <c r="C71" s="199"/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</row>
    <row r="72" spans="1:26" ht="12.75" customHeight="1">
      <c r="A72" s="199"/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</row>
    <row r="73" spans="1:26" ht="12.75" customHeight="1">
      <c r="A73" s="199"/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</row>
    <row r="74" spans="1:26" ht="12.75" customHeight="1">
      <c r="A74" s="199"/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</row>
    <row r="75" spans="1:26" ht="12.75" customHeight="1">
      <c r="A75" s="199"/>
      <c r="B75" s="199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</row>
    <row r="76" spans="1:26" ht="12.75" customHeight="1">
      <c r="A76" s="199"/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</row>
    <row r="77" spans="1:26" ht="12.75" customHeight="1">
      <c r="A77" s="199"/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</row>
    <row r="78" spans="1:26" ht="12.75" customHeight="1">
      <c r="A78" s="199"/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</row>
    <row r="79" spans="1:26" ht="12.75" customHeight="1">
      <c r="A79" s="199"/>
      <c r="B79" s="199"/>
      <c r="C79" s="199"/>
      <c r="D79" s="199"/>
      <c r="E79" s="199"/>
      <c r="F79" s="199"/>
      <c r="G79" s="199"/>
      <c r="H79" s="199"/>
      <c r="I79" s="199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</row>
    <row r="80" spans="1:26" ht="12.75" customHeight="1">
      <c r="A80" s="199"/>
      <c r="B80" s="199"/>
      <c r="C80" s="199"/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</row>
    <row r="81" spans="1:26" ht="12.75" customHeight="1">
      <c r="A81" s="199"/>
      <c r="B81" s="199"/>
      <c r="C81" s="199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</row>
    <row r="82" spans="1:26" ht="12.75" customHeight="1">
      <c r="A82" s="199"/>
      <c r="B82" s="199"/>
      <c r="C82" s="199"/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</row>
    <row r="83" spans="1:26" ht="12.75" customHeight="1">
      <c r="A83" s="199"/>
      <c r="B83" s="199"/>
      <c r="C83" s="199"/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</row>
    <row r="84" spans="1:26" ht="12.75" customHeight="1">
      <c r="A84" s="199"/>
      <c r="B84" s="199"/>
      <c r="C84" s="199"/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</row>
    <row r="85" spans="1:26" ht="12.75" customHeight="1">
      <c r="A85" s="199"/>
      <c r="B85" s="199"/>
      <c r="C85" s="199"/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</row>
    <row r="86" spans="1:26" ht="12.75" customHeight="1">
      <c r="A86" s="199"/>
      <c r="B86" s="199"/>
      <c r="C86" s="199"/>
      <c r="D86" s="199"/>
      <c r="E86" s="199"/>
      <c r="F86" s="199"/>
      <c r="G86" s="199"/>
      <c r="H86" s="199"/>
      <c r="I86" s="199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</row>
    <row r="87" spans="1:26" ht="12.75" customHeight="1">
      <c r="A87" s="199"/>
      <c r="B87" s="199"/>
      <c r="C87" s="199"/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</row>
    <row r="88" spans="1:26" ht="12.75" customHeight="1">
      <c r="A88" s="199"/>
      <c r="B88" s="199"/>
      <c r="C88" s="199"/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</row>
    <row r="89" spans="1:26" ht="12.75" customHeight="1">
      <c r="A89" s="199"/>
      <c r="B89" s="199"/>
      <c r="C89" s="199"/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</row>
    <row r="90" spans="1:26" ht="12.75" customHeight="1">
      <c r="A90" s="199"/>
      <c r="B90" s="199"/>
      <c r="C90" s="199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</row>
    <row r="91" spans="1:26" ht="12.75" customHeight="1">
      <c r="A91" s="199"/>
      <c r="B91" s="199"/>
      <c r="C91" s="199"/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</row>
    <row r="92" spans="1:26" ht="12.75" customHeight="1">
      <c r="A92" s="199"/>
      <c r="B92" s="199"/>
      <c r="C92" s="199"/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</row>
    <row r="93" spans="1:26" ht="12.75" customHeight="1">
      <c r="A93" s="199"/>
      <c r="B93" s="199"/>
      <c r="C93" s="199"/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</row>
    <row r="94" spans="1:26" ht="12.75" customHeight="1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</row>
    <row r="95" spans="1:26" ht="12.75" customHeight="1">
      <c r="A95" s="199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</row>
    <row r="96" spans="1:26" ht="12.75" customHeight="1">
      <c r="A96" s="199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</row>
    <row r="97" spans="1:26" ht="12.75" customHeight="1">
      <c r="A97" s="199"/>
      <c r="B97" s="199"/>
      <c r="C97" s="199"/>
      <c r="D97" s="199"/>
      <c r="E97" s="199"/>
      <c r="F97" s="199"/>
      <c r="G97" s="199"/>
      <c r="H97" s="199"/>
      <c r="I97" s="199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</row>
    <row r="98" spans="1:26" ht="12.75" customHeight="1">
      <c r="A98" s="199"/>
      <c r="B98" s="199"/>
      <c r="C98" s="199"/>
      <c r="D98" s="199"/>
      <c r="E98" s="199"/>
      <c r="F98" s="199"/>
      <c r="G98" s="199"/>
      <c r="H98" s="199"/>
      <c r="I98" s="199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</row>
    <row r="99" spans="1:26" ht="12.75" customHeight="1">
      <c r="A99" s="199"/>
      <c r="B99" s="199"/>
      <c r="C99" s="199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</row>
    <row r="100" spans="1:26" ht="12.75" customHeight="1">
      <c r="A100" s="199"/>
      <c r="B100" s="199"/>
      <c r="C100" s="199"/>
      <c r="D100" s="199"/>
      <c r="E100" s="199"/>
      <c r="F100" s="199"/>
      <c r="G100" s="199"/>
      <c r="H100" s="199"/>
      <c r="I100" s="199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</row>
    <row r="101" spans="1:26" ht="12.75" customHeight="1">
      <c r="A101" s="199"/>
      <c r="B101" s="19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</row>
    <row r="102" spans="1:26" ht="12.75" customHeight="1">
      <c r="A102" s="199"/>
      <c r="B102" s="199"/>
      <c r="C102" s="199"/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</row>
    <row r="103" spans="1:26" ht="12.75" customHeight="1">
      <c r="A103" s="199"/>
      <c r="B103" s="199"/>
      <c r="C103" s="199"/>
      <c r="D103" s="199"/>
      <c r="E103" s="199"/>
      <c r="F103" s="199"/>
      <c r="G103" s="199"/>
      <c r="H103" s="199"/>
      <c r="I103" s="199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</row>
    <row r="104" spans="1:26" ht="12.75" customHeight="1">
      <c r="A104" s="199"/>
      <c r="B104" s="199"/>
      <c r="C104" s="199"/>
      <c r="D104" s="199"/>
      <c r="E104" s="199"/>
      <c r="F104" s="199"/>
      <c r="G104" s="199"/>
      <c r="H104" s="199"/>
      <c r="I104" s="199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</row>
    <row r="105" spans="1:26" ht="12.75" customHeight="1">
      <c r="A105" s="199"/>
      <c r="B105" s="199"/>
      <c r="C105" s="199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</row>
    <row r="106" spans="1:26" ht="12.75" customHeight="1">
      <c r="A106" s="199"/>
      <c r="B106" s="199"/>
      <c r="C106" s="199"/>
      <c r="D106" s="199"/>
      <c r="E106" s="199"/>
      <c r="F106" s="199"/>
      <c r="G106" s="199"/>
      <c r="H106" s="199"/>
      <c r="I106" s="199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</row>
    <row r="107" spans="1:26" ht="12.75" customHeight="1">
      <c r="A107" s="199"/>
      <c r="B107" s="199"/>
      <c r="C107" s="199"/>
      <c r="D107" s="199"/>
      <c r="E107" s="199"/>
      <c r="F107" s="199"/>
      <c r="G107" s="199"/>
      <c r="H107" s="199"/>
      <c r="I107" s="199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</row>
    <row r="108" spans="1:26" ht="12.75" customHeight="1">
      <c r="A108" s="199"/>
      <c r="B108" s="199"/>
      <c r="C108" s="199"/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</row>
    <row r="109" spans="1:26" ht="12.75" customHeight="1">
      <c r="A109" s="199"/>
      <c r="B109" s="199"/>
      <c r="C109" s="199"/>
      <c r="D109" s="199"/>
      <c r="E109" s="199"/>
      <c r="F109" s="199"/>
      <c r="G109" s="199"/>
      <c r="H109" s="199"/>
      <c r="I109" s="199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</row>
    <row r="110" spans="1:26" ht="12.75" customHeight="1">
      <c r="A110" s="199"/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</row>
    <row r="111" spans="1:26" ht="12.75" customHeight="1">
      <c r="A111" s="199"/>
      <c r="B111" s="199"/>
      <c r="C111" s="199"/>
      <c r="D111" s="199"/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</row>
    <row r="112" spans="1:26" ht="12.75" customHeight="1">
      <c r="A112" s="199"/>
      <c r="B112" s="199"/>
      <c r="C112" s="199"/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</row>
    <row r="113" spans="1:26" ht="12.75" customHeight="1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</row>
    <row r="114" spans="1:26" ht="12.75" customHeight="1">
      <c r="A114" s="199"/>
      <c r="B114" s="199"/>
      <c r="C114" s="199"/>
      <c r="D114" s="199"/>
      <c r="E114" s="199"/>
      <c r="F114" s="199"/>
      <c r="G114" s="199"/>
      <c r="H114" s="199"/>
      <c r="I114" s="199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</row>
    <row r="115" spans="1:26" ht="12.75" customHeight="1">
      <c r="A115" s="199"/>
      <c r="B115" s="199"/>
      <c r="C115" s="199"/>
      <c r="D115" s="199"/>
      <c r="E115" s="199"/>
      <c r="F115" s="199"/>
      <c r="G115" s="199"/>
      <c r="H115" s="199"/>
      <c r="I115" s="199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</row>
    <row r="116" spans="1:26" ht="12.75" customHeight="1">
      <c r="A116" s="199"/>
      <c r="B116" s="199"/>
      <c r="C116" s="199"/>
      <c r="D116" s="199"/>
      <c r="E116" s="199"/>
      <c r="F116" s="199"/>
      <c r="G116" s="199"/>
      <c r="H116" s="199"/>
      <c r="I116" s="199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</row>
    <row r="117" spans="1:26" ht="12.75" customHeight="1">
      <c r="A117" s="199"/>
      <c r="B117" s="199"/>
      <c r="C117" s="199"/>
      <c r="D117" s="199"/>
      <c r="E117" s="199"/>
      <c r="F117" s="199"/>
      <c r="G117" s="199"/>
      <c r="H117" s="199"/>
      <c r="I117" s="199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</row>
    <row r="118" spans="1:26" ht="12.75" customHeight="1">
      <c r="A118" s="199"/>
      <c r="B118" s="199"/>
      <c r="C118" s="199"/>
      <c r="D118" s="199"/>
      <c r="E118" s="199"/>
      <c r="F118" s="199"/>
      <c r="G118" s="199"/>
      <c r="H118" s="199"/>
      <c r="I118" s="199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</row>
    <row r="119" spans="1:26" ht="12.75" customHeight="1">
      <c r="A119" s="199"/>
      <c r="B119" s="199"/>
      <c r="C119" s="199"/>
      <c r="D119" s="199"/>
      <c r="E119" s="199"/>
      <c r="F119" s="199"/>
      <c r="G119" s="199"/>
      <c r="H119" s="199"/>
      <c r="I119" s="199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</row>
    <row r="120" spans="1:26" ht="12.75" customHeight="1">
      <c r="A120" s="199"/>
      <c r="B120" s="199"/>
      <c r="C120" s="199"/>
      <c r="D120" s="199"/>
      <c r="E120" s="199"/>
      <c r="F120" s="199"/>
      <c r="G120" s="199"/>
      <c r="H120" s="199"/>
      <c r="I120" s="199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</row>
    <row r="121" spans="1:26" ht="12.75" customHeight="1">
      <c r="A121" s="199"/>
      <c r="B121" s="199"/>
      <c r="C121" s="199"/>
      <c r="D121" s="199"/>
      <c r="E121" s="199"/>
      <c r="F121" s="199"/>
      <c r="G121" s="199"/>
      <c r="H121" s="199"/>
      <c r="I121" s="199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</row>
    <row r="122" spans="1:26" ht="12.75" customHeight="1">
      <c r="A122" s="199"/>
      <c r="B122" s="199"/>
      <c r="C122" s="199"/>
      <c r="D122" s="199"/>
      <c r="E122" s="199"/>
      <c r="F122" s="199"/>
      <c r="G122" s="199"/>
      <c r="H122" s="199"/>
      <c r="I122" s="199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</row>
    <row r="123" spans="1:26" ht="12.75" customHeight="1">
      <c r="A123" s="199"/>
      <c r="B123" s="199"/>
      <c r="C123" s="199"/>
      <c r="D123" s="199"/>
      <c r="E123" s="199"/>
      <c r="F123" s="199"/>
      <c r="G123" s="199"/>
      <c r="H123" s="199"/>
      <c r="I123" s="199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</row>
    <row r="124" spans="1:26" ht="12.75" customHeight="1">
      <c r="A124" s="199"/>
      <c r="B124" s="199"/>
      <c r="C124" s="199"/>
      <c r="D124" s="199"/>
      <c r="E124" s="199"/>
      <c r="F124" s="199"/>
      <c r="G124" s="199"/>
      <c r="H124" s="199"/>
      <c r="I124" s="199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</row>
    <row r="125" spans="1:26" ht="12.75" customHeight="1">
      <c r="A125" s="199"/>
      <c r="B125" s="199"/>
      <c r="C125" s="199"/>
      <c r="D125" s="199"/>
      <c r="E125" s="199"/>
      <c r="F125" s="199"/>
      <c r="G125" s="199"/>
      <c r="H125" s="199"/>
      <c r="I125" s="199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</row>
    <row r="126" spans="1:26" ht="12.75" customHeight="1">
      <c r="A126" s="199"/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</row>
    <row r="127" spans="1:26" ht="12.75" customHeight="1">
      <c r="A127" s="199"/>
      <c r="B127" s="199"/>
      <c r="C127" s="199"/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</row>
    <row r="128" spans="1:26" ht="12.75" customHeight="1">
      <c r="A128" s="199"/>
      <c r="B128" s="199"/>
      <c r="C128" s="199"/>
      <c r="D128" s="199"/>
      <c r="E128" s="199"/>
      <c r="F128" s="199"/>
      <c r="G128" s="199"/>
      <c r="H128" s="199"/>
      <c r="I128" s="199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</row>
    <row r="129" spans="1:26" ht="12.75" customHeight="1">
      <c r="A129" s="199"/>
      <c r="B129" s="199"/>
      <c r="C129" s="199"/>
      <c r="D129" s="199"/>
      <c r="E129" s="199"/>
      <c r="F129" s="199"/>
      <c r="G129" s="199"/>
      <c r="H129" s="199"/>
      <c r="I129" s="199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</row>
    <row r="130" spans="1:26" ht="12.75" customHeight="1">
      <c r="A130" s="199"/>
      <c r="B130" s="199"/>
      <c r="C130" s="199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</row>
    <row r="131" spans="1:26" ht="12.75" customHeight="1">
      <c r="A131" s="199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</row>
    <row r="132" spans="1:26" ht="12.75" customHeight="1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</row>
    <row r="133" spans="1:26" ht="12.75" customHeight="1">
      <c r="A133" s="199"/>
      <c r="B133" s="199"/>
      <c r="C133" s="199"/>
      <c r="D133" s="199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</row>
    <row r="134" spans="1:26" ht="12.75" customHeight="1">
      <c r="A134" s="199"/>
      <c r="B134" s="199"/>
      <c r="C134" s="199"/>
      <c r="D134" s="199"/>
      <c r="E134" s="199"/>
      <c r="F134" s="199"/>
      <c r="G134" s="199"/>
      <c r="H134" s="199"/>
      <c r="I134" s="199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</row>
    <row r="135" spans="1:26" ht="12.75" customHeight="1">
      <c r="A135" s="199"/>
      <c r="B135" s="199"/>
      <c r="C135" s="199"/>
      <c r="D135" s="199"/>
      <c r="E135" s="199"/>
      <c r="F135" s="199"/>
      <c r="G135" s="199"/>
      <c r="H135" s="199"/>
      <c r="I135" s="199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</row>
    <row r="136" spans="1:26" ht="12.75" customHeight="1">
      <c r="A136" s="199"/>
      <c r="B136" s="199"/>
      <c r="C136" s="199"/>
      <c r="D136" s="199"/>
      <c r="E136" s="199"/>
      <c r="F136" s="199"/>
      <c r="G136" s="199"/>
      <c r="H136" s="199"/>
      <c r="I136" s="199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</row>
    <row r="137" spans="1:26" ht="12.75" customHeight="1">
      <c r="A137" s="199"/>
      <c r="B137" s="199"/>
      <c r="C137" s="199"/>
      <c r="D137" s="199"/>
      <c r="E137" s="199"/>
      <c r="F137" s="199"/>
      <c r="G137" s="199"/>
      <c r="H137" s="199"/>
      <c r="I137" s="199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</row>
    <row r="138" spans="1:26" ht="12.75" customHeight="1">
      <c r="A138" s="199"/>
      <c r="B138" s="199"/>
      <c r="C138" s="199"/>
      <c r="D138" s="199"/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</row>
    <row r="139" spans="1:26" ht="12.75" customHeight="1">
      <c r="A139" s="199"/>
      <c r="B139" s="199"/>
      <c r="C139" s="199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</row>
    <row r="140" spans="1:26" ht="12.75" customHeight="1">
      <c r="A140" s="199"/>
      <c r="B140" s="199"/>
      <c r="C140" s="199"/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</row>
    <row r="141" spans="1:26" ht="12.75" customHeight="1">
      <c r="A141" s="199"/>
      <c r="B141" s="199"/>
      <c r="C141" s="199"/>
      <c r="D141" s="199"/>
      <c r="E141" s="199"/>
      <c r="F141" s="199"/>
      <c r="G141" s="199"/>
      <c r="H141" s="199"/>
      <c r="I141" s="199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</row>
    <row r="142" spans="1:26" ht="12.75" customHeight="1">
      <c r="A142" s="199"/>
      <c r="B142" s="199"/>
      <c r="C142" s="199"/>
      <c r="D142" s="199"/>
      <c r="E142" s="199"/>
      <c r="F142" s="199"/>
      <c r="G142" s="199"/>
      <c r="H142" s="199"/>
      <c r="I142" s="199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</row>
    <row r="143" spans="1:26" ht="12.75" customHeight="1">
      <c r="A143" s="199"/>
      <c r="B143" s="199"/>
      <c r="C143" s="199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</row>
    <row r="144" spans="1:26" ht="12.75" customHeight="1">
      <c r="A144" s="199"/>
      <c r="B144" s="199"/>
      <c r="C144" s="199"/>
      <c r="D144" s="199"/>
      <c r="E144" s="199"/>
      <c r="F144" s="199"/>
      <c r="G144" s="199"/>
      <c r="H144" s="199"/>
      <c r="I144" s="199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</row>
    <row r="145" spans="1:26" ht="12.75" customHeight="1">
      <c r="A145" s="199"/>
      <c r="B145" s="199"/>
      <c r="C145" s="199"/>
      <c r="D145" s="199"/>
      <c r="E145" s="199"/>
      <c r="F145" s="199"/>
      <c r="G145" s="199"/>
      <c r="H145" s="199"/>
      <c r="I145" s="199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</row>
    <row r="146" spans="1:26" ht="12.75" customHeight="1">
      <c r="A146" s="199"/>
      <c r="B146" s="199"/>
      <c r="C146" s="199"/>
      <c r="D146" s="199"/>
      <c r="E146" s="199"/>
      <c r="F146" s="199"/>
      <c r="G146" s="199"/>
      <c r="H146" s="199"/>
      <c r="I146" s="199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</row>
    <row r="147" spans="1:26" ht="12.75" customHeight="1">
      <c r="A147" s="199"/>
      <c r="B147" s="199"/>
      <c r="C147" s="199"/>
      <c r="D147" s="199"/>
      <c r="E147" s="199"/>
      <c r="F147" s="199"/>
      <c r="G147" s="199"/>
      <c r="H147" s="199"/>
      <c r="I147" s="199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</row>
    <row r="148" spans="1:26" ht="12.75" customHeight="1">
      <c r="A148" s="199"/>
      <c r="B148" s="199"/>
      <c r="C148" s="199"/>
      <c r="D148" s="199"/>
      <c r="E148" s="199"/>
      <c r="F148" s="199"/>
      <c r="G148" s="199"/>
      <c r="H148" s="199"/>
      <c r="I148" s="199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</row>
    <row r="149" spans="1:26" ht="12.75" customHeight="1">
      <c r="A149" s="199"/>
      <c r="B149" s="199"/>
      <c r="C149" s="199"/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</row>
    <row r="150" spans="1:26" ht="12.75" customHeight="1">
      <c r="A150" s="199"/>
      <c r="B150" s="199"/>
      <c r="C150" s="199"/>
      <c r="D150" s="199"/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</row>
    <row r="151" spans="1:26" ht="12.75" customHeight="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</row>
    <row r="152" spans="1:26" ht="12.75" customHeight="1">
      <c r="A152" s="199"/>
      <c r="B152" s="199"/>
      <c r="C152" s="199"/>
      <c r="D152" s="199"/>
      <c r="E152" s="199"/>
      <c r="F152" s="199"/>
      <c r="G152" s="199"/>
      <c r="H152" s="199"/>
      <c r="I152" s="199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</row>
    <row r="153" spans="1:26" ht="12.75" customHeight="1">
      <c r="A153" s="199"/>
      <c r="B153" s="199"/>
      <c r="C153" s="199"/>
      <c r="D153" s="199"/>
      <c r="E153" s="199"/>
      <c r="F153" s="199"/>
      <c r="G153" s="199"/>
      <c r="H153" s="199"/>
      <c r="I153" s="199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</row>
    <row r="154" spans="1:26" ht="12.75" customHeight="1">
      <c r="A154" s="199"/>
      <c r="B154" s="199"/>
      <c r="C154" s="199"/>
      <c r="D154" s="199"/>
      <c r="E154" s="199"/>
      <c r="F154" s="199"/>
      <c r="G154" s="199"/>
      <c r="H154" s="199"/>
      <c r="I154" s="199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</row>
    <row r="155" spans="1:26" ht="12.75" customHeight="1">
      <c r="A155" s="199"/>
      <c r="B155" s="199"/>
      <c r="C155" s="199"/>
      <c r="D155" s="199"/>
      <c r="E155" s="199"/>
      <c r="F155" s="199"/>
      <c r="G155" s="199"/>
      <c r="H155" s="199"/>
      <c r="I155" s="199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</row>
    <row r="156" spans="1:26" ht="12.75" customHeight="1">
      <c r="A156" s="199"/>
      <c r="B156" s="199"/>
      <c r="C156" s="199"/>
      <c r="D156" s="199"/>
      <c r="E156" s="199"/>
      <c r="F156" s="199"/>
      <c r="G156" s="199"/>
      <c r="H156" s="199"/>
      <c r="I156" s="199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</row>
    <row r="157" spans="1:26" ht="12.75" customHeight="1">
      <c r="A157" s="199"/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</row>
    <row r="158" spans="1:26" ht="12.75" customHeight="1">
      <c r="A158" s="199"/>
      <c r="B158" s="199"/>
      <c r="C158" s="199"/>
      <c r="D158" s="199"/>
      <c r="E158" s="199"/>
      <c r="F158" s="199"/>
      <c r="G158" s="199"/>
      <c r="H158" s="199"/>
      <c r="I158" s="199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</row>
    <row r="159" spans="1:26" ht="12.75" customHeight="1">
      <c r="A159" s="199"/>
      <c r="B159" s="199"/>
      <c r="C159" s="199"/>
      <c r="D159" s="199"/>
      <c r="E159" s="199"/>
      <c r="F159" s="199"/>
      <c r="G159" s="199"/>
      <c r="H159" s="199"/>
      <c r="I159" s="199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</row>
    <row r="160" spans="1:26" ht="12.75" customHeight="1">
      <c r="A160" s="199"/>
      <c r="B160" s="199"/>
      <c r="C160" s="199"/>
      <c r="D160" s="199"/>
      <c r="E160" s="199"/>
      <c r="F160" s="199"/>
      <c r="G160" s="199"/>
      <c r="H160" s="199"/>
      <c r="I160" s="199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</row>
    <row r="161" spans="1:26" ht="12.75" customHeight="1">
      <c r="A161" s="199"/>
      <c r="B161" s="199"/>
      <c r="C161" s="199"/>
      <c r="D161" s="199"/>
      <c r="E161" s="199"/>
      <c r="F161" s="199"/>
      <c r="G161" s="199"/>
      <c r="H161" s="199"/>
      <c r="I161" s="199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</row>
    <row r="162" spans="1:26" ht="12.75" customHeight="1">
      <c r="A162" s="199"/>
      <c r="B162" s="199"/>
      <c r="C162" s="199"/>
      <c r="D162" s="199"/>
      <c r="E162" s="199"/>
      <c r="F162" s="199"/>
      <c r="G162" s="199"/>
      <c r="H162" s="199"/>
      <c r="I162" s="199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</row>
    <row r="163" spans="1:26" ht="12.75" customHeight="1">
      <c r="A163" s="199"/>
      <c r="B163" s="199"/>
      <c r="C163" s="199"/>
      <c r="D163" s="199"/>
      <c r="E163" s="199"/>
      <c r="F163" s="199"/>
      <c r="G163" s="199"/>
      <c r="H163" s="199"/>
      <c r="I163" s="199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</row>
    <row r="164" spans="1:26" ht="12.75" customHeight="1">
      <c r="A164" s="199"/>
      <c r="B164" s="199"/>
      <c r="C164" s="199"/>
      <c r="D164" s="199"/>
      <c r="E164" s="199"/>
      <c r="F164" s="199"/>
      <c r="G164" s="199"/>
      <c r="H164" s="199"/>
      <c r="I164" s="199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</row>
    <row r="165" spans="1:26" ht="12.75" customHeight="1">
      <c r="A165" s="199"/>
      <c r="B165" s="199"/>
      <c r="C165" s="199"/>
      <c r="D165" s="199"/>
      <c r="E165" s="199"/>
      <c r="F165" s="199"/>
      <c r="G165" s="199"/>
      <c r="H165" s="199"/>
      <c r="I165" s="199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</row>
    <row r="166" spans="1:26" ht="12.75" customHeight="1">
      <c r="A166" s="199"/>
      <c r="B166" s="199"/>
      <c r="C166" s="199"/>
      <c r="D166" s="199"/>
      <c r="E166" s="199"/>
      <c r="F166" s="199"/>
      <c r="G166" s="199"/>
      <c r="H166" s="199"/>
      <c r="I166" s="199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</row>
    <row r="167" spans="1:26" ht="12.75" customHeight="1">
      <c r="A167" s="199"/>
      <c r="B167" s="199"/>
      <c r="C167" s="199"/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</row>
    <row r="168" spans="1:26" ht="12.75" customHeight="1">
      <c r="A168" s="199"/>
      <c r="B168" s="199"/>
      <c r="C168" s="199"/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</row>
    <row r="169" spans="1:26" ht="12.75" customHeight="1">
      <c r="A169" s="199"/>
      <c r="B169" s="199"/>
      <c r="C169" s="199"/>
      <c r="D169" s="199"/>
      <c r="E169" s="199"/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</row>
    <row r="170" spans="1:26" ht="12.75" customHeight="1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</row>
    <row r="171" spans="1:26" ht="12.75" customHeight="1">
      <c r="A171" s="199"/>
      <c r="B171" s="199"/>
      <c r="C171" s="199"/>
      <c r="D171" s="199"/>
      <c r="E171" s="199"/>
      <c r="F171" s="199"/>
      <c r="G171" s="199"/>
      <c r="H171" s="199"/>
      <c r="I171" s="199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</row>
    <row r="172" spans="1:26" ht="12.75" customHeight="1">
      <c r="A172" s="199"/>
      <c r="B172" s="199"/>
      <c r="C172" s="199"/>
      <c r="D172" s="199"/>
      <c r="E172" s="199"/>
      <c r="F172" s="199"/>
      <c r="G172" s="199"/>
      <c r="H172" s="199"/>
      <c r="I172" s="199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</row>
    <row r="173" spans="1:26" ht="12.75" customHeight="1">
      <c r="A173" s="199"/>
      <c r="B173" s="199"/>
      <c r="C173" s="199"/>
      <c r="D173" s="199"/>
      <c r="E173" s="199"/>
      <c r="F173" s="199"/>
      <c r="G173" s="199"/>
      <c r="H173" s="199"/>
      <c r="I173" s="199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</row>
    <row r="174" spans="1:26" ht="12.75" customHeight="1">
      <c r="A174" s="199"/>
      <c r="B174" s="199"/>
      <c r="C174" s="199"/>
      <c r="D174" s="199"/>
      <c r="E174" s="199"/>
      <c r="F174" s="199"/>
      <c r="G174" s="199"/>
      <c r="H174" s="199"/>
      <c r="I174" s="199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</row>
    <row r="175" spans="1:26" ht="12.75" customHeight="1">
      <c r="A175" s="199"/>
      <c r="B175" s="199"/>
      <c r="C175" s="199"/>
      <c r="D175" s="199"/>
      <c r="E175" s="199"/>
      <c r="F175" s="199"/>
      <c r="G175" s="199"/>
      <c r="H175" s="199"/>
      <c r="I175" s="199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</row>
    <row r="176" spans="1:26" ht="12.75" customHeight="1">
      <c r="A176" s="199"/>
      <c r="B176" s="199"/>
      <c r="C176" s="199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</row>
    <row r="177" spans="1:26" ht="12.75" customHeight="1">
      <c r="A177" s="199"/>
      <c r="B177" s="199"/>
      <c r="C177" s="199"/>
      <c r="D177" s="199"/>
      <c r="E177" s="199"/>
      <c r="F177" s="199"/>
      <c r="G177" s="199"/>
      <c r="H177" s="199"/>
      <c r="I177" s="199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</row>
    <row r="178" spans="1:26" ht="12.75" customHeight="1">
      <c r="A178" s="199"/>
      <c r="B178" s="199"/>
      <c r="C178" s="199"/>
      <c r="D178" s="199"/>
      <c r="E178" s="199"/>
      <c r="F178" s="199"/>
      <c r="G178" s="199"/>
      <c r="H178" s="199"/>
      <c r="I178" s="199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</row>
    <row r="179" spans="1:26" ht="12.75" customHeight="1">
      <c r="A179" s="199"/>
      <c r="B179" s="199"/>
      <c r="C179" s="199"/>
      <c r="D179" s="199"/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</row>
    <row r="180" spans="1:26" ht="12.75" customHeight="1">
      <c r="A180" s="199"/>
      <c r="B180" s="199"/>
      <c r="C180" s="199"/>
      <c r="D180" s="199"/>
      <c r="E180" s="199"/>
      <c r="F180" s="199"/>
      <c r="G180" s="199"/>
      <c r="H180" s="199"/>
      <c r="I180" s="199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</row>
    <row r="181" spans="1:26" ht="12.75" customHeight="1">
      <c r="A181" s="199"/>
      <c r="B181" s="199"/>
      <c r="C181" s="199"/>
      <c r="D181" s="199"/>
      <c r="E181" s="199"/>
      <c r="F181" s="199"/>
      <c r="G181" s="199"/>
      <c r="H181" s="199"/>
      <c r="I181" s="199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</row>
    <row r="182" spans="1:26" ht="12.75" customHeight="1">
      <c r="A182" s="199"/>
      <c r="B182" s="199"/>
      <c r="C182" s="199"/>
      <c r="D182" s="199"/>
      <c r="E182" s="199"/>
      <c r="F182" s="199"/>
      <c r="G182" s="199"/>
      <c r="H182" s="199"/>
      <c r="I182" s="199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</row>
    <row r="183" spans="1:26" ht="12.75" customHeight="1">
      <c r="A183" s="199"/>
      <c r="B183" s="199"/>
      <c r="C183" s="199"/>
      <c r="D183" s="199"/>
      <c r="E183" s="199"/>
      <c r="F183" s="199"/>
      <c r="G183" s="199"/>
      <c r="H183" s="199"/>
      <c r="I183" s="199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</row>
    <row r="184" spans="1:26" ht="12.75" customHeight="1">
      <c r="A184" s="199"/>
      <c r="B184" s="199"/>
      <c r="C184" s="199"/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</row>
    <row r="185" spans="1:26" ht="12.75" customHeight="1">
      <c r="A185" s="199"/>
      <c r="B185" s="199"/>
      <c r="C185" s="199"/>
      <c r="D185" s="199"/>
      <c r="E185" s="199"/>
      <c r="F185" s="199"/>
      <c r="G185" s="199"/>
      <c r="H185" s="199"/>
      <c r="I185" s="199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</row>
    <row r="186" spans="1:26" ht="12.75" customHeight="1">
      <c r="A186" s="199"/>
      <c r="B186" s="199"/>
      <c r="C186" s="199"/>
      <c r="D186" s="199"/>
      <c r="E186" s="199"/>
      <c r="F186" s="199"/>
      <c r="G186" s="199"/>
      <c r="H186" s="199"/>
      <c r="I186" s="199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</row>
    <row r="187" spans="1:26" ht="12.75" customHeight="1">
      <c r="A187" s="199"/>
      <c r="B187" s="199"/>
      <c r="C187" s="199"/>
      <c r="D187" s="199"/>
      <c r="E187" s="199"/>
      <c r="F187" s="199"/>
      <c r="G187" s="199"/>
      <c r="H187" s="199"/>
      <c r="I187" s="199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</row>
    <row r="188" spans="1:26" ht="12.75" customHeight="1">
      <c r="A188" s="199"/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</row>
    <row r="189" spans="1:26" ht="12.75" customHeight="1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</row>
    <row r="190" spans="1:26" ht="12.75" customHeight="1">
      <c r="A190" s="199"/>
      <c r="B190" s="199"/>
      <c r="C190" s="199"/>
      <c r="D190" s="199"/>
      <c r="E190" s="199"/>
      <c r="F190" s="199"/>
      <c r="G190" s="199"/>
      <c r="H190" s="199"/>
      <c r="I190" s="199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</row>
    <row r="191" spans="1:26" ht="12.75" customHeight="1">
      <c r="A191" s="199"/>
      <c r="B191" s="199"/>
      <c r="C191" s="199"/>
      <c r="D191" s="199"/>
      <c r="E191" s="199"/>
      <c r="F191" s="199"/>
      <c r="G191" s="199"/>
      <c r="H191" s="199"/>
      <c r="I191" s="199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</row>
    <row r="192" spans="1:26" ht="12.75" customHeight="1">
      <c r="A192" s="199"/>
      <c r="B192" s="199"/>
      <c r="C192" s="199"/>
      <c r="D192" s="199"/>
      <c r="E192" s="199"/>
      <c r="F192" s="199"/>
      <c r="G192" s="199"/>
      <c r="H192" s="199"/>
      <c r="I192" s="199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</row>
    <row r="193" spans="1:26" ht="12.75" customHeight="1">
      <c r="A193" s="199"/>
      <c r="B193" s="199"/>
      <c r="C193" s="199"/>
      <c r="D193" s="199"/>
      <c r="E193" s="199"/>
      <c r="F193" s="199"/>
      <c r="G193" s="199"/>
      <c r="H193" s="199"/>
      <c r="I193" s="199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</row>
    <row r="194" spans="1:26" ht="12.75" customHeight="1">
      <c r="A194" s="199"/>
      <c r="B194" s="199"/>
      <c r="C194" s="199"/>
      <c r="D194" s="199"/>
      <c r="E194" s="199"/>
      <c r="F194" s="199"/>
      <c r="G194" s="199"/>
      <c r="H194" s="199"/>
      <c r="I194" s="199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</row>
    <row r="195" spans="1:26" ht="12.75" customHeight="1">
      <c r="A195" s="199"/>
      <c r="B195" s="199"/>
      <c r="C195" s="199"/>
      <c r="D195" s="199"/>
      <c r="E195" s="199"/>
      <c r="F195" s="199"/>
      <c r="G195" s="199"/>
      <c r="H195" s="199"/>
      <c r="I195" s="199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</row>
    <row r="196" spans="1:26" ht="12.75" customHeight="1">
      <c r="A196" s="199"/>
      <c r="B196" s="199"/>
      <c r="C196" s="199"/>
      <c r="D196" s="199"/>
      <c r="E196" s="199"/>
      <c r="F196" s="199"/>
      <c r="G196" s="199"/>
      <c r="H196" s="199"/>
      <c r="I196" s="199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</row>
    <row r="197" spans="1:26" ht="12.75" customHeight="1">
      <c r="A197" s="199"/>
      <c r="B197" s="199"/>
      <c r="C197" s="199"/>
      <c r="D197" s="199"/>
      <c r="E197" s="199"/>
      <c r="F197" s="199"/>
      <c r="G197" s="199"/>
      <c r="H197" s="199"/>
      <c r="I197" s="199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</row>
    <row r="198" spans="1:26" ht="12.75" customHeight="1">
      <c r="A198" s="199"/>
      <c r="B198" s="199"/>
      <c r="C198" s="199"/>
      <c r="D198" s="199"/>
      <c r="E198" s="199"/>
      <c r="F198" s="199"/>
      <c r="G198" s="199"/>
      <c r="H198" s="199"/>
      <c r="I198" s="199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</row>
    <row r="199" spans="1:26" ht="12.75" customHeight="1">
      <c r="A199" s="199"/>
      <c r="B199" s="199"/>
      <c r="C199" s="199"/>
      <c r="D199" s="199"/>
      <c r="E199" s="199"/>
      <c r="F199" s="199"/>
      <c r="G199" s="199"/>
      <c r="H199" s="199"/>
      <c r="I199" s="199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</row>
    <row r="200" spans="1:26" ht="12.75" customHeight="1">
      <c r="A200" s="199"/>
      <c r="B200" s="199"/>
      <c r="C200" s="199"/>
      <c r="D200" s="199"/>
      <c r="E200" s="199"/>
      <c r="F200" s="199"/>
      <c r="G200" s="199"/>
      <c r="H200" s="199"/>
      <c r="I200" s="199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</row>
    <row r="201" spans="1:26" ht="12.75" customHeight="1">
      <c r="A201" s="199"/>
      <c r="B201" s="199"/>
      <c r="C201" s="199"/>
      <c r="D201" s="199"/>
      <c r="E201" s="199"/>
      <c r="F201" s="199"/>
      <c r="G201" s="199"/>
      <c r="H201" s="199"/>
      <c r="I201" s="199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</row>
    <row r="202" spans="1:26" ht="12.75" customHeight="1">
      <c r="A202" s="199"/>
      <c r="B202" s="199"/>
      <c r="C202" s="199"/>
      <c r="D202" s="199"/>
      <c r="E202" s="199"/>
      <c r="F202" s="199"/>
      <c r="G202" s="199"/>
      <c r="H202" s="199"/>
      <c r="I202" s="199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</row>
    <row r="203" spans="1:26" ht="12.75" customHeight="1">
      <c r="A203" s="199"/>
      <c r="B203" s="199"/>
      <c r="C203" s="199"/>
      <c r="D203" s="199"/>
      <c r="E203" s="199"/>
      <c r="F203" s="199"/>
      <c r="G203" s="199"/>
      <c r="H203" s="199"/>
      <c r="I203" s="199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</row>
    <row r="204" spans="1:26" ht="12.75" customHeight="1">
      <c r="A204" s="199"/>
      <c r="B204" s="199"/>
      <c r="C204" s="199"/>
      <c r="D204" s="199"/>
      <c r="E204" s="199"/>
      <c r="F204" s="199"/>
      <c r="G204" s="199"/>
      <c r="H204" s="199"/>
      <c r="I204" s="199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</row>
    <row r="205" spans="1:26" ht="12.75" customHeight="1">
      <c r="A205" s="199"/>
      <c r="B205" s="199"/>
      <c r="C205" s="199"/>
      <c r="D205" s="199"/>
      <c r="E205" s="199"/>
      <c r="F205" s="199"/>
      <c r="G205" s="199"/>
      <c r="H205" s="199"/>
      <c r="I205" s="199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</row>
    <row r="206" spans="1:26" ht="12.75" customHeight="1">
      <c r="A206" s="199"/>
      <c r="B206" s="199"/>
      <c r="C206" s="199"/>
      <c r="D206" s="199"/>
      <c r="E206" s="199"/>
      <c r="F206" s="199"/>
      <c r="G206" s="199"/>
      <c r="H206" s="199"/>
      <c r="I206" s="199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</row>
    <row r="207" spans="1:26" ht="12.75" customHeight="1">
      <c r="A207" s="199"/>
      <c r="B207" s="199"/>
      <c r="C207" s="199"/>
      <c r="D207" s="199"/>
      <c r="E207" s="199"/>
      <c r="F207" s="199"/>
      <c r="G207" s="199"/>
      <c r="H207" s="199"/>
      <c r="I207" s="199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</row>
    <row r="208" spans="1:26" ht="12.75" customHeight="1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</row>
    <row r="209" spans="1:26" ht="12.75" customHeight="1">
      <c r="A209" s="199"/>
      <c r="B209" s="199"/>
      <c r="C209" s="199"/>
      <c r="D209" s="199"/>
      <c r="E209" s="199"/>
      <c r="F209" s="199"/>
      <c r="G209" s="199"/>
      <c r="H209" s="199"/>
      <c r="I209" s="199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</row>
    <row r="210" spans="1:26" ht="12.75" customHeight="1">
      <c r="A210" s="199"/>
      <c r="B210" s="199"/>
      <c r="C210" s="199"/>
      <c r="D210" s="199"/>
      <c r="E210" s="199"/>
      <c r="F210" s="199"/>
      <c r="G210" s="199"/>
      <c r="H210" s="199"/>
      <c r="I210" s="199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</row>
    <row r="211" spans="1:26" ht="12.75" customHeight="1">
      <c r="A211" s="199"/>
      <c r="B211" s="199"/>
      <c r="C211" s="199"/>
      <c r="D211" s="199"/>
      <c r="E211" s="199"/>
      <c r="F211" s="199"/>
      <c r="G211" s="199"/>
      <c r="H211" s="199"/>
      <c r="I211" s="199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</row>
    <row r="212" spans="1:26" ht="12.75" customHeight="1">
      <c r="A212" s="199"/>
      <c r="B212" s="199"/>
      <c r="C212" s="199"/>
      <c r="D212" s="199"/>
      <c r="E212" s="199"/>
      <c r="F212" s="199"/>
      <c r="G212" s="199"/>
      <c r="H212" s="199"/>
      <c r="I212" s="199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</row>
    <row r="213" spans="1:26" ht="12.75" customHeight="1">
      <c r="A213" s="199"/>
      <c r="B213" s="199"/>
      <c r="C213" s="199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</row>
    <row r="214" spans="1:26" ht="12.75" customHeight="1">
      <c r="A214" s="199"/>
      <c r="B214" s="199"/>
      <c r="C214" s="199"/>
      <c r="D214" s="199"/>
      <c r="E214" s="199"/>
      <c r="F214" s="199"/>
      <c r="G214" s="199"/>
      <c r="H214" s="199"/>
      <c r="I214" s="199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</row>
    <row r="215" spans="1:26" ht="12.75" customHeight="1">
      <c r="A215" s="199"/>
      <c r="B215" s="199"/>
      <c r="C215" s="199"/>
      <c r="D215" s="199"/>
      <c r="E215" s="199"/>
      <c r="F215" s="199"/>
      <c r="G215" s="199"/>
      <c r="H215" s="199"/>
      <c r="I215" s="199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</row>
    <row r="216" spans="1:26" ht="12.75" customHeight="1">
      <c r="A216" s="199"/>
      <c r="B216" s="199"/>
      <c r="C216" s="199"/>
      <c r="D216" s="199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</row>
    <row r="217" spans="1:26" ht="12.75" customHeight="1">
      <c r="A217" s="199"/>
      <c r="B217" s="199"/>
      <c r="C217" s="199"/>
      <c r="D217" s="199"/>
      <c r="E217" s="199"/>
      <c r="F217" s="199"/>
      <c r="G217" s="199"/>
      <c r="H217" s="199"/>
      <c r="I217" s="199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</row>
    <row r="218" spans="1:26" ht="12.75" customHeight="1">
      <c r="A218" s="199"/>
      <c r="B218" s="199"/>
      <c r="C218" s="199"/>
      <c r="D218" s="199"/>
      <c r="E218" s="199"/>
      <c r="F218" s="199"/>
      <c r="G218" s="199"/>
      <c r="H218" s="199"/>
      <c r="I218" s="199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</row>
    <row r="219" spans="1:26" ht="12.75" customHeight="1">
      <c r="A219" s="199"/>
      <c r="B219" s="199"/>
      <c r="C219" s="199"/>
      <c r="D219" s="199"/>
      <c r="E219" s="199"/>
      <c r="F219" s="199"/>
      <c r="G219" s="199"/>
      <c r="H219" s="199"/>
      <c r="I219" s="199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</row>
    <row r="220" spans="1:26" ht="12.75" customHeight="1">
      <c r="A220" s="199"/>
      <c r="B220" s="199"/>
      <c r="C220" s="199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</row>
    <row r="221" spans="1:26" ht="12.75" customHeight="1">
      <c r="A221" s="199"/>
      <c r="B221" s="199"/>
      <c r="C221" s="199"/>
      <c r="D221" s="199"/>
      <c r="E221" s="199"/>
      <c r="F221" s="199"/>
      <c r="G221" s="199"/>
      <c r="H221" s="199"/>
      <c r="I221" s="199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</row>
    <row r="222" spans="1:26" ht="12.75" customHeight="1">
      <c r="A222" s="199"/>
      <c r="B222" s="199"/>
      <c r="C222" s="199"/>
      <c r="D222" s="199"/>
      <c r="E222" s="199"/>
      <c r="F222" s="199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</row>
    <row r="223" spans="1:26" ht="12.75" customHeight="1">
      <c r="A223" s="199"/>
      <c r="B223" s="199"/>
      <c r="C223" s="199"/>
      <c r="D223" s="199"/>
      <c r="E223" s="199"/>
      <c r="F223" s="199"/>
      <c r="G223" s="199"/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</row>
    <row r="224" spans="1:26" ht="12.75" customHeight="1">
      <c r="A224" s="199"/>
      <c r="B224" s="199"/>
      <c r="C224" s="199"/>
      <c r="D224" s="199"/>
      <c r="E224" s="199"/>
      <c r="F224" s="199"/>
      <c r="G224" s="199"/>
      <c r="H224" s="199"/>
      <c r="I224" s="199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</row>
    <row r="225" spans="1:26" ht="12.75" customHeight="1">
      <c r="A225" s="199"/>
      <c r="B225" s="199"/>
      <c r="C225" s="199"/>
      <c r="D225" s="199"/>
      <c r="E225" s="199"/>
      <c r="F225" s="199"/>
      <c r="G225" s="199"/>
      <c r="H225" s="199"/>
      <c r="I225" s="199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</row>
    <row r="226" spans="1:26" ht="12.75" customHeight="1">
      <c r="A226" s="199"/>
      <c r="B226" s="199"/>
      <c r="C226" s="199"/>
      <c r="D226" s="199"/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</row>
    <row r="227" spans="1:26" ht="12.75" customHeight="1">
      <c r="A227" s="199"/>
      <c r="B227" s="199"/>
      <c r="C227" s="199"/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</row>
    <row r="228" spans="1:26" ht="12.75" customHeight="1">
      <c r="A228" s="199"/>
      <c r="B228" s="199"/>
      <c r="C228" s="199"/>
      <c r="D228" s="199"/>
      <c r="E228" s="199"/>
      <c r="F228" s="199"/>
      <c r="G228" s="199"/>
      <c r="H228" s="199"/>
      <c r="I228" s="199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</row>
    <row r="229" spans="1:26" ht="12.75" customHeight="1">
      <c r="A229" s="199"/>
      <c r="B229" s="199"/>
      <c r="C229" s="199"/>
      <c r="D229" s="199"/>
      <c r="E229" s="199"/>
      <c r="F229" s="199"/>
      <c r="G229" s="199"/>
      <c r="H229" s="199"/>
      <c r="I229" s="199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</row>
    <row r="230" spans="1:26" ht="12.75" customHeight="1">
      <c r="A230" s="199"/>
      <c r="B230" s="199"/>
      <c r="C230" s="199"/>
      <c r="D230" s="199"/>
      <c r="E230" s="199"/>
      <c r="F230" s="199"/>
      <c r="G230" s="199"/>
      <c r="H230" s="199"/>
      <c r="I230" s="199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</row>
    <row r="231" spans="1:26" ht="12.75" customHeight="1">
      <c r="A231" s="199"/>
      <c r="B231" s="199"/>
      <c r="C231" s="199"/>
      <c r="D231" s="199"/>
      <c r="E231" s="199"/>
      <c r="F231" s="199"/>
      <c r="G231" s="199"/>
      <c r="H231" s="199"/>
      <c r="I231" s="199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</row>
    <row r="232" spans="1:26" ht="12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</row>
    <row r="233" spans="1:26" ht="12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</row>
    <row r="234" spans="1:26" ht="12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</row>
    <row r="235" spans="1:26" ht="12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</row>
    <row r="236" spans="1:26" ht="12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</row>
    <row r="237" spans="1:26" ht="12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2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2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2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2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2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2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2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2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2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2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2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2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2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2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2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2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2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2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2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2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2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2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2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2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2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2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2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2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2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2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2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2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2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2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2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2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2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2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2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2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2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2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2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2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2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2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2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2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2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2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2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2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2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2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2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2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2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2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2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2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2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2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2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2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2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2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2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2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2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2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2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2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2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2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2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2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2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2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2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2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2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2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2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2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2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2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2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2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2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2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2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2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2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2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2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2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2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2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2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2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2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2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2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2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2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2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2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2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2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2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2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2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2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2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2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2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2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2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2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2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2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2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2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2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2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2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2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2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2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2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2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2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2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2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2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2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2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2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2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2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2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2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2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2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2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2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2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2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2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2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2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2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2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2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2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2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2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2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2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2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2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2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2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2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2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2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2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2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2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2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2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2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2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2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2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2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2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2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2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2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2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2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2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2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2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2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2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2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2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2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2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2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2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2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2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2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2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2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2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2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2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2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2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2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2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2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2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2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2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2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2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2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2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2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2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2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2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2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2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2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2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2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2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2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2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2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2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2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2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2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2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2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2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2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2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2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2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2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2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2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2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2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2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2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2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2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2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2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2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2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2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2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2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2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2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2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2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2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2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2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2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2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2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2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2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2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2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2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2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2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2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2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2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2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2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2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2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2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2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2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2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2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2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2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2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2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2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2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2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2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2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2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2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2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2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2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2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2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2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2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2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2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2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2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2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2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2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2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2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2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2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2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2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2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2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2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2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2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2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2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2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2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2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2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2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2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2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2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2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2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2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2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2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2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2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2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2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2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2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2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2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2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2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2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2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2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2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2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2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2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2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2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2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2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2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2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2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2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2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2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2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2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2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2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2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2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2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2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2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2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2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2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2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2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2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2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2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2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2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2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2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2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2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2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2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2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2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2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2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2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2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2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2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2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2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2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2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2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2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2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2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2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2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2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2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2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2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2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2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2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2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2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2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2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2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2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2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2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2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2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2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2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2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2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2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2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2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2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2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2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2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2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2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2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2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2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2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2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2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2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2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2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2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2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2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2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2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2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2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2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2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2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2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2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2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2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2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2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2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2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2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2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2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2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2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2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2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2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2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2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2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2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2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2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2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2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2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2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2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2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2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2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2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2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2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2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2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2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2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2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2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2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2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2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2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2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2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2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2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2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2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2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2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2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2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2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2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2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2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2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2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2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2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2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2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2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2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2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2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2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2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2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2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2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2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2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2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2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2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2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2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2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2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2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2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2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2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2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2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2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2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2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2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2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2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2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2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2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2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2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2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2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2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2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2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2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2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2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2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2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2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2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2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2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2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2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2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2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2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2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2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2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2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2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2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2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2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2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2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2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2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2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2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2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2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2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2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2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2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2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2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2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2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2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2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2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2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2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2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2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2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2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2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2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2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2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2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2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2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2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2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2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2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2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2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2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2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2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2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2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2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2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2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2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2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2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2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2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2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2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2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2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2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2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2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2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2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2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2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2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2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2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2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2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2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2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2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2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2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2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2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2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2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2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2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2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2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2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2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2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2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2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2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2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2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2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2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2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2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2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2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2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2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2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2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2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2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2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2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2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2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2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2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2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2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2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2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2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2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2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2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2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2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2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2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2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2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2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2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2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2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2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2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2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2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2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2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2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2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2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2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2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2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2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2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2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2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2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2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2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2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2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2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2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2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2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2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2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2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2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2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2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2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2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2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2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2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2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2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2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2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2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2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2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2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2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2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2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2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2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2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2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2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2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2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2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2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2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2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2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2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2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2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autoFilter ref="K2:N33" xr:uid="{00000000-0009-0000-0000-000007000000}"/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16.7109375" customWidth="1"/>
    <col min="14" max="14" width="25.42578125" customWidth="1"/>
    <col min="15" max="26" width="8.5703125" customWidth="1"/>
  </cols>
  <sheetData>
    <row r="1" spans="1:26" ht="12.75" customHeight="1">
      <c r="A1" s="199"/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</row>
    <row r="2" spans="1:26" ht="12.75" customHeight="1">
      <c r="A2" s="199"/>
      <c r="B2" s="200" t="s">
        <v>1890</v>
      </c>
      <c r="C2" s="200" t="s">
        <v>1891</v>
      </c>
      <c r="D2" s="200" t="s">
        <v>1892</v>
      </c>
      <c r="E2" s="200" t="s">
        <v>1893</v>
      </c>
      <c r="F2" s="200" t="s">
        <v>1894</v>
      </c>
      <c r="G2" s="200" t="s">
        <v>1895</v>
      </c>
      <c r="H2" s="200" t="s">
        <v>1896</v>
      </c>
      <c r="I2" s="200" t="s">
        <v>1897</v>
      </c>
      <c r="J2" s="199"/>
      <c r="K2" s="200" t="s">
        <v>1898</v>
      </c>
      <c r="L2" s="200" t="s">
        <v>1876</v>
      </c>
      <c r="M2" s="200" t="s">
        <v>1884</v>
      </c>
      <c r="N2" s="200" t="s">
        <v>1899</v>
      </c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</row>
    <row r="3" spans="1:26" ht="12.75" customHeight="1">
      <c r="A3" s="199"/>
      <c r="B3" s="200" t="s">
        <v>1975</v>
      </c>
      <c r="C3" s="200">
        <v>5</v>
      </c>
      <c r="D3" s="200" t="s">
        <v>2032</v>
      </c>
      <c r="E3" s="200"/>
      <c r="F3" s="200"/>
      <c r="G3" s="200"/>
      <c r="H3" s="200"/>
      <c r="I3" s="200"/>
      <c r="J3" s="199"/>
      <c r="K3" s="200" t="s">
        <v>2033</v>
      </c>
      <c r="L3" s="200"/>
      <c r="M3" s="200" t="s">
        <v>2034</v>
      </c>
      <c r="N3" s="200" t="s">
        <v>850</v>
      </c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</row>
    <row r="4" spans="1:26" ht="12.75" customHeight="1">
      <c r="A4" s="199"/>
      <c r="B4" s="200" t="s">
        <v>2035</v>
      </c>
      <c r="C4" s="200">
        <v>15</v>
      </c>
      <c r="D4" s="200" t="s">
        <v>327</v>
      </c>
      <c r="E4" s="200" t="s">
        <v>327</v>
      </c>
      <c r="F4" s="200" t="s">
        <v>2036</v>
      </c>
      <c r="G4" s="200"/>
      <c r="H4" s="200"/>
      <c r="I4" s="200"/>
      <c r="J4" s="199"/>
      <c r="K4" s="200" t="s">
        <v>2037</v>
      </c>
      <c r="L4" s="200"/>
      <c r="M4" s="200"/>
      <c r="N4" s="200" t="s">
        <v>2038</v>
      </c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 spans="1:26" ht="12.75" customHeight="1">
      <c r="A5" s="199"/>
      <c r="B5" s="200" t="s">
        <v>1975</v>
      </c>
      <c r="C5" s="200">
        <v>15</v>
      </c>
      <c r="D5" s="200" t="s">
        <v>2039</v>
      </c>
      <c r="E5" s="200" t="s">
        <v>2032</v>
      </c>
      <c r="F5" s="200"/>
      <c r="G5" s="200"/>
      <c r="H5" s="200"/>
      <c r="I5" s="200"/>
      <c r="J5" s="199"/>
      <c r="K5" s="200" t="s">
        <v>2040</v>
      </c>
      <c r="L5" s="200"/>
      <c r="M5" s="200"/>
      <c r="N5" s="200" t="s">
        <v>838</v>
      </c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6" spans="1:26" ht="12.75" customHeight="1">
      <c r="A6" s="199"/>
      <c r="B6" s="200" t="s">
        <v>2041</v>
      </c>
      <c r="C6" s="200">
        <v>19</v>
      </c>
      <c r="D6" s="200" t="s">
        <v>311</v>
      </c>
      <c r="E6" s="200" t="s">
        <v>769</v>
      </c>
      <c r="F6" s="200" t="s">
        <v>752</v>
      </c>
      <c r="G6" s="200"/>
      <c r="H6" s="200"/>
      <c r="I6" s="200"/>
      <c r="J6" s="199"/>
      <c r="K6" s="200" t="s">
        <v>2042</v>
      </c>
      <c r="L6" s="200"/>
      <c r="M6" s="200" t="s">
        <v>2043</v>
      </c>
      <c r="N6" s="200" t="s">
        <v>2044</v>
      </c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</row>
    <row r="7" spans="1:26" ht="12.75" customHeight="1">
      <c r="A7" s="199"/>
      <c r="B7" s="200" t="s">
        <v>1975</v>
      </c>
      <c r="C7" s="200">
        <v>20</v>
      </c>
      <c r="D7" s="200" t="s">
        <v>2045</v>
      </c>
      <c r="E7" s="200" t="s">
        <v>2045</v>
      </c>
      <c r="F7" s="200" t="s">
        <v>2046</v>
      </c>
      <c r="G7" s="200"/>
      <c r="H7" s="200"/>
      <c r="I7" s="200"/>
      <c r="J7" s="199"/>
      <c r="K7" s="200"/>
      <c r="L7" s="200"/>
      <c r="M7" s="200"/>
      <c r="N7" s="200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</row>
    <row r="8" spans="1:26" ht="12.75" customHeight="1">
      <c r="A8" s="199"/>
      <c r="B8" s="200" t="s">
        <v>2047</v>
      </c>
      <c r="C8" s="200">
        <v>24</v>
      </c>
      <c r="D8" s="200" t="s">
        <v>407</v>
      </c>
      <c r="E8" s="200" t="s">
        <v>774</v>
      </c>
      <c r="F8" s="200" t="s">
        <v>360</v>
      </c>
      <c r="G8" s="200" t="s">
        <v>776</v>
      </c>
      <c r="H8" s="200"/>
      <c r="I8" s="200"/>
      <c r="J8" s="199"/>
      <c r="K8" s="200"/>
      <c r="L8" s="200"/>
      <c r="M8" s="200"/>
      <c r="N8" s="200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</row>
    <row r="9" spans="1:26" ht="12.75" customHeight="1">
      <c r="A9" s="199"/>
      <c r="B9" s="200" t="s">
        <v>2048</v>
      </c>
      <c r="C9" s="200">
        <v>25</v>
      </c>
      <c r="D9" s="200" t="s">
        <v>706</v>
      </c>
      <c r="E9" s="200" t="s">
        <v>233</v>
      </c>
      <c r="F9" s="200" t="s">
        <v>795</v>
      </c>
      <c r="G9" s="200"/>
      <c r="H9" s="200"/>
      <c r="I9" s="200"/>
      <c r="J9" s="199"/>
      <c r="K9" s="200"/>
      <c r="L9" s="200"/>
      <c r="M9" s="200"/>
      <c r="N9" s="200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</row>
    <row r="10" spans="1:26" ht="12.75" customHeight="1">
      <c r="A10" s="199"/>
      <c r="B10" s="200" t="s">
        <v>2049</v>
      </c>
      <c r="C10" s="200">
        <v>29</v>
      </c>
      <c r="D10" s="200" t="s">
        <v>793</v>
      </c>
      <c r="E10" s="200" t="s">
        <v>646</v>
      </c>
      <c r="F10" s="200" t="s">
        <v>795</v>
      </c>
      <c r="G10" s="200"/>
      <c r="H10" s="200"/>
      <c r="I10" s="200"/>
      <c r="J10" s="199"/>
      <c r="K10" s="200"/>
      <c r="L10" s="200"/>
      <c r="M10" s="200"/>
      <c r="N10" s="200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</row>
    <row r="11" spans="1:26" ht="12.75" customHeight="1">
      <c r="A11" s="199"/>
      <c r="B11" s="200" t="s">
        <v>2050</v>
      </c>
      <c r="C11" s="200">
        <v>31</v>
      </c>
      <c r="D11" s="200" t="s">
        <v>802</v>
      </c>
      <c r="E11" s="200" t="s">
        <v>741</v>
      </c>
      <c r="F11" s="200" t="s">
        <v>709</v>
      </c>
      <c r="G11" s="200" t="s">
        <v>742</v>
      </c>
      <c r="H11" s="200"/>
      <c r="I11" s="200"/>
      <c r="J11" s="199"/>
      <c r="K11" s="200"/>
      <c r="L11" s="200"/>
      <c r="M11" s="200"/>
      <c r="N11" s="200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</row>
    <row r="12" spans="1:26" ht="12.75" customHeight="1">
      <c r="A12" s="199"/>
      <c r="B12" s="200" t="s">
        <v>1975</v>
      </c>
      <c r="C12" s="200">
        <v>31</v>
      </c>
      <c r="D12" s="200" t="s">
        <v>2051</v>
      </c>
      <c r="E12" s="200" t="s">
        <v>2051</v>
      </c>
      <c r="F12" s="200" t="s">
        <v>2046</v>
      </c>
      <c r="G12" s="200"/>
      <c r="H12" s="200"/>
      <c r="I12" s="200"/>
      <c r="J12" s="199"/>
      <c r="K12" s="200"/>
      <c r="L12" s="200"/>
      <c r="M12" s="200"/>
      <c r="N12" s="200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</row>
    <row r="13" spans="1:26" ht="12.75" customHeight="1">
      <c r="A13" s="199"/>
      <c r="B13" s="200" t="s">
        <v>2052</v>
      </c>
      <c r="C13" s="200">
        <v>33</v>
      </c>
      <c r="D13" s="200" t="s">
        <v>809</v>
      </c>
      <c r="E13" s="200" t="s">
        <v>846</v>
      </c>
      <c r="F13" s="200" t="s">
        <v>726</v>
      </c>
      <c r="G13" s="200" t="s">
        <v>659</v>
      </c>
      <c r="H13" s="200" t="s">
        <v>810</v>
      </c>
      <c r="I13" s="200"/>
      <c r="J13" s="199"/>
      <c r="K13" s="200"/>
      <c r="L13" s="200"/>
      <c r="M13" s="200"/>
      <c r="N13" s="200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</row>
    <row r="14" spans="1:26" ht="12.75" customHeight="1">
      <c r="A14" s="199"/>
      <c r="B14" s="200" t="s">
        <v>1975</v>
      </c>
      <c r="C14" s="200">
        <v>34</v>
      </c>
      <c r="D14" s="200" t="s">
        <v>846</v>
      </c>
      <c r="E14" s="200" t="s">
        <v>2053</v>
      </c>
      <c r="F14" s="200" t="s">
        <v>2053</v>
      </c>
      <c r="G14" s="200" t="s">
        <v>2046</v>
      </c>
      <c r="H14" s="200"/>
      <c r="I14" s="200"/>
      <c r="J14" s="199"/>
      <c r="K14" s="200"/>
      <c r="L14" s="200"/>
      <c r="M14" s="200"/>
      <c r="N14" s="200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</row>
    <row r="15" spans="1:26" ht="12.75" customHeight="1">
      <c r="A15" s="199"/>
      <c r="B15" s="200" t="s">
        <v>2048</v>
      </c>
      <c r="C15" s="200">
        <v>39</v>
      </c>
      <c r="D15" s="200" t="s">
        <v>706</v>
      </c>
      <c r="E15" s="200" t="s">
        <v>559</v>
      </c>
      <c r="F15" s="200" t="s">
        <v>795</v>
      </c>
      <c r="G15" s="200"/>
      <c r="H15" s="200"/>
      <c r="I15" s="200"/>
      <c r="J15" s="199"/>
      <c r="K15" s="200"/>
      <c r="L15" s="200"/>
      <c r="M15" s="200"/>
      <c r="N15" s="200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</row>
    <row r="16" spans="1:26" ht="12.75" customHeight="1">
      <c r="A16" s="199"/>
      <c r="B16" s="200" t="s">
        <v>2054</v>
      </c>
      <c r="C16" s="200">
        <v>42</v>
      </c>
      <c r="D16" s="200" t="s">
        <v>823</v>
      </c>
      <c r="E16" s="200" t="s">
        <v>573</v>
      </c>
      <c r="F16" s="200" t="s">
        <v>816</v>
      </c>
      <c r="G16" s="200" t="s">
        <v>817</v>
      </c>
      <c r="H16" s="200"/>
      <c r="I16" s="200"/>
      <c r="J16" s="199"/>
      <c r="K16" s="200"/>
      <c r="L16" s="200"/>
      <c r="M16" s="200"/>
      <c r="N16" s="200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</row>
    <row r="17" spans="1:26" ht="12.75" customHeight="1">
      <c r="A17" s="199"/>
      <c r="B17" s="200" t="s">
        <v>2055</v>
      </c>
      <c r="C17" s="200">
        <v>43</v>
      </c>
      <c r="D17" s="200" t="s">
        <v>706</v>
      </c>
      <c r="E17" s="200" t="s">
        <v>559</v>
      </c>
      <c r="F17" s="200" t="s">
        <v>787</v>
      </c>
      <c r="G17" s="200"/>
      <c r="H17" s="200"/>
      <c r="I17" s="200"/>
      <c r="J17" s="199"/>
      <c r="K17" s="200"/>
      <c r="L17" s="200"/>
      <c r="M17" s="200"/>
      <c r="N17" s="200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</row>
    <row r="18" spans="1:26" ht="12.75" customHeight="1">
      <c r="A18" s="199"/>
      <c r="B18" s="200" t="s">
        <v>2056</v>
      </c>
      <c r="C18" s="200">
        <v>44</v>
      </c>
      <c r="D18" s="200" t="s">
        <v>706</v>
      </c>
      <c r="E18" s="200" t="s">
        <v>559</v>
      </c>
      <c r="F18" s="200" t="s">
        <v>795</v>
      </c>
      <c r="G18" s="200" t="s">
        <v>795</v>
      </c>
      <c r="H18" s="200" t="s">
        <v>706</v>
      </c>
      <c r="I18" s="200" t="s">
        <v>236</v>
      </c>
      <c r="J18" s="199"/>
      <c r="K18" s="200"/>
      <c r="L18" s="200"/>
      <c r="M18" s="200"/>
      <c r="N18" s="200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</row>
    <row r="19" spans="1:26" ht="12.75" customHeight="1">
      <c r="A19" s="199"/>
      <c r="B19" s="200" t="s">
        <v>2057</v>
      </c>
      <c r="C19" s="200">
        <v>46</v>
      </c>
      <c r="D19" s="200" t="s">
        <v>865</v>
      </c>
      <c r="E19" s="200" t="s">
        <v>819</v>
      </c>
      <c r="F19" s="200" t="s">
        <v>857</v>
      </c>
      <c r="G19" s="200" t="s">
        <v>821</v>
      </c>
      <c r="H19" s="200" t="s">
        <v>663</v>
      </c>
      <c r="I19" s="200"/>
      <c r="J19" s="199"/>
      <c r="K19" s="200"/>
      <c r="L19" s="200"/>
      <c r="M19" s="200"/>
      <c r="N19" s="200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</row>
    <row r="20" spans="1:26" ht="12.75" customHeight="1">
      <c r="A20" s="199"/>
      <c r="B20" s="200" t="s">
        <v>2058</v>
      </c>
      <c r="C20" s="200">
        <v>45</v>
      </c>
      <c r="D20" s="200" t="s">
        <v>810</v>
      </c>
      <c r="E20" s="200" t="s">
        <v>758</v>
      </c>
      <c r="F20" s="200" t="s">
        <v>782</v>
      </c>
      <c r="G20" s="200" t="s">
        <v>360</v>
      </c>
      <c r="H20" s="200" t="s">
        <v>730</v>
      </c>
      <c r="I20" s="200"/>
      <c r="J20" s="199"/>
      <c r="K20" s="200"/>
      <c r="L20" s="200"/>
      <c r="M20" s="200"/>
      <c r="N20" s="200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</row>
    <row r="21" spans="1:26" ht="12.75" customHeight="1">
      <c r="A21" s="199"/>
      <c r="B21" s="200" t="s">
        <v>2059</v>
      </c>
      <c r="C21" s="200">
        <v>49</v>
      </c>
      <c r="D21" s="200" t="s">
        <v>706</v>
      </c>
      <c r="E21" s="200" t="s">
        <v>808</v>
      </c>
      <c r="F21" s="200" t="s">
        <v>722</v>
      </c>
      <c r="G21" s="200" t="s">
        <v>821</v>
      </c>
      <c r="H21" s="200" t="s">
        <v>848</v>
      </c>
      <c r="I21" s="200"/>
      <c r="J21" s="199"/>
      <c r="K21" s="200"/>
      <c r="L21" s="200"/>
      <c r="M21" s="200"/>
      <c r="N21" s="200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</row>
    <row r="22" spans="1:26" ht="12.75" customHeight="1">
      <c r="A22" s="199"/>
      <c r="B22" s="200" t="s">
        <v>2060</v>
      </c>
      <c r="C22" s="200">
        <v>51</v>
      </c>
      <c r="D22" s="200" t="s">
        <v>844</v>
      </c>
      <c r="E22" s="200" t="s">
        <v>841</v>
      </c>
      <c r="F22" s="200" t="s">
        <v>841</v>
      </c>
      <c r="G22" s="200" t="s">
        <v>2061</v>
      </c>
      <c r="H22" s="200" t="s">
        <v>844</v>
      </c>
      <c r="I22" s="200"/>
      <c r="J22" s="199"/>
      <c r="K22" s="200"/>
      <c r="L22" s="200"/>
      <c r="M22" s="200"/>
      <c r="N22" s="200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</row>
    <row r="23" spans="1:26" ht="12.75" customHeight="1">
      <c r="A23" s="199"/>
      <c r="B23" s="200" t="s">
        <v>2062</v>
      </c>
      <c r="C23" s="200">
        <v>53</v>
      </c>
      <c r="D23" s="200" t="s">
        <v>853</v>
      </c>
      <c r="E23" s="200" t="s">
        <v>857</v>
      </c>
      <c r="F23" s="200" t="s">
        <v>853</v>
      </c>
      <c r="G23" s="200" t="s">
        <v>857</v>
      </c>
      <c r="H23" s="200" t="s">
        <v>859</v>
      </c>
      <c r="I23" s="200"/>
      <c r="J23" s="199"/>
      <c r="K23" s="200"/>
      <c r="L23" s="200"/>
      <c r="M23" s="200"/>
      <c r="N23" s="200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</row>
    <row r="24" spans="1:26" ht="12.75" customHeight="1">
      <c r="A24" s="199"/>
      <c r="B24" s="200" t="s">
        <v>2063</v>
      </c>
      <c r="C24" s="200">
        <v>55</v>
      </c>
      <c r="D24" s="200" t="s">
        <v>867</v>
      </c>
      <c r="E24" s="200" t="s">
        <v>810</v>
      </c>
      <c r="F24" s="200" t="s">
        <v>663</v>
      </c>
      <c r="G24" s="200" t="s">
        <v>806</v>
      </c>
      <c r="H24" s="200" t="s">
        <v>869</v>
      </c>
      <c r="I24" s="200"/>
      <c r="J24" s="199"/>
      <c r="K24" s="200"/>
      <c r="L24" s="200"/>
      <c r="M24" s="200"/>
      <c r="N24" s="200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</row>
    <row r="25" spans="1:26" ht="12.75" customHeight="1">
      <c r="A25" s="199"/>
      <c r="B25" s="200" t="s">
        <v>2064</v>
      </c>
      <c r="C25" s="200">
        <v>58</v>
      </c>
      <c r="D25" s="200" t="s">
        <v>791</v>
      </c>
      <c r="E25" s="200" t="s">
        <v>326</v>
      </c>
      <c r="F25" s="200" t="s">
        <v>819</v>
      </c>
      <c r="G25" s="200" t="s">
        <v>719</v>
      </c>
      <c r="H25" s="200" t="s">
        <v>484</v>
      </c>
      <c r="I25" s="200" t="s">
        <v>831</v>
      </c>
      <c r="J25" s="199"/>
      <c r="K25" s="200"/>
      <c r="L25" s="200"/>
      <c r="M25" s="200"/>
      <c r="N25" s="200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</row>
    <row r="26" spans="1:26" ht="12.75" customHeight="1">
      <c r="A26" s="199"/>
      <c r="B26" s="199"/>
      <c r="C26" s="199"/>
      <c r="D26" s="199"/>
      <c r="E26" s="199"/>
      <c r="F26" s="199"/>
      <c r="G26" s="199"/>
      <c r="H26" s="199"/>
      <c r="I26" s="199"/>
      <c r="J26" s="199"/>
      <c r="K26" s="200"/>
      <c r="L26" s="200"/>
      <c r="M26" s="200"/>
      <c r="N26" s="200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</row>
    <row r="27" spans="1:26" ht="12.75" customHeight="1">
      <c r="A27" s="199"/>
      <c r="B27" s="199"/>
      <c r="C27" s="199"/>
      <c r="D27" s="199"/>
      <c r="E27" s="199"/>
      <c r="F27" s="199"/>
      <c r="G27" s="199"/>
      <c r="H27" s="199"/>
      <c r="I27" s="199"/>
      <c r="J27" s="199"/>
      <c r="K27" s="200"/>
      <c r="L27" s="200"/>
      <c r="M27" s="200"/>
      <c r="N27" s="200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</row>
    <row r="28" spans="1:26" ht="12.75" customHeight="1">
      <c r="A28" s="199"/>
      <c r="B28" s="199"/>
      <c r="C28" s="199"/>
      <c r="D28" s="199"/>
      <c r="E28" s="199"/>
      <c r="F28" s="199"/>
      <c r="G28" s="199"/>
      <c r="H28" s="199"/>
      <c r="I28" s="199"/>
      <c r="J28" s="199"/>
      <c r="K28" s="200"/>
      <c r="L28" s="200"/>
      <c r="M28" s="200"/>
      <c r="N28" s="200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</row>
    <row r="29" spans="1:26" ht="12.75" customHeight="1">
      <c r="A29" s="199"/>
      <c r="B29" s="199"/>
      <c r="C29" s="199"/>
      <c r="D29" s="199"/>
      <c r="E29" s="199"/>
      <c r="F29" s="199"/>
      <c r="G29" s="199"/>
      <c r="H29" s="199"/>
      <c r="I29" s="199"/>
      <c r="J29" s="199"/>
      <c r="K29" s="200"/>
      <c r="L29" s="200"/>
      <c r="M29" s="200"/>
      <c r="N29" s="200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</row>
    <row r="30" spans="1:26" ht="12.75" customHeight="1">
      <c r="A30" s="199"/>
      <c r="B30" s="199"/>
      <c r="C30" s="199"/>
      <c r="D30" s="199"/>
      <c r="E30" s="199"/>
      <c r="F30" s="199"/>
      <c r="G30" s="199"/>
      <c r="H30" s="199"/>
      <c r="I30" s="199"/>
      <c r="J30" s="199"/>
      <c r="K30" s="200"/>
      <c r="L30" s="200"/>
      <c r="M30" s="200"/>
      <c r="N30" s="200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</row>
    <row r="31" spans="1:26" ht="12.75" customHeight="1">
      <c r="A31" s="199"/>
      <c r="B31" s="199"/>
      <c r="C31" s="199"/>
      <c r="D31" s="199"/>
      <c r="E31" s="199"/>
      <c r="F31" s="199"/>
      <c r="G31" s="199"/>
      <c r="H31" s="199"/>
      <c r="I31" s="199"/>
      <c r="J31" s="199"/>
      <c r="K31" s="200"/>
      <c r="L31" s="200"/>
      <c r="M31" s="200"/>
      <c r="N31" s="200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</row>
    <row r="32" spans="1:26" ht="12.75" customHeight="1">
      <c r="A32" s="199"/>
      <c r="B32" s="199"/>
      <c r="C32" s="199"/>
      <c r="D32" s="199"/>
      <c r="E32" s="199"/>
      <c r="F32" s="199"/>
      <c r="G32" s="199"/>
      <c r="H32" s="199"/>
      <c r="I32" s="199"/>
      <c r="J32" s="199"/>
      <c r="K32" s="200"/>
      <c r="L32" s="200"/>
      <c r="M32" s="200"/>
      <c r="N32" s="200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</row>
    <row r="33" spans="1:26" ht="12.75" customHeight="1">
      <c r="A33" s="199"/>
      <c r="B33" s="199"/>
      <c r="C33" s="199"/>
      <c r="D33" s="199"/>
      <c r="E33" s="199"/>
      <c r="F33" s="199"/>
      <c r="G33" s="199"/>
      <c r="H33" s="199"/>
      <c r="I33" s="199"/>
      <c r="J33" s="199"/>
      <c r="K33" s="200"/>
      <c r="L33" s="200"/>
      <c r="M33" s="200"/>
      <c r="N33" s="200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</row>
    <row r="34" spans="1:26" ht="12.75" customHeight="1">
      <c r="A34" s="199"/>
      <c r="B34" s="199"/>
      <c r="C34" s="199"/>
      <c r="D34" s="199"/>
      <c r="E34" s="199"/>
      <c r="F34" s="199"/>
      <c r="G34" s="199"/>
      <c r="H34" s="199"/>
      <c r="I34" s="199"/>
      <c r="J34" s="199"/>
      <c r="K34" s="200"/>
      <c r="L34" s="200"/>
      <c r="M34" s="200"/>
      <c r="N34" s="200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</row>
    <row r="35" spans="1:26" ht="12.75" customHeight="1">
      <c r="A35" s="199"/>
      <c r="B35" s="199"/>
      <c r="C35" s="199"/>
      <c r="D35" s="199"/>
      <c r="E35" s="199"/>
      <c r="F35" s="199"/>
      <c r="G35" s="199"/>
      <c r="H35" s="199"/>
      <c r="I35" s="199"/>
      <c r="J35" s="199"/>
      <c r="K35" s="200"/>
      <c r="L35" s="200"/>
      <c r="M35" s="200"/>
      <c r="N35" s="200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</row>
    <row r="36" spans="1:26" ht="12.75" customHeight="1">
      <c r="A36" s="199"/>
      <c r="B36" s="199"/>
      <c r="C36" s="199"/>
      <c r="D36" s="199"/>
      <c r="E36" s="199"/>
      <c r="F36" s="199"/>
      <c r="G36" s="199"/>
      <c r="H36" s="199"/>
      <c r="I36" s="199"/>
      <c r="J36" s="199"/>
      <c r="K36" s="200"/>
      <c r="L36" s="200"/>
      <c r="M36" s="200"/>
      <c r="N36" s="200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</row>
    <row r="37" spans="1:26" ht="12.75" customHeight="1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200"/>
      <c r="L37" s="200"/>
      <c r="M37" s="200"/>
      <c r="N37" s="200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</row>
    <row r="38" spans="1:26" ht="12.75" customHeight="1">
      <c r="A38" s="199"/>
      <c r="B38" s="199"/>
      <c r="C38" s="199"/>
      <c r="D38" s="199"/>
      <c r="E38" s="199"/>
      <c r="F38" s="199"/>
      <c r="G38" s="199"/>
      <c r="H38" s="199"/>
      <c r="I38" s="199"/>
      <c r="J38" s="199"/>
      <c r="K38" s="200"/>
      <c r="L38" s="200"/>
      <c r="M38" s="200"/>
      <c r="N38" s="200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</row>
    <row r="39" spans="1:26" ht="12.75" customHeight="1">
      <c r="A39" s="199"/>
      <c r="B39" s="199"/>
      <c r="C39" s="199"/>
      <c r="D39" s="199"/>
      <c r="E39" s="199"/>
      <c r="F39" s="199"/>
      <c r="G39" s="199"/>
      <c r="H39" s="199"/>
      <c r="I39" s="199"/>
      <c r="J39" s="199"/>
      <c r="K39" s="200"/>
      <c r="L39" s="200"/>
      <c r="M39" s="200"/>
      <c r="N39" s="200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</row>
    <row r="40" spans="1:26" ht="12.75" customHeight="1">
      <c r="A40" s="199"/>
      <c r="B40" s="199"/>
      <c r="C40" s="199"/>
      <c r="D40" s="199"/>
      <c r="E40" s="199"/>
      <c r="F40" s="199"/>
      <c r="G40" s="199"/>
      <c r="H40" s="199"/>
      <c r="I40" s="199"/>
      <c r="J40" s="199"/>
      <c r="K40" s="200"/>
      <c r="L40" s="200"/>
      <c r="M40" s="200"/>
      <c r="N40" s="200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</row>
    <row r="41" spans="1:26" ht="12.75" customHeight="1">
      <c r="A41" s="199"/>
      <c r="B41" s="199"/>
      <c r="C41" s="199"/>
      <c r="D41" s="199"/>
      <c r="E41" s="199"/>
      <c r="F41" s="199"/>
      <c r="G41" s="199"/>
      <c r="H41" s="199"/>
      <c r="I41" s="199"/>
      <c r="J41" s="199"/>
      <c r="K41" s="200"/>
      <c r="L41" s="200"/>
      <c r="M41" s="200"/>
      <c r="N41" s="200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</row>
    <row r="42" spans="1:26" ht="12.75" customHeight="1">
      <c r="A42" s="199"/>
      <c r="B42" s="199"/>
      <c r="C42" s="199"/>
      <c r="D42" s="199"/>
      <c r="E42" s="199"/>
      <c r="F42" s="199"/>
      <c r="G42" s="199"/>
      <c r="H42" s="199"/>
      <c r="I42" s="199"/>
      <c r="J42" s="199"/>
      <c r="K42" s="200"/>
      <c r="L42" s="200"/>
      <c r="M42" s="200"/>
      <c r="N42" s="200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</row>
    <row r="43" spans="1:26" ht="12.75" customHeight="1">
      <c r="A43" s="199"/>
      <c r="B43" s="199"/>
      <c r="C43" s="199"/>
      <c r="D43" s="199"/>
      <c r="E43" s="199"/>
      <c r="F43" s="199"/>
      <c r="G43" s="199"/>
      <c r="H43" s="199"/>
      <c r="I43" s="199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</row>
    <row r="44" spans="1:26" ht="12.75" customHeight="1">
      <c r="A44" s="199"/>
      <c r="B44" s="199"/>
      <c r="C44" s="199"/>
      <c r="D44" s="199"/>
      <c r="E44" s="199"/>
      <c r="F44" s="199"/>
      <c r="G44" s="199"/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</row>
    <row r="45" spans="1:26" ht="12.75" customHeight="1">
      <c r="A45" s="199"/>
      <c r="B45" s="199"/>
      <c r="C45" s="199"/>
      <c r="D45" s="199"/>
      <c r="E45" s="199"/>
      <c r="F45" s="199"/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</row>
    <row r="46" spans="1:26" ht="12.75" customHeight="1">
      <c r="A46" s="199"/>
      <c r="B46" s="199"/>
      <c r="C46" s="199"/>
      <c r="D46" s="199"/>
      <c r="E46" s="199"/>
      <c r="F46" s="199"/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</row>
    <row r="47" spans="1:26" ht="12.75" customHeight="1">
      <c r="A47" s="199"/>
      <c r="B47" s="199"/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</row>
    <row r="48" spans="1:26" ht="12.75" customHeight="1">
      <c r="A48" s="199"/>
      <c r="B48" s="199"/>
      <c r="C48" s="199"/>
      <c r="D48" s="199"/>
      <c r="E48" s="199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</row>
    <row r="49" spans="1:26" ht="12.75" customHeight="1">
      <c r="A49" s="199"/>
      <c r="B49" s="199"/>
      <c r="C49" s="199"/>
      <c r="D49" s="199"/>
      <c r="E49" s="199"/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</row>
    <row r="50" spans="1:26" ht="12.75" customHeight="1">
      <c r="A50" s="199"/>
      <c r="B50" s="199"/>
      <c r="C50" s="199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</row>
    <row r="51" spans="1:26" ht="12.75" customHeight="1">
      <c r="A51" s="199"/>
      <c r="B51" s="199"/>
      <c r="C51" s="199"/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</row>
    <row r="52" spans="1:26" ht="12.75" customHeight="1">
      <c r="A52" s="199"/>
      <c r="B52" s="199"/>
      <c r="C52" s="199"/>
      <c r="D52" s="199"/>
      <c r="E52" s="199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</row>
    <row r="53" spans="1:26" ht="12.75" customHeight="1">
      <c r="A53" s="199"/>
      <c r="B53" s="199"/>
      <c r="C53" s="199"/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</row>
    <row r="54" spans="1:26" ht="12.75" customHeight="1">
      <c r="A54" s="199"/>
      <c r="B54" s="199"/>
      <c r="C54" s="199"/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</row>
    <row r="55" spans="1:26" ht="12.75" customHeight="1">
      <c r="A55" s="199"/>
      <c r="B55" s="199"/>
      <c r="C55" s="199"/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</row>
    <row r="56" spans="1:26" ht="12.75" customHeight="1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</row>
    <row r="57" spans="1:26" ht="12.75" customHeight="1">
      <c r="A57" s="199"/>
      <c r="B57" s="199"/>
      <c r="C57" s="199"/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</row>
    <row r="58" spans="1:26" ht="12.75" customHeight="1">
      <c r="A58" s="199"/>
      <c r="B58" s="199"/>
      <c r="C58" s="199"/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</row>
    <row r="59" spans="1:26" ht="12.75" customHeight="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</row>
    <row r="60" spans="1:26" ht="12.75" customHeight="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</row>
    <row r="61" spans="1:26" ht="12.75" customHeight="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</row>
    <row r="62" spans="1:26" ht="12.75" customHeight="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</row>
    <row r="63" spans="1:26" ht="12.75" customHeight="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</row>
    <row r="64" spans="1:26" ht="12.75" customHeight="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</row>
    <row r="65" spans="1:26" ht="12.75" customHeight="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</row>
    <row r="66" spans="1:26" ht="12.75" customHeight="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</row>
    <row r="67" spans="1:26" ht="12.75" customHeight="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</row>
    <row r="68" spans="1:26" ht="12.75" customHeight="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</row>
    <row r="69" spans="1:26" ht="12.75" customHeight="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</row>
    <row r="70" spans="1:26" ht="12.75" customHeight="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</row>
    <row r="71" spans="1:26" ht="12.75" customHeight="1">
      <c r="A71" s="199"/>
      <c r="B71" s="199"/>
      <c r="C71" s="199"/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</row>
    <row r="72" spans="1:26" ht="12.75" customHeight="1">
      <c r="A72" s="199"/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</row>
    <row r="73" spans="1:26" ht="12.75" customHeight="1">
      <c r="A73" s="199"/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</row>
    <row r="74" spans="1:26" ht="12.75" customHeight="1">
      <c r="A74" s="199"/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</row>
    <row r="75" spans="1:26" ht="12.75" customHeight="1">
      <c r="A75" s="199"/>
      <c r="B75" s="199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</row>
    <row r="76" spans="1:26" ht="12.75" customHeight="1">
      <c r="A76" s="199"/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</row>
    <row r="77" spans="1:26" ht="12.75" customHeight="1">
      <c r="A77" s="199"/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</row>
    <row r="78" spans="1:26" ht="12.75" customHeight="1">
      <c r="A78" s="199"/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</row>
    <row r="79" spans="1:26" ht="12.75" customHeight="1">
      <c r="A79" s="199"/>
      <c r="B79" s="199"/>
      <c r="C79" s="199"/>
      <c r="D79" s="199"/>
      <c r="E79" s="199"/>
      <c r="F79" s="199"/>
      <c r="G79" s="199"/>
      <c r="H79" s="199"/>
      <c r="I79" s="199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</row>
    <row r="80" spans="1:26" ht="12.75" customHeight="1">
      <c r="A80" s="199"/>
      <c r="B80" s="199"/>
      <c r="C80" s="199"/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</row>
    <row r="81" spans="1:26" ht="12.75" customHeight="1">
      <c r="A81" s="199"/>
      <c r="B81" s="199"/>
      <c r="C81" s="199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</row>
    <row r="82" spans="1:26" ht="12.75" customHeight="1">
      <c r="A82" s="199"/>
      <c r="B82" s="199"/>
      <c r="C82" s="199"/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</row>
    <row r="83" spans="1:26" ht="12.75" customHeight="1">
      <c r="A83" s="199"/>
      <c r="B83" s="199"/>
      <c r="C83" s="199"/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</row>
    <row r="84" spans="1:26" ht="12.75" customHeight="1">
      <c r="A84" s="199"/>
      <c r="B84" s="199"/>
      <c r="C84" s="199"/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</row>
    <row r="85" spans="1:26" ht="12.75" customHeight="1">
      <c r="A85" s="199"/>
      <c r="B85" s="199"/>
      <c r="C85" s="199"/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</row>
    <row r="86" spans="1:26" ht="12.75" customHeight="1">
      <c r="A86" s="199"/>
      <c r="B86" s="199"/>
      <c r="C86" s="199"/>
      <c r="D86" s="199"/>
      <c r="E86" s="199"/>
      <c r="F86" s="199"/>
      <c r="G86" s="199"/>
      <c r="H86" s="199"/>
      <c r="I86" s="199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</row>
    <row r="87" spans="1:26" ht="12.75" customHeight="1">
      <c r="A87" s="199"/>
      <c r="B87" s="199"/>
      <c r="C87" s="199"/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</row>
    <row r="88" spans="1:26" ht="12.75" customHeight="1">
      <c r="A88" s="199"/>
      <c r="B88" s="199"/>
      <c r="C88" s="199"/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</row>
    <row r="89" spans="1:26" ht="12.75" customHeight="1">
      <c r="A89" s="199"/>
      <c r="B89" s="199"/>
      <c r="C89" s="199"/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</row>
    <row r="90" spans="1:26" ht="12.75" customHeight="1">
      <c r="A90" s="199"/>
      <c r="B90" s="199"/>
      <c r="C90" s="199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</row>
    <row r="91" spans="1:26" ht="12.75" customHeight="1">
      <c r="A91" s="199"/>
      <c r="B91" s="199"/>
      <c r="C91" s="199"/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</row>
    <row r="92" spans="1:26" ht="12.75" customHeight="1">
      <c r="A92" s="199"/>
      <c r="B92" s="199"/>
      <c r="C92" s="199"/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</row>
    <row r="93" spans="1:26" ht="12.75" customHeight="1">
      <c r="A93" s="199"/>
      <c r="B93" s="199"/>
      <c r="C93" s="199"/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</row>
    <row r="94" spans="1:26" ht="12.75" customHeight="1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</row>
    <row r="95" spans="1:26" ht="12.75" customHeight="1">
      <c r="A95" s="199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</row>
    <row r="96" spans="1:26" ht="12.75" customHeight="1">
      <c r="A96" s="199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</row>
    <row r="97" spans="1:26" ht="12.75" customHeight="1">
      <c r="A97" s="199"/>
      <c r="B97" s="199"/>
      <c r="C97" s="199"/>
      <c r="D97" s="199"/>
      <c r="E97" s="199"/>
      <c r="F97" s="199"/>
      <c r="G97" s="199"/>
      <c r="H97" s="199"/>
      <c r="I97" s="199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</row>
    <row r="98" spans="1:26" ht="12.75" customHeight="1">
      <c r="A98" s="199"/>
      <c r="B98" s="199"/>
      <c r="C98" s="199"/>
      <c r="D98" s="199"/>
      <c r="E98" s="199"/>
      <c r="F98" s="199"/>
      <c r="G98" s="199"/>
      <c r="H98" s="199"/>
      <c r="I98" s="199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</row>
    <row r="99" spans="1:26" ht="12.75" customHeight="1">
      <c r="A99" s="199"/>
      <c r="B99" s="199"/>
      <c r="C99" s="199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</row>
    <row r="100" spans="1:26" ht="12.75" customHeight="1">
      <c r="A100" s="199"/>
      <c r="B100" s="199"/>
      <c r="C100" s="199"/>
      <c r="D100" s="199"/>
      <c r="E100" s="199"/>
      <c r="F100" s="199"/>
      <c r="G100" s="199"/>
      <c r="H100" s="199"/>
      <c r="I100" s="199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</row>
    <row r="101" spans="1:26" ht="12.75" customHeight="1">
      <c r="A101" s="199"/>
      <c r="B101" s="19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</row>
    <row r="102" spans="1:26" ht="12.75" customHeight="1">
      <c r="A102" s="199"/>
      <c r="B102" s="199"/>
      <c r="C102" s="199"/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</row>
    <row r="103" spans="1:26" ht="12.75" customHeight="1">
      <c r="A103" s="199"/>
      <c r="B103" s="199"/>
      <c r="C103" s="199"/>
      <c r="D103" s="199"/>
      <c r="E103" s="199"/>
      <c r="F103" s="199"/>
      <c r="G103" s="199"/>
      <c r="H103" s="199"/>
      <c r="I103" s="199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</row>
    <row r="104" spans="1:26" ht="12.75" customHeight="1">
      <c r="A104" s="199"/>
      <c r="B104" s="199"/>
      <c r="C104" s="199"/>
      <c r="D104" s="199"/>
      <c r="E104" s="199"/>
      <c r="F104" s="199"/>
      <c r="G104" s="199"/>
      <c r="H104" s="199"/>
      <c r="I104" s="199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</row>
    <row r="105" spans="1:26" ht="12.75" customHeight="1">
      <c r="A105" s="199"/>
      <c r="B105" s="199"/>
      <c r="C105" s="199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</row>
    <row r="106" spans="1:26" ht="12.75" customHeight="1">
      <c r="A106" s="199"/>
      <c r="B106" s="199"/>
      <c r="C106" s="199"/>
      <c r="D106" s="199"/>
      <c r="E106" s="199"/>
      <c r="F106" s="199"/>
      <c r="G106" s="199"/>
      <c r="H106" s="199"/>
      <c r="I106" s="199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</row>
    <row r="107" spans="1:26" ht="12.75" customHeight="1">
      <c r="A107" s="199"/>
      <c r="B107" s="199"/>
      <c r="C107" s="199"/>
      <c r="D107" s="199"/>
      <c r="E107" s="199"/>
      <c r="F107" s="199"/>
      <c r="G107" s="199"/>
      <c r="H107" s="199"/>
      <c r="I107" s="199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</row>
    <row r="108" spans="1:26" ht="12.75" customHeight="1">
      <c r="A108" s="199"/>
      <c r="B108" s="199"/>
      <c r="C108" s="199"/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</row>
    <row r="109" spans="1:26" ht="12.75" customHeight="1">
      <c r="A109" s="199"/>
      <c r="B109" s="199"/>
      <c r="C109" s="199"/>
      <c r="D109" s="199"/>
      <c r="E109" s="199"/>
      <c r="F109" s="199"/>
      <c r="G109" s="199"/>
      <c r="H109" s="199"/>
      <c r="I109" s="199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</row>
    <row r="110" spans="1:26" ht="12.75" customHeight="1">
      <c r="A110" s="199"/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</row>
    <row r="111" spans="1:26" ht="12.75" customHeight="1">
      <c r="A111" s="199"/>
      <c r="B111" s="199"/>
      <c r="C111" s="199"/>
      <c r="D111" s="199"/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</row>
    <row r="112" spans="1:26" ht="12.75" customHeight="1">
      <c r="A112" s="199"/>
      <c r="B112" s="199"/>
      <c r="C112" s="199"/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</row>
    <row r="113" spans="1:26" ht="12.75" customHeight="1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</row>
    <row r="114" spans="1:26" ht="12.75" customHeight="1">
      <c r="A114" s="199"/>
      <c r="B114" s="199"/>
      <c r="C114" s="199"/>
      <c r="D114" s="199"/>
      <c r="E114" s="199"/>
      <c r="F114" s="199"/>
      <c r="G114" s="199"/>
      <c r="H114" s="199"/>
      <c r="I114" s="199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</row>
    <row r="115" spans="1:26" ht="12.75" customHeight="1">
      <c r="A115" s="199"/>
      <c r="B115" s="199"/>
      <c r="C115" s="199"/>
      <c r="D115" s="199"/>
      <c r="E115" s="199"/>
      <c r="F115" s="199"/>
      <c r="G115" s="199"/>
      <c r="H115" s="199"/>
      <c r="I115" s="199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</row>
    <row r="116" spans="1:26" ht="12.75" customHeight="1">
      <c r="A116" s="199"/>
      <c r="B116" s="199"/>
      <c r="C116" s="199"/>
      <c r="D116" s="199"/>
      <c r="E116" s="199"/>
      <c r="F116" s="199"/>
      <c r="G116" s="199"/>
      <c r="H116" s="199"/>
      <c r="I116" s="199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</row>
    <row r="117" spans="1:26" ht="12.75" customHeight="1">
      <c r="A117" s="199"/>
      <c r="B117" s="199"/>
      <c r="C117" s="199"/>
      <c r="D117" s="199"/>
      <c r="E117" s="199"/>
      <c r="F117" s="199"/>
      <c r="G117" s="199"/>
      <c r="H117" s="199"/>
      <c r="I117" s="199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</row>
    <row r="118" spans="1:26" ht="12.75" customHeight="1">
      <c r="A118" s="199"/>
      <c r="B118" s="199"/>
      <c r="C118" s="199"/>
      <c r="D118" s="199"/>
      <c r="E118" s="199"/>
      <c r="F118" s="199"/>
      <c r="G118" s="199"/>
      <c r="H118" s="199"/>
      <c r="I118" s="199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</row>
    <row r="119" spans="1:26" ht="12.75" customHeight="1">
      <c r="A119" s="199"/>
      <c r="B119" s="199"/>
      <c r="C119" s="199"/>
      <c r="D119" s="199"/>
      <c r="E119" s="199"/>
      <c r="F119" s="199"/>
      <c r="G119" s="199"/>
      <c r="H119" s="199"/>
      <c r="I119" s="199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</row>
    <row r="120" spans="1:26" ht="12.75" customHeight="1">
      <c r="A120" s="199"/>
      <c r="B120" s="199"/>
      <c r="C120" s="199"/>
      <c r="D120" s="199"/>
      <c r="E120" s="199"/>
      <c r="F120" s="199"/>
      <c r="G120" s="199"/>
      <c r="H120" s="199"/>
      <c r="I120" s="199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</row>
    <row r="121" spans="1:26" ht="12.75" customHeight="1">
      <c r="A121" s="199"/>
      <c r="B121" s="199"/>
      <c r="C121" s="199"/>
      <c r="D121" s="199"/>
      <c r="E121" s="199"/>
      <c r="F121" s="199"/>
      <c r="G121" s="199"/>
      <c r="H121" s="199"/>
      <c r="I121" s="199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</row>
    <row r="122" spans="1:26" ht="12.75" customHeight="1">
      <c r="A122" s="199"/>
      <c r="B122" s="199"/>
      <c r="C122" s="199"/>
      <c r="D122" s="199"/>
      <c r="E122" s="199"/>
      <c r="F122" s="199"/>
      <c r="G122" s="199"/>
      <c r="H122" s="199"/>
      <c r="I122" s="199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</row>
    <row r="123" spans="1:26" ht="12.75" customHeight="1">
      <c r="A123" s="199"/>
      <c r="B123" s="199"/>
      <c r="C123" s="199"/>
      <c r="D123" s="199"/>
      <c r="E123" s="199"/>
      <c r="F123" s="199"/>
      <c r="G123" s="199"/>
      <c r="H123" s="199"/>
      <c r="I123" s="199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</row>
    <row r="124" spans="1:26" ht="12.75" customHeight="1">
      <c r="A124" s="199"/>
      <c r="B124" s="199"/>
      <c r="C124" s="199"/>
      <c r="D124" s="199"/>
      <c r="E124" s="199"/>
      <c r="F124" s="199"/>
      <c r="G124" s="199"/>
      <c r="H124" s="199"/>
      <c r="I124" s="199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</row>
    <row r="125" spans="1:26" ht="12.75" customHeight="1">
      <c r="A125" s="199"/>
      <c r="B125" s="199"/>
      <c r="C125" s="199"/>
      <c r="D125" s="199"/>
      <c r="E125" s="199"/>
      <c r="F125" s="199"/>
      <c r="G125" s="199"/>
      <c r="H125" s="199"/>
      <c r="I125" s="199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</row>
    <row r="126" spans="1:26" ht="12.75" customHeight="1">
      <c r="A126" s="199"/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</row>
    <row r="127" spans="1:26" ht="12.75" customHeight="1">
      <c r="A127" s="199"/>
      <c r="B127" s="199"/>
      <c r="C127" s="199"/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</row>
    <row r="128" spans="1:26" ht="12.75" customHeight="1">
      <c r="A128" s="199"/>
      <c r="B128" s="199"/>
      <c r="C128" s="199"/>
      <c r="D128" s="199"/>
      <c r="E128" s="199"/>
      <c r="F128" s="199"/>
      <c r="G128" s="199"/>
      <c r="H128" s="199"/>
      <c r="I128" s="199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</row>
    <row r="129" spans="1:26" ht="12.75" customHeight="1">
      <c r="A129" s="199"/>
      <c r="B129" s="199"/>
      <c r="C129" s="199"/>
      <c r="D129" s="199"/>
      <c r="E129" s="199"/>
      <c r="F129" s="199"/>
      <c r="G129" s="199"/>
      <c r="H129" s="199"/>
      <c r="I129" s="199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</row>
    <row r="130" spans="1:26" ht="12.75" customHeight="1">
      <c r="A130" s="199"/>
      <c r="B130" s="199"/>
      <c r="C130" s="199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</row>
    <row r="131" spans="1:26" ht="12.75" customHeight="1">
      <c r="A131" s="199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</row>
    <row r="132" spans="1:26" ht="12.75" customHeight="1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</row>
    <row r="133" spans="1:26" ht="12.75" customHeight="1">
      <c r="A133" s="199"/>
      <c r="B133" s="199"/>
      <c r="C133" s="199"/>
      <c r="D133" s="199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</row>
    <row r="134" spans="1:26" ht="12.75" customHeight="1">
      <c r="A134" s="199"/>
      <c r="B134" s="199"/>
      <c r="C134" s="199"/>
      <c r="D134" s="199"/>
      <c r="E134" s="199"/>
      <c r="F134" s="199"/>
      <c r="G134" s="199"/>
      <c r="H134" s="199"/>
      <c r="I134" s="199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</row>
    <row r="135" spans="1:26" ht="12.75" customHeight="1">
      <c r="A135" s="199"/>
      <c r="B135" s="199"/>
      <c r="C135" s="199"/>
      <c r="D135" s="199"/>
      <c r="E135" s="199"/>
      <c r="F135" s="199"/>
      <c r="G135" s="199"/>
      <c r="H135" s="199"/>
      <c r="I135" s="199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</row>
    <row r="136" spans="1:26" ht="12.75" customHeight="1">
      <c r="A136" s="199"/>
      <c r="B136" s="199"/>
      <c r="C136" s="199"/>
      <c r="D136" s="199"/>
      <c r="E136" s="199"/>
      <c r="F136" s="199"/>
      <c r="G136" s="199"/>
      <c r="H136" s="199"/>
      <c r="I136" s="199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</row>
    <row r="137" spans="1:26" ht="12.75" customHeight="1">
      <c r="A137" s="199"/>
      <c r="B137" s="199"/>
      <c r="C137" s="199"/>
      <c r="D137" s="199"/>
      <c r="E137" s="199"/>
      <c r="F137" s="199"/>
      <c r="G137" s="199"/>
      <c r="H137" s="199"/>
      <c r="I137" s="199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</row>
    <row r="138" spans="1:26" ht="12.75" customHeight="1">
      <c r="A138" s="199"/>
      <c r="B138" s="199"/>
      <c r="C138" s="199"/>
      <c r="D138" s="199"/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</row>
    <row r="139" spans="1:26" ht="12.75" customHeight="1">
      <c r="A139" s="199"/>
      <c r="B139" s="199"/>
      <c r="C139" s="199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</row>
    <row r="140" spans="1:26" ht="12.75" customHeight="1">
      <c r="A140" s="199"/>
      <c r="B140" s="199"/>
      <c r="C140" s="199"/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</row>
    <row r="141" spans="1:26" ht="12.75" customHeight="1">
      <c r="A141" s="199"/>
      <c r="B141" s="199"/>
      <c r="C141" s="199"/>
      <c r="D141" s="199"/>
      <c r="E141" s="199"/>
      <c r="F141" s="199"/>
      <c r="G141" s="199"/>
      <c r="H141" s="199"/>
      <c r="I141" s="199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</row>
    <row r="142" spans="1:26" ht="12.75" customHeight="1">
      <c r="A142" s="199"/>
      <c r="B142" s="199"/>
      <c r="C142" s="199"/>
      <c r="D142" s="199"/>
      <c r="E142" s="199"/>
      <c r="F142" s="199"/>
      <c r="G142" s="199"/>
      <c r="H142" s="199"/>
      <c r="I142" s="199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</row>
    <row r="143" spans="1:26" ht="12.75" customHeight="1">
      <c r="A143" s="199"/>
      <c r="B143" s="199"/>
      <c r="C143" s="199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</row>
    <row r="144" spans="1:26" ht="12.75" customHeight="1">
      <c r="A144" s="199"/>
      <c r="B144" s="199"/>
      <c r="C144" s="199"/>
      <c r="D144" s="199"/>
      <c r="E144" s="199"/>
      <c r="F144" s="199"/>
      <c r="G144" s="199"/>
      <c r="H144" s="199"/>
      <c r="I144" s="199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</row>
    <row r="145" spans="1:26" ht="12.75" customHeight="1">
      <c r="A145" s="199"/>
      <c r="B145" s="199"/>
      <c r="C145" s="199"/>
      <c r="D145" s="199"/>
      <c r="E145" s="199"/>
      <c r="F145" s="199"/>
      <c r="G145" s="199"/>
      <c r="H145" s="199"/>
      <c r="I145" s="199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</row>
    <row r="146" spans="1:26" ht="12.75" customHeight="1">
      <c r="A146" s="199"/>
      <c r="B146" s="199"/>
      <c r="C146" s="199"/>
      <c r="D146" s="199"/>
      <c r="E146" s="199"/>
      <c r="F146" s="199"/>
      <c r="G146" s="199"/>
      <c r="H146" s="199"/>
      <c r="I146" s="199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</row>
    <row r="147" spans="1:26" ht="12.75" customHeight="1">
      <c r="A147" s="199"/>
      <c r="B147" s="199"/>
      <c r="C147" s="199"/>
      <c r="D147" s="199"/>
      <c r="E147" s="199"/>
      <c r="F147" s="199"/>
      <c r="G147" s="199"/>
      <c r="H147" s="199"/>
      <c r="I147" s="199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</row>
    <row r="148" spans="1:26" ht="12.75" customHeight="1">
      <c r="A148" s="199"/>
      <c r="B148" s="199"/>
      <c r="C148" s="199"/>
      <c r="D148" s="199"/>
      <c r="E148" s="199"/>
      <c r="F148" s="199"/>
      <c r="G148" s="199"/>
      <c r="H148" s="199"/>
      <c r="I148" s="199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</row>
    <row r="149" spans="1:26" ht="12.75" customHeight="1">
      <c r="A149" s="199"/>
      <c r="B149" s="199"/>
      <c r="C149" s="199"/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</row>
    <row r="150" spans="1:26" ht="12.75" customHeight="1">
      <c r="A150" s="199"/>
      <c r="B150" s="199"/>
      <c r="C150" s="199"/>
      <c r="D150" s="199"/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</row>
    <row r="151" spans="1:26" ht="12.75" customHeight="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</row>
    <row r="152" spans="1:26" ht="12.75" customHeight="1">
      <c r="A152" s="199"/>
      <c r="B152" s="199"/>
      <c r="C152" s="199"/>
      <c r="D152" s="199"/>
      <c r="E152" s="199"/>
      <c r="F152" s="199"/>
      <c r="G152" s="199"/>
      <c r="H152" s="199"/>
      <c r="I152" s="199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</row>
    <row r="153" spans="1:26" ht="12.75" customHeight="1">
      <c r="A153" s="199"/>
      <c r="B153" s="199"/>
      <c r="C153" s="199"/>
      <c r="D153" s="199"/>
      <c r="E153" s="199"/>
      <c r="F153" s="199"/>
      <c r="G153" s="199"/>
      <c r="H153" s="199"/>
      <c r="I153" s="199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</row>
    <row r="154" spans="1:26" ht="12.75" customHeight="1">
      <c r="A154" s="199"/>
      <c r="B154" s="199"/>
      <c r="C154" s="199"/>
      <c r="D154" s="199"/>
      <c r="E154" s="199"/>
      <c r="F154" s="199"/>
      <c r="G154" s="199"/>
      <c r="H154" s="199"/>
      <c r="I154" s="199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</row>
    <row r="155" spans="1:26" ht="12.75" customHeight="1">
      <c r="A155" s="199"/>
      <c r="B155" s="199"/>
      <c r="C155" s="199"/>
      <c r="D155" s="199"/>
      <c r="E155" s="199"/>
      <c r="F155" s="199"/>
      <c r="G155" s="199"/>
      <c r="H155" s="199"/>
      <c r="I155" s="199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</row>
    <row r="156" spans="1:26" ht="12.75" customHeight="1">
      <c r="A156" s="199"/>
      <c r="B156" s="199"/>
      <c r="C156" s="199"/>
      <c r="D156" s="199"/>
      <c r="E156" s="199"/>
      <c r="F156" s="199"/>
      <c r="G156" s="199"/>
      <c r="H156" s="199"/>
      <c r="I156" s="199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</row>
    <row r="157" spans="1:26" ht="12.75" customHeight="1">
      <c r="A157" s="199"/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</row>
    <row r="158" spans="1:26" ht="12.75" customHeight="1">
      <c r="A158" s="199"/>
      <c r="B158" s="199"/>
      <c r="C158" s="199"/>
      <c r="D158" s="199"/>
      <c r="E158" s="199"/>
      <c r="F158" s="199"/>
      <c r="G158" s="199"/>
      <c r="H158" s="199"/>
      <c r="I158" s="199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</row>
    <row r="159" spans="1:26" ht="12.75" customHeight="1">
      <c r="A159" s="199"/>
      <c r="B159" s="199"/>
      <c r="C159" s="199"/>
      <c r="D159" s="199"/>
      <c r="E159" s="199"/>
      <c r="F159" s="199"/>
      <c r="G159" s="199"/>
      <c r="H159" s="199"/>
      <c r="I159" s="199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</row>
    <row r="160" spans="1:26" ht="12.75" customHeight="1">
      <c r="A160" s="199"/>
      <c r="B160" s="199"/>
      <c r="C160" s="199"/>
      <c r="D160" s="199"/>
      <c r="E160" s="199"/>
      <c r="F160" s="199"/>
      <c r="G160" s="199"/>
      <c r="H160" s="199"/>
      <c r="I160" s="199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</row>
    <row r="161" spans="1:26" ht="12.75" customHeight="1">
      <c r="A161" s="199"/>
      <c r="B161" s="199"/>
      <c r="C161" s="199"/>
      <c r="D161" s="199"/>
      <c r="E161" s="199"/>
      <c r="F161" s="199"/>
      <c r="G161" s="199"/>
      <c r="H161" s="199"/>
      <c r="I161" s="199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</row>
    <row r="162" spans="1:26" ht="12.75" customHeight="1">
      <c r="A162" s="199"/>
      <c r="B162" s="199"/>
      <c r="C162" s="199"/>
      <c r="D162" s="199"/>
      <c r="E162" s="199"/>
      <c r="F162" s="199"/>
      <c r="G162" s="199"/>
      <c r="H162" s="199"/>
      <c r="I162" s="199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</row>
    <row r="163" spans="1:26" ht="12.75" customHeight="1">
      <c r="A163" s="199"/>
      <c r="B163" s="199"/>
      <c r="C163" s="199"/>
      <c r="D163" s="199"/>
      <c r="E163" s="199"/>
      <c r="F163" s="199"/>
      <c r="G163" s="199"/>
      <c r="H163" s="199"/>
      <c r="I163" s="199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</row>
    <row r="164" spans="1:26" ht="12.75" customHeight="1">
      <c r="A164" s="199"/>
      <c r="B164" s="199"/>
      <c r="C164" s="199"/>
      <c r="D164" s="199"/>
      <c r="E164" s="199"/>
      <c r="F164" s="199"/>
      <c r="G164" s="199"/>
      <c r="H164" s="199"/>
      <c r="I164" s="199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</row>
    <row r="165" spans="1:26" ht="12.75" customHeight="1">
      <c r="A165" s="199"/>
      <c r="B165" s="199"/>
      <c r="C165" s="199"/>
      <c r="D165" s="199"/>
      <c r="E165" s="199"/>
      <c r="F165" s="199"/>
      <c r="G165" s="199"/>
      <c r="H165" s="199"/>
      <c r="I165" s="199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</row>
    <row r="166" spans="1:26" ht="12.75" customHeight="1">
      <c r="A166" s="199"/>
      <c r="B166" s="199"/>
      <c r="C166" s="199"/>
      <c r="D166" s="199"/>
      <c r="E166" s="199"/>
      <c r="F166" s="199"/>
      <c r="G166" s="199"/>
      <c r="H166" s="199"/>
      <c r="I166" s="199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</row>
    <row r="167" spans="1:26" ht="12.75" customHeight="1">
      <c r="A167" s="199"/>
      <c r="B167" s="199"/>
      <c r="C167" s="199"/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</row>
    <row r="168" spans="1:26" ht="12.75" customHeight="1">
      <c r="A168" s="199"/>
      <c r="B168" s="199"/>
      <c r="C168" s="199"/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</row>
    <row r="169" spans="1:26" ht="12.75" customHeight="1">
      <c r="A169" s="199"/>
      <c r="B169" s="199"/>
      <c r="C169" s="199"/>
      <c r="D169" s="199"/>
      <c r="E169" s="199"/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</row>
    <row r="170" spans="1:26" ht="12.75" customHeight="1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</row>
    <row r="171" spans="1:26" ht="12.75" customHeight="1">
      <c r="A171" s="199"/>
      <c r="B171" s="199"/>
      <c r="C171" s="199"/>
      <c r="D171" s="199"/>
      <c r="E171" s="199"/>
      <c r="F171" s="199"/>
      <c r="G171" s="199"/>
      <c r="H171" s="199"/>
      <c r="I171" s="199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</row>
    <row r="172" spans="1:26" ht="12.75" customHeight="1">
      <c r="A172" s="199"/>
      <c r="B172" s="199"/>
      <c r="C172" s="199"/>
      <c r="D172" s="199"/>
      <c r="E172" s="199"/>
      <c r="F172" s="199"/>
      <c r="G172" s="199"/>
      <c r="H172" s="199"/>
      <c r="I172" s="199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</row>
    <row r="173" spans="1:26" ht="12.75" customHeight="1">
      <c r="A173" s="199"/>
      <c r="B173" s="199"/>
      <c r="C173" s="199"/>
      <c r="D173" s="199"/>
      <c r="E173" s="199"/>
      <c r="F173" s="199"/>
      <c r="G173" s="199"/>
      <c r="H173" s="199"/>
      <c r="I173" s="199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</row>
    <row r="174" spans="1:26" ht="12.75" customHeight="1">
      <c r="A174" s="199"/>
      <c r="B174" s="199"/>
      <c r="C174" s="199"/>
      <c r="D174" s="199"/>
      <c r="E174" s="199"/>
      <c r="F174" s="199"/>
      <c r="G174" s="199"/>
      <c r="H174" s="199"/>
      <c r="I174" s="199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</row>
    <row r="175" spans="1:26" ht="12.75" customHeight="1">
      <c r="A175" s="199"/>
      <c r="B175" s="199"/>
      <c r="C175" s="199"/>
      <c r="D175" s="199"/>
      <c r="E175" s="199"/>
      <c r="F175" s="199"/>
      <c r="G175" s="199"/>
      <c r="H175" s="199"/>
      <c r="I175" s="199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</row>
    <row r="176" spans="1:26" ht="12.75" customHeight="1">
      <c r="A176" s="199"/>
      <c r="B176" s="199"/>
      <c r="C176" s="199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</row>
    <row r="177" spans="1:26" ht="12.75" customHeight="1">
      <c r="A177" s="199"/>
      <c r="B177" s="199"/>
      <c r="C177" s="199"/>
      <c r="D177" s="199"/>
      <c r="E177" s="199"/>
      <c r="F177" s="199"/>
      <c r="G177" s="199"/>
      <c r="H177" s="199"/>
      <c r="I177" s="199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</row>
    <row r="178" spans="1:26" ht="12.75" customHeight="1">
      <c r="A178" s="199"/>
      <c r="B178" s="199"/>
      <c r="C178" s="199"/>
      <c r="D178" s="199"/>
      <c r="E178" s="199"/>
      <c r="F178" s="199"/>
      <c r="G178" s="199"/>
      <c r="H178" s="199"/>
      <c r="I178" s="199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</row>
    <row r="179" spans="1:26" ht="12.75" customHeight="1">
      <c r="A179" s="199"/>
      <c r="B179" s="199"/>
      <c r="C179" s="199"/>
      <c r="D179" s="199"/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</row>
    <row r="180" spans="1:26" ht="12.75" customHeight="1">
      <c r="A180" s="199"/>
      <c r="B180" s="199"/>
      <c r="C180" s="199"/>
      <c r="D180" s="199"/>
      <c r="E180" s="199"/>
      <c r="F180" s="199"/>
      <c r="G180" s="199"/>
      <c r="H180" s="199"/>
      <c r="I180" s="199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</row>
    <row r="181" spans="1:26" ht="12.75" customHeight="1">
      <c r="A181" s="199"/>
      <c r="B181" s="199"/>
      <c r="C181" s="199"/>
      <c r="D181" s="199"/>
      <c r="E181" s="199"/>
      <c r="F181" s="199"/>
      <c r="G181" s="199"/>
      <c r="H181" s="199"/>
      <c r="I181" s="199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</row>
    <row r="182" spans="1:26" ht="12.75" customHeight="1">
      <c r="A182" s="199"/>
      <c r="B182" s="199"/>
      <c r="C182" s="199"/>
      <c r="D182" s="199"/>
      <c r="E182" s="199"/>
      <c r="F182" s="199"/>
      <c r="G182" s="199"/>
      <c r="H182" s="199"/>
      <c r="I182" s="199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</row>
    <row r="183" spans="1:26" ht="12.75" customHeight="1">
      <c r="A183" s="199"/>
      <c r="B183" s="199"/>
      <c r="C183" s="199"/>
      <c r="D183" s="199"/>
      <c r="E183" s="199"/>
      <c r="F183" s="199"/>
      <c r="G183" s="199"/>
      <c r="H183" s="199"/>
      <c r="I183" s="199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</row>
    <row r="184" spans="1:26" ht="12.75" customHeight="1">
      <c r="A184" s="199"/>
      <c r="B184" s="199"/>
      <c r="C184" s="199"/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</row>
    <row r="185" spans="1:26" ht="12.75" customHeight="1">
      <c r="A185" s="199"/>
      <c r="B185" s="199"/>
      <c r="C185" s="199"/>
      <c r="D185" s="199"/>
      <c r="E185" s="199"/>
      <c r="F185" s="199"/>
      <c r="G185" s="199"/>
      <c r="H185" s="199"/>
      <c r="I185" s="199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</row>
    <row r="186" spans="1:26" ht="12.75" customHeight="1">
      <c r="A186" s="199"/>
      <c r="B186" s="199"/>
      <c r="C186" s="199"/>
      <c r="D186" s="199"/>
      <c r="E186" s="199"/>
      <c r="F186" s="199"/>
      <c r="G186" s="199"/>
      <c r="H186" s="199"/>
      <c r="I186" s="199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</row>
    <row r="187" spans="1:26" ht="12.75" customHeight="1">
      <c r="A187" s="199"/>
      <c r="B187" s="199"/>
      <c r="C187" s="199"/>
      <c r="D187" s="199"/>
      <c r="E187" s="199"/>
      <c r="F187" s="199"/>
      <c r="G187" s="199"/>
      <c r="H187" s="199"/>
      <c r="I187" s="199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</row>
    <row r="188" spans="1:26" ht="12.75" customHeight="1">
      <c r="A188" s="199"/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</row>
    <row r="189" spans="1:26" ht="12.75" customHeight="1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</row>
    <row r="190" spans="1:26" ht="12.75" customHeight="1">
      <c r="A190" s="199"/>
      <c r="B190" s="199"/>
      <c r="C190" s="199"/>
      <c r="D190" s="199"/>
      <c r="E190" s="199"/>
      <c r="F190" s="199"/>
      <c r="G190" s="199"/>
      <c r="H190" s="199"/>
      <c r="I190" s="199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</row>
    <row r="191" spans="1:26" ht="12.75" customHeight="1">
      <c r="A191" s="199"/>
      <c r="B191" s="199"/>
      <c r="C191" s="199"/>
      <c r="D191" s="199"/>
      <c r="E191" s="199"/>
      <c r="F191" s="199"/>
      <c r="G191" s="199"/>
      <c r="H191" s="199"/>
      <c r="I191" s="199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</row>
    <row r="192" spans="1:26" ht="12.75" customHeight="1">
      <c r="A192" s="199"/>
      <c r="B192" s="199"/>
      <c r="C192" s="199"/>
      <c r="D192" s="199"/>
      <c r="E192" s="199"/>
      <c r="F192" s="199"/>
      <c r="G192" s="199"/>
      <c r="H192" s="199"/>
      <c r="I192" s="199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</row>
    <row r="193" spans="1:26" ht="12.75" customHeight="1">
      <c r="A193" s="199"/>
      <c r="B193" s="199"/>
      <c r="C193" s="199"/>
      <c r="D193" s="199"/>
      <c r="E193" s="199"/>
      <c r="F193" s="199"/>
      <c r="G193" s="199"/>
      <c r="H193" s="199"/>
      <c r="I193" s="199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</row>
    <row r="194" spans="1:26" ht="12.75" customHeight="1">
      <c r="A194" s="199"/>
      <c r="B194" s="199"/>
      <c r="C194" s="199"/>
      <c r="D194" s="199"/>
      <c r="E194" s="199"/>
      <c r="F194" s="199"/>
      <c r="G194" s="199"/>
      <c r="H194" s="199"/>
      <c r="I194" s="199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</row>
    <row r="195" spans="1:26" ht="12.75" customHeight="1">
      <c r="A195" s="199"/>
      <c r="B195" s="199"/>
      <c r="C195" s="199"/>
      <c r="D195" s="199"/>
      <c r="E195" s="199"/>
      <c r="F195" s="199"/>
      <c r="G195" s="199"/>
      <c r="H195" s="199"/>
      <c r="I195" s="199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</row>
    <row r="196" spans="1:26" ht="12.75" customHeight="1">
      <c r="A196" s="199"/>
      <c r="B196" s="199"/>
      <c r="C196" s="199"/>
      <c r="D196" s="199"/>
      <c r="E196" s="199"/>
      <c r="F196" s="199"/>
      <c r="G196" s="199"/>
      <c r="H196" s="199"/>
      <c r="I196" s="199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</row>
    <row r="197" spans="1:26" ht="12.75" customHeight="1">
      <c r="A197" s="199"/>
      <c r="B197" s="199"/>
      <c r="C197" s="199"/>
      <c r="D197" s="199"/>
      <c r="E197" s="199"/>
      <c r="F197" s="199"/>
      <c r="G197" s="199"/>
      <c r="H197" s="199"/>
      <c r="I197" s="199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</row>
    <row r="198" spans="1:26" ht="12.75" customHeight="1">
      <c r="A198" s="199"/>
      <c r="B198" s="199"/>
      <c r="C198" s="199"/>
      <c r="D198" s="199"/>
      <c r="E198" s="199"/>
      <c r="F198" s="199"/>
      <c r="G198" s="199"/>
      <c r="H198" s="199"/>
      <c r="I198" s="199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</row>
    <row r="199" spans="1:26" ht="12.75" customHeight="1">
      <c r="A199" s="199"/>
      <c r="B199" s="199"/>
      <c r="C199" s="199"/>
      <c r="D199" s="199"/>
      <c r="E199" s="199"/>
      <c r="F199" s="199"/>
      <c r="G199" s="199"/>
      <c r="H199" s="199"/>
      <c r="I199" s="199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</row>
    <row r="200" spans="1:26" ht="12.75" customHeight="1">
      <c r="A200" s="199"/>
      <c r="B200" s="199"/>
      <c r="C200" s="199"/>
      <c r="D200" s="199"/>
      <c r="E200" s="199"/>
      <c r="F200" s="199"/>
      <c r="G200" s="199"/>
      <c r="H200" s="199"/>
      <c r="I200" s="199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</row>
    <row r="201" spans="1:26" ht="12.75" customHeight="1">
      <c r="A201" s="199"/>
      <c r="B201" s="199"/>
      <c r="C201" s="199"/>
      <c r="D201" s="199"/>
      <c r="E201" s="199"/>
      <c r="F201" s="199"/>
      <c r="G201" s="199"/>
      <c r="H201" s="199"/>
      <c r="I201" s="199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</row>
    <row r="202" spans="1:26" ht="12.75" customHeight="1">
      <c r="A202" s="199"/>
      <c r="B202" s="199"/>
      <c r="C202" s="199"/>
      <c r="D202" s="199"/>
      <c r="E202" s="199"/>
      <c r="F202" s="199"/>
      <c r="G202" s="199"/>
      <c r="H202" s="199"/>
      <c r="I202" s="199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</row>
    <row r="203" spans="1:26" ht="12.75" customHeight="1">
      <c r="A203" s="199"/>
      <c r="B203" s="199"/>
      <c r="C203" s="199"/>
      <c r="D203" s="199"/>
      <c r="E203" s="199"/>
      <c r="F203" s="199"/>
      <c r="G203" s="199"/>
      <c r="H203" s="199"/>
      <c r="I203" s="199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</row>
    <row r="204" spans="1:26" ht="12.75" customHeight="1">
      <c r="A204" s="199"/>
      <c r="B204" s="199"/>
      <c r="C204" s="199"/>
      <c r="D204" s="199"/>
      <c r="E204" s="199"/>
      <c r="F204" s="199"/>
      <c r="G204" s="199"/>
      <c r="H204" s="199"/>
      <c r="I204" s="199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</row>
    <row r="205" spans="1:26" ht="12.75" customHeight="1">
      <c r="A205" s="199"/>
      <c r="B205" s="199"/>
      <c r="C205" s="199"/>
      <c r="D205" s="199"/>
      <c r="E205" s="199"/>
      <c r="F205" s="199"/>
      <c r="G205" s="199"/>
      <c r="H205" s="199"/>
      <c r="I205" s="199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</row>
    <row r="206" spans="1:26" ht="12.75" customHeight="1">
      <c r="A206" s="199"/>
      <c r="B206" s="199"/>
      <c r="C206" s="199"/>
      <c r="D206" s="199"/>
      <c r="E206" s="199"/>
      <c r="F206" s="199"/>
      <c r="G206" s="199"/>
      <c r="H206" s="199"/>
      <c r="I206" s="199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</row>
    <row r="207" spans="1:26" ht="12.75" customHeight="1">
      <c r="A207" s="199"/>
      <c r="B207" s="199"/>
      <c r="C207" s="199"/>
      <c r="D207" s="199"/>
      <c r="E207" s="199"/>
      <c r="F207" s="199"/>
      <c r="G207" s="199"/>
      <c r="H207" s="199"/>
      <c r="I207" s="199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</row>
    <row r="208" spans="1:26" ht="12.75" customHeight="1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</row>
    <row r="209" spans="1:26" ht="12.75" customHeight="1">
      <c r="A209" s="199"/>
      <c r="B209" s="199"/>
      <c r="C209" s="199"/>
      <c r="D209" s="199"/>
      <c r="E209" s="199"/>
      <c r="F209" s="199"/>
      <c r="G209" s="199"/>
      <c r="H209" s="199"/>
      <c r="I209" s="199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</row>
    <row r="210" spans="1:26" ht="12.75" customHeight="1">
      <c r="A210" s="199"/>
      <c r="B210" s="199"/>
      <c r="C210" s="199"/>
      <c r="D210" s="199"/>
      <c r="E210" s="199"/>
      <c r="F210" s="199"/>
      <c r="G210" s="199"/>
      <c r="H210" s="199"/>
      <c r="I210" s="199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</row>
    <row r="211" spans="1:26" ht="12.75" customHeight="1">
      <c r="A211" s="199"/>
      <c r="B211" s="199"/>
      <c r="C211" s="199"/>
      <c r="D211" s="199"/>
      <c r="E211" s="199"/>
      <c r="F211" s="199"/>
      <c r="G211" s="199"/>
      <c r="H211" s="199"/>
      <c r="I211" s="199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</row>
    <row r="212" spans="1:26" ht="12.75" customHeight="1">
      <c r="A212" s="199"/>
      <c r="B212" s="199"/>
      <c r="C212" s="199"/>
      <c r="D212" s="199"/>
      <c r="E212" s="199"/>
      <c r="F212" s="199"/>
      <c r="G212" s="199"/>
      <c r="H212" s="199"/>
      <c r="I212" s="199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</row>
    <row r="213" spans="1:26" ht="12.75" customHeight="1">
      <c r="A213" s="199"/>
      <c r="B213" s="199"/>
      <c r="C213" s="199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</row>
    <row r="214" spans="1:26" ht="12.75" customHeight="1">
      <c r="A214" s="199"/>
      <c r="B214" s="199"/>
      <c r="C214" s="199"/>
      <c r="D214" s="199"/>
      <c r="E214" s="199"/>
      <c r="F214" s="199"/>
      <c r="G214" s="199"/>
      <c r="H214" s="199"/>
      <c r="I214" s="199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</row>
    <row r="215" spans="1:26" ht="12.75" customHeight="1">
      <c r="A215" s="199"/>
      <c r="B215" s="199"/>
      <c r="C215" s="199"/>
      <c r="D215" s="199"/>
      <c r="E215" s="199"/>
      <c r="F215" s="199"/>
      <c r="G215" s="199"/>
      <c r="H215" s="199"/>
      <c r="I215" s="199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</row>
    <row r="216" spans="1:26" ht="12.75" customHeight="1">
      <c r="A216" s="199"/>
      <c r="B216" s="199"/>
      <c r="C216" s="199"/>
      <c r="D216" s="199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</row>
    <row r="217" spans="1:26" ht="12.75" customHeight="1">
      <c r="A217" s="199"/>
      <c r="B217" s="199"/>
      <c r="C217" s="199"/>
      <c r="D217" s="199"/>
      <c r="E217" s="199"/>
      <c r="F217" s="199"/>
      <c r="G217" s="199"/>
      <c r="H217" s="199"/>
      <c r="I217" s="199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</row>
    <row r="218" spans="1:26" ht="12.75" customHeight="1">
      <c r="A218" s="199"/>
      <c r="B218" s="199"/>
      <c r="C218" s="199"/>
      <c r="D218" s="199"/>
      <c r="E218" s="199"/>
      <c r="F218" s="199"/>
      <c r="G218" s="199"/>
      <c r="H218" s="199"/>
      <c r="I218" s="199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</row>
    <row r="219" spans="1:26" ht="12.75" customHeight="1">
      <c r="A219" s="199"/>
      <c r="B219" s="199"/>
      <c r="C219" s="199"/>
      <c r="D219" s="199"/>
      <c r="E219" s="199"/>
      <c r="F219" s="199"/>
      <c r="G219" s="199"/>
      <c r="H219" s="199"/>
      <c r="I219" s="199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</row>
    <row r="220" spans="1:26" ht="12.75" customHeight="1">
      <c r="A220" s="199"/>
      <c r="B220" s="199"/>
      <c r="C220" s="199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</row>
    <row r="221" spans="1:26" ht="12.75" customHeight="1">
      <c r="A221" s="199"/>
      <c r="B221" s="199"/>
      <c r="C221" s="199"/>
      <c r="D221" s="199"/>
      <c r="E221" s="199"/>
      <c r="F221" s="199"/>
      <c r="G221" s="199"/>
      <c r="H221" s="199"/>
      <c r="I221" s="199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</row>
    <row r="222" spans="1:26" ht="12.75" customHeight="1">
      <c r="A222" s="199"/>
      <c r="B222" s="199"/>
      <c r="C222" s="199"/>
      <c r="D222" s="199"/>
      <c r="E222" s="199"/>
      <c r="F222" s="199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</row>
    <row r="223" spans="1:26" ht="12.75" customHeight="1">
      <c r="A223" s="199"/>
      <c r="B223" s="199"/>
      <c r="C223" s="199"/>
      <c r="D223" s="199"/>
      <c r="E223" s="199"/>
      <c r="F223" s="199"/>
      <c r="G223" s="199"/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</row>
    <row r="224" spans="1:26" ht="12.75" customHeight="1">
      <c r="A224" s="199"/>
      <c r="B224" s="199"/>
      <c r="C224" s="199"/>
      <c r="D224" s="199"/>
      <c r="E224" s="199"/>
      <c r="F224" s="199"/>
      <c r="G224" s="199"/>
      <c r="H224" s="199"/>
      <c r="I224" s="199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</row>
    <row r="225" spans="1:26" ht="12.75" customHeight="1">
      <c r="A225" s="199"/>
      <c r="B225" s="199"/>
      <c r="C225" s="199"/>
      <c r="D225" s="199"/>
      <c r="E225" s="199"/>
      <c r="F225" s="199"/>
      <c r="G225" s="199"/>
      <c r="H225" s="199"/>
      <c r="I225" s="199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</row>
    <row r="226" spans="1:26" ht="12.75" customHeight="1">
      <c r="A226" s="199"/>
      <c r="B226" s="199"/>
      <c r="C226" s="199"/>
      <c r="D226" s="199"/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</row>
    <row r="227" spans="1:26" ht="12.75" customHeight="1">
      <c r="A227" s="199"/>
      <c r="B227" s="199"/>
      <c r="C227" s="199"/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</row>
    <row r="228" spans="1:26" ht="12.75" customHeight="1">
      <c r="A228" s="199"/>
      <c r="B228" s="199"/>
      <c r="C228" s="199"/>
      <c r="D228" s="199"/>
      <c r="E228" s="199"/>
      <c r="F228" s="199"/>
      <c r="G228" s="199"/>
      <c r="H228" s="199"/>
      <c r="I228" s="199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</row>
    <row r="229" spans="1:26" ht="12.75" customHeight="1">
      <c r="A229" s="199"/>
      <c r="B229" s="199"/>
      <c r="C229" s="199"/>
      <c r="D229" s="199"/>
      <c r="E229" s="199"/>
      <c r="F229" s="199"/>
      <c r="G229" s="199"/>
      <c r="H229" s="199"/>
      <c r="I229" s="199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</row>
    <row r="230" spans="1:26" ht="12.75" customHeight="1">
      <c r="A230" s="199"/>
      <c r="B230" s="199"/>
      <c r="C230" s="199"/>
      <c r="D230" s="199"/>
      <c r="E230" s="199"/>
      <c r="F230" s="199"/>
      <c r="G230" s="199"/>
      <c r="H230" s="199"/>
      <c r="I230" s="199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</row>
    <row r="231" spans="1:26" ht="12.75" customHeight="1">
      <c r="A231" s="199"/>
      <c r="B231" s="199"/>
      <c r="C231" s="199"/>
      <c r="D231" s="199"/>
      <c r="E231" s="199"/>
      <c r="F231" s="199"/>
      <c r="G231" s="199"/>
      <c r="H231" s="199"/>
      <c r="I231" s="199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</row>
    <row r="232" spans="1:26" ht="12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</row>
    <row r="233" spans="1:26" ht="12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</row>
    <row r="234" spans="1:26" ht="12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</row>
    <row r="235" spans="1:26" ht="12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</row>
    <row r="236" spans="1:26" ht="12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</row>
    <row r="237" spans="1:26" ht="12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2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2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2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2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2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2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2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2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2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2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2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2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2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2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2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2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2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2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2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2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2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2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2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2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2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2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2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2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2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2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2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2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2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2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2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2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2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2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2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2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2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2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2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2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2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2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2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2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2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2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2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2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2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2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2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2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2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2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2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2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2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2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2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2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2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2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2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2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2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2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2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2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2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2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2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2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2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2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2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2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2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2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2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2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2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2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2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2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2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2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2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2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2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2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2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2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2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2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2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2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2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2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2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2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2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2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2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2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2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2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2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2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2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2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2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2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2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2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2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2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2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2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2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2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2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2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2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2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2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2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2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2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2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2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2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2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2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2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2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2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2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2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2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2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2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2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2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2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2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2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2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2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2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2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2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2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2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2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2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2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2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2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2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2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2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2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2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2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2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2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2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2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2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2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2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2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2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2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2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2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2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2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2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2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2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2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2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2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2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2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2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2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2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2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2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2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2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2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2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2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2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2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2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2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2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2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2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2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2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2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2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2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2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2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2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2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2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2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2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2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2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2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2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2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2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2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2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2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2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2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2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2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2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2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2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2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2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2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2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2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2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2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2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2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2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2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2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2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2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2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2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2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2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2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2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2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2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2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2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2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2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2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2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2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2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2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2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2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2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2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2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2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2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2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2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2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2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2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2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2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2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2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2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2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2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2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2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2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2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2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2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2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2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2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2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2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2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2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2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2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2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2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2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2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2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2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2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2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2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2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2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2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2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2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2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2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2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2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2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2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2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2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2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2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2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2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2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2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2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2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2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2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2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2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2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2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2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2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2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2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2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2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2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2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2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2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2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2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2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2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2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2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2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2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2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2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2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2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2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2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2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2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2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2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2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2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2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2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2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2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2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2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2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2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2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2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2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2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2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2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2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2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2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2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2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2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2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2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2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2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2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2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2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2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2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2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2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2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2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2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2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2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2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2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2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2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2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2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2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2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2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2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2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2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2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2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2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2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2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2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2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2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2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2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2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2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2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2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2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2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2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2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2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2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2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2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2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2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2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2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2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2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2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2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2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2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2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2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2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2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2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2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2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2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2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2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2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2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2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2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2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2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2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2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2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2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2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2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2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2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2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2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2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2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2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2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2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2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2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2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2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2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2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2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2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2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2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2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2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2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2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2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2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2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2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2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2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2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2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2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2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2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2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2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2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2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2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2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2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2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2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2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2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2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2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2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2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2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2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2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2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2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2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2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2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2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2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2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2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2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2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2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2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2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2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2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2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2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2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2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2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2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2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2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2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2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2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2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2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2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2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2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2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2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2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2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2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2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2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2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2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2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2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2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2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2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2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2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2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2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2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2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2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2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2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2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2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2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2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2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2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2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2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2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2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2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2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2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2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2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2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2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2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2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2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2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2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2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2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2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2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2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2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2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2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2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2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2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2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2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2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2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2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2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2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2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2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2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2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2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2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2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2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2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2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2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2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2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2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2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2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2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2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2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2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2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2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2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2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2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2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2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2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2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2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2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2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2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2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2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2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2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2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2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2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2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2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2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2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2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2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2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2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2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2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2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2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2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2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2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2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2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2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2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2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2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2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2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2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2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2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2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2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2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2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2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2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2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2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2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2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2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2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2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2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2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2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2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2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2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2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2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2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2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2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2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2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2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2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2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2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2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2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2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2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2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2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2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2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2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2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2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2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2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2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2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2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2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2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2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2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2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2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2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2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2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2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2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2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2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2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2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2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2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2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2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2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2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2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2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2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2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2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2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2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2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2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2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2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2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2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2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2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autoFilter ref="K2:N33" xr:uid="{00000000-0009-0000-0000-000008000000}"/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16.7109375" customWidth="1"/>
    <col min="14" max="14" width="25.42578125" customWidth="1"/>
    <col min="15" max="26" width="8.5703125" customWidth="1"/>
  </cols>
  <sheetData>
    <row r="1" spans="1:26" ht="12.75" customHeight="1">
      <c r="A1" s="199"/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</row>
    <row r="2" spans="1:26" ht="12.75" customHeight="1">
      <c r="A2" s="199"/>
      <c r="B2" s="200" t="s">
        <v>1890</v>
      </c>
      <c r="C2" s="200" t="s">
        <v>1891</v>
      </c>
      <c r="D2" s="200" t="s">
        <v>1892</v>
      </c>
      <c r="E2" s="200" t="s">
        <v>1893</v>
      </c>
      <c r="F2" s="200" t="s">
        <v>1894</v>
      </c>
      <c r="G2" s="200" t="s">
        <v>1895</v>
      </c>
      <c r="H2" s="200" t="s">
        <v>1896</v>
      </c>
      <c r="I2" s="200" t="s">
        <v>1897</v>
      </c>
      <c r="J2" s="199"/>
      <c r="K2" s="200" t="s">
        <v>1898</v>
      </c>
      <c r="L2" s="200" t="s">
        <v>1876</v>
      </c>
      <c r="M2" s="200" t="s">
        <v>1884</v>
      </c>
      <c r="N2" s="200" t="s">
        <v>1899</v>
      </c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</row>
    <row r="3" spans="1:26" ht="12.75" customHeight="1">
      <c r="A3" s="199"/>
      <c r="B3" s="200" t="s">
        <v>2065</v>
      </c>
      <c r="C3" s="200">
        <v>5</v>
      </c>
      <c r="D3" s="200" t="s">
        <v>2066</v>
      </c>
      <c r="E3" s="200"/>
      <c r="F3" s="200"/>
      <c r="G3" s="200"/>
      <c r="H3" s="200"/>
      <c r="I3" s="200"/>
      <c r="J3" s="199"/>
      <c r="K3" s="200" t="s">
        <v>2067</v>
      </c>
      <c r="L3" s="200"/>
      <c r="M3" s="200" t="s">
        <v>2068</v>
      </c>
      <c r="N3" s="200" t="s">
        <v>2069</v>
      </c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</row>
    <row r="4" spans="1:26" ht="12.75" customHeight="1">
      <c r="A4" s="199"/>
      <c r="B4" s="200" t="s">
        <v>2065</v>
      </c>
      <c r="C4" s="200">
        <v>9</v>
      </c>
      <c r="D4" s="200" t="s">
        <v>908</v>
      </c>
      <c r="E4" s="200" t="s">
        <v>2066</v>
      </c>
      <c r="F4" s="200"/>
      <c r="G4" s="200"/>
      <c r="H4" s="200"/>
      <c r="I4" s="200"/>
      <c r="J4" s="199"/>
      <c r="K4" s="200" t="s">
        <v>2070</v>
      </c>
      <c r="L4" s="200"/>
      <c r="M4" s="200" t="s">
        <v>2071</v>
      </c>
      <c r="N4" s="200" t="s">
        <v>491</v>
      </c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 spans="1:26" ht="12.75" customHeight="1">
      <c r="A5" s="199"/>
      <c r="B5" s="200" t="s">
        <v>2072</v>
      </c>
      <c r="C5" s="200">
        <v>14</v>
      </c>
      <c r="D5" s="200" t="s">
        <v>327</v>
      </c>
      <c r="E5" s="200" t="s">
        <v>396</v>
      </c>
      <c r="F5" s="200" t="s">
        <v>921</v>
      </c>
      <c r="G5" s="200"/>
      <c r="H5" s="200"/>
      <c r="I5" s="200"/>
      <c r="J5" s="199"/>
      <c r="K5" s="200" t="s">
        <v>2073</v>
      </c>
      <c r="L5" s="200"/>
      <c r="M5" s="200" t="s">
        <v>2074</v>
      </c>
      <c r="N5" s="200" t="s">
        <v>499</v>
      </c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6" spans="1:26" ht="12.75" customHeight="1">
      <c r="A6" s="199"/>
      <c r="B6" s="200" t="s">
        <v>2075</v>
      </c>
      <c r="C6" s="200">
        <v>17</v>
      </c>
      <c r="D6" s="200" t="s">
        <v>233</v>
      </c>
      <c r="E6" s="200" t="s">
        <v>958</v>
      </c>
      <c r="F6" s="200"/>
      <c r="G6" s="200"/>
      <c r="H6" s="200"/>
      <c r="I6" s="200"/>
      <c r="J6" s="199"/>
      <c r="K6" s="200" t="s">
        <v>2076</v>
      </c>
      <c r="L6" s="200"/>
      <c r="M6" s="200" t="s">
        <v>2077</v>
      </c>
      <c r="N6" s="200" t="s">
        <v>567</v>
      </c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</row>
    <row r="7" spans="1:26" ht="12.75" customHeight="1">
      <c r="A7" s="199"/>
      <c r="B7" s="200" t="s">
        <v>2078</v>
      </c>
      <c r="C7" s="200">
        <v>22</v>
      </c>
      <c r="D7" s="200" t="s">
        <v>899</v>
      </c>
      <c r="E7" s="200" t="s">
        <v>2079</v>
      </c>
      <c r="F7" s="200" t="s">
        <v>920</v>
      </c>
      <c r="G7" s="200"/>
      <c r="H7" s="200"/>
      <c r="I7" s="200"/>
      <c r="J7" s="199"/>
      <c r="K7" s="200" t="s">
        <v>2080</v>
      </c>
      <c r="L7" s="200"/>
      <c r="M7" s="200" t="s">
        <v>2081</v>
      </c>
      <c r="N7" s="200" t="s">
        <v>2082</v>
      </c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</row>
    <row r="8" spans="1:26" ht="12.75" customHeight="1">
      <c r="A8" s="199"/>
      <c r="B8" s="200" t="s">
        <v>2083</v>
      </c>
      <c r="C8" s="200">
        <v>23</v>
      </c>
      <c r="D8" s="200" t="s">
        <v>233</v>
      </c>
      <c r="E8" s="200" t="s">
        <v>962</v>
      </c>
      <c r="F8" s="200"/>
      <c r="G8" s="200"/>
      <c r="H8" s="200"/>
      <c r="I8" s="200"/>
      <c r="J8" s="199"/>
      <c r="K8" s="200" t="s">
        <v>2084</v>
      </c>
      <c r="L8" s="200"/>
      <c r="M8" s="200"/>
      <c r="N8" s="200" t="s">
        <v>972</v>
      </c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</row>
    <row r="9" spans="1:26" ht="12.75" customHeight="1">
      <c r="A9" s="199"/>
      <c r="B9" s="200" t="s">
        <v>2085</v>
      </c>
      <c r="C9" s="200">
        <v>26</v>
      </c>
      <c r="D9" s="200" t="s">
        <v>843</v>
      </c>
      <c r="E9" s="200" t="s">
        <v>391</v>
      </c>
      <c r="F9" s="200" t="s">
        <v>955</v>
      </c>
      <c r="G9" s="200"/>
      <c r="H9" s="200"/>
      <c r="I9" s="200"/>
      <c r="J9" s="199"/>
      <c r="K9" s="200" t="s">
        <v>2086</v>
      </c>
      <c r="L9" s="200"/>
      <c r="M9" s="200"/>
      <c r="N9" s="200" t="s">
        <v>1017</v>
      </c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</row>
    <row r="10" spans="1:26" ht="12.75" customHeight="1">
      <c r="A10" s="199"/>
      <c r="B10" s="200" t="s">
        <v>2065</v>
      </c>
      <c r="C10" s="200">
        <v>27</v>
      </c>
      <c r="D10" s="200" t="s">
        <v>909</v>
      </c>
      <c r="E10" s="200" t="s">
        <v>2087</v>
      </c>
      <c r="F10" s="200" t="s">
        <v>2087</v>
      </c>
      <c r="G10" s="200" t="s">
        <v>2088</v>
      </c>
      <c r="H10" s="200"/>
      <c r="I10" s="200"/>
      <c r="J10" s="199"/>
      <c r="K10" s="200" t="s">
        <v>2089</v>
      </c>
      <c r="L10" s="200"/>
      <c r="M10" s="200" t="s">
        <v>1989</v>
      </c>
      <c r="N10" s="200" t="s">
        <v>979</v>
      </c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</row>
    <row r="11" spans="1:26" ht="12.75" customHeight="1">
      <c r="A11" s="199"/>
      <c r="B11" s="200" t="s">
        <v>2090</v>
      </c>
      <c r="C11" s="200">
        <v>32</v>
      </c>
      <c r="D11" s="200" t="s">
        <v>769</v>
      </c>
      <c r="E11" s="200" t="s">
        <v>314</v>
      </c>
      <c r="F11" s="200" t="s">
        <v>980</v>
      </c>
      <c r="G11" s="200"/>
      <c r="H11" s="200"/>
      <c r="I11" s="200"/>
      <c r="J11" s="199"/>
      <c r="K11" s="200"/>
      <c r="L11" s="200"/>
      <c r="M11" s="200"/>
      <c r="N11" s="200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</row>
    <row r="12" spans="1:26" ht="12.75" customHeight="1">
      <c r="A12" s="199"/>
      <c r="B12" s="200" t="s">
        <v>2065</v>
      </c>
      <c r="C12" s="200">
        <v>36</v>
      </c>
      <c r="D12" s="200" t="s">
        <v>909</v>
      </c>
      <c r="E12" s="200" t="s">
        <v>2087</v>
      </c>
      <c r="F12" s="200" t="s">
        <v>2087</v>
      </c>
      <c r="G12" s="200" t="s">
        <v>2088</v>
      </c>
      <c r="H12" s="200"/>
      <c r="I12" s="200"/>
      <c r="J12" s="199"/>
      <c r="K12" s="200"/>
      <c r="L12" s="200"/>
      <c r="M12" s="200"/>
      <c r="N12" s="200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</row>
    <row r="13" spans="1:26" ht="12.75" customHeight="1">
      <c r="A13" s="199"/>
      <c r="B13" s="200" t="s">
        <v>2091</v>
      </c>
      <c r="C13" s="200">
        <v>36</v>
      </c>
      <c r="D13" s="200" t="s">
        <v>637</v>
      </c>
      <c r="E13" s="200" t="s">
        <v>236</v>
      </c>
      <c r="F13" s="200" t="s">
        <v>602</v>
      </c>
      <c r="G13" s="200"/>
      <c r="H13" s="200"/>
      <c r="I13" s="200"/>
      <c r="J13" s="199"/>
      <c r="K13" s="200"/>
      <c r="L13" s="200"/>
      <c r="M13" s="200"/>
      <c r="N13" s="200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</row>
    <row r="14" spans="1:26" ht="12.75" customHeight="1">
      <c r="A14" s="199"/>
      <c r="B14" s="200" t="s">
        <v>2092</v>
      </c>
      <c r="C14" s="200">
        <v>37</v>
      </c>
      <c r="D14" s="200" t="s">
        <v>484</v>
      </c>
      <c r="E14" s="200" t="s">
        <v>599</v>
      </c>
      <c r="F14" s="200" t="s">
        <v>938</v>
      </c>
      <c r="G14" s="200"/>
      <c r="H14" s="200"/>
      <c r="I14" s="200"/>
      <c r="J14" s="199"/>
      <c r="K14" s="200"/>
      <c r="L14" s="200"/>
      <c r="M14" s="200"/>
      <c r="N14" s="200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</row>
    <row r="15" spans="1:26" ht="12.75" customHeight="1">
      <c r="A15" s="199"/>
      <c r="B15" s="200" t="s">
        <v>2065</v>
      </c>
      <c r="C15" s="200">
        <v>38</v>
      </c>
      <c r="D15" s="200" t="s">
        <v>910</v>
      </c>
      <c r="E15" s="200" t="s">
        <v>635</v>
      </c>
      <c r="F15" s="200" t="s">
        <v>2093</v>
      </c>
      <c r="G15" s="200" t="s">
        <v>2093</v>
      </c>
      <c r="H15" s="200" t="s">
        <v>2094</v>
      </c>
      <c r="I15" s="200"/>
      <c r="J15" s="199"/>
      <c r="K15" s="200"/>
      <c r="L15" s="200"/>
      <c r="M15" s="200"/>
      <c r="N15" s="200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</row>
    <row r="16" spans="1:26" ht="12.75" customHeight="1">
      <c r="A16" s="199"/>
      <c r="B16" s="200" t="s">
        <v>2095</v>
      </c>
      <c r="C16" s="200">
        <v>40</v>
      </c>
      <c r="D16" s="200" t="s">
        <v>236</v>
      </c>
      <c r="E16" s="200" t="s">
        <v>963</v>
      </c>
      <c r="F16" s="200" t="s">
        <v>987</v>
      </c>
      <c r="G16" s="200"/>
      <c r="H16" s="200"/>
      <c r="I16" s="200"/>
      <c r="J16" s="199"/>
      <c r="K16" s="200"/>
      <c r="L16" s="200"/>
      <c r="M16" s="200"/>
      <c r="N16" s="200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</row>
    <row r="17" spans="1:26" ht="12.75" customHeight="1">
      <c r="A17" s="199"/>
      <c r="B17" s="200" t="s">
        <v>2075</v>
      </c>
      <c r="C17" s="200">
        <v>40</v>
      </c>
      <c r="D17" s="200" t="s">
        <v>236</v>
      </c>
      <c r="E17" s="200" t="s">
        <v>963</v>
      </c>
      <c r="F17" s="200" t="s">
        <v>958</v>
      </c>
      <c r="G17" s="200"/>
      <c r="H17" s="200"/>
      <c r="I17" s="200"/>
      <c r="J17" s="199"/>
      <c r="K17" s="200"/>
      <c r="L17" s="200"/>
      <c r="M17" s="200"/>
      <c r="N17" s="200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</row>
    <row r="18" spans="1:26" ht="12.75" customHeight="1">
      <c r="A18" s="199"/>
      <c r="B18" s="200" t="s">
        <v>2096</v>
      </c>
      <c r="C18" s="200">
        <v>41</v>
      </c>
      <c r="D18" s="200" t="s">
        <v>360</v>
      </c>
      <c r="E18" s="200" t="s">
        <v>620</v>
      </c>
      <c r="F18" s="200" t="s">
        <v>924</v>
      </c>
      <c r="G18" s="200"/>
      <c r="H18" s="200"/>
      <c r="I18" s="200"/>
      <c r="J18" s="199"/>
      <c r="K18" s="200"/>
      <c r="L18" s="200"/>
      <c r="M18" s="200"/>
      <c r="N18" s="200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</row>
    <row r="19" spans="1:26" ht="12.75" customHeight="1">
      <c r="A19" s="199"/>
      <c r="B19" s="200" t="s">
        <v>2097</v>
      </c>
      <c r="C19" s="200">
        <v>44</v>
      </c>
      <c r="D19" s="200" t="s">
        <v>637</v>
      </c>
      <c r="E19" s="200" t="s">
        <v>650</v>
      </c>
      <c r="F19" s="200" t="s">
        <v>994</v>
      </c>
      <c r="G19" s="200" t="s">
        <v>1016</v>
      </c>
      <c r="H19" s="200"/>
      <c r="I19" s="200"/>
      <c r="J19" s="199"/>
      <c r="K19" s="200"/>
      <c r="L19" s="200"/>
      <c r="M19" s="200"/>
      <c r="N19" s="200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</row>
    <row r="20" spans="1:26" ht="12.75" customHeight="1">
      <c r="A20" s="199"/>
      <c r="B20" s="200" t="s">
        <v>2095</v>
      </c>
      <c r="C20" s="200">
        <v>44</v>
      </c>
      <c r="D20" s="200" t="s">
        <v>236</v>
      </c>
      <c r="E20" s="200" t="s">
        <v>963</v>
      </c>
      <c r="F20" s="200" t="s">
        <v>987</v>
      </c>
      <c r="G20" s="200"/>
      <c r="H20" s="200"/>
      <c r="I20" s="200"/>
      <c r="J20" s="199"/>
      <c r="K20" s="200"/>
      <c r="L20" s="200"/>
      <c r="M20" s="200"/>
      <c r="N20" s="200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</row>
    <row r="21" spans="1:26" ht="12.75" customHeight="1">
      <c r="A21" s="199"/>
      <c r="B21" s="200" t="s">
        <v>2091</v>
      </c>
      <c r="C21" s="200">
        <v>46</v>
      </c>
      <c r="D21" s="200" t="s">
        <v>637</v>
      </c>
      <c r="E21" s="200" t="s">
        <v>559</v>
      </c>
      <c r="F21" s="200" t="s">
        <v>956</v>
      </c>
      <c r="G21" s="200"/>
      <c r="H21" s="200"/>
      <c r="I21" s="200"/>
      <c r="J21" s="199"/>
      <c r="K21" s="200"/>
      <c r="L21" s="200"/>
      <c r="M21" s="200"/>
      <c r="N21" s="200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</row>
    <row r="22" spans="1:26" ht="12.75" customHeight="1">
      <c r="A22" s="199"/>
      <c r="B22" s="200" t="s">
        <v>2098</v>
      </c>
      <c r="C22" s="200">
        <v>46</v>
      </c>
      <c r="D22" s="200" t="s">
        <v>963</v>
      </c>
      <c r="E22" s="200" t="s">
        <v>236</v>
      </c>
      <c r="F22" s="200" t="s">
        <v>958</v>
      </c>
      <c r="G22" s="200" t="s">
        <v>963</v>
      </c>
      <c r="H22" s="200" t="s">
        <v>236</v>
      </c>
      <c r="I22" s="200" t="s">
        <v>962</v>
      </c>
      <c r="J22" s="199"/>
      <c r="K22" s="200"/>
      <c r="L22" s="200"/>
      <c r="M22" s="200"/>
      <c r="N22" s="200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</row>
    <row r="23" spans="1:26" ht="12.75" customHeight="1">
      <c r="A23" s="199"/>
      <c r="B23" s="200" t="s">
        <v>2091</v>
      </c>
      <c r="C23" s="200">
        <v>48</v>
      </c>
      <c r="D23" s="200" t="s">
        <v>661</v>
      </c>
      <c r="E23" s="200" t="s">
        <v>559</v>
      </c>
      <c r="F23" s="200" t="s">
        <v>484</v>
      </c>
      <c r="G23" s="200" t="s">
        <v>956</v>
      </c>
      <c r="H23" s="200" t="s">
        <v>996</v>
      </c>
      <c r="I23" s="200"/>
      <c r="J23" s="199"/>
      <c r="K23" s="200"/>
      <c r="L23" s="200"/>
      <c r="M23" s="200"/>
      <c r="N23" s="200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</row>
    <row r="24" spans="1:26" ht="12.75" customHeight="1">
      <c r="A24" s="199"/>
      <c r="B24" s="200" t="s">
        <v>2099</v>
      </c>
      <c r="C24" s="200">
        <v>50</v>
      </c>
      <c r="D24" s="200" t="s">
        <v>495</v>
      </c>
      <c r="E24" s="200" t="s">
        <v>181</v>
      </c>
      <c r="F24" s="200" t="s">
        <v>917</v>
      </c>
      <c r="G24" s="200" t="s">
        <v>1001</v>
      </c>
      <c r="H24" s="200"/>
      <c r="I24" s="200"/>
      <c r="J24" s="199"/>
      <c r="K24" s="200"/>
      <c r="L24" s="200"/>
      <c r="M24" s="200"/>
      <c r="N24" s="200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</row>
    <row r="25" spans="1:26" ht="12.75" customHeight="1">
      <c r="A25" s="199"/>
      <c r="B25" s="200" t="s">
        <v>2065</v>
      </c>
      <c r="C25" s="200">
        <v>51</v>
      </c>
      <c r="D25" s="200" t="s">
        <v>910</v>
      </c>
      <c r="E25" s="200" t="s">
        <v>635</v>
      </c>
      <c r="F25" s="200" t="s">
        <v>2093</v>
      </c>
      <c r="G25" s="200" t="s">
        <v>2093</v>
      </c>
      <c r="H25" s="200" t="s">
        <v>511</v>
      </c>
      <c r="I25" s="200" t="s">
        <v>2094</v>
      </c>
      <c r="J25" s="199"/>
      <c r="K25" s="200"/>
      <c r="L25" s="200"/>
      <c r="M25" s="200"/>
      <c r="N25" s="200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</row>
    <row r="26" spans="1:26" ht="12.75" customHeight="1">
      <c r="A26" s="199"/>
      <c r="B26" s="200" t="s">
        <v>2100</v>
      </c>
      <c r="C26" s="200">
        <v>53</v>
      </c>
      <c r="D26" s="200" t="s">
        <v>1005</v>
      </c>
      <c r="E26" s="200" t="s">
        <v>630</v>
      </c>
      <c r="F26" s="200" t="s">
        <v>935</v>
      </c>
      <c r="G26" s="200" t="s">
        <v>635</v>
      </c>
      <c r="H26" s="200" t="s">
        <v>985</v>
      </c>
      <c r="I26" s="200"/>
      <c r="J26" s="199"/>
      <c r="K26" s="200"/>
      <c r="L26" s="200"/>
      <c r="M26" s="200"/>
      <c r="N26" s="200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</row>
    <row r="27" spans="1:26" ht="12.75" customHeight="1">
      <c r="A27" s="199"/>
      <c r="B27" s="200" t="s">
        <v>2101</v>
      </c>
      <c r="C27" s="200">
        <v>55</v>
      </c>
      <c r="D27" s="200" t="s">
        <v>819</v>
      </c>
      <c r="E27" s="200" t="s">
        <v>1008</v>
      </c>
      <c r="F27" s="200" t="s">
        <v>335</v>
      </c>
      <c r="G27" s="200" t="s">
        <v>999</v>
      </c>
      <c r="H27" s="200" t="s">
        <v>983</v>
      </c>
      <c r="I27" s="200"/>
      <c r="J27" s="199"/>
      <c r="K27" s="200"/>
      <c r="L27" s="200"/>
      <c r="M27" s="200"/>
      <c r="N27" s="200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</row>
    <row r="28" spans="1:26" ht="12.75" customHeight="1">
      <c r="A28" s="199"/>
      <c r="B28" s="200" t="s">
        <v>2102</v>
      </c>
      <c r="C28" s="200">
        <v>57</v>
      </c>
      <c r="D28" s="200" t="s">
        <v>661</v>
      </c>
      <c r="E28" s="200" t="s">
        <v>498</v>
      </c>
      <c r="F28" s="200" t="s">
        <v>343</v>
      </c>
      <c r="G28" s="200" t="s">
        <v>904</v>
      </c>
      <c r="H28" s="200" t="s">
        <v>1003</v>
      </c>
      <c r="I28" s="200"/>
      <c r="J28" s="199"/>
      <c r="K28" s="200"/>
      <c r="L28" s="200"/>
      <c r="M28" s="200"/>
      <c r="N28" s="200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</row>
    <row r="29" spans="1:26" ht="12.75" customHeight="1">
      <c r="A29" s="199"/>
      <c r="B29" s="200" t="s">
        <v>2103</v>
      </c>
      <c r="C29" s="200">
        <v>59</v>
      </c>
      <c r="D29" s="200" t="s">
        <v>461</v>
      </c>
      <c r="E29" s="200" t="s">
        <v>600</v>
      </c>
      <c r="F29" s="200" t="s">
        <v>965</v>
      </c>
      <c r="G29" s="200" t="s">
        <v>308</v>
      </c>
      <c r="H29" s="200" t="s">
        <v>1011</v>
      </c>
      <c r="I29" s="200"/>
      <c r="J29" s="199"/>
      <c r="K29" s="200"/>
      <c r="L29" s="200"/>
      <c r="M29" s="200"/>
      <c r="N29" s="200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</row>
    <row r="30" spans="1:26" ht="12.75" customHeight="1">
      <c r="A30" s="199"/>
      <c r="B30" s="200" t="s">
        <v>2104</v>
      </c>
      <c r="C30" s="200">
        <v>62</v>
      </c>
      <c r="D30" s="200" t="s">
        <v>972</v>
      </c>
      <c r="E30" s="200" t="s">
        <v>920</v>
      </c>
      <c r="F30" s="200" t="s">
        <v>1004</v>
      </c>
      <c r="G30" s="200" t="s">
        <v>980</v>
      </c>
      <c r="H30" s="200" t="s">
        <v>831</v>
      </c>
      <c r="I30" s="200" t="s">
        <v>976</v>
      </c>
      <c r="J30" s="199"/>
      <c r="K30" s="200"/>
      <c r="L30" s="200"/>
      <c r="M30" s="200"/>
      <c r="N30" s="200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</row>
    <row r="31" spans="1:26" ht="12.75" customHeight="1">
      <c r="A31" s="199"/>
      <c r="B31" s="199"/>
      <c r="C31" s="199"/>
      <c r="D31" s="199"/>
      <c r="E31" s="199"/>
      <c r="F31" s="199"/>
      <c r="G31" s="199"/>
      <c r="H31" s="199"/>
      <c r="I31" s="199"/>
      <c r="J31" s="199"/>
      <c r="K31" s="200"/>
      <c r="L31" s="200"/>
      <c r="M31" s="200"/>
      <c r="N31" s="200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</row>
    <row r="32" spans="1:26" ht="12.75" customHeight="1">
      <c r="A32" s="199"/>
      <c r="B32" s="199"/>
      <c r="C32" s="199"/>
      <c r="D32" s="199"/>
      <c r="E32" s="199"/>
      <c r="F32" s="199"/>
      <c r="G32" s="199"/>
      <c r="H32" s="199"/>
      <c r="I32" s="199"/>
      <c r="J32" s="199"/>
      <c r="K32" s="200"/>
      <c r="L32" s="200"/>
      <c r="M32" s="200"/>
      <c r="N32" s="200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</row>
    <row r="33" spans="1:26" ht="12.75" customHeight="1">
      <c r="A33" s="199"/>
      <c r="B33" s="199"/>
      <c r="C33" s="199"/>
      <c r="D33" s="199"/>
      <c r="E33" s="199"/>
      <c r="F33" s="199"/>
      <c r="G33" s="199"/>
      <c r="H33" s="199"/>
      <c r="I33" s="199"/>
      <c r="J33" s="199"/>
      <c r="K33" s="200"/>
      <c r="L33" s="200"/>
      <c r="M33" s="200"/>
      <c r="N33" s="200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</row>
    <row r="34" spans="1:26" ht="12.75" customHeight="1">
      <c r="A34" s="199"/>
      <c r="B34" s="199"/>
      <c r="C34" s="199"/>
      <c r="D34" s="199"/>
      <c r="E34" s="199"/>
      <c r="F34" s="199"/>
      <c r="G34" s="199"/>
      <c r="H34" s="199"/>
      <c r="I34" s="199"/>
      <c r="J34" s="199"/>
      <c r="K34" s="200"/>
      <c r="L34" s="200"/>
      <c r="M34" s="200"/>
      <c r="N34" s="200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</row>
    <row r="35" spans="1:26" ht="12.75" customHeight="1">
      <c r="A35" s="199"/>
      <c r="B35" s="199"/>
      <c r="C35" s="199"/>
      <c r="D35" s="199"/>
      <c r="E35" s="199"/>
      <c r="F35" s="199"/>
      <c r="G35" s="199"/>
      <c r="H35" s="199"/>
      <c r="I35" s="199"/>
      <c r="J35" s="199"/>
      <c r="K35" s="200"/>
      <c r="L35" s="200"/>
      <c r="M35" s="200"/>
      <c r="N35" s="200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</row>
    <row r="36" spans="1:26" ht="12.75" customHeight="1">
      <c r="A36" s="199"/>
      <c r="B36" s="199"/>
      <c r="C36" s="199"/>
      <c r="D36" s="199"/>
      <c r="E36" s="199"/>
      <c r="F36" s="199"/>
      <c r="G36" s="199"/>
      <c r="H36" s="199"/>
      <c r="I36" s="199"/>
      <c r="J36" s="199"/>
      <c r="K36" s="200"/>
      <c r="L36" s="200"/>
      <c r="M36" s="200"/>
      <c r="N36" s="200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</row>
    <row r="37" spans="1:26" ht="12.75" customHeight="1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200"/>
      <c r="L37" s="200"/>
      <c r="M37" s="200"/>
      <c r="N37" s="200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</row>
    <row r="38" spans="1:26" ht="12.75" customHeight="1">
      <c r="A38" s="199"/>
      <c r="B38" s="199"/>
      <c r="C38" s="199"/>
      <c r="D38" s="199"/>
      <c r="E38" s="199"/>
      <c r="F38" s="199"/>
      <c r="G38" s="199"/>
      <c r="H38" s="199"/>
      <c r="I38" s="199"/>
      <c r="J38" s="199"/>
      <c r="K38" s="200"/>
      <c r="L38" s="200"/>
      <c r="M38" s="200"/>
      <c r="N38" s="200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</row>
    <row r="39" spans="1:26" ht="12.75" customHeight="1">
      <c r="A39" s="199"/>
      <c r="B39" s="199"/>
      <c r="C39" s="199"/>
      <c r="D39" s="199"/>
      <c r="E39" s="199"/>
      <c r="F39" s="199"/>
      <c r="G39" s="199"/>
      <c r="H39" s="199"/>
      <c r="I39" s="199"/>
      <c r="J39" s="199"/>
      <c r="K39" s="200"/>
      <c r="L39" s="200"/>
      <c r="M39" s="200"/>
      <c r="N39" s="200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</row>
    <row r="40" spans="1:26" ht="12.75" customHeight="1">
      <c r="A40" s="199"/>
      <c r="B40" s="199"/>
      <c r="C40" s="199"/>
      <c r="D40" s="199"/>
      <c r="E40" s="199"/>
      <c r="F40" s="199"/>
      <c r="G40" s="199"/>
      <c r="H40" s="199"/>
      <c r="I40" s="199"/>
      <c r="J40" s="199"/>
      <c r="K40" s="200"/>
      <c r="L40" s="200"/>
      <c r="M40" s="200"/>
      <c r="N40" s="200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</row>
    <row r="41" spans="1:26" ht="12.75" customHeight="1">
      <c r="A41" s="199"/>
      <c r="B41" s="199"/>
      <c r="C41" s="199"/>
      <c r="D41" s="199"/>
      <c r="E41" s="199"/>
      <c r="F41" s="199"/>
      <c r="G41" s="199"/>
      <c r="H41" s="199"/>
      <c r="I41" s="199"/>
      <c r="J41" s="199"/>
      <c r="K41" s="200"/>
      <c r="L41" s="200"/>
      <c r="M41" s="200"/>
      <c r="N41" s="200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</row>
    <row r="42" spans="1:26" ht="12.75" customHeight="1">
      <c r="A42" s="199"/>
      <c r="B42" s="199"/>
      <c r="C42" s="199"/>
      <c r="D42" s="199"/>
      <c r="E42" s="199"/>
      <c r="F42" s="199"/>
      <c r="G42" s="199"/>
      <c r="H42" s="199"/>
      <c r="I42" s="199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</row>
    <row r="43" spans="1:26" ht="12.75" customHeight="1">
      <c r="A43" s="199"/>
      <c r="B43" s="199"/>
      <c r="C43" s="199"/>
      <c r="D43" s="199"/>
      <c r="E43" s="199"/>
      <c r="F43" s="199"/>
      <c r="G43" s="199"/>
      <c r="H43" s="199"/>
      <c r="I43" s="199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</row>
    <row r="44" spans="1:26" ht="12.75" customHeight="1">
      <c r="A44" s="199"/>
      <c r="B44" s="199"/>
      <c r="C44" s="199"/>
      <c r="D44" s="199"/>
      <c r="E44" s="199"/>
      <c r="F44" s="199"/>
      <c r="G44" s="199"/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</row>
    <row r="45" spans="1:26" ht="12.75" customHeight="1">
      <c r="A45" s="199"/>
      <c r="B45" s="199"/>
      <c r="C45" s="199"/>
      <c r="D45" s="199"/>
      <c r="E45" s="199"/>
      <c r="F45" s="199"/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</row>
    <row r="46" spans="1:26" ht="12.75" customHeight="1">
      <c r="A46" s="199"/>
      <c r="B46" s="199"/>
      <c r="C46" s="199"/>
      <c r="D46" s="199"/>
      <c r="E46" s="199"/>
      <c r="F46" s="199"/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</row>
    <row r="47" spans="1:26" ht="12.75" customHeight="1">
      <c r="A47" s="199"/>
      <c r="B47" s="199"/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</row>
    <row r="48" spans="1:26" ht="12.75" customHeight="1">
      <c r="A48" s="199"/>
      <c r="B48" s="199"/>
      <c r="C48" s="199"/>
      <c r="D48" s="199"/>
      <c r="E48" s="199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</row>
    <row r="49" spans="1:26" ht="12.75" customHeight="1">
      <c r="A49" s="199"/>
      <c r="B49" s="199"/>
      <c r="C49" s="199"/>
      <c r="D49" s="199"/>
      <c r="E49" s="199"/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</row>
    <row r="50" spans="1:26" ht="12.75" customHeight="1">
      <c r="A50" s="199"/>
      <c r="B50" s="199"/>
      <c r="C50" s="199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</row>
    <row r="51" spans="1:26" ht="12.75" customHeight="1">
      <c r="A51" s="199"/>
      <c r="B51" s="199"/>
      <c r="C51" s="199"/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</row>
    <row r="52" spans="1:26" ht="12.75" customHeight="1">
      <c r="A52" s="199"/>
      <c r="B52" s="199"/>
      <c r="C52" s="199"/>
      <c r="D52" s="199"/>
      <c r="E52" s="199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</row>
    <row r="53" spans="1:26" ht="12.75" customHeight="1">
      <c r="A53" s="199"/>
      <c r="B53" s="199"/>
      <c r="C53" s="199"/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</row>
    <row r="54" spans="1:26" ht="12.75" customHeight="1">
      <c r="A54" s="199"/>
      <c r="B54" s="199"/>
      <c r="C54" s="199"/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</row>
    <row r="55" spans="1:26" ht="12.75" customHeight="1">
      <c r="A55" s="199"/>
      <c r="B55" s="199"/>
      <c r="C55" s="199"/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</row>
    <row r="56" spans="1:26" ht="12.75" customHeight="1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</row>
    <row r="57" spans="1:26" ht="12.75" customHeight="1">
      <c r="A57" s="199"/>
      <c r="B57" s="199"/>
      <c r="C57" s="199"/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</row>
    <row r="58" spans="1:26" ht="12.75" customHeight="1">
      <c r="A58" s="199"/>
      <c r="B58" s="199"/>
      <c r="C58" s="199"/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</row>
    <row r="59" spans="1:26" ht="12.75" customHeight="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</row>
    <row r="60" spans="1:26" ht="12.75" customHeight="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</row>
    <row r="61" spans="1:26" ht="12.75" customHeight="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</row>
    <row r="62" spans="1:26" ht="12.75" customHeight="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</row>
    <row r="63" spans="1:26" ht="12.75" customHeight="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</row>
    <row r="64" spans="1:26" ht="12.75" customHeight="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</row>
    <row r="65" spans="1:26" ht="12.75" customHeight="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</row>
    <row r="66" spans="1:26" ht="12.75" customHeight="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</row>
    <row r="67" spans="1:26" ht="12.75" customHeight="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</row>
    <row r="68" spans="1:26" ht="12.75" customHeight="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</row>
    <row r="69" spans="1:26" ht="12.75" customHeight="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</row>
    <row r="70" spans="1:26" ht="12.75" customHeight="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</row>
    <row r="71" spans="1:26" ht="12.75" customHeight="1">
      <c r="A71" s="199"/>
      <c r="B71" s="199"/>
      <c r="C71" s="199"/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</row>
    <row r="72" spans="1:26" ht="12.75" customHeight="1">
      <c r="A72" s="199"/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</row>
    <row r="73" spans="1:26" ht="12.75" customHeight="1">
      <c r="A73" s="199"/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</row>
    <row r="74" spans="1:26" ht="12.75" customHeight="1">
      <c r="A74" s="199"/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</row>
    <row r="75" spans="1:26" ht="12.75" customHeight="1">
      <c r="A75" s="199"/>
      <c r="B75" s="199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</row>
    <row r="76" spans="1:26" ht="12.75" customHeight="1">
      <c r="A76" s="199"/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</row>
    <row r="77" spans="1:26" ht="12.75" customHeight="1">
      <c r="A77" s="199"/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</row>
    <row r="78" spans="1:26" ht="12.75" customHeight="1">
      <c r="A78" s="199"/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</row>
    <row r="79" spans="1:26" ht="12.75" customHeight="1">
      <c r="A79" s="199"/>
      <c r="B79" s="199"/>
      <c r="C79" s="199"/>
      <c r="D79" s="199"/>
      <c r="E79" s="199"/>
      <c r="F79" s="199"/>
      <c r="G79" s="199"/>
      <c r="H79" s="199"/>
      <c r="I79" s="199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</row>
    <row r="80" spans="1:26" ht="12.75" customHeight="1">
      <c r="A80" s="199"/>
      <c r="B80" s="199"/>
      <c r="C80" s="199"/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</row>
    <row r="81" spans="1:26" ht="12.75" customHeight="1">
      <c r="A81" s="199"/>
      <c r="B81" s="199"/>
      <c r="C81" s="199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</row>
    <row r="82" spans="1:26" ht="12.75" customHeight="1">
      <c r="A82" s="199"/>
      <c r="B82" s="199"/>
      <c r="C82" s="199"/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</row>
    <row r="83" spans="1:26" ht="12.75" customHeight="1">
      <c r="A83" s="199"/>
      <c r="B83" s="199"/>
      <c r="C83" s="199"/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</row>
    <row r="84" spans="1:26" ht="12.75" customHeight="1">
      <c r="A84" s="199"/>
      <c r="B84" s="199"/>
      <c r="C84" s="199"/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</row>
    <row r="85" spans="1:26" ht="12.75" customHeight="1">
      <c r="A85" s="199"/>
      <c r="B85" s="199"/>
      <c r="C85" s="199"/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</row>
    <row r="86" spans="1:26" ht="12.75" customHeight="1">
      <c r="A86" s="199"/>
      <c r="B86" s="199"/>
      <c r="C86" s="199"/>
      <c r="D86" s="199"/>
      <c r="E86" s="199"/>
      <c r="F86" s="199"/>
      <c r="G86" s="199"/>
      <c r="H86" s="199"/>
      <c r="I86" s="199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</row>
    <row r="87" spans="1:26" ht="12.75" customHeight="1">
      <c r="A87" s="199"/>
      <c r="B87" s="199"/>
      <c r="C87" s="199"/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</row>
    <row r="88" spans="1:26" ht="12.75" customHeight="1">
      <c r="A88" s="199"/>
      <c r="B88" s="199"/>
      <c r="C88" s="199"/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</row>
    <row r="89" spans="1:26" ht="12.75" customHeight="1">
      <c r="A89" s="199"/>
      <c r="B89" s="199"/>
      <c r="C89" s="199"/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</row>
    <row r="90" spans="1:26" ht="12.75" customHeight="1">
      <c r="A90" s="199"/>
      <c r="B90" s="199"/>
      <c r="C90" s="199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</row>
    <row r="91" spans="1:26" ht="12.75" customHeight="1">
      <c r="A91" s="199"/>
      <c r="B91" s="199"/>
      <c r="C91" s="199"/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</row>
    <row r="92" spans="1:26" ht="12.75" customHeight="1">
      <c r="A92" s="199"/>
      <c r="B92" s="199"/>
      <c r="C92" s="199"/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</row>
    <row r="93" spans="1:26" ht="12.75" customHeight="1">
      <c r="A93" s="199"/>
      <c r="B93" s="199"/>
      <c r="C93" s="199"/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</row>
    <row r="94" spans="1:26" ht="12.75" customHeight="1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</row>
    <row r="95" spans="1:26" ht="12.75" customHeight="1">
      <c r="A95" s="199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</row>
    <row r="96" spans="1:26" ht="12.75" customHeight="1">
      <c r="A96" s="199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</row>
    <row r="97" spans="1:26" ht="12.75" customHeight="1">
      <c r="A97" s="199"/>
      <c r="B97" s="199"/>
      <c r="C97" s="199"/>
      <c r="D97" s="199"/>
      <c r="E97" s="199"/>
      <c r="F97" s="199"/>
      <c r="G97" s="199"/>
      <c r="H97" s="199"/>
      <c r="I97" s="199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</row>
    <row r="98" spans="1:26" ht="12.75" customHeight="1">
      <c r="A98" s="199"/>
      <c r="B98" s="199"/>
      <c r="C98" s="199"/>
      <c r="D98" s="199"/>
      <c r="E98" s="199"/>
      <c r="F98" s="199"/>
      <c r="G98" s="199"/>
      <c r="H98" s="199"/>
      <c r="I98" s="199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</row>
    <row r="99" spans="1:26" ht="12.75" customHeight="1">
      <c r="A99" s="199"/>
      <c r="B99" s="199"/>
      <c r="C99" s="199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</row>
    <row r="100" spans="1:26" ht="12.75" customHeight="1">
      <c r="A100" s="199"/>
      <c r="B100" s="199"/>
      <c r="C100" s="199"/>
      <c r="D100" s="199"/>
      <c r="E100" s="199"/>
      <c r="F100" s="199"/>
      <c r="G100" s="199"/>
      <c r="H100" s="199"/>
      <c r="I100" s="199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</row>
    <row r="101" spans="1:26" ht="12.75" customHeight="1">
      <c r="A101" s="199"/>
      <c r="B101" s="19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</row>
    <row r="102" spans="1:26" ht="12.75" customHeight="1">
      <c r="A102" s="199"/>
      <c r="B102" s="199"/>
      <c r="C102" s="199"/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</row>
    <row r="103" spans="1:26" ht="12.75" customHeight="1">
      <c r="A103" s="199"/>
      <c r="B103" s="199"/>
      <c r="C103" s="199"/>
      <c r="D103" s="199"/>
      <c r="E103" s="199"/>
      <c r="F103" s="199"/>
      <c r="G103" s="199"/>
      <c r="H103" s="199"/>
      <c r="I103" s="199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</row>
    <row r="104" spans="1:26" ht="12.75" customHeight="1">
      <c r="A104" s="199"/>
      <c r="B104" s="199"/>
      <c r="C104" s="199"/>
      <c r="D104" s="199"/>
      <c r="E104" s="199"/>
      <c r="F104" s="199"/>
      <c r="G104" s="199"/>
      <c r="H104" s="199"/>
      <c r="I104" s="199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</row>
    <row r="105" spans="1:26" ht="12.75" customHeight="1">
      <c r="A105" s="199"/>
      <c r="B105" s="199"/>
      <c r="C105" s="199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</row>
    <row r="106" spans="1:26" ht="12.75" customHeight="1">
      <c r="A106" s="199"/>
      <c r="B106" s="199"/>
      <c r="C106" s="199"/>
      <c r="D106" s="199"/>
      <c r="E106" s="199"/>
      <c r="F106" s="199"/>
      <c r="G106" s="199"/>
      <c r="H106" s="199"/>
      <c r="I106" s="199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</row>
    <row r="107" spans="1:26" ht="12.75" customHeight="1">
      <c r="A107" s="199"/>
      <c r="B107" s="199"/>
      <c r="C107" s="199"/>
      <c r="D107" s="199"/>
      <c r="E107" s="199"/>
      <c r="F107" s="199"/>
      <c r="G107" s="199"/>
      <c r="H107" s="199"/>
      <c r="I107" s="199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</row>
    <row r="108" spans="1:26" ht="12.75" customHeight="1">
      <c r="A108" s="199"/>
      <c r="B108" s="199"/>
      <c r="C108" s="199"/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</row>
    <row r="109" spans="1:26" ht="12.75" customHeight="1">
      <c r="A109" s="199"/>
      <c r="B109" s="199"/>
      <c r="C109" s="199"/>
      <c r="D109" s="199"/>
      <c r="E109" s="199"/>
      <c r="F109" s="199"/>
      <c r="G109" s="199"/>
      <c r="H109" s="199"/>
      <c r="I109" s="199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</row>
    <row r="110" spans="1:26" ht="12.75" customHeight="1">
      <c r="A110" s="199"/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</row>
    <row r="111" spans="1:26" ht="12.75" customHeight="1">
      <c r="A111" s="199"/>
      <c r="B111" s="199"/>
      <c r="C111" s="199"/>
      <c r="D111" s="199"/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</row>
    <row r="112" spans="1:26" ht="12.75" customHeight="1">
      <c r="A112" s="199"/>
      <c r="B112" s="199"/>
      <c r="C112" s="199"/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</row>
    <row r="113" spans="1:26" ht="12.75" customHeight="1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</row>
    <row r="114" spans="1:26" ht="12.75" customHeight="1">
      <c r="A114" s="199"/>
      <c r="B114" s="199"/>
      <c r="C114" s="199"/>
      <c r="D114" s="199"/>
      <c r="E114" s="199"/>
      <c r="F114" s="199"/>
      <c r="G114" s="199"/>
      <c r="H114" s="199"/>
      <c r="I114" s="199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</row>
    <row r="115" spans="1:26" ht="12.75" customHeight="1">
      <c r="A115" s="199"/>
      <c r="B115" s="199"/>
      <c r="C115" s="199"/>
      <c r="D115" s="199"/>
      <c r="E115" s="199"/>
      <c r="F115" s="199"/>
      <c r="G115" s="199"/>
      <c r="H115" s="199"/>
      <c r="I115" s="199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</row>
    <row r="116" spans="1:26" ht="12.75" customHeight="1">
      <c r="A116" s="199"/>
      <c r="B116" s="199"/>
      <c r="C116" s="199"/>
      <c r="D116" s="199"/>
      <c r="E116" s="199"/>
      <c r="F116" s="199"/>
      <c r="G116" s="199"/>
      <c r="H116" s="199"/>
      <c r="I116" s="199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</row>
    <row r="117" spans="1:26" ht="12.75" customHeight="1">
      <c r="A117" s="199"/>
      <c r="B117" s="199"/>
      <c r="C117" s="199"/>
      <c r="D117" s="199"/>
      <c r="E117" s="199"/>
      <c r="F117" s="199"/>
      <c r="G117" s="199"/>
      <c r="H117" s="199"/>
      <c r="I117" s="199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</row>
    <row r="118" spans="1:26" ht="12.75" customHeight="1">
      <c r="A118" s="199"/>
      <c r="B118" s="199"/>
      <c r="C118" s="199"/>
      <c r="D118" s="199"/>
      <c r="E118" s="199"/>
      <c r="F118" s="199"/>
      <c r="G118" s="199"/>
      <c r="H118" s="199"/>
      <c r="I118" s="199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</row>
    <row r="119" spans="1:26" ht="12.75" customHeight="1">
      <c r="A119" s="199"/>
      <c r="B119" s="199"/>
      <c r="C119" s="199"/>
      <c r="D119" s="199"/>
      <c r="E119" s="199"/>
      <c r="F119" s="199"/>
      <c r="G119" s="199"/>
      <c r="H119" s="199"/>
      <c r="I119" s="199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</row>
    <row r="120" spans="1:26" ht="12.75" customHeight="1">
      <c r="A120" s="199"/>
      <c r="B120" s="199"/>
      <c r="C120" s="199"/>
      <c r="D120" s="199"/>
      <c r="E120" s="199"/>
      <c r="F120" s="199"/>
      <c r="G120" s="199"/>
      <c r="H120" s="199"/>
      <c r="I120" s="199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</row>
    <row r="121" spans="1:26" ht="12.75" customHeight="1">
      <c r="A121" s="199"/>
      <c r="B121" s="199"/>
      <c r="C121" s="199"/>
      <c r="D121" s="199"/>
      <c r="E121" s="199"/>
      <c r="F121" s="199"/>
      <c r="G121" s="199"/>
      <c r="H121" s="199"/>
      <c r="I121" s="199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</row>
    <row r="122" spans="1:26" ht="12.75" customHeight="1">
      <c r="A122" s="199"/>
      <c r="B122" s="199"/>
      <c r="C122" s="199"/>
      <c r="D122" s="199"/>
      <c r="E122" s="199"/>
      <c r="F122" s="199"/>
      <c r="G122" s="199"/>
      <c r="H122" s="199"/>
      <c r="I122" s="199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</row>
    <row r="123" spans="1:26" ht="12.75" customHeight="1">
      <c r="A123" s="199"/>
      <c r="B123" s="199"/>
      <c r="C123" s="199"/>
      <c r="D123" s="199"/>
      <c r="E123" s="199"/>
      <c r="F123" s="199"/>
      <c r="G123" s="199"/>
      <c r="H123" s="199"/>
      <c r="I123" s="199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</row>
    <row r="124" spans="1:26" ht="12.75" customHeight="1">
      <c r="A124" s="199"/>
      <c r="B124" s="199"/>
      <c r="C124" s="199"/>
      <c r="D124" s="199"/>
      <c r="E124" s="199"/>
      <c r="F124" s="199"/>
      <c r="G124" s="199"/>
      <c r="H124" s="199"/>
      <c r="I124" s="199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</row>
    <row r="125" spans="1:26" ht="12.75" customHeight="1">
      <c r="A125" s="199"/>
      <c r="B125" s="199"/>
      <c r="C125" s="199"/>
      <c r="D125" s="199"/>
      <c r="E125" s="199"/>
      <c r="F125" s="199"/>
      <c r="G125" s="199"/>
      <c r="H125" s="199"/>
      <c r="I125" s="199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</row>
    <row r="126" spans="1:26" ht="12.75" customHeight="1">
      <c r="A126" s="199"/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</row>
    <row r="127" spans="1:26" ht="12.75" customHeight="1">
      <c r="A127" s="199"/>
      <c r="B127" s="199"/>
      <c r="C127" s="199"/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</row>
    <row r="128" spans="1:26" ht="12.75" customHeight="1">
      <c r="A128" s="199"/>
      <c r="B128" s="199"/>
      <c r="C128" s="199"/>
      <c r="D128" s="199"/>
      <c r="E128" s="199"/>
      <c r="F128" s="199"/>
      <c r="G128" s="199"/>
      <c r="H128" s="199"/>
      <c r="I128" s="199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</row>
    <row r="129" spans="1:26" ht="12.75" customHeight="1">
      <c r="A129" s="199"/>
      <c r="B129" s="199"/>
      <c r="C129" s="199"/>
      <c r="D129" s="199"/>
      <c r="E129" s="199"/>
      <c r="F129" s="199"/>
      <c r="G129" s="199"/>
      <c r="H129" s="199"/>
      <c r="I129" s="199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</row>
    <row r="130" spans="1:26" ht="12.75" customHeight="1">
      <c r="A130" s="199"/>
      <c r="B130" s="199"/>
      <c r="C130" s="199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</row>
    <row r="131" spans="1:26" ht="12.75" customHeight="1">
      <c r="A131" s="199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</row>
    <row r="132" spans="1:26" ht="12.75" customHeight="1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</row>
    <row r="133" spans="1:26" ht="12.75" customHeight="1">
      <c r="A133" s="199"/>
      <c r="B133" s="199"/>
      <c r="C133" s="199"/>
      <c r="D133" s="199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</row>
    <row r="134" spans="1:26" ht="12.75" customHeight="1">
      <c r="A134" s="199"/>
      <c r="B134" s="199"/>
      <c r="C134" s="199"/>
      <c r="D134" s="199"/>
      <c r="E134" s="199"/>
      <c r="F134" s="199"/>
      <c r="G134" s="199"/>
      <c r="H134" s="199"/>
      <c r="I134" s="199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</row>
    <row r="135" spans="1:26" ht="12.75" customHeight="1">
      <c r="A135" s="199"/>
      <c r="B135" s="199"/>
      <c r="C135" s="199"/>
      <c r="D135" s="199"/>
      <c r="E135" s="199"/>
      <c r="F135" s="199"/>
      <c r="G135" s="199"/>
      <c r="H135" s="199"/>
      <c r="I135" s="199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</row>
    <row r="136" spans="1:26" ht="12.75" customHeight="1">
      <c r="A136" s="199"/>
      <c r="B136" s="199"/>
      <c r="C136" s="199"/>
      <c r="D136" s="199"/>
      <c r="E136" s="199"/>
      <c r="F136" s="199"/>
      <c r="G136" s="199"/>
      <c r="H136" s="199"/>
      <c r="I136" s="199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</row>
    <row r="137" spans="1:26" ht="12.75" customHeight="1">
      <c r="A137" s="199"/>
      <c r="B137" s="199"/>
      <c r="C137" s="199"/>
      <c r="D137" s="199"/>
      <c r="E137" s="199"/>
      <c r="F137" s="199"/>
      <c r="G137" s="199"/>
      <c r="H137" s="199"/>
      <c r="I137" s="199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</row>
    <row r="138" spans="1:26" ht="12.75" customHeight="1">
      <c r="A138" s="199"/>
      <c r="B138" s="199"/>
      <c r="C138" s="199"/>
      <c r="D138" s="199"/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</row>
    <row r="139" spans="1:26" ht="12.75" customHeight="1">
      <c r="A139" s="199"/>
      <c r="B139" s="199"/>
      <c r="C139" s="199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</row>
    <row r="140" spans="1:26" ht="12.75" customHeight="1">
      <c r="A140" s="199"/>
      <c r="B140" s="199"/>
      <c r="C140" s="199"/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</row>
    <row r="141" spans="1:26" ht="12.75" customHeight="1">
      <c r="A141" s="199"/>
      <c r="B141" s="199"/>
      <c r="C141" s="199"/>
      <c r="D141" s="199"/>
      <c r="E141" s="199"/>
      <c r="F141" s="199"/>
      <c r="G141" s="199"/>
      <c r="H141" s="199"/>
      <c r="I141" s="199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</row>
    <row r="142" spans="1:26" ht="12.75" customHeight="1">
      <c r="A142" s="199"/>
      <c r="B142" s="199"/>
      <c r="C142" s="199"/>
      <c r="D142" s="199"/>
      <c r="E142" s="199"/>
      <c r="F142" s="199"/>
      <c r="G142" s="199"/>
      <c r="H142" s="199"/>
      <c r="I142" s="199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</row>
    <row r="143" spans="1:26" ht="12.75" customHeight="1">
      <c r="A143" s="199"/>
      <c r="B143" s="199"/>
      <c r="C143" s="199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</row>
    <row r="144" spans="1:26" ht="12.75" customHeight="1">
      <c r="A144" s="199"/>
      <c r="B144" s="199"/>
      <c r="C144" s="199"/>
      <c r="D144" s="199"/>
      <c r="E144" s="199"/>
      <c r="F144" s="199"/>
      <c r="G144" s="199"/>
      <c r="H144" s="199"/>
      <c r="I144" s="199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</row>
    <row r="145" spans="1:26" ht="12.75" customHeight="1">
      <c r="A145" s="199"/>
      <c r="B145" s="199"/>
      <c r="C145" s="199"/>
      <c r="D145" s="199"/>
      <c r="E145" s="199"/>
      <c r="F145" s="199"/>
      <c r="G145" s="199"/>
      <c r="H145" s="199"/>
      <c r="I145" s="199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</row>
    <row r="146" spans="1:26" ht="12.75" customHeight="1">
      <c r="A146" s="199"/>
      <c r="B146" s="199"/>
      <c r="C146" s="199"/>
      <c r="D146" s="199"/>
      <c r="E146" s="199"/>
      <c r="F146" s="199"/>
      <c r="G146" s="199"/>
      <c r="H146" s="199"/>
      <c r="I146" s="199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</row>
    <row r="147" spans="1:26" ht="12.75" customHeight="1">
      <c r="A147" s="199"/>
      <c r="B147" s="199"/>
      <c r="C147" s="199"/>
      <c r="D147" s="199"/>
      <c r="E147" s="199"/>
      <c r="F147" s="199"/>
      <c r="G147" s="199"/>
      <c r="H147" s="199"/>
      <c r="I147" s="199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</row>
    <row r="148" spans="1:26" ht="12.75" customHeight="1">
      <c r="A148" s="199"/>
      <c r="B148" s="199"/>
      <c r="C148" s="199"/>
      <c r="D148" s="199"/>
      <c r="E148" s="199"/>
      <c r="F148" s="199"/>
      <c r="G148" s="199"/>
      <c r="H148" s="199"/>
      <c r="I148" s="199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</row>
    <row r="149" spans="1:26" ht="12.75" customHeight="1">
      <c r="A149" s="199"/>
      <c r="B149" s="199"/>
      <c r="C149" s="199"/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</row>
    <row r="150" spans="1:26" ht="12.75" customHeight="1">
      <c r="A150" s="199"/>
      <c r="B150" s="199"/>
      <c r="C150" s="199"/>
      <c r="D150" s="199"/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</row>
    <row r="151" spans="1:26" ht="12.75" customHeight="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</row>
    <row r="152" spans="1:26" ht="12.75" customHeight="1">
      <c r="A152" s="199"/>
      <c r="B152" s="199"/>
      <c r="C152" s="199"/>
      <c r="D152" s="199"/>
      <c r="E152" s="199"/>
      <c r="F152" s="199"/>
      <c r="G152" s="199"/>
      <c r="H152" s="199"/>
      <c r="I152" s="199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</row>
    <row r="153" spans="1:26" ht="12.75" customHeight="1">
      <c r="A153" s="199"/>
      <c r="B153" s="199"/>
      <c r="C153" s="199"/>
      <c r="D153" s="199"/>
      <c r="E153" s="199"/>
      <c r="F153" s="199"/>
      <c r="G153" s="199"/>
      <c r="H153" s="199"/>
      <c r="I153" s="199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</row>
    <row r="154" spans="1:26" ht="12.75" customHeight="1">
      <c r="A154" s="199"/>
      <c r="B154" s="199"/>
      <c r="C154" s="199"/>
      <c r="D154" s="199"/>
      <c r="E154" s="199"/>
      <c r="F154" s="199"/>
      <c r="G154" s="199"/>
      <c r="H154" s="199"/>
      <c r="I154" s="199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</row>
    <row r="155" spans="1:26" ht="12.75" customHeight="1">
      <c r="A155" s="199"/>
      <c r="B155" s="199"/>
      <c r="C155" s="199"/>
      <c r="D155" s="199"/>
      <c r="E155" s="199"/>
      <c r="F155" s="199"/>
      <c r="G155" s="199"/>
      <c r="H155" s="199"/>
      <c r="I155" s="199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</row>
    <row r="156" spans="1:26" ht="12.75" customHeight="1">
      <c r="A156" s="199"/>
      <c r="B156" s="199"/>
      <c r="C156" s="199"/>
      <c r="D156" s="199"/>
      <c r="E156" s="199"/>
      <c r="F156" s="199"/>
      <c r="G156" s="199"/>
      <c r="H156" s="199"/>
      <c r="I156" s="199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</row>
    <row r="157" spans="1:26" ht="12.75" customHeight="1">
      <c r="A157" s="199"/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</row>
    <row r="158" spans="1:26" ht="12.75" customHeight="1">
      <c r="A158" s="199"/>
      <c r="B158" s="199"/>
      <c r="C158" s="199"/>
      <c r="D158" s="199"/>
      <c r="E158" s="199"/>
      <c r="F158" s="199"/>
      <c r="G158" s="199"/>
      <c r="H158" s="199"/>
      <c r="I158" s="199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</row>
    <row r="159" spans="1:26" ht="12.75" customHeight="1">
      <c r="A159" s="199"/>
      <c r="B159" s="199"/>
      <c r="C159" s="199"/>
      <c r="D159" s="199"/>
      <c r="E159" s="199"/>
      <c r="F159" s="199"/>
      <c r="G159" s="199"/>
      <c r="H159" s="199"/>
      <c r="I159" s="199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</row>
    <row r="160" spans="1:26" ht="12.75" customHeight="1">
      <c r="A160" s="199"/>
      <c r="B160" s="199"/>
      <c r="C160" s="199"/>
      <c r="D160" s="199"/>
      <c r="E160" s="199"/>
      <c r="F160" s="199"/>
      <c r="G160" s="199"/>
      <c r="H160" s="199"/>
      <c r="I160" s="199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</row>
    <row r="161" spans="1:26" ht="12.75" customHeight="1">
      <c r="A161" s="199"/>
      <c r="B161" s="199"/>
      <c r="C161" s="199"/>
      <c r="D161" s="199"/>
      <c r="E161" s="199"/>
      <c r="F161" s="199"/>
      <c r="G161" s="199"/>
      <c r="H161" s="199"/>
      <c r="I161" s="199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</row>
    <row r="162" spans="1:26" ht="12.75" customHeight="1">
      <c r="A162" s="199"/>
      <c r="B162" s="199"/>
      <c r="C162" s="199"/>
      <c r="D162" s="199"/>
      <c r="E162" s="199"/>
      <c r="F162" s="199"/>
      <c r="G162" s="199"/>
      <c r="H162" s="199"/>
      <c r="I162" s="199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</row>
    <row r="163" spans="1:26" ht="12.75" customHeight="1">
      <c r="A163" s="199"/>
      <c r="B163" s="199"/>
      <c r="C163" s="199"/>
      <c r="D163" s="199"/>
      <c r="E163" s="199"/>
      <c r="F163" s="199"/>
      <c r="G163" s="199"/>
      <c r="H163" s="199"/>
      <c r="I163" s="199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</row>
    <row r="164" spans="1:26" ht="12.75" customHeight="1">
      <c r="A164" s="199"/>
      <c r="B164" s="199"/>
      <c r="C164" s="199"/>
      <c r="D164" s="199"/>
      <c r="E164" s="199"/>
      <c r="F164" s="199"/>
      <c r="G164" s="199"/>
      <c r="H164" s="199"/>
      <c r="I164" s="199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</row>
    <row r="165" spans="1:26" ht="12.75" customHeight="1">
      <c r="A165" s="199"/>
      <c r="B165" s="199"/>
      <c r="C165" s="199"/>
      <c r="D165" s="199"/>
      <c r="E165" s="199"/>
      <c r="F165" s="199"/>
      <c r="G165" s="199"/>
      <c r="H165" s="199"/>
      <c r="I165" s="199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</row>
    <row r="166" spans="1:26" ht="12.75" customHeight="1">
      <c r="A166" s="199"/>
      <c r="B166" s="199"/>
      <c r="C166" s="199"/>
      <c r="D166" s="199"/>
      <c r="E166" s="199"/>
      <c r="F166" s="199"/>
      <c r="G166" s="199"/>
      <c r="H166" s="199"/>
      <c r="I166" s="199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</row>
    <row r="167" spans="1:26" ht="12.75" customHeight="1">
      <c r="A167" s="199"/>
      <c r="B167" s="199"/>
      <c r="C167" s="199"/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</row>
    <row r="168" spans="1:26" ht="12.75" customHeight="1">
      <c r="A168" s="199"/>
      <c r="B168" s="199"/>
      <c r="C168" s="199"/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</row>
    <row r="169" spans="1:26" ht="12.75" customHeight="1">
      <c r="A169" s="199"/>
      <c r="B169" s="199"/>
      <c r="C169" s="199"/>
      <c r="D169" s="199"/>
      <c r="E169" s="199"/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</row>
    <row r="170" spans="1:26" ht="12.75" customHeight="1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</row>
    <row r="171" spans="1:26" ht="12.75" customHeight="1">
      <c r="A171" s="199"/>
      <c r="B171" s="199"/>
      <c r="C171" s="199"/>
      <c r="D171" s="199"/>
      <c r="E171" s="199"/>
      <c r="F171" s="199"/>
      <c r="G171" s="199"/>
      <c r="H171" s="199"/>
      <c r="I171" s="199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</row>
    <row r="172" spans="1:26" ht="12.75" customHeight="1">
      <c r="A172" s="199"/>
      <c r="B172" s="199"/>
      <c r="C172" s="199"/>
      <c r="D172" s="199"/>
      <c r="E172" s="199"/>
      <c r="F172" s="199"/>
      <c r="G172" s="199"/>
      <c r="H172" s="199"/>
      <c r="I172" s="199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</row>
    <row r="173" spans="1:26" ht="12.75" customHeight="1">
      <c r="A173" s="199"/>
      <c r="B173" s="199"/>
      <c r="C173" s="199"/>
      <c r="D173" s="199"/>
      <c r="E173" s="199"/>
      <c r="F173" s="199"/>
      <c r="G173" s="199"/>
      <c r="H173" s="199"/>
      <c r="I173" s="199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</row>
    <row r="174" spans="1:26" ht="12.75" customHeight="1">
      <c r="A174" s="199"/>
      <c r="B174" s="199"/>
      <c r="C174" s="199"/>
      <c r="D174" s="199"/>
      <c r="E174" s="199"/>
      <c r="F174" s="199"/>
      <c r="G174" s="199"/>
      <c r="H174" s="199"/>
      <c r="I174" s="199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</row>
    <row r="175" spans="1:26" ht="12.75" customHeight="1">
      <c r="A175" s="199"/>
      <c r="B175" s="199"/>
      <c r="C175" s="199"/>
      <c r="D175" s="199"/>
      <c r="E175" s="199"/>
      <c r="F175" s="199"/>
      <c r="G175" s="199"/>
      <c r="H175" s="199"/>
      <c r="I175" s="199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</row>
    <row r="176" spans="1:26" ht="12.75" customHeight="1">
      <c r="A176" s="199"/>
      <c r="B176" s="199"/>
      <c r="C176" s="199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</row>
    <row r="177" spans="1:26" ht="12.75" customHeight="1">
      <c r="A177" s="199"/>
      <c r="B177" s="199"/>
      <c r="C177" s="199"/>
      <c r="D177" s="199"/>
      <c r="E177" s="199"/>
      <c r="F177" s="199"/>
      <c r="G177" s="199"/>
      <c r="H177" s="199"/>
      <c r="I177" s="199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</row>
    <row r="178" spans="1:26" ht="12.75" customHeight="1">
      <c r="A178" s="199"/>
      <c r="B178" s="199"/>
      <c r="C178" s="199"/>
      <c r="D178" s="199"/>
      <c r="E178" s="199"/>
      <c r="F178" s="199"/>
      <c r="G178" s="199"/>
      <c r="H178" s="199"/>
      <c r="I178" s="199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</row>
    <row r="179" spans="1:26" ht="12.75" customHeight="1">
      <c r="A179" s="199"/>
      <c r="B179" s="199"/>
      <c r="C179" s="199"/>
      <c r="D179" s="199"/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</row>
    <row r="180" spans="1:26" ht="12.75" customHeight="1">
      <c r="A180" s="199"/>
      <c r="B180" s="199"/>
      <c r="C180" s="199"/>
      <c r="D180" s="199"/>
      <c r="E180" s="199"/>
      <c r="F180" s="199"/>
      <c r="G180" s="199"/>
      <c r="H180" s="199"/>
      <c r="I180" s="199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</row>
    <row r="181" spans="1:26" ht="12.75" customHeight="1">
      <c r="A181" s="199"/>
      <c r="B181" s="199"/>
      <c r="C181" s="199"/>
      <c r="D181" s="199"/>
      <c r="E181" s="199"/>
      <c r="F181" s="199"/>
      <c r="G181" s="199"/>
      <c r="H181" s="199"/>
      <c r="I181" s="199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</row>
    <row r="182" spans="1:26" ht="12.75" customHeight="1">
      <c r="A182" s="199"/>
      <c r="B182" s="199"/>
      <c r="C182" s="199"/>
      <c r="D182" s="199"/>
      <c r="E182" s="199"/>
      <c r="F182" s="199"/>
      <c r="G182" s="199"/>
      <c r="H182" s="199"/>
      <c r="I182" s="199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</row>
    <row r="183" spans="1:26" ht="12.75" customHeight="1">
      <c r="A183" s="199"/>
      <c r="B183" s="199"/>
      <c r="C183" s="199"/>
      <c r="D183" s="199"/>
      <c r="E183" s="199"/>
      <c r="F183" s="199"/>
      <c r="G183" s="199"/>
      <c r="H183" s="199"/>
      <c r="I183" s="199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</row>
    <row r="184" spans="1:26" ht="12.75" customHeight="1">
      <c r="A184" s="199"/>
      <c r="B184" s="199"/>
      <c r="C184" s="199"/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</row>
    <row r="185" spans="1:26" ht="12.75" customHeight="1">
      <c r="A185" s="199"/>
      <c r="B185" s="199"/>
      <c r="C185" s="199"/>
      <c r="D185" s="199"/>
      <c r="E185" s="199"/>
      <c r="F185" s="199"/>
      <c r="G185" s="199"/>
      <c r="H185" s="199"/>
      <c r="I185" s="199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</row>
    <row r="186" spans="1:26" ht="12.75" customHeight="1">
      <c r="A186" s="199"/>
      <c r="B186" s="199"/>
      <c r="C186" s="199"/>
      <c r="D186" s="199"/>
      <c r="E186" s="199"/>
      <c r="F186" s="199"/>
      <c r="G186" s="199"/>
      <c r="H186" s="199"/>
      <c r="I186" s="199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</row>
    <row r="187" spans="1:26" ht="12.75" customHeight="1">
      <c r="A187" s="199"/>
      <c r="B187" s="199"/>
      <c r="C187" s="199"/>
      <c r="D187" s="199"/>
      <c r="E187" s="199"/>
      <c r="F187" s="199"/>
      <c r="G187" s="199"/>
      <c r="H187" s="199"/>
      <c r="I187" s="199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</row>
    <row r="188" spans="1:26" ht="12.75" customHeight="1">
      <c r="A188" s="199"/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</row>
    <row r="189" spans="1:26" ht="12.75" customHeight="1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</row>
    <row r="190" spans="1:26" ht="12.75" customHeight="1">
      <c r="A190" s="199"/>
      <c r="B190" s="199"/>
      <c r="C190" s="199"/>
      <c r="D190" s="199"/>
      <c r="E190" s="199"/>
      <c r="F190" s="199"/>
      <c r="G190" s="199"/>
      <c r="H190" s="199"/>
      <c r="I190" s="199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</row>
    <row r="191" spans="1:26" ht="12.75" customHeight="1">
      <c r="A191" s="199"/>
      <c r="B191" s="199"/>
      <c r="C191" s="199"/>
      <c r="D191" s="199"/>
      <c r="E191" s="199"/>
      <c r="F191" s="199"/>
      <c r="G191" s="199"/>
      <c r="H191" s="199"/>
      <c r="I191" s="199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</row>
    <row r="192" spans="1:26" ht="12.75" customHeight="1">
      <c r="A192" s="199"/>
      <c r="B192" s="199"/>
      <c r="C192" s="199"/>
      <c r="D192" s="199"/>
      <c r="E192" s="199"/>
      <c r="F192" s="199"/>
      <c r="G192" s="199"/>
      <c r="H192" s="199"/>
      <c r="I192" s="199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</row>
    <row r="193" spans="1:26" ht="12.75" customHeight="1">
      <c r="A193" s="199"/>
      <c r="B193" s="199"/>
      <c r="C193" s="199"/>
      <c r="D193" s="199"/>
      <c r="E193" s="199"/>
      <c r="F193" s="199"/>
      <c r="G193" s="199"/>
      <c r="H193" s="199"/>
      <c r="I193" s="199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</row>
    <row r="194" spans="1:26" ht="12.75" customHeight="1">
      <c r="A194" s="199"/>
      <c r="B194" s="199"/>
      <c r="C194" s="199"/>
      <c r="D194" s="199"/>
      <c r="E194" s="199"/>
      <c r="F194" s="199"/>
      <c r="G194" s="199"/>
      <c r="H194" s="199"/>
      <c r="I194" s="199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</row>
    <row r="195" spans="1:26" ht="12.75" customHeight="1">
      <c r="A195" s="199"/>
      <c r="B195" s="199"/>
      <c r="C195" s="199"/>
      <c r="D195" s="199"/>
      <c r="E195" s="199"/>
      <c r="F195" s="199"/>
      <c r="G195" s="199"/>
      <c r="H195" s="199"/>
      <c r="I195" s="199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</row>
    <row r="196" spans="1:26" ht="12.75" customHeight="1">
      <c r="A196" s="199"/>
      <c r="B196" s="199"/>
      <c r="C196" s="199"/>
      <c r="D196" s="199"/>
      <c r="E196" s="199"/>
      <c r="F196" s="199"/>
      <c r="G196" s="199"/>
      <c r="H196" s="199"/>
      <c r="I196" s="199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</row>
    <row r="197" spans="1:26" ht="12.75" customHeight="1">
      <c r="A197" s="199"/>
      <c r="B197" s="199"/>
      <c r="C197" s="199"/>
      <c r="D197" s="199"/>
      <c r="E197" s="199"/>
      <c r="F197" s="199"/>
      <c r="G197" s="199"/>
      <c r="H197" s="199"/>
      <c r="I197" s="199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</row>
    <row r="198" spans="1:26" ht="12.75" customHeight="1">
      <c r="A198" s="199"/>
      <c r="B198" s="199"/>
      <c r="C198" s="199"/>
      <c r="D198" s="199"/>
      <c r="E198" s="199"/>
      <c r="F198" s="199"/>
      <c r="G198" s="199"/>
      <c r="H198" s="199"/>
      <c r="I198" s="199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</row>
    <row r="199" spans="1:26" ht="12.75" customHeight="1">
      <c r="A199" s="199"/>
      <c r="B199" s="199"/>
      <c r="C199" s="199"/>
      <c r="D199" s="199"/>
      <c r="E199" s="199"/>
      <c r="F199" s="199"/>
      <c r="G199" s="199"/>
      <c r="H199" s="199"/>
      <c r="I199" s="199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</row>
    <row r="200" spans="1:26" ht="12.75" customHeight="1">
      <c r="A200" s="199"/>
      <c r="B200" s="199"/>
      <c r="C200" s="199"/>
      <c r="D200" s="199"/>
      <c r="E200" s="199"/>
      <c r="F200" s="199"/>
      <c r="G200" s="199"/>
      <c r="H200" s="199"/>
      <c r="I200" s="199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</row>
    <row r="201" spans="1:26" ht="12.75" customHeight="1">
      <c r="A201" s="199"/>
      <c r="B201" s="199"/>
      <c r="C201" s="199"/>
      <c r="D201" s="199"/>
      <c r="E201" s="199"/>
      <c r="F201" s="199"/>
      <c r="G201" s="199"/>
      <c r="H201" s="199"/>
      <c r="I201" s="199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</row>
    <row r="202" spans="1:26" ht="12.75" customHeight="1">
      <c r="A202" s="199"/>
      <c r="B202" s="199"/>
      <c r="C202" s="199"/>
      <c r="D202" s="199"/>
      <c r="E202" s="199"/>
      <c r="F202" s="199"/>
      <c r="G202" s="199"/>
      <c r="H202" s="199"/>
      <c r="I202" s="199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</row>
    <row r="203" spans="1:26" ht="12.75" customHeight="1">
      <c r="A203" s="199"/>
      <c r="B203" s="199"/>
      <c r="C203" s="199"/>
      <c r="D203" s="199"/>
      <c r="E203" s="199"/>
      <c r="F203" s="199"/>
      <c r="G203" s="199"/>
      <c r="H203" s="199"/>
      <c r="I203" s="199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</row>
    <row r="204" spans="1:26" ht="12.75" customHeight="1">
      <c r="A204" s="199"/>
      <c r="B204" s="199"/>
      <c r="C204" s="199"/>
      <c r="D204" s="199"/>
      <c r="E204" s="199"/>
      <c r="F204" s="199"/>
      <c r="G204" s="199"/>
      <c r="H204" s="199"/>
      <c r="I204" s="199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</row>
    <row r="205" spans="1:26" ht="12.75" customHeight="1">
      <c r="A205" s="199"/>
      <c r="B205" s="199"/>
      <c r="C205" s="199"/>
      <c r="D205" s="199"/>
      <c r="E205" s="199"/>
      <c r="F205" s="199"/>
      <c r="G205" s="199"/>
      <c r="H205" s="199"/>
      <c r="I205" s="199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</row>
    <row r="206" spans="1:26" ht="12.75" customHeight="1">
      <c r="A206" s="199"/>
      <c r="B206" s="199"/>
      <c r="C206" s="199"/>
      <c r="D206" s="199"/>
      <c r="E206" s="199"/>
      <c r="F206" s="199"/>
      <c r="G206" s="199"/>
      <c r="H206" s="199"/>
      <c r="I206" s="199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</row>
    <row r="207" spans="1:26" ht="12.75" customHeight="1">
      <c r="A207" s="199"/>
      <c r="B207" s="199"/>
      <c r="C207" s="199"/>
      <c r="D207" s="199"/>
      <c r="E207" s="199"/>
      <c r="F207" s="199"/>
      <c r="G207" s="199"/>
      <c r="H207" s="199"/>
      <c r="I207" s="199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</row>
    <row r="208" spans="1:26" ht="12.75" customHeight="1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</row>
    <row r="209" spans="1:26" ht="12.75" customHeight="1">
      <c r="A209" s="199"/>
      <c r="B209" s="199"/>
      <c r="C209" s="199"/>
      <c r="D209" s="199"/>
      <c r="E209" s="199"/>
      <c r="F209" s="199"/>
      <c r="G209" s="199"/>
      <c r="H209" s="199"/>
      <c r="I209" s="199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</row>
    <row r="210" spans="1:26" ht="12.75" customHeight="1">
      <c r="A210" s="199"/>
      <c r="B210" s="199"/>
      <c r="C210" s="199"/>
      <c r="D210" s="199"/>
      <c r="E210" s="199"/>
      <c r="F210" s="199"/>
      <c r="G210" s="199"/>
      <c r="H210" s="199"/>
      <c r="I210" s="199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</row>
    <row r="211" spans="1:26" ht="12.75" customHeight="1">
      <c r="A211" s="199"/>
      <c r="B211" s="199"/>
      <c r="C211" s="199"/>
      <c r="D211" s="199"/>
      <c r="E211" s="199"/>
      <c r="F211" s="199"/>
      <c r="G211" s="199"/>
      <c r="H211" s="199"/>
      <c r="I211" s="199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</row>
    <row r="212" spans="1:26" ht="12.75" customHeight="1">
      <c r="A212" s="199"/>
      <c r="B212" s="199"/>
      <c r="C212" s="199"/>
      <c r="D212" s="199"/>
      <c r="E212" s="199"/>
      <c r="F212" s="199"/>
      <c r="G212" s="199"/>
      <c r="H212" s="199"/>
      <c r="I212" s="199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</row>
    <row r="213" spans="1:26" ht="12.75" customHeight="1">
      <c r="A213" s="199"/>
      <c r="B213" s="199"/>
      <c r="C213" s="199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</row>
    <row r="214" spans="1:26" ht="12.75" customHeight="1">
      <c r="A214" s="199"/>
      <c r="B214" s="199"/>
      <c r="C214" s="199"/>
      <c r="D214" s="199"/>
      <c r="E214" s="199"/>
      <c r="F214" s="199"/>
      <c r="G214" s="199"/>
      <c r="H214" s="199"/>
      <c r="I214" s="199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</row>
    <row r="215" spans="1:26" ht="12.75" customHeight="1">
      <c r="A215" s="199"/>
      <c r="B215" s="199"/>
      <c r="C215" s="199"/>
      <c r="D215" s="199"/>
      <c r="E215" s="199"/>
      <c r="F215" s="199"/>
      <c r="G215" s="199"/>
      <c r="H215" s="199"/>
      <c r="I215" s="199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</row>
    <row r="216" spans="1:26" ht="12.75" customHeight="1">
      <c r="A216" s="199"/>
      <c r="B216" s="199"/>
      <c r="C216" s="199"/>
      <c r="D216" s="199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</row>
    <row r="217" spans="1:26" ht="12.75" customHeight="1">
      <c r="A217" s="199"/>
      <c r="B217" s="199"/>
      <c r="C217" s="199"/>
      <c r="D217" s="199"/>
      <c r="E217" s="199"/>
      <c r="F217" s="199"/>
      <c r="G217" s="199"/>
      <c r="H217" s="199"/>
      <c r="I217" s="199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</row>
    <row r="218" spans="1:26" ht="12.75" customHeight="1">
      <c r="A218" s="199"/>
      <c r="B218" s="199"/>
      <c r="C218" s="199"/>
      <c r="D218" s="199"/>
      <c r="E218" s="199"/>
      <c r="F218" s="199"/>
      <c r="G218" s="199"/>
      <c r="H218" s="199"/>
      <c r="I218" s="199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</row>
    <row r="219" spans="1:26" ht="12.75" customHeight="1">
      <c r="A219" s="199"/>
      <c r="B219" s="199"/>
      <c r="C219" s="199"/>
      <c r="D219" s="199"/>
      <c r="E219" s="199"/>
      <c r="F219" s="199"/>
      <c r="G219" s="199"/>
      <c r="H219" s="199"/>
      <c r="I219" s="199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</row>
    <row r="220" spans="1:26" ht="12.75" customHeight="1">
      <c r="A220" s="199"/>
      <c r="B220" s="199"/>
      <c r="C220" s="199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</row>
    <row r="221" spans="1:26" ht="12.75" customHeight="1">
      <c r="A221" s="199"/>
      <c r="B221" s="199"/>
      <c r="C221" s="199"/>
      <c r="D221" s="199"/>
      <c r="E221" s="199"/>
      <c r="F221" s="199"/>
      <c r="G221" s="199"/>
      <c r="H221" s="199"/>
      <c r="I221" s="199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</row>
    <row r="222" spans="1:26" ht="12.75" customHeight="1">
      <c r="A222" s="199"/>
      <c r="B222" s="199"/>
      <c r="C222" s="199"/>
      <c r="D222" s="199"/>
      <c r="E222" s="199"/>
      <c r="F222" s="199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</row>
    <row r="223" spans="1:26" ht="12.75" customHeight="1">
      <c r="A223" s="199"/>
      <c r="B223" s="199"/>
      <c r="C223" s="199"/>
      <c r="D223" s="199"/>
      <c r="E223" s="199"/>
      <c r="F223" s="199"/>
      <c r="G223" s="199"/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</row>
    <row r="224" spans="1:26" ht="12.75" customHeight="1">
      <c r="A224" s="199"/>
      <c r="B224" s="199"/>
      <c r="C224" s="199"/>
      <c r="D224" s="199"/>
      <c r="E224" s="199"/>
      <c r="F224" s="199"/>
      <c r="G224" s="199"/>
      <c r="H224" s="199"/>
      <c r="I224" s="199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</row>
    <row r="225" spans="1:26" ht="12.75" customHeight="1">
      <c r="A225" s="199"/>
      <c r="B225" s="199"/>
      <c r="C225" s="199"/>
      <c r="D225" s="199"/>
      <c r="E225" s="199"/>
      <c r="F225" s="199"/>
      <c r="G225" s="199"/>
      <c r="H225" s="199"/>
      <c r="I225" s="199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</row>
    <row r="226" spans="1:26" ht="12.75" customHeight="1">
      <c r="A226" s="199"/>
      <c r="B226" s="199"/>
      <c r="C226" s="199"/>
      <c r="D226" s="199"/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</row>
    <row r="227" spans="1:26" ht="12.75" customHeight="1">
      <c r="A227" s="199"/>
      <c r="B227" s="199"/>
      <c r="C227" s="199"/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</row>
    <row r="228" spans="1:26" ht="12.75" customHeight="1">
      <c r="A228" s="199"/>
      <c r="B228" s="199"/>
      <c r="C228" s="199"/>
      <c r="D228" s="199"/>
      <c r="E228" s="199"/>
      <c r="F228" s="199"/>
      <c r="G228" s="199"/>
      <c r="H228" s="199"/>
      <c r="I228" s="199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</row>
    <row r="229" spans="1:26" ht="12.75" customHeight="1">
      <c r="A229" s="199"/>
      <c r="B229" s="199"/>
      <c r="C229" s="199"/>
      <c r="D229" s="199"/>
      <c r="E229" s="199"/>
      <c r="F229" s="199"/>
      <c r="G229" s="199"/>
      <c r="H229" s="199"/>
      <c r="I229" s="199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</row>
    <row r="230" spans="1:26" ht="12.75" customHeight="1">
      <c r="A230" s="199"/>
      <c r="B230" s="199"/>
      <c r="C230" s="199"/>
      <c r="D230" s="199"/>
      <c r="E230" s="199"/>
      <c r="F230" s="199"/>
      <c r="G230" s="199"/>
      <c r="H230" s="199"/>
      <c r="I230" s="199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</row>
    <row r="231" spans="1:26" ht="12.75" customHeight="1">
      <c r="A231" s="199"/>
      <c r="B231" s="199"/>
      <c r="C231" s="199"/>
      <c r="D231" s="199"/>
      <c r="E231" s="199"/>
      <c r="F231" s="199"/>
      <c r="G231" s="199"/>
      <c r="H231" s="199"/>
      <c r="I231" s="199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</row>
    <row r="232" spans="1:26" ht="12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</row>
    <row r="233" spans="1:26" ht="12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</row>
    <row r="234" spans="1:26" ht="12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</row>
    <row r="235" spans="1:26" ht="12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</row>
    <row r="236" spans="1:26" ht="12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</row>
    <row r="237" spans="1:26" ht="12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2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2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2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2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2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2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2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2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2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2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2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2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2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2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2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2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2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2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2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2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2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2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2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2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2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2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2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2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2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2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2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2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2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2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2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2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2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2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2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2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2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2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2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2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2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2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2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2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2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2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2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2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2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2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2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2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2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2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2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2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2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2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2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2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2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2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2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2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2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2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2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2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2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2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2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2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2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2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2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2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2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2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2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2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2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2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2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2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2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2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2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2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2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2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2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2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2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2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2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2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2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2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2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2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2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2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2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2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2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2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2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2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2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2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2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2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2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2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2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2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2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2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2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2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2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2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2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2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2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2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2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2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2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2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2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2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2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2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2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2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2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2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2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2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2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2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2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2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2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2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2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2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2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2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2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2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2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2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2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2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2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2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2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2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2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2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2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2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2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2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2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2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2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2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2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2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2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2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2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2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2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2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2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2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2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2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2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2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2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2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2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2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2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2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2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2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2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2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2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2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2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2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2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2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2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2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2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2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2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2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2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2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2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2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2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2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2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2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2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2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2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2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2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2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2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2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2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2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2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2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2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2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2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2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2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2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2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2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2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2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2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2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2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2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2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2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2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2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2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2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2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2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2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2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2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2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2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2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2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2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2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2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2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2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2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2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2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2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2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2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2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2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2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2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2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2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2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2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2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2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2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2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2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2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2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2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2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2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2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2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2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2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2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2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2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2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2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2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2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2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2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2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2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2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2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2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2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2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2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2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2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2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2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2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2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2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2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2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2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2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2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2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2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2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2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2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2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2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2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2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2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2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2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2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2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2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2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2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2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2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2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2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2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2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2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2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2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2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2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2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2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2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2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2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2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2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2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2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2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2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2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2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2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2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2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2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2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2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2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2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2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2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2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2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2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2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2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2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2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2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2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2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2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2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2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2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2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2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2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2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2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2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2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2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2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2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2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2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2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2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2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2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2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2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2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2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2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2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2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2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2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2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2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2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2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2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2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2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2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2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2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2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2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2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2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2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2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2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2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2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2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2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2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2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2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2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2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2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2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2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2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2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2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2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2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2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2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2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2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2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2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2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2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2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2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2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2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2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2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2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2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2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2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2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2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2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2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2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2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2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2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2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2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2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2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2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2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2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2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2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2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2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2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2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2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2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2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2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2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2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2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2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2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2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2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2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2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2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2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2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2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2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2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2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2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2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2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2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2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2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2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2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2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2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2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2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2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2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2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2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2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2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2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2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2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2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2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2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2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2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2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2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2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2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2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2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2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2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2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2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2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2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2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2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2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2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2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2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2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2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2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2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2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2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2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2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2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2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2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2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2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2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2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2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2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2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2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2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2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2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2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2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2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2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2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2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2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2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2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2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2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2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2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2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2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2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2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2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2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2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2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2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2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2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2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2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2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2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2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2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2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2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2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2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2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2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2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2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2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2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2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2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2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2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2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2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2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2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2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2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2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2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2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2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2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2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2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2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2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2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2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2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2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2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2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2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2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2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2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2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2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2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2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2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2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2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2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2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2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2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2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2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2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2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2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2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2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2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2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2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2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2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2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2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2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2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2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2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2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2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2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2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2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2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2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2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2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2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2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2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2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2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2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2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2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2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2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2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2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2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2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2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2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2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2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2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2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2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2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2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2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2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2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2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2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2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2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2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2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2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2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2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2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2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2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2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2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2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2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2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2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2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2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2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2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2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2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2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2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2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2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2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2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2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2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2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2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2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2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2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2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2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2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2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2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2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2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2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2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2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2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2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2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2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2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2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2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2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2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2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2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2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2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autoFilter ref="K2:N32" xr:uid="{00000000-0009-0000-0000-000009000000}"/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16.7109375" customWidth="1"/>
    <col min="14" max="14" width="25.42578125" customWidth="1"/>
    <col min="15" max="26" width="8.5703125" customWidth="1"/>
  </cols>
  <sheetData>
    <row r="1" spans="1:26" ht="12.75" customHeight="1">
      <c r="A1" s="199"/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</row>
    <row r="2" spans="1:26" ht="12.75" customHeight="1">
      <c r="A2" s="199"/>
      <c r="B2" s="200" t="s">
        <v>1890</v>
      </c>
      <c r="C2" s="200" t="s">
        <v>1891</v>
      </c>
      <c r="D2" s="200" t="s">
        <v>1892</v>
      </c>
      <c r="E2" s="200" t="s">
        <v>1893</v>
      </c>
      <c r="F2" s="200" t="s">
        <v>1894</v>
      </c>
      <c r="G2" s="200" t="s">
        <v>1895</v>
      </c>
      <c r="H2" s="200" t="s">
        <v>1896</v>
      </c>
      <c r="I2" s="200" t="s">
        <v>1897</v>
      </c>
      <c r="J2" s="199"/>
      <c r="K2" s="200" t="s">
        <v>1898</v>
      </c>
      <c r="L2" s="200" t="s">
        <v>1876</v>
      </c>
      <c r="M2" s="200" t="s">
        <v>1884</v>
      </c>
      <c r="N2" s="200" t="s">
        <v>1899</v>
      </c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</row>
    <row r="3" spans="1:26" ht="12.75" customHeight="1">
      <c r="A3" s="199"/>
      <c r="B3" s="200" t="s">
        <v>2105</v>
      </c>
      <c r="C3" s="200">
        <v>5</v>
      </c>
      <c r="D3" s="200" t="s">
        <v>1052</v>
      </c>
      <c r="E3" s="200"/>
      <c r="F3" s="200"/>
      <c r="G3" s="200"/>
      <c r="H3" s="200"/>
      <c r="I3" s="200"/>
      <c r="J3" s="199"/>
      <c r="K3" s="200" t="s">
        <v>2106</v>
      </c>
      <c r="L3" s="200"/>
      <c r="M3" s="200" t="s">
        <v>2107</v>
      </c>
      <c r="N3" s="200" t="s">
        <v>2108</v>
      </c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</row>
    <row r="4" spans="1:26" ht="12.75" customHeight="1">
      <c r="A4" s="199"/>
      <c r="B4" s="200" t="s">
        <v>2105</v>
      </c>
      <c r="C4" s="200">
        <v>8</v>
      </c>
      <c r="D4" s="200" t="s">
        <v>1052</v>
      </c>
      <c r="E4" s="200"/>
      <c r="F4" s="200"/>
      <c r="G4" s="200"/>
      <c r="H4" s="200"/>
      <c r="I4" s="200"/>
      <c r="J4" s="199"/>
      <c r="K4" s="200" t="s">
        <v>2109</v>
      </c>
      <c r="L4" s="200"/>
      <c r="M4" s="200"/>
      <c r="N4" s="200" t="s">
        <v>1130</v>
      </c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 spans="1:26" ht="12.75" customHeight="1">
      <c r="A5" s="199"/>
      <c r="B5" s="200" t="s">
        <v>2110</v>
      </c>
      <c r="C5" s="200">
        <v>13</v>
      </c>
      <c r="D5" s="200" t="s">
        <v>1064</v>
      </c>
      <c r="E5" s="200" t="s">
        <v>1066</v>
      </c>
      <c r="F5" s="200"/>
      <c r="G5" s="200"/>
      <c r="H5" s="200"/>
      <c r="I5" s="200"/>
      <c r="J5" s="199"/>
      <c r="K5" s="200" t="s">
        <v>2111</v>
      </c>
      <c r="L5" s="200"/>
      <c r="M5" s="200" t="s">
        <v>2112</v>
      </c>
      <c r="N5" s="200" t="s">
        <v>2113</v>
      </c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6" spans="1:26" ht="12.75" customHeight="1">
      <c r="A6" s="199"/>
      <c r="B6" s="200" t="s">
        <v>2114</v>
      </c>
      <c r="C6" s="200">
        <v>18</v>
      </c>
      <c r="D6" s="200" t="s">
        <v>430</v>
      </c>
      <c r="E6" s="200" t="s">
        <v>1105</v>
      </c>
      <c r="F6" s="200"/>
      <c r="G6" s="200"/>
      <c r="H6" s="200"/>
      <c r="I6" s="200"/>
      <c r="J6" s="199"/>
      <c r="K6" s="200" t="s">
        <v>2115</v>
      </c>
      <c r="L6" s="200"/>
      <c r="M6" s="200"/>
      <c r="N6" s="200" t="s">
        <v>1180</v>
      </c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</row>
    <row r="7" spans="1:26" ht="12.75" customHeight="1">
      <c r="A7" s="199"/>
      <c r="B7" s="200" t="s">
        <v>2116</v>
      </c>
      <c r="C7" s="200">
        <v>24</v>
      </c>
      <c r="D7" s="200" t="s">
        <v>1102</v>
      </c>
      <c r="E7" s="200" t="s">
        <v>1129</v>
      </c>
      <c r="F7" s="200" t="s">
        <v>1103</v>
      </c>
      <c r="G7" s="200"/>
      <c r="H7" s="200"/>
      <c r="I7" s="200"/>
      <c r="J7" s="199"/>
      <c r="K7" s="200" t="s">
        <v>2117</v>
      </c>
      <c r="L7" s="200"/>
      <c r="M7" s="200"/>
      <c r="N7" s="200" t="s">
        <v>1227</v>
      </c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</row>
    <row r="8" spans="1:26" ht="12.75" customHeight="1">
      <c r="A8" s="199"/>
      <c r="B8" s="200" t="s">
        <v>2118</v>
      </c>
      <c r="C8" s="200">
        <v>23</v>
      </c>
      <c r="D8" s="200" t="s">
        <v>357</v>
      </c>
      <c r="E8" s="200" t="s">
        <v>1188</v>
      </c>
      <c r="F8" s="200"/>
      <c r="G8" s="200"/>
      <c r="H8" s="200"/>
      <c r="I8" s="200"/>
      <c r="J8" s="199"/>
      <c r="K8" s="200" t="s">
        <v>2119</v>
      </c>
      <c r="L8" s="200"/>
      <c r="M8" s="200" t="s">
        <v>1911</v>
      </c>
      <c r="N8" s="200" t="s">
        <v>1148</v>
      </c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</row>
    <row r="9" spans="1:26" ht="12.75" customHeight="1">
      <c r="A9" s="199"/>
      <c r="B9" s="200" t="s">
        <v>2120</v>
      </c>
      <c r="C9" s="200">
        <v>27</v>
      </c>
      <c r="D9" s="200" t="s">
        <v>1067</v>
      </c>
      <c r="E9" s="200" t="s">
        <v>1088</v>
      </c>
      <c r="F9" s="200"/>
      <c r="G9" s="200"/>
      <c r="H9" s="200"/>
      <c r="I9" s="200"/>
      <c r="J9" s="199"/>
      <c r="K9" s="200" t="s">
        <v>2121</v>
      </c>
      <c r="L9" s="200"/>
      <c r="M9" s="200"/>
      <c r="N9" s="200" t="s">
        <v>1239</v>
      </c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</row>
    <row r="10" spans="1:26" ht="12.75" customHeight="1">
      <c r="A10" s="199"/>
      <c r="B10" s="200" t="s">
        <v>2122</v>
      </c>
      <c r="C10" s="200">
        <v>30</v>
      </c>
      <c r="D10" s="200" t="s">
        <v>1173</v>
      </c>
      <c r="E10" s="200" t="s">
        <v>576</v>
      </c>
      <c r="F10" s="200" t="s">
        <v>1083</v>
      </c>
      <c r="G10" s="200"/>
      <c r="H10" s="200"/>
      <c r="I10" s="200"/>
      <c r="J10" s="199"/>
      <c r="K10" s="200"/>
      <c r="L10" s="200"/>
      <c r="M10" s="200"/>
      <c r="N10" s="200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</row>
    <row r="11" spans="1:26" ht="12.75" customHeight="1">
      <c r="A11" s="199"/>
      <c r="B11" s="200" t="s">
        <v>2123</v>
      </c>
      <c r="C11" s="200">
        <v>33</v>
      </c>
      <c r="D11" s="200" t="s">
        <v>1118</v>
      </c>
      <c r="E11" s="200" t="s">
        <v>196</v>
      </c>
      <c r="F11" s="200" t="s">
        <v>1090</v>
      </c>
      <c r="G11" s="200"/>
      <c r="H11" s="200"/>
      <c r="I11" s="200"/>
      <c r="J11" s="199"/>
      <c r="K11" s="200"/>
      <c r="L11" s="200"/>
      <c r="M11" s="200"/>
      <c r="N11" s="200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</row>
    <row r="12" spans="1:26" ht="12.75" customHeight="1">
      <c r="A12" s="199"/>
      <c r="B12" s="200" t="s">
        <v>2105</v>
      </c>
      <c r="C12" s="200">
        <v>33</v>
      </c>
      <c r="D12" s="200" t="s">
        <v>1054</v>
      </c>
      <c r="E12" s="200" t="s">
        <v>1074</v>
      </c>
      <c r="F12" s="200" t="s">
        <v>1080</v>
      </c>
      <c r="G12" s="200"/>
      <c r="H12" s="200"/>
      <c r="I12" s="200"/>
      <c r="J12" s="199"/>
      <c r="K12" s="200"/>
      <c r="L12" s="200"/>
      <c r="M12" s="200"/>
      <c r="N12" s="200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</row>
    <row r="13" spans="1:26" ht="12.75" customHeight="1">
      <c r="A13" s="199"/>
      <c r="B13" s="200" t="s">
        <v>2124</v>
      </c>
      <c r="C13" s="200">
        <v>39</v>
      </c>
      <c r="D13" s="200" t="s">
        <v>1088</v>
      </c>
      <c r="E13" s="200" t="s">
        <v>659</v>
      </c>
      <c r="F13" s="200" t="s">
        <v>1163</v>
      </c>
      <c r="G13" s="200"/>
      <c r="H13" s="200"/>
      <c r="I13" s="200"/>
      <c r="J13" s="199"/>
      <c r="K13" s="200"/>
      <c r="L13" s="200"/>
      <c r="M13" s="200"/>
      <c r="N13" s="200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</row>
    <row r="14" spans="1:26" ht="12.75" customHeight="1">
      <c r="A14" s="199"/>
      <c r="B14" s="200" t="s">
        <v>2105</v>
      </c>
      <c r="C14" s="200">
        <v>41</v>
      </c>
      <c r="D14" s="200" t="s">
        <v>1081</v>
      </c>
      <c r="E14" s="200" t="s">
        <v>1074</v>
      </c>
      <c r="F14" s="200" t="s">
        <v>1055</v>
      </c>
      <c r="G14" s="200"/>
      <c r="H14" s="200"/>
      <c r="I14" s="200"/>
      <c r="J14" s="199"/>
      <c r="K14" s="200"/>
      <c r="L14" s="200"/>
      <c r="M14" s="200"/>
      <c r="N14" s="200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</row>
    <row r="15" spans="1:26" ht="12.75" customHeight="1">
      <c r="A15" s="199"/>
      <c r="B15" s="200" t="s">
        <v>2125</v>
      </c>
      <c r="C15" s="200">
        <v>44</v>
      </c>
      <c r="D15" s="200" t="s">
        <v>1206</v>
      </c>
      <c r="E15" s="200" t="s">
        <v>637</v>
      </c>
      <c r="F15" s="200"/>
      <c r="G15" s="200"/>
      <c r="H15" s="200"/>
      <c r="I15" s="200"/>
      <c r="J15" s="199"/>
      <c r="K15" s="200"/>
      <c r="L15" s="200"/>
      <c r="M15" s="200"/>
      <c r="N15" s="200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</row>
    <row r="16" spans="1:26" ht="12.75" customHeight="1">
      <c r="A16" s="199"/>
      <c r="B16" s="200" t="s">
        <v>2126</v>
      </c>
      <c r="C16" s="200">
        <v>48</v>
      </c>
      <c r="D16" s="200" t="s">
        <v>1215</v>
      </c>
      <c r="E16" s="200" t="s">
        <v>806</v>
      </c>
      <c r="F16" s="200" t="s">
        <v>1202</v>
      </c>
      <c r="G16" s="200"/>
      <c r="H16" s="200"/>
      <c r="I16" s="200"/>
      <c r="J16" s="199"/>
      <c r="K16" s="200"/>
      <c r="L16" s="200"/>
      <c r="M16" s="200"/>
      <c r="N16" s="200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</row>
    <row r="17" spans="1:26" ht="12.75" customHeight="1">
      <c r="A17" s="199"/>
      <c r="B17" s="200" t="s">
        <v>2125</v>
      </c>
      <c r="C17" s="200">
        <v>48</v>
      </c>
      <c r="D17" s="200" t="s">
        <v>1206</v>
      </c>
      <c r="E17" s="200" t="s">
        <v>2127</v>
      </c>
      <c r="F17" s="200" t="s">
        <v>996</v>
      </c>
      <c r="G17" s="200"/>
      <c r="H17" s="200"/>
      <c r="I17" s="200"/>
      <c r="J17" s="199"/>
      <c r="K17" s="200"/>
      <c r="L17" s="200"/>
      <c r="M17" s="200"/>
      <c r="N17" s="200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</row>
    <row r="18" spans="1:26" ht="12.75" customHeight="1">
      <c r="A18" s="199"/>
      <c r="B18" s="200" t="s">
        <v>2128</v>
      </c>
      <c r="C18" s="200">
        <v>48</v>
      </c>
      <c r="D18" s="200" t="s">
        <v>1220</v>
      </c>
      <c r="E18" s="200" t="s">
        <v>1220</v>
      </c>
      <c r="F18" s="200" t="s">
        <v>848</v>
      </c>
      <c r="G18" s="200"/>
      <c r="H18" s="200"/>
      <c r="I18" s="200"/>
      <c r="J18" s="199"/>
      <c r="K18" s="200"/>
      <c r="L18" s="200"/>
      <c r="M18" s="200"/>
      <c r="N18" s="200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</row>
    <row r="19" spans="1:26" ht="12.75" customHeight="1">
      <c r="A19" s="199"/>
      <c r="B19" s="200" t="s">
        <v>2125</v>
      </c>
      <c r="C19" s="200">
        <v>50</v>
      </c>
      <c r="D19" s="200" t="s">
        <v>1206</v>
      </c>
      <c r="E19" s="200" t="s">
        <v>2127</v>
      </c>
      <c r="F19" s="200" t="s">
        <v>996</v>
      </c>
      <c r="G19" s="200"/>
      <c r="H19" s="200"/>
      <c r="I19" s="200"/>
      <c r="J19" s="199"/>
      <c r="K19" s="200"/>
      <c r="L19" s="200"/>
      <c r="M19" s="200"/>
      <c r="N19" s="200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</row>
    <row r="20" spans="1:26" ht="12.75" customHeight="1">
      <c r="A20" s="199"/>
      <c r="B20" s="200" t="s">
        <v>2129</v>
      </c>
      <c r="C20" s="200">
        <v>51</v>
      </c>
      <c r="D20" s="200" t="s">
        <v>1142</v>
      </c>
      <c r="E20" s="200" t="s">
        <v>791</v>
      </c>
      <c r="F20" s="200" t="s">
        <v>1180</v>
      </c>
      <c r="G20" s="200"/>
      <c r="H20" s="200"/>
      <c r="I20" s="200"/>
      <c r="J20" s="199"/>
      <c r="K20" s="200"/>
      <c r="L20" s="200"/>
      <c r="M20" s="200"/>
      <c r="N20" s="200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</row>
    <row r="21" spans="1:26" ht="12.75" customHeight="1">
      <c r="A21" s="199"/>
      <c r="B21" s="200" t="s">
        <v>2128</v>
      </c>
      <c r="C21" s="200">
        <v>51</v>
      </c>
      <c r="D21" s="200" t="s">
        <v>1220</v>
      </c>
      <c r="E21" s="200" t="s">
        <v>1220</v>
      </c>
      <c r="F21" s="200" t="s">
        <v>848</v>
      </c>
      <c r="G21" s="200"/>
      <c r="H21" s="200"/>
      <c r="I21" s="200"/>
      <c r="J21" s="199"/>
      <c r="K21" s="200"/>
      <c r="L21" s="200"/>
      <c r="M21" s="200"/>
      <c r="N21" s="200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</row>
    <row r="22" spans="1:26" ht="12.75" customHeight="1">
      <c r="A22" s="199"/>
      <c r="B22" s="200" t="s">
        <v>2128</v>
      </c>
      <c r="C22" s="200">
        <v>51</v>
      </c>
      <c r="D22" s="200" t="s">
        <v>1220</v>
      </c>
      <c r="E22" s="200" t="s">
        <v>1220</v>
      </c>
      <c r="F22" s="200" t="s">
        <v>1209</v>
      </c>
      <c r="G22" s="200"/>
      <c r="H22" s="200"/>
      <c r="I22" s="200"/>
      <c r="J22" s="199"/>
      <c r="K22" s="200"/>
      <c r="L22" s="200"/>
      <c r="M22" s="200"/>
      <c r="N22" s="200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</row>
    <row r="23" spans="1:26" ht="12.75" customHeight="1">
      <c r="A23" s="199"/>
      <c r="B23" s="200" t="s">
        <v>2128</v>
      </c>
      <c r="C23" s="200">
        <v>51</v>
      </c>
      <c r="D23" s="200" t="s">
        <v>1220</v>
      </c>
      <c r="E23" s="200" t="s">
        <v>1220</v>
      </c>
      <c r="F23" s="200" t="s">
        <v>841</v>
      </c>
      <c r="G23" s="200"/>
      <c r="H23" s="200"/>
      <c r="I23" s="200"/>
      <c r="J23" s="199"/>
      <c r="K23" s="200"/>
      <c r="L23" s="200"/>
      <c r="M23" s="200"/>
      <c r="N23" s="200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</row>
    <row r="24" spans="1:26" ht="12.75" customHeight="1">
      <c r="A24" s="199"/>
      <c r="B24" s="200" t="s">
        <v>2118</v>
      </c>
      <c r="C24" s="200">
        <v>52</v>
      </c>
      <c r="D24" s="200" t="s">
        <v>360</v>
      </c>
      <c r="E24" s="200" t="s">
        <v>872</v>
      </c>
      <c r="F24" s="200" t="s">
        <v>1196</v>
      </c>
      <c r="G24" s="200" t="s">
        <v>997</v>
      </c>
      <c r="H24" s="200" t="s">
        <v>1191</v>
      </c>
      <c r="I24" s="200"/>
      <c r="J24" s="199"/>
      <c r="K24" s="200"/>
      <c r="L24" s="200"/>
      <c r="M24" s="200"/>
      <c r="N24" s="200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</row>
    <row r="25" spans="1:26" ht="12.75" customHeight="1">
      <c r="A25" s="199"/>
      <c r="B25" s="200" t="s">
        <v>2130</v>
      </c>
      <c r="C25" s="200">
        <v>52</v>
      </c>
      <c r="D25" s="200" t="s">
        <v>1140</v>
      </c>
      <c r="E25" s="200" t="s">
        <v>1098</v>
      </c>
      <c r="F25" s="200" t="s">
        <v>1194</v>
      </c>
      <c r="G25" s="200" t="s">
        <v>985</v>
      </c>
      <c r="H25" s="200" t="s">
        <v>987</v>
      </c>
      <c r="I25" s="200" t="s">
        <v>1236</v>
      </c>
      <c r="J25" s="199"/>
      <c r="K25" s="200"/>
      <c r="L25" s="200"/>
      <c r="M25" s="200"/>
      <c r="N25" s="200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</row>
    <row r="26" spans="1:26" ht="12.75" customHeight="1">
      <c r="A26" s="199"/>
      <c r="B26" s="200" t="s">
        <v>2105</v>
      </c>
      <c r="C26" s="200">
        <v>57</v>
      </c>
      <c r="D26" s="200" t="s">
        <v>1081</v>
      </c>
      <c r="E26" s="200" t="s">
        <v>1074</v>
      </c>
      <c r="F26" s="200" t="s">
        <v>1224</v>
      </c>
      <c r="G26" s="200" t="s">
        <v>1055</v>
      </c>
      <c r="H26" s="200"/>
      <c r="I26" s="200"/>
      <c r="J26" s="199"/>
      <c r="K26" s="200"/>
      <c r="L26" s="200"/>
      <c r="M26" s="200"/>
      <c r="N26" s="200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</row>
    <row r="27" spans="1:26" ht="12.75" customHeight="1">
      <c r="A27" s="199"/>
      <c r="B27" s="200" t="s">
        <v>2131</v>
      </c>
      <c r="C27" s="200">
        <v>58</v>
      </c>
      <c r="D27" s="200" t="s">
        <v>1140</v>
      </c>
      <c r="E27" s="200" t="s">
        <v>950</v>
      </c>
      <c r="F27" s="200" t="s">
        <v>1218</v>
      </c>
      <c r="G27" s="200" t="s">
        <v>1199</v>
      </c>
      <c r="H27" s="200"/>
      <c r="I27" s="200"/>
      <c r="J27" s="199"/>
      <c r="K27" s="200"/>
      <c r="L27" s="200"/>
      <c r="M27" s="200"/>
      <c r="N27" s="200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</row>
    <row r="28" spans="1:26" ht="12.75" customHeight="1">
      <c r="A28" s="199"/>
      <c r="B28" s="200" t="s">
        <v>2132</v>
      </c>
      <c r="C28" s="200">
        <v>58</v>
      </c>
      <c r="D28" s="200" t="s">
        <v>1070</v>
      </c>
      <c r="E28" s="200" t="s">
        <v>1133</v>
      </c>
      <c r="F28" s="200" t="s">
        <v>1119</v>
      </c>
      <c r="G28" s="200" t="s">
        <v>1222</v>
      </c>
      <c r="H28" s="200"/>
      <c r="I28" s="200"/>
      <c r="J28" s="199"/>
      <c r="K28" s="200"/>
      <c r="L28" s="200"/>
      <c r="M28" s="200"/>
      <c r="N28" s="200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</row>
    <row r="29" spans="1:26" ht="12.75" customHeight="1">
      <c r="A29" s="199"/>
      <c r="B29" s="200" t="s">
        <v>2133</v>
      </c>
      <c r="C29" s="200">
        <v>58</v>
      </c>
      <c r="D29" s="200" t="s">
        <v>1078</v>
      </c>
      <c r="E29" s="200" t="s">
        <v>1161</v>
      </c>
      <c r="F29" s="200" t="s">
        <v>1134</v>
      </c>
      <c r="G29" s="200" t="s">
        <v>1158</v>
      </c>
      <c r="H29" s="200"/>
      <c r="I29" s="200"/>
      <c r="J29" s="199"/>
      <c r="K29" s="200"/>
      <c r="L29" s="200"/>
      <c r="M29" s="200"/>
      <c r="N29" s="200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</row>
    <row r="30" spans="1:26" ht="12.75" customHeight="1">
      <c r="A30" s="199"/>
      <c r="B30" s="200" t="s">
        <v>2134</v>
      </c>
      <c r="C30" s="200">
        <v>58</v>
      </c>
      <c r="D30" s="200" t="s">
        <v>1099</v>
      </c>
      <c r="E30" s="200" t="s">
        <v>1100</v>
      </c>
      <c r="F30" s="200" t="s">
        <v>1214</v>
      </c>
      <c r="G30" s="200" t="s">
        <v>1095</v>
      </c>
      <c r="H30" s="200"/>
      <c r="I30" s="200"/>
      <c r="J30" s="199"/>
      <c r="K30" s="200"/>
      <c r="L30" s="200"/>
      <c r="M30" s="200"/>
      <c r="N30" s="200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</row>
    <row r="31" spans="1:26" ht="12.75" customHeight="1">
      <c r="A31" s="199"/>
      <c r="B31" s="200" t="s">
        <v>2135</v>
      </c>
      <c r="C31" s="200">
        <v>59</v>
      </c>
      <c r="D31" s="200" t="s">
        <v>1236</v>
      </c>
      <c r="E31" s="200" t="s">
        <v>1215</v>
      </c>
      <c r="F31" s="200" t="s">
        <v>1145</v>
      </c>
      <c r="G31" s="200" t="s">
        <v>767</v>
      </c>
      <c r="H31" s="200" t="s">
        <v>487</v>
      </c>
      <c r="I31" s="200" t="s">
        <v>1202</v>
      </c>
      <c r="J31" s="199"/>
      <c r="K31" s="200"/>
      <c r="L31" s="200"/>
      <c r="M31" s="200"/>
      <c r="N31" s="200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</row>
    <row r="32" spans="1:26" ht="12.75" customHeight="1">
      <c r="A32" s="199"/>
      <c r="B32" s="199"/>
      <c r="C32" s="199"/>
      <c r="D32" s="199"/>
      <c r="E32" s="199"/>
      <c r="F32" s="199"/>
      <c r="G32" s="199"/>
      <c r="H32" s="199"/>
      <c r="I32" s="199"/>
      <c r="J32" s="199"/>
      <c r="K32" s="200"/>
      <c r="L32" s="200"/>
      <c r="M32" s="200"/>
      <c r="N32" s="200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</row>
    <row r="33" spans="1:26" ht="12.75" customHeight="1">
      <c r="A33" s="199"/>
      <c r="B33" s="199"/>
      <c r="C33" s="199"/>
      <c r="D33" s="199"/>
      <c r="E33" s="199"/>
      <c r="F33" s="199"/>
      <c r="G33" s="199"/>
      <c r="H33" s="199"/>
      <c r="I33" s="199"/>
      <c r="J33" s="199"/>
      <c r="K33" s="200"/>
      <c r="L33" s="200"/>
      <c r="M33" s="200"/>
      <c r="N33" s="200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</row>
    <row r="34" spans="1:26" ht="12.75" customHeight="1">
      <c r="A34" s="199"/>
      <c r="B34" s="199"/>
      <c r="C34" s="199"/>
      <c r="D34" s="199"/>
      <c r="E34" s="199"/>
      <c r="F34" s="199"/>
      <c r="G34" s="199"/>
      <c r="H34" s="199"/>
      <c r="I34" s="199"/>
      <c r="J34" s="199"/>
      <c r="K34" s="200"/>
      <c r="L34" s="200"/>
      <c r="M34" s="200"/>
      <c r="N34" s="200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</row>
    <row r="35" spans="1:26" ht="12.75" customHeight="1">
      <c r="A35" s="199"/>
      <c r="B35" s="199"/>
      <c r="C35" s="199"/>
      <c r="D35" s="199"/>
      <c r="E35" s="199"/>
      <c r="F35" s="199"/>
      <c r="G35" s="199"/>
      <c r="H35" s="199"/>
      <c r="I35" s="199"/>
      <c r="J35" s="199"/>
      <c r="K35" s="200"/>
      <c r="L35" s="200"/>
      <c r="M35" s="200"/>
      <c r="N35" s="200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</row>
    <row r="36" spans="1:26" ht="12.75" customHeight="1">
      <c r="A36" s="199"/>
      <c r="B36" s="199"/>
      <c r="C36" s="199"/>
      <c r="D36" s="199"/>
      <c r="E36" s="199"/>
      <c r="F36" s="199"/>
      <c r="G36" s="199"/>
      <c r="H36" s="199"/>
      <c r="I36" s="199"/>
      <c r="J36" s="199"/>
      <c r="K36" s="200"/>
      <c r="L36" s="200"/>
      <c r="M36" s="200"/>
      <c r="N36" s="200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</row>
    <row r="37" spans="1:26" ht="12.75" customHeight="1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200"/>
      <c r="L37" s="200"/>
      <c r="M37" s="200"/>
      <c r="N37" s="200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</row>
    <row r="38" spans="1:26" ht="12.75" customHeight="1">
      <c r="A38" s="199"/>
      <c r="B38" s="199"/>
      <c r="C38" s="199"/>
      <c r="D38" s="199"/>
      <c r="E38" s="199"/>
      <c r="F38" s="199"/>
      <c r="G38" s="199"/>
      <c r="H38" s="199"/>
      <c r="I38" s="199"/>
      <c r="J38" s="199"/>
      <c r="K38" s="200"/>
      <c r="L38" s="200"/>
      <c r="M38" s="200"/>
      <c r="N38" s="200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</row>
    <row r="39" spans="1:26" ht="12.75" customHeight="1">
      <c r="A39" s="199"/>
      <c r="B39" s="199"/>
      <c r="C39" s="199"/>
      <c r="D39" s="199"/>
      <c r="E39" s="199"/>
      <c r="F39" s="199"/>
      <c r="G39" s="199"/>
      <c r="H39" s="199"/>
      <c r="I39" s="199"/>
      <c r="J39" s="199"/>
      <c r="K39" s="200"/>
      <c r="L39" s="200"/>
      <c r="M39" s="200"/>
      <c r="N39" s="200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</row>
    <row r="40" spans="1:26" ht="12.75" customHeight="1">
      <c r="A40" s="199"/>
      <c r="B40" s="199"/>
      <c r="C40" s="199"/>
      <c r="D40" s="199"/>
      <c r="E40" s="199"/>
      <c r="F40" s="199"/>
      <c r="G40" s="199"/>
      <c r="H40" s="199"/>
      <c r="I40" s="199"/>
      <c r="J40" s="199"/>
      <c r="K40" s="200"/>
      <c r="L40" s="200"/>
      <c r="M40" s="200"/>
      <c r="N40" s="200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</row>
    <row r="41" spans="1:26" ht="12.75" customHeight="1">
      <c r="A41" s="199"/>
      <c r="B41" s="199"/>
      <c r="C41" s="199"/>
      <c r="D41" s="199"/>
      <c r="E41" s="199"/>
      <c r="F41" s="199"/>
      <c r="G41" s="199"/>
      <c r="H41" s="199"/>
      <c r="I41" s="199"/>
      <c r="J41" s="199"/>
      <c r="K41" s="200"/>
      <c r="L41" s="200"/>
      <c r="M41" s="200"/>
      <c r="N41" s="200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</row>
    <row r="42" spans="1:26" ht="12.75" customHeight="1">
      <c r="A42" s="199"/>
      <c r="B42" s="199"/>
      <c r="C42" s="199"/>
      <c r="D42" s="199"/>
      <c r="E42" s="199"/>
      <c r="F42" s="199"/>
      <c r="G42" s="199"/>
      <c r="H42" s="199"/>
      <c r="I42" s="199"/>
      <c r="J42" s="199"/>
      <c r="K42" s="200"/>
      <c r="L42" s="200"/>
      <c r="M42" s="200"/>
      <c r="N42" s="200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</row>
    <row r="43" spans="1:26" ht="12.75" customHeight="1">
      <c r="A43" s="199"/>
      <c r="B43" s="199"/>
      <c r="C43" s="199"/>
      <c r="D43" s="199"/>
      <c r="E43" s="199"/>
      <c r="F43" s="199"/>
      <c r="G43" s="199"/>
      <c r="H43" s="199"/>
      <c r="I43" s="199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</row>
    <row r="44" spans="1:26" ht="12.75" customHeight="1">
      <c r="A44" s="199"/>
      <c r="B44" s="199"/>
      <c r="C44" s="199"/>
      <c r="D44" s="199"/>
      <c r="E44" s="199"/>
      <c r="F44" s="199"/>
      <c r="G44" s="199"/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</row>
    <row r="45" spans="1:26" ht="12.75" customHeight="1">
      <c r="A45" s="199"/>
      <c r="B45" s="199"/>
      <c r="C45" s="199"/>
      <c r="D45" s="199"/>
      <c r="E45" s="199"/>
      <c r="F45" s="199"/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</row>
    <row r="46" spans="1:26" ht="12.75" customHeight="1">
      <c r="A46" s="199"/>
      <c r="B46" s="199"/>
      <c r="C46" s="199"/>
      <c r="D46" s="199"/>
      <c r="E46" s="199"/>
      <c r="F46" s="199"/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</row>
    <row r="47" spans="1:26" ht="12.75" customHeight="1">
      <c r="A47" s="199"/>
      <c r="B47" s="199"/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</row>
    <row r="48" spans="1:26" ht="12.75" customHeight="1">
      <c r="A48" s="199"/>
      <c r="B48" s="199"/>
      <c r="C48" s="199"/>
      <c r="D48" s="199"/>
      <c r="E48" s="199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</row>
    <row r="49" spans="1:26" ht="12.75" customHeight="1">
      <c r="A49" s="199"/>
      <c r="B49" s="199"/>
      <c r="C49" s="199"/>
      <c r="D49" s="199"/>
      <c r="E49" s="199"/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</row>
    <row r="50" spans="1:26" ht="12.75" customHeight="1">
      <c r="A50" s="199"/>
      <c r="B50" s="199"/>
      <c r="C50" s="199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</row>
    <row r="51" spans="1:26" ht="12.75" customHeight="1">
      <c r="A51" s="199"/>
      <c r="B51" s="199"/>
      <c r="C51" s="199"/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</row>
    <row r="52" spans="1:26" ht="12.75" customHeight="1">
      <c r="A52" s="199"/>
      <c r="B52" s="199"/>
      <c r="C52" s="199"/>
      <c r="D52" s="199"/>
      <c r="E52" s="199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</row>
    <row r="53" spans="1:26" ht="12.75" customHeight="1">
      <c r="A53" s="199"/>
      <c r="B53" s="199"/>
      <c r="C53" s="199"/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</row>
    <row r="54" spans="1:26" ht="12.75" customHeight="1">
      <c r="A54" s="199"/>
      <c r="B54" s="199"/>
      <c r="C54" s="199"/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</row>
    <row r="55" spans="1:26" ht="12.75" customHeight="1">
      <c r="A55" s="199"/>
      <c r="B55" s="199"/>
      <c r="C55" s="199"/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</row>
    <row r="56" spans="1:26" ht="12.75" customHeight="1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</row>
    <row r="57" spans="1:26" ht="12.75" customHeight="1">
      <c r="A57" s="199"/>
      <c r="B57" s="199"/>
      <c r="C57" s="199"/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</row>
    <row r="58" spans="1:26" ht="12.75" customHeight="1">
      <c r="A58" s="199"/>
      <c r="B58" s="199"/>
      <c r="C58" s="199"/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</row>
    <row r="59" spans="1:26" ht="12.75" customHeight="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</row>
    <row r="60" spans="1:26" ht="12.75" customHeight="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</row>
    <row r="61" spans="1:26" ht="12.75" customHeight="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</row>
    <row r="62" spans="1:26" ht="12.75" customHeight="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</row>
    <row r="63" spans="1:26" ht="12.75" customHeight="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</row>
    <row r="64" spans="1:26" ht="12.75" customHeight="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</row>
    <row r="65" spans="1:26" ht="12.75" customHeight="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</row>
    <row r="66" spans="1:26" ht="12.75" customHeight="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</row>
    <row r="67" spans="1:26" ht="12.75" customHeight="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</row>
    <row r="68" spans="1:26" ht="12.75" customHeight="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</row>
    <row r="69" spans="1:26" ht="12.75" customHeight="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</row>
    <row r="70" spans="1:26" ht="12.75" customHeight="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</row>
    <row r="71" spans="1:26" ht="12.75" customHeight="1">
      <c r="A71" s="199"/>
      <c r="B71" s="199"/>
      <c r="C71" s="199"/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</row>
    <row r="72" spans="1:26" ht="12.75" customHeight="1">
      <c r="A72" s="199"/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</row>
    <row r="73" spans="1:26" ht="12.75" customHeight="1">
      <c r="A73" s="199"/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</row>
    <row r="74" spans="1:26" ht="12.75" customHeight="1">
      <c r="A74" s="199"/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</row>
    <row r="75" spans="1:26" ht="12.75" customHeight="1">
      <c r="A75" s="199"/>
      <c r="B75" s="199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</row>
    <row r="76" spans="1:26" ht="12.75" customHeight="1">
      <c r="A76" s="199"/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</row>
    <row r="77" spans="1:26" ht="12.75" customHeight="1">
      <c r="A77" s="199"/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</row>
    <row r="78" spans="1:26" ht="12.75" customHeight="1">
      <c r="A78" s="199"/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</row>
    <row r="79" spans="1:26" ht="12.75" customHeight="1">
      <c r="A79" s="199"/>
      <c r="B79" s="199"/>
      <c r="C79" s="199"/>
      <c r="D79" s="199"/>
      <c r="E79" s="199"/>
      <c r="F79" s="199"/>
      <c r="G79" s="199"/>
      <c r="H79" s="199"/>
      <c r="I79" s="199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</row>
    <row r="80" spans="1:26" ht="12.75" customHeight="1">
      <c r="A80" s="199"/>
      <c r="B80" s="199"/>
      <c r="C80" s="199"/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</row>
    <row r="81" spans="1:26" ht="12.75" customHeight="1">
      <c r="A81" s="199"/>
      <c r="B81" s="199"/>
      <c r="C81" s="199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</row>
    <row r="82" spans="1:26" ht="12.75" customHeight="1">
      <c r="A82" s="199"/>
      <c r="B82" s="199"/>
      <c r="C82" s="199"/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</row>
    <row r="83" spans="1:26" ht="12.75" customHeight="1">
      <c r="A83" s="199"/>
      <c r="B83" s="199"/>
      <c r="C83" s="199"/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</row>
    <row r="84" spans="1:26" ht="12.75" customHeight="1">
      <c r="A84" s="199"/>
      <c r="B84" s="199"/>
      <c r="C84" s="199"/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</row>
    <row r="85" spans="1:26" ht="12.75" customHeight="1">
      <c r="A85" s="199"/>
      <c r="B85" s="199"/>
      <c r="C85" s="199"/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</row>
    <row r="86" spans="1:26" ht="12.75" customHeight="1">
      <c r="A86" s="199"/>
      <c r="B86" s="199"/>
      <c r="C86" s="199"/>
      <c r="D86" s="199"/>
      <c r="E86" s="199"/>
      <c r="F86" s="199"/>
      <c r="G86" s="199"/>
      <c r="H86" s="199"/>
      <c r="I86" s="199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</row>
    <row r="87" spans="1:26" ht="12.75" customHeight="1">
      <c r="A87" s="199"/>
      <c r="B87" s="199"/>
      <c r="C87" s="199"/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</row>
    <row r="88" spans="1:26" ht="12.75" customHeight="1">
      <c r="A88" s="199"/>
      <c r="B88" s="199"/>
      <c r="C88" s="199"/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</row>
    <row r="89" spans="1:26" ht="12.75" customHeight="1">
      <c r="A89" s="199"/>
      <c r="B89" s="199"/>
      <c r="C89" s="199"/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</row>
    <row r="90" spans="1:26" ht="12.75" customHeight="1">
      <c r="A90" s="199"/>
      <c r="B90" s="199"/>
      <c r="C90" s="199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</row>
    <row r="91" spans="1:26" ht="12.75" customHeight="1">
      <c r="A91" s="199"/>
      <c r="B91" s="199"/>
      <c r="C91" s="199"/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</row>
    <row r="92" spans="1:26" ht="12.75" customHeight="1">
      <c r="A92" s="199"/>
      <c r="B92" s="199"/>
      <c r="C92" s="199"/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</row>
    <row r="93" spans="1:26" ht="12.75" customHeight="1">
      <c r="A93" s="199"/>
      <c r="B93" s="199"/>
      <c r="C93" s="199"/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</row>
    <row r="94" spans="1:26" ht="12.75" customHeight="1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</row>
    <row r="95" spans="1:26" ht="12.75" customHeight="1">
      <c r="A95" s="199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</row>
    <row r="96" spans="1:26" ht="12.75" customHeight="1">
      <c r="A96" s="199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</row>
    <row r="97" spans="1:26" ht="12.75" customHeight="1">
      <c r="A97" s="199"/>
      <c r="B97" s="199"/>
      <c r="C97" s="199"/>
      <c r="D97" s="199"/>
      <c r="E97" s="199"/>
      <c r="F97" s="199"/>
      <c r="G97" s="199"/>
      <c r="H97" s="199"/>
      <c r="I97" s="199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</row>
    <row r="98" spans="1:26" ht="12.75" customHeight="1">
      <c r="A98" s="199"/>
      <c r="B98" s="199"/>
      <c r="C98" s="199"/>
      <c r="D98" s="199"/>
      <c r="E98" s="199"/>
      <c r="F98" s="199"/>
      <c r="G98" s="199"/>
      <c r="H98" s="199"/>
      <c r="I98" s="199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</row>
    <row r="99" spans="1:26" ht="12.75" customHeight="1">
      <c r="A99" s="199"/>
      <c r="B99" s="199"/>
      <c r="C99" s="199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</row>
    <row r="100" spans="1:26" ht="12.75" customHeight="1">
      <c r="A100" s="199"/>
      <c r="B100" s="199"/>
      <c r="C100" s="199"/>
      <c r="D100" s="199"/>
      <c r="E100" s="199"/>
      <c r="F100" s="199"/>
      <c r="G100" s="199"/>
      <c r="H100" s="199"/>
      <c r="I100" s="199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</row>
    <row r="101" spans="1:26" ht="12.75" customHeight="1">
      <c r="A101" s="199"/>
      <c r="B101" s="19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</row>
    <row r="102" spans="1:26" ht="12.75" customHeight="1">
      <c r="A102" s="199"/>
      <c r="B102" s="199"/>
      <c r="C102" s="199"/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</row>
    <row r="103" spans="1:26" ht="12.75" customHeight="1">
      <c r="A103" s="199"/>
      <c r="B103" s="199"/>
      <c r="C103" s="199"/>
      <c r="D103" s="199"/>
      <c r="E103" s="199"/>
      <c r="F103" s="199"/>
      <c r="G103" s="199"/>
      <c r="H103" s="199"/>
      <c r="I103" s="199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</row>
    <row r="104" spans="1:26" ht="12.75" customHeight="1">
      <c r="A104" s="199"/>
      <c r="B104" s="199"/>
      <c r="C104" s="199"/>
      <c r="D104" s="199"/>
      <c r="E104" s="199"/>
      <c r="F104" s="199"/>
      <c r="G104" s="199"/>
      <c r="H104" s="199"/>
      <c r="I104" s="199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</row>
    <row r="105" spans="1:26" ht="12.75" customHeight="1">
      <c r="A105" s="199"/>
      <c r="B105" s="199"/>
      <c r="C105" s="199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</row>
    <row r="106" spans="1:26" ht="12.75" customHeight="1">
      <c r="A106" s="199"/>
      <c r="B106" s="199"/>
      <c r="C106" s="199"/>
      <c r="D106" s="199"/>
      <c r="E106" s="199"/>
      <c r="F106" s="199"/>
      <c r="G106" s="199"/>
      <c r="H106" s="199"/>
      <c r="I106" s="199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</row>
    <row r="107" spans="1:26" ht="12.75" customHeight="1">
      <c r="A107" s="199"/>
      <c r="B107" s="199"/>
      <c r="C107" s="199"/>
      <c r="D107" s="199"/>
      <c r="E107" s="199"/>
      <c r="F107" s="199"/>
      <c r="G107" s="199"/>
      <c r="H107" s="199"/>
      <c r="I107" s="199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</row>
    <row r="108" spans="1:26" ht="12.75" customHeight="1">
      <c r="A108" s="199"/>
      <c r="B108" s="199"/>
      <c r="C108" s="199"/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</row>
    <row r="109" spans="1:26" ht="12.75" customHeight="1">
      <c r="A109" s="199"/>
      <c r="B109" s="199"/>
      <c r="C109" s="199"/>
      <c r="D109" s="199"/>
      <c r="E109" s="199"/>
      <c r="F109" s="199"/>
      <c r="G109" s="199"/>
      <c r="H109" s="199"/>
      <c r="I109" s="199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</row>
    <row r="110" spans="1:26" ht="12.75" customHeight="1">
      <c r="A110" s="199"/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</row>
    <row r="111" spans="1:26" ht="12.75" customHeight="1">
      <c r="A111" s="199"/>
      <c r="B111" s="199"/>
      <c r="C111" s="199"/>
      <c r="D111" s="199"/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</row>
    <row r="112" spans="1:26" ht="12.75" customHeight="1">
      <c r="A112" s="199"/>
      <c r="B112" s="199"/>
      <c r="C112" s="199"/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</row>
    <row r="113" spans="1:26" ht="12.75" customHeight="1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</row>
    <row r="114" spans="1:26" ht="12.75" customHeight="1">
      <c r="A114" s="199"/>
      <c r="B114" s="199"/>
      <c r="C114" s="199"/>
      <c r="D114" s="199"/>
      <c r="E114" s="199"/>
      <c r="F114" s="199"/>
      <c r="G114" s="199"/>
      <c r="H114" s="199"/>
      <c r="I114" s="199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</row>
    <row r="115" spans="1:26" ht="12.75" customHeight="1">
      <c r="A115" s="199"/>
      <c r="B115" s="199"/>
      <c r="C115" s="199"/>
      <c r="D115" s="199"/>
      <c r="E115" s="199"/>
      <c r="F115" s="199"/>
      <c r="G115" s="199"/>
      <c r="H115" s="199"/>
      <c r="I115" s="199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</row>
    <row r="116" spans="1:26" ht="12.75" customHeight="1">
      <c r="A116" s="199"/>
      <c r="B116" s="199"/>
      <c r="C116" s="199"/>
      <c r="D116" s="199"/>
      <c r="E116" s="199"/>
      <c r="F116" s="199"/>
      <c r="G116" s="199"/>
      <c r="H116" s="199"/>
      <c r="I116" s="199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</row>
    <row r="117" spans="1:26" ht="12.75" customHeight="1">
      <c r="A117" s="199"/>
      <c r="B117" s="199"/>
      <c r="C117" s="199"/>
      <c r="D117" s="199"/>
      <c r="E117" s="199"/>
      <c r="F117" s="199"/>
      <c r="G117" s="199"/>
      <c r="H117" s="199"/>
      <c r="I117" s="199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</row>
    <row r="118" spans="1:26" ht="12.75" customHeight="1">
      <c r="A118" s="199"/>
      <c r="B118" s="199"/>
      <c r="C118" s="199"/>
      <c r="D118" s="199"/>
      <c r="E118" s="199"/>
      <c r="F118" s="199"/>
      <c r="G118" s="199"/>
      <c r="H118" s="199"/>
      <c r="I118" s="199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</row>
    <row r="119" spans="1:26" ht="12.75" customHeight="1">
      <c r="A119" s="199"/>
      <c r="B119" s="199"/>
      <c r="C119" s="199"/>
      <c r="D119" s="199"/>
      <c r="E119" s="199"/>
      <c r="F119" s="199"/>
      <c r="G119" s="199"/>
      <c r="H119" s="199"/>
      <c r="I119" s="199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</row>
    <row r="120" spans="1:26" ht="12.75" customHeight="1">
      <c r="A120" s="199"/>
      <c r="B120" s="199"/>
      <c r="C120" s="199"/>
      <c r="D120" s="199"/>
      <c r="E120" s="199"/>
      <c r="F120" s="199"/>
      <c r="G120" s="199"/>
      <c r="H120" s="199"/>
      <c r="I120" s="199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</row>
    <row r="121" spans="1:26" ht="12.75" customHeight="1">
      <c r="A121" s="199"/>
      <c r="B121" s="199"/>
      <c r="C121" s="199"/>
      <c r="D121" s="199"/>
      <c r="E121" s="199"/>
      <c r="F121" s="199"/>
      <c r="G121" s="199"/>
      <c r="H121" s="199"/>
      <c r="I121" s="199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</row>
    <row r="122" spans="1:26" ht="12.75" customHeight="1">
      <c r="A122" s="199"/>
      <c r="B122" s="199"/>
      <c r="C122" s="199"/>
      <c r="D122" s="199"/>
      <c r="E122" s="199"/>
      <c r="F122" s="199"/>
      <c r="G122" s="199"/>
      <c r="H122" s="199"/>
      <c r="I122" s="199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</row>
    <row r="123" spans="1:26" ht="12.75" customHeight="1">
      <c r="A123" s="199"/>
      <c r="B123" s="199"/>
      <c r="C123" s="199"/>
      <c r="D123" s="199"/>
      <c r="E123" s="199"/>
      <c r="F123" s="199"/>
      <c r="G123" s="199"/>
      <c r="H123" s="199"/>
      <c r="I123" s="199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</row>
    <row r="124" spans="1:26" ht="12.75" customHeight="1">
      <c r="A124" s="199"/>
      <c r="B124" s="199"/>
      <c r="C124" s="199"/>
      <c r="D124" s="199"/>
      <c r="E124" s="199"/>
      <c r="F124" s="199"/>
      <c r="G124" s="199"/>
      <c r="H124" s="199"/>
      <c r="I124" s="199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</row>
    <row r="125" spans="1:26" ht="12.75" customHeight="1">
      <c r="A125" s="199"/>
      <c r="B125" s="199"/>
      <c r="C125" s="199"/>
      <c r="D125" s="199"/>
      <c r="E125" s="199"/>
      <c r="F125" s="199"/>
      <c r="G125" s="199"/>
      <c r="H125" s="199"/>
      <c r="I125" s="199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</row>
    <row r="126" spans="1:26" ht="12.75" customHeight="1">
      <c r="A126" s="199"/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</row>
    <row r="127" spans="1:26" ht="12.75" customHeight="1">
      <c r="A127" s="199"/>
      <c r="B127" s="199"/>
      <c r="C127" s="199"/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</row>
    <row r="128" spans="1:26" ht="12.75" customHeight="1">
      <c r="A128" s="199"/>
      <c r="B128" s="199"/>
      <c r="C128" s="199"/>
      <c r="D128" s="199"/>
      <c r="E128" s="199"/>
      <c r="F128" s="199"/>
      <c r="G128" s="199"/>
      <c r="H128" s="199"/>
      <c r="I128" s="199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</row>
    <row r="129" spans="1:26" ht="12.75" customHeight="1">
      <c r="A129" s="199"/>
      <c r="B129" s="199"/>
      <c r="C129" s="199"/>
      <c r="D129" s="199"/>
      <c r="E129" s="199"/>
      <c r="F129" s="199"/>
      <c r="G129" s="199"/>
      <c r="H129" s="199"/>
      <c r="I129" s="199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</row>
    <row r="130" spans="1:26" ht="12.75" customHeight="1">
      <c r="A130" s="199"/>
      <c r="B130" s="199"/>
      <c r="C130" s="199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</row>
    <row r="131" spans="1:26" ht="12.75" customHeight="1">
      <c r="A131" s="199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</row>
    <row r="132" spans="1:26" ht="12.75" customHeight="1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</row>
    <row r="133" spans="1:26" ht="12.75" customHeight="1">
      <c r="A133" s="199"/>
      <c r="B133" s="199"/>
      <c r="C133" s="199"/>
      <c r="D133" s="199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</row>
    <row r="134" spans="1:26" ht="12.75" customHeight="1">
      <c r="A134" s="199"/>
      <c r="B134" s="199"/>
      <c r="C134" s="199"/>
      <c r="D134" s="199"/>
      <c r="E134" s="199"/>
      <c r="F134" s="199"/>
      <c r="G134" s="199"/>
      <c r="H134" s="199"/>
      <c r="I134" s="199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</row>
    <row r="135" spans="1:26" ht="12.75" customHeight="1">
      <c r="A135" s="199"/>
      <c r="B135" s="199"/>
      <c r="C135" s="199"/>
      <c r="D135" s="199"/>
      <c r="E135" s="199"/>
      <c r="F135" s="199"/>
      <c r="G135" s="199"/>
      <c r="H135" s="199"/>
      <c r="I135" s="199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</row>
    <row r="136" spans="1:26" ht="12.75" customHeight="1">
      <c r="A136" s="199"/>
      <c r="B136" s="199"/>
      <c r="C136" s="199"/>
      <c r="D136" s="199"/>
      <c r="E136" s="199"/>
      <c r="F136" s="199"/>
      <c r="G136" s="199"/>
      <c r="H136" s="199"/>
      <c r="I136" s="199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</row>
    <row r="137" spans="1:26" ht="12.75" customHeight="1">
      <c r="A137" s="199"/>
      <c r="B137" s="199"/>
      <c r="C137" s="199"/>
      <c r="D137" s="199"/>
      <c r="E137" s="199"/>
      <c r="F137" s="199"/>
      <c r="G137" s="199"/>
      <c r="H137" s="199"/>
      <c r="I137" s="199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</row>
    <row r="138" spans="1:26" ht="12.75" customHeight="1">
      <c r="A138" s="199"/>
      <c r="B138" s="199"/>
      <c r="C138" s="199"/>
      <c r="D138" s="199"/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</row>
    <row r="139" spans="1:26" ht="12.75" customHeight="1">
      <c r="A139" s="199"/>
      <c r="B139" s="199"/>
      <c r="C139" s="199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</row>
    <row r="140" spans="1:26" ht="12.75" customHeight="1">
      <c r="A140" s="199"/>
      <c r="B140" s="199"/>
      <c r="C140" s="199"/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</row>
    <row r="141" spans="1:26" ht="12.75" customHeight="1">
      <c r="A141" s="199"/>
      <c r="B141" s="199"/>
      <c r="C141" s="199"/>
      <c r="D141" s="199"/>
      <c r="E141" s="199"/>
      <c r="F141" s="199"/>
      <c r="G141" s="199"/>
      <c r="H141" s="199"/>
      <c r="I141" s="199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</row>
    <row r="142" spans="1:26" ht="12.75" customHeight="1">
      <c r="A142" s="199"/>
      <c r="B142" s="199"/>
      <c r="C142" s="199"/>
      <c r="D142" s="199"/>
      <c r="E142" s="199"/>
      <c r="F142" s="199"/>
      <c r="G142" s="199"/>
      <c r="H142" s="199"/>
      <c r="I142" s="199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</row>
    <row r="143" spans="1:26" ht="12.75" customHeight="1">
      <c r="A143" s="199"/>
      <c r="B143" s="199"/>
      <c r="C143" s="199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</row>
    <row r="144" spans="1:26" ht="12.75" customHeight="1">
      <c r="A144" s="199"/>
      <c r="B144" s="199"/>
      <c r="C144" s="199"/>
      <c r="D144" s="199"/>
      <c r="E144" s="199"/>
      <c r="F144" s="199"/>
      <c r="G144" s="199"/>
      <c r="H144" s="199"/>
      <c r="I144" s="199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</row>
    <row r="145" spans="1:26" ht="12.75" customHeight="1">
      <c r="A145" s="199"/>
      <c r="B145" s="199"/>
      <c r="C145" s="199"/>
      <c r="D145" s="199"/>
      <c r="E145" s="199"/>
      <c r="F145" s="199"/>
      <c r="G145" s="199"/>
      <c r="H145" s="199"/>
      <c r="I145" s="199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</row>
    <row r="146" spans="1:26" ht="12.75" customHeight="1">
      <c r="A146" s="199"/>
      <c r="B146" s="199"/>
      <c r="C146" s="199"/>
      <c r="D146" s="199"/>
      <c r="E146" s="199"/>
      <c r="F146" s="199"/>
      <c r="G146" s="199"/>
      <c r="H146" s="199"/>
      <c r="I146" s="199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</row>
    <row r="147" spans="1:26" ht="12.75" customHeight="1">
      <c r="A147" s="199"/>
      <c r="B147" s="199"/>
      <c r="C147" s="199"/>
      <c r="D147" s="199"/>
      <c r="E147" s="199"/>
      <c r="F147" s="199"/>
      <c r="G147" s="199"/>
      <c r="H147" s="199"/>
      <c r="I147" s="199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</row>
    <row r="148" spans="1:26" ht="12.75" customHeight="1">
      <c r="A148" s="199"/>
      <c r="B148" s="199"/>
      <c r="C148" s="199"/>
      <c r="D148" s="199"/>
      <c r="E148" s="199"/>
      <c r="F148" s="199"/>
      <c r="G148" s="199"/>
      <c r="H148" s="199"/>
      <c r="I148" s="199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</row>
    <row r="149" spans="1:26" ht="12.75" customHeight="1">
      <c r="A149" s="199"/>
      <c r="B149" s="199"/>
      <c r="C149" s="199"/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</row>
    <row r="150" spans="1:26" ht="12.75" customHeight="1">
      <c r="A150" s="199"/>
      <c r="B150" s="199"/>
      <c r="C150" s="199"/>
      <c r="D150" s="199"/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</row>
    <row r="151" spans="1:26" ht="12.75" customHeight="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</row>
    <row r="152" spans="1:26" ht="12.75" customHeight="1">
      <c r="A152" s="199"/>
      <c r="B152" s="199"/>
      <c r="C152" s="199"/>
      <c r="D152" s="199"/>
      <c r="E152" s="199"/>
      <c r="F152" s="199"/>
      <c r="G152" s="199"/>
      <c r="H152" s="199"/>
      <c r="I152" s="199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</row>
    <row r="153" spans="1:26" ht="12.75" customHeight="1">
      <c r="A153" s="199"/>
      <c r="B153" s="199"/>
      <c r="C153" s="199"/>
      <c r="D153" s="199"/>
      <c r="E153" s="199"/>
      <c r="F153" s="199"/>
      <c r="G153" s="199"/>
      <c r="H153" s="199"/>
      <c r="I153" s="199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</row>
    <row r="154" spans="1:26" ht="12.75" customHeight="1">
      <c r="A154" s="199"/>
      <c r="B154" s="199"/>
      <c r="C154" s="199"/>
      <c r="D154" s="199"/>
      <c r="E154" s="199"/>
      <c r="F154" s="199"/>
      <c r="G154" s="199"/>
      <c r="H154" s="199"/>
      <c r="I154" s="199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</row>
    <row r="155" spans="1:26" ht="12.75" customHeight="1">
      <c r="A155" s="199"/>
      <c r="B155" s="199"/>
      <c r="C155" s="199"/>
      <c r="D155" s="199"/>
      <c r="E155" s="199"/>
      <c r="F155" s="199"/>
      <c r="G155" s="199"/>
      <c r="H155" s="199"/>
      <c r="I155" s="199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</row>
    <row r="156" spans="1:26" ht="12.75" customHeight="1">
      <c r="A156" s="199"/>
      <c r="B156" s="199"/>
      <c r="C156" s="199"/>
      <c r="D156" s="199"/>
      <c r="E156" s="199"/>
      <c r="F156" s="199"/>
      <c r="G156" s="199"/>
      <c r="H156" s="199"/>
      <c r="I156" s="199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</row>
    <row r="157" spans="1:26" ht="12.75" customHeight="1">
      <c r="A157" s="199"/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</row>
    <row r="158" spans="1:26" ht="12.75" customHeight="1">
      <c r="A158" s="199"/>
      <c r="B158" s="199"/>
      <c r="C158" s="199"/>
      <c r="D158" s="199"/>
      <c r="E158" s="199"/>
      <c r="F158" s="199"/>
      <c r="G158" s="199"/>
      <c r="H158" s="199"/>
      <c r="I158" s="199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</row>
    <row r="159" spans="1:26" ht="12.75" customHeight="1">
      <c r="A159" s="199"/>
      <c r="B159" s="199"/>
      <c r="C159" s="199"/>
      <c r="D159" s="199"/>
      <c r="E159" s="199"/>
      <c r="F159" s="199"/>
      <c r="G159" s="199"/>
      <c r="H159" s="199"/>
      <c r="I159" s="199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</row>
    <row r="160" spans="1:26" ht="12.75" customHeight="1">
      <c r="A160" s="199"/>
      <c r="B160" s="199"/>
      <c r="C160" s="199"/>
      <c r="D160" s="199"/>
      <c r="E160" s="199"/>
      <c r="F160" s="199"/>
      <c r="G160" s="199"/>
      <c r="H160" s="199"/>
      <c r="I160" s="199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</row>
    <row r="161" spans="1:26" ht="12.75" customHeight="1">
      <c r="A161" s="199"/>
      <c r="B161" s="199"/>
      <c r="C161" s="199"/>
      <c r="D161" s="199"/>
      <c r="E161" s="199"/>
      <c r="F161" s="199"/>
      <c r="G161" s="199"/>
      <c r="H161" s="199"/>
      <c r="I161" s="199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</row>
    <row r="162" spans="1:26" ht="12.75" customHeight="1">
      <c r="A162" s="199"/>
      <c r="B162" s="199"/>
      <c r="C162" s="199"/>
      <c r="D162" s="199"/>
      <c r="E162" s="199"/>
      <c r="F162" s="199"/>
      <c r="G162" s="199"/>
      <c r="H162" s="199"/>
      <c r="I162" s="199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</row>
    <row r="163" spans="1:26" ht="12.75" customHeight="1">
      <c r="A163" s="199"/>
      <c r="B163" s="199"/>
      <c r="C163" s="199"/>
      <c r="D163" s="199"/>
      <c r="E163" s="199"/>
      <c r="F163" s="199"/>
      <c r="G163" s="199"/>
      <c r="H163" s="199"/>
      <c r="I163" s="199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</row>
    <row r="164" spans="1:26" ht="12.75" customHeight="1">
      <c r="A164" s="199"/>
      <c r="B164" s="199"/>
      <c r="C164" s="199"/>
      <c r="D164" s="199"/>
      <c r="E164" s="199"/>
      <c r="F164" s="199"/>
      <c r="G164" s="199"/>
      <c r="H164" s="199"/>
      <c r="I164" s="199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</row>
    <row r="165" spans="1:26" ht="12.75" customHeight="1">
      <c r="A165" s="199"/>
      <c r="B165" s="199"/>
      <c r="C165" s="199"/>
      <c r="D165" s="199"/>
      <c r="E165" s="199"/>
      <c r="F165" s="199"/>
      <c r="G165" s="199"/>
      <c r="H165" s="199"/>
      <c r="I165" s="199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</row>
    <row r="166" spans="1:26" ht="12.75" customHeight="1">
      <c r="A166" s="199"/>
      <c r="B166" s="199"/>
      <c r="C166" s="199"/>
      <c r="D166" s="199"/>
      <c r="E166" s="199"/>
      <c r="F166" s="199"/>
      <c r="G166" s="199"/>
      <c r="H166" s="199"/>
      <c r="I166" s="199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</row>
    <row r="167" spans="1:26" ht="12.75" customHeight="1">
      <c r="A167" s="199"/>
      <c r="B167" s="199"/>
      <c r="C167" s="199"/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</row>
    <row r="168" spans="1:26" ht="12.75" customHeight="1">
      <c r="A168" s="199"/>
      <c r="B168" s="199"/>
      <c r="C168" s="199"/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</row>
    <row r="169" spans="1:26" ht="12.75" customHeight="1">
      <c r="A169" s="199"/>
      <c r="B169" s="199"/>
      <c r="C169" s="199"/>
      <c r="D169" s="199"/>
      <c r="E169" s="199"/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</row>
    <row r="170" spans="1:26" ht="12.75" customHeight="1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</row>
    <row r="171" spans="1:26" ht="12.75" customHeight="1">
      <c r="A171" s="199"/>
      <c r="B171" s="199"/>
      <c r="C171" s="199"/>
      <c r="D171" s="199"/>
      <c r="E171" s="199"/>
      <c r="F171" s="199"/>
      <c r="G171" s="199"/>
      <c r="H171" s="199"/>
      <c r="I171" s="199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</row>
    <row r="172" spans="1:26" ht="12.75" customHeight="1">
      <c r="A172" s="199"/>
      <c r="B172" s="199"/>
      <c r="C172" s="199"/>
      <c r="D172" s="199"/>
      <c r="E172" s="199"/>
      <c r="F172" s="199"/>
      <c r="G172" s="199"/>
      <c r="H172" s="199"/>
      <c r="I172" s="199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</row>
    <row r="173" spans="1:26" ht="12.75" customHeight="1">
      <c r="A173" s="199"/>
      <c r="B173" s="199"/>
      <c r="C173" s="199"/>
      <c r="D173" s="199"/>
      <c r="E173" s="199"/>
      <c r="F173" s="199"/>
      <c r="G173" s="199"/>
      <c r="H173" s="199"/>
      <c r="I173" s="199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</row>
    <row r="174" spans="1:26" ht="12.75" customHeight="1">
      <c r="A174" s="199"/>
      <c r="B174" s="199"/>
      <c r="C174" s="199"/>
      <c r="D174" s="199"/>
      <c r="E174" s="199"/>
      <c r="F174" s="199"/>
      <c r="G174" s="199"/>
      <c r="H174" s="199"/>
      <c r="I174" s="199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</row>
    <row r="175" spans="1:26" ht="12.75" customHeight="1">
      <c r="A175" s="199"/>
      <c r="B175" s="199"/>
      <c r="C175" s="199"/>
      <c r="D175" s="199"/>
      <c r="E175" s="199"/>
      <c r="F175" s="199"/>
      <c r="G175" s="199"/>
      <c r="H175" s="199"/>
      <c r="I175" s="199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</row>
    <row r="176" spans="1:26" ht="12.75" customHeight="1">
      <c r="A176" s="199"/>
      <c r="B176" s="199"/>
      <c r="C176" s="199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</row>
    <row r="177" spans="1:26" ht="12.75" customHeight="1">
      <c r="A177" s="199"/>
      <c r="B177" s="199"/>
      <c r="C177" s="199"/>
      <c r="D177" s="199"/>
      <c r="E177" s="199"/>
      <c r="F177" s="199"/>
      <c r="G177" s="199"/>
      <c r="H177" s="199"/>
      <c r="I177" s="199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</row>
    <row r="178" spans="1:26" ht="12.75" customHeight="1">
      <c r="A178" s="199"/>
      <c r="B178" s="199"/>
      <c r="C178" s="199"/>
      <c r="D178" s="199"/>
      <c r="E178" s="199"/>
      <c r="F178" s="199"/>
      <c r="G178" s="199"/>
      <c r="H178" s="199"/>
      <c r="I178" s="199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</row>
    <row r="179" spans="1:26" ht="12.75" customHeight="1">
      <c r="A179" s="199"/>
      <c r="B179" s="199"/>
      <c r="C179" s="199"/>
      <c r="D179" s="199"/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</row>
    <row r="180" spans="1:26" ht="12.75" customHeight="1">
      <c r="A180" s="199"/>
      <c r="B180" s="199"/>
      <c r="C180" s="199"/>
      <c r="D180" s="199"/>
      <c r="E180" s="199"/>
      <c r="F180" s="199"/>
      <c r="G180" s="199"/>
      <c r="H180" s="199"/>
      <c r="I180" s="199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</row>
    <row r="181" spans="1:26" ht="12.75" customHeight="1">
      <c r="A181" s="199"/>
      <c r="B181" s="199"/>
      <c r="C181" s="199"/>
      <c r="D181" s="199"/>
      <c r="E181" s="199"/>
      <c r="F181" s="199"/>
      <c r="G181" s="199"/>
      <c r="H181" s="199"/>
      <c r="I181" s="199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</row>
    <row r="182" spans="1:26" ht="12.75" customHeight="1">
      <c r="A182" s="199"/>
      <c r="B182" s="199"/>
      <c r="C182" s="199"/>
      <c r="D182" s="199"/>
      <c r="E182" s="199"/>
      <c r="F182" s="199"/>
      <c r="G182" s="199"/>
      <c r="H182" s="199"/>
      <c r="I182" s="199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</row>
    <row r="183" spans="1:26" ht="12.75" customHeight="1">
      <c r="A183" s="199"/>
      <c r="B183" s="199"/>
      <c r="C183" s="199"/>
      <c r="D183" s="199"/>
      <c r="E183" s="199"/>
      <c r="F183" s="199"/>
      <c r="G183" s="199"/>
      <c r="H183" s="199"/>
      <c r="I183" s="199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</row>
    <row r="184" spans="1:26" ht="12.75" customHeight="1">
      <c r="A184" s="199"/>
      <c r="B184" s="199"/>
      <c r="C184" s="199"/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</row>
    <row r="185" spans="1:26" ht="12.75" customHeight="1">
      <c r="A185" s="199"/>
      <c r="B185" s="199"/>
      <c r="C185" s="199"/>
      <c r="D185" s="199"/>
      <c r="E185" s="199"/>
      <c r="F185" s="199"/>
      <c r="G185" s="199"/>
      <c r="H185" s="199"/>
      <c r="I185" s="199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</row>
    <row r="186" spans="1:26" ht="12.75" customHeight="1">
      <c r="A186" s="199"/>
      <c r="B186" s="199"/>
      <c r="C186" s="199"/>
      <c r="D186" s="199"/>
      <c r="E186" s="199"/>
      <c r="F186" s="199"/>
      <c r="G186" s="199"/>
      <c r="H186" s="199"/>
      <c r="I186" s="199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</row>
    <row r="187" spans="1:26" ht="12.75" customHeight="1">
      <c r="A187" s="199"/>
      <c r="B187" s="199"/>
      <c r="C187" s="199"/>
      <c r="D187" s="199"/>
      <c r="E187" s="199"/>
      <c r="F187" s="199"/>
      <c r="G187" s="199"/>
      <c r="H187" s="199"/>
      <c r="I187" s="199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</row>
    <row r="188" spans="1:26" ht="12.75" customHeight="1">
      <c r="A188" s="199"/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</row>
    <row r="189" spans="1:26" ht="12.75" customHeight="1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</row>
    <row r="190" spans="1:26" ht="12.75" customHeight="1">
      <c r="A190" s="199"/>
      <c r="B190" s="199"/>
      <c r="C190" s="199"/>
      <c r="D190" s="199"/>
      <c r="E190" s="199"/>
      <c r="F190" s="199"/>
      <c r="G190" s="199"/>
      <c r="H190" s="199"/>
      <c r="I190" s="199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</row>
    <row r="191" spans="1:26" ht="12.75" customHeight="1">
      <c r="A191" s="199"/>
      <c r="B191" s="199"/>
      <c r="C191" s="199"/>
      <c r="D191" s="199"/>
      <c r="E191" s="199"/>
      <c r="F191" s="199"/>
      <c r="G191" s="199"/>
      <c r="H191" s="199"/>
      <c r="I191" s="199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</row>
    <row r="192" spans="1:26" ht="12.75" customHeight="1">
      <c r="A192" s="199"/>
      <c r="B192" s="199"/>
      <c r="C192" s="199"/>
      <c r="D192" s="199"/>
      <c r="E192" s="199"/>
      <c r="F192" s="199"/>
      <c r="G192" s="199"/>
      <c r="H192" s="199"/>
      <c r="I192" s="199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</row>
    <row r="193" spans="1:26" ht="12.75" customHeight="1">
      <c r="A193" s="199"/>
      <c r="B193" s="199"/>
      <c r="C193" s="199"/>
      <c r="D193" s="199"/>
      <c r="E193" s="199"/>
      <c r="F193" s="199"/>
      <c r="G193" s="199"/>
      <c r="H193" s="199"/>
      <c r="I193" s="199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</row>
    <row r="194" spans="1:26" ht="12.75" customHeight="1">
      <c r="A194" s="199"/>
      <c r="B194" s="199"/>
      <c r="C194" s="199"/>
      <c r="D194" s="199"/>
      <c r="E194" s="199"/>
      <c r="F194" s="199"/>
      <c r="G194" s="199"/>
      <c r="H194" s="199"/>
      <c r="I194" s="199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</row>
    <row r="195" spans="1:26" ht="12.75" customHeight="1">
      <c r="A195" s="199"/>
      <c r="B195" s="199"/>
      <c r="C195" s="199"/>
      <c r="D195" s="199"/>
      <c r="E195" s="199"/>
      <c r="F195" s="199"/>
      <c r="G195" s="199"/>
      <c r="H195" s="199"/>
      <c r="I195" s="199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</row>
    <row r="196" spans="1:26" ht="12.75" customHeight="1">
      <c r="A196" s="199"/>
      <c r="B196" s="199"/>
      <c r="C196" s="199"/>
      <c r="D196" s="199"/>
      <c r="E196" s="199"/>
      <c r="F196" s="199"/>
      <c r="G196" s="199"/>
      <c r="H196" s="199"/>
      <c r="I196" s="199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</row>
    <row r="197" spans="1:26" ht="12.75" customHeight="1">
      <c r="A197" s="199"/>
      <c r="B197" s="199"/>
      <c r="C197" s="199"/>
      <c r="D197" s="199"/>
      <c r="E197" s="199"/>
      <c r="F197" s="199"/>
      <c r="G197" s="199"/>
      <c r="H197" s="199"/>
      <c r="I197" s="199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</row>
    <row r="198" spans="1:26" ht="12.75" customHeight="1">
      <c r="A198" s="199"/>
      <c r="B198" s="199"/>
      <c r="C198" s="199"/>
      <c r="D198" s="199"/>
      <c r="E198" s="199"/>
      <c r="F198" s="199"/>
      <c r="G198" s="199"/>
      <c r="H198" s="199"/>
      <c r="I198" s="199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</row>
    <row r="199" spans="1:26" ht="12.75" customHeight="1">
      <c r="A199" s="199"/>
      <c r="B199" s="199"/>
      <c r="C199" s="199"/>
      <c r="D199" s="199"/>
      <c r="E199" s="199"/>
      <c r="F199" s="199"/>
      <c r="G199" s="199"/>
      <c r="H199" s="199"/>
      <c r="I199" s="199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</row>
    <row r="200" spans="1:26" ht="12.75" customHeight="1">
      <c r="A200" s="199"/>
      <c r="B200" s="199"/>
      <c r="C200" s="199"/>
      <c r="D200" s="199"/>
      <c r="E200" s="199"/>
      <c r="F200" s="199"/>
      <c r="G200" s="199"/>
      <c r="H200" s="199"/>
      <c r="I200" s="199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</row>
    <row r="201" spans="1:26" ht="12.75" customHeight="1">
      <c r="A201" s="199"/>
      <c r="B201" s="199"/>
      <c r="C201" s="199"/>
      <c r="D201" s="199"/>
      <c r="E201" s="199"/>
      <c r="F201" s="199"/>
      <c r="G201" s="199"/>
      <c r="H201" s="199"/>
      <c r="I201" s="199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</row>
    <row r="202" spans="1:26" ht="12.75" customHeight="1">
      <c r="A202" s="199"/>
      <c r="B202" s="199"/>
      <c r="C202" s="199"/>
      <c r="D202" s="199"/>
      <c r="E202" s="199"/>
      <c r="F202" s="199"/>
      <c r="G202" s="199"/>
      <c r="H202" s="199"/>
      <c r="I202" s="199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</row>
    <row r="203" spans="1:26" ht="12.75" customHeight="1">
      <c r="A203" s="199"/>
      <c r="B203" s="199"/>
      <c r="C203" s="199"/>
      <c r="D203" s="199"/>
      <c r="E203" s="199"/>
      <c r="F203" s="199"/>
      <c r="G203" s="199"/>
      <c r="H203" s="199"/>
      <c r="I203" s="199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</row>
    <row r="204" spans="1:26" ht="12.75" customHeight="1">
      <c r="A204" s="199"/>
      <c r="B204" s="199"/>
      <c r="C204" s="199"/>
      <c r="D204" s="199"/>
      <c r="E204" s="199"/>
      <c r="F204" s="199"/>
      <c r="G204" s="199"/>
      <c r="H204" s="199"/>
      <c r="I204" s="199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</row>
    <row r="205" spans="1:26" ht="12.75" customHeight="1">
      <c r="A205" s="199"/>
      <c r="B205" s="199"/>
      <c r="C205" s="199"/>
      <c r="D205" s="199"/>
      <c r="E205" s="199"/>
      <c r="F205" s="199"/>
      <c r="G205" s="199"/>
      <c r="H205" s="199"/>
      <c r="I205" s="199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</row>
    <row r="206" spans="1:26" ht="12.75" customHeight="1">
      <c r="A206" s="199"/>
      <c r="B206" s="199"/>
      <c r="C206" s="199"/>
      <c r="D206" s="199"/>
      <c r="E206" s="199"/>
      <c r="F206" s="199"/>
      <c r="G206" s="199"/>
      <c r="H206" s="199"/>
      <c r="I206" s="199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</row>
    <row r="207" spans="1:26" ht="12.75" customHeight="1">
      <c r="A207" s="199"/>
      <c r="B207" s="199"/>
      <c r="C207" s="199"/>
      <c r="D207" s="199"/>
      <c r="E207" s="199"/>
      <c r="F207" s="199"/>
      <c r="G207" s="199"/>
      <c r="H207" s="199"/>
      <c r="I207" s="199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</row>
    <row r="208" spans="1:26" ht="12.75" customHeight="1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</row>
    <row r="209" spans="1:26" ht="12.75" customHeight="1">
      <c r="A209" s="199"/>
      <c r="B209" s="199"/>
      <c r="C209" s="199"/>
      <c r="D209" s="199"/>
      <c r="E209" s="199"/>
      <c r="F209" s="199"/>
      <c r="G209" s="199"/>
      <c r="H209" s="199"/>
      <c r="I209" s="199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</row>
    <row r="210" spans="1:26" ht="12.75" customHeight="1">
      <c r="A210" s="199"/>
      <c r="B210" s="199"/>
      <c r="C210" s="199"/>
      <c r="D210" s="199"/>
      <c r="E210" s="199"/>
      <c r="F210" s="199"/>
      <c r="G210" s="199"/>
      <c r="H210" s="199"/>
      <c r="I210" s="199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</row>
    <row r="211" spans="1:26" ht="12.75" customHeight="1">
      <c r="A211" s="199"/>
      <c r="B211" s="199"/>
      <c r="C211" s="199"/>
      <c r="D211" s="199"/>
      <c r="E211" s="199"/>
      <c r="F211" s="199"/>
      <c r="G211" s="199"/>
      <c r="H211" s="199"/>
      <c r="I211" s="199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</row>
    <row r="212" spans="1:26" ht="12.75" customHeight="1">
      <c r="A212" s="199"/>
      <c r="B212" s="199"/>
      <c r="C212" s="199"/>
      <c r="D212" s="199"/>
      <c r="E212" s="199"/>
      <c r="F212" s="199"/>
      <c r="G212" s="199"/>
      <c r="H212" s="199"/>
      <c r="I212" s="199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</row>
    <row r="213" spans="1:26" ht="12.75" customHeight="1">
      <c r="A213" s="199"/>
      <c r="B213" s="199"/>
      <c r="C213" s="199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</row>
    <row r="214" spans="1:26" ht="12.75" customHeight="1">
      <c r="A214" s="199"/>
      <c r="B214" s="199"/>
      <c r="C214" s="199"/>
      <c r="D214" s="199"/>
      <c r="E214" s="199"/>
      <c r="F214" s="199"/>
      <c r="G214" s="199"/>
      <c r="H214" s="199"/>
      <c r="I214" s="199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</row>
    <row r="215" spans="1:26" ht="12.75" customHeight="1">
      <c r="A215" s="199"/>
      <c r="B215" s="199"/>
      <c r="C215" s="199"/>
      <c r="D215" s="199"/>
      <c r="E215" s="199"/>
      <c r="F215" s="199"/>
      <c r="G215" s="199"/>
      <c r="H215" s="199"/>
      <c r="I215" s="199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</row>
    <row r="216" spans="1:26" ht="12.75" customHeight="1">
      <c r="A216" s="199"/>
      <c r="B216" s="199"/>
      <c r="C216" s="199"/>
      <c r="D216" s="199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</row>
    <row r="217" spans="1:26" ht="12.75" customHeight="1">
      <c r="A217" s="199"/>
      <c r="B217" s="199"/>
      <c r="C217" s="199"/>
      <c r="D217" s="199"/>
      <c r="E217" s="199"/>
      <c r="F217" s="199"/>
      <c r="G217" s="199"/>
      <c r="H217" s="199"/>
      <c r="I217" s="199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</row>
    <row r="218" spans="1:26" ht="12.75" customHeight="1">
      <c r="A218" s="199"/>
      <c r="B218" s="199"/>
      <c r="C218" s="199"/>
      <c r="D218" s="199"/>
      <c r="E218" s="199"/>
      <c r="F218" s="199"/>
      <c r="G218" s="199"/>
      <c r="H218" s="199"/>
      <c r="I218" s="199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</row>
    <row r="219" spans="1:26" ht="12.75" customHeight="1">
      <c r="A219" s="199"/>
      <c r="B219" s="199"/>
      <c r="C219" s="199"/>
      <c r="D219" s="199"/>
      <c r="E219" s="199"/>
      <c r="F219" s="199"/>
      <c r="G219" s="199"/>
      <c r="H219" s="199"/>
      <c r="I219" s="199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</row>
    <row r="220" spans="1:26" ht="12.75" customHeight="1">
      <c r="A220" s="199"/>
      <c r="B220" s="199"/>
      <c r="C220" s="199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</row>
    <row r="221" spans="1:26" ht="12.75" customHeight="1">
      <c r="A221" s="199"/>
      <c r="B221" s="199"/>
      <c r="C221" s="199"/>
      <c r="D221" s="199"/>
      <c r="E221" s="199"/>
      <c r="F221" s="199"/>
      <c r="G221" s="199"/>
      <c r="H221" s="199"/>
      <c r="I221" s="199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</row>
    <row r="222" spans="1:26" ht="12.75" customHeight="1">
      <c r="A222" s="199"/>
      <c r="B222" s="199"/>
      <c r="C222" s="199"/>
      <c r="D222" s="199"/>
      <c r="E222" s="199"/>
      <c r="F222" s="199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</row>
    <row r="223" spans="1:26" ht="12.75" customHeight="1">
      <c r="A223" s="199"/>
      <c r="B223" s="199"/>
      <c r="C223" s="199"/>
      <c r="D223" s="199"/>
      <c r="E223" s="199"/>
      <c r="F223" s="199"/>
      <c r="G223" s="199"/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</row>
    <row r="224" spans="1:26" ht="12.75" customHeight="1">
      <c r="A224" s="199"/>
      <c r="B224" s="199"/>
      <c r="C224" s="199"/>
      <c r="D224" s="199"/>
      <c r="E224" s="199"/>
      <c r="F224" s="199"/>
      <c r="G224" s="199"/>
      <c r="H224" s="199"/>
      <c r="I224" s="199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</row>
    <row r="225" spans="1:26" ht="12.75" customHeight="1">
      <c r="A225" s="199"/>
      <c r="B225" s="199"/>
      <c r="C225" s="199"/>
      <c r="D225" s="199"/>
      <c r="E225" s="199"/>
      <c r="F225" s="199"/>
      <c r="G225" s="199"/>
      <c r="H225" s="199"/>
      <c r="I225" s="199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</row>
    <row r="226" spans="1:26" ht="12.75" customHeight="1">
      <c r="A226" s="199"/>
      <c r="B226" s="199"/>
      <c r="C226" s="199"/>
      <c r="D226" s="199"/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</row>
    <row r="227" spans="1:26" ht="12.75" customHeight="1">
      <c r="A227" s="199"/>
      <c r="B227" s="199"/>
      <c r="C227" s="199"/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</row>
    <row r="228" spans="1:26" ht="12.75" customHeight="1">
      <c r="A228" s="199"/>
      <c r="B228" s="199"/>
      <c r="C228" s="199"/>
      <c r="D228" s="199"/>
      <c r="E228" s="199"/>
      <c r="F228" s="199"/>
      <c r="G228" s="199"/>
      <c r="H228" s="199"/>
      <c r="I228" s="199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</row>
    <row r="229" spans="1:26" ht="12.75" customHeight="1">
      <c r="A229" s="199"/>
      <c r="B229" s="199"/>
      <c r="C229" s="199"/>
      <c r="D229" s="199"/>
      <c r="E229" s="199"/>
      <c r="F229" s="199"/>
      <c r="G229" s="199"/>
      <c r="H229" s="199"/>
      <c r="I229" s="199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</row>
    <row r="230" spans="1:26" ht="12.75" customHeight="1">
      <c r="A230" s="199"/>
      <c r="B230" s="199"/>
      <c r="C230" s="199"/>
      <c r="D230" s="199"/>
      <c r="E230" s="199"/>
      <c r="F230" s="199"/>
      <c r="G230" s="199"/>
      <c r="H230" s="199"/>
      <c r="I230" s="199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</row>
    <row r="231" spans="1:26" ht="12.75" customHeight="1">
      <c r="A231" s="199"/>
      <c r="B231" s="199"/>
      <c r="C231" s="199"/>
      <c r="D231" s="199"/>
      <c r="E231" s="199"/>
      <c r="F231" s="199"/>
      <c r="G231" s="199"/>
      <c r="H231" s="199"/>
      <c r="I231" s="199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</row>
    <row r="232" spans="1:26" ht="12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</row>
    <row r="233" spans="1:26" ht="12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</row>
    <row r="234" spans="1:26" ht="12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</row>
    <row r="235" spans="1:26" ht="12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</row>
    <row r="236" spans="1:26" ht="12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</row>
    <row r="237" spans="1:26" ht="12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2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2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2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2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2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2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2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2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2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2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2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2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2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2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2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2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2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2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2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2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2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2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2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2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2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2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2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2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2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2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2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2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2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2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2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2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2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2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2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2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2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2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2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2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2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2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2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2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2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2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2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2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2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2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2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2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2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2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2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2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2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2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2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2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2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2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2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2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2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2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2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2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2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2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2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2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2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2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2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2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2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2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2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2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2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2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2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2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2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2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2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2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2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2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2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2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2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2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2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2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2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2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2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2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2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2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2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2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2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2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2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2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2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2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2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2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2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2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2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2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2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2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2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2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2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2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2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2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2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2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2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2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2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2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2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2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2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2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2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2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2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2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2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2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2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2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2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2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2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2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2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2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2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2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2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2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2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2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2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2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2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2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2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2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2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2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2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2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2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2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2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2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2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2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2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2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2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2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2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2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2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2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2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2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2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2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2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2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2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2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2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2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2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2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2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2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2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2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2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2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2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2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2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2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2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2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2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2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2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2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2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2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2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2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2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2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2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2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2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2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2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2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2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2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2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2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2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2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2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2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2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2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2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2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2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2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2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2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2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2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2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2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2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2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2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2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2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2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2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2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2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2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2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2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2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2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2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2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2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2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2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2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2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2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2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2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2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2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2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2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2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2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2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2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2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2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2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2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2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2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2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2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2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2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2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2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2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2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2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2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2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2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2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2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2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2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2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2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2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2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2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2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2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2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2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2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2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2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2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2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2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2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2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2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2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2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2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2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2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2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2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2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2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2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2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2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2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2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2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2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2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2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2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2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2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2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2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2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2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2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2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2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2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2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2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2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2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2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2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2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2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2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2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2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2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2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2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2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2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2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2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2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2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2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2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2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2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2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2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2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2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2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2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2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2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2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2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2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2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2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2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2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2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2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2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2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2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2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2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2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2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2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2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2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2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2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2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2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2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2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2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2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2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2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2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2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2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2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2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2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2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2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2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2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2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2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2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2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2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2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2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2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2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2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2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2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2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2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2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2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2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2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2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2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2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2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2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2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2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2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2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2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2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2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2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2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2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2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2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2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2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2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2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2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2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2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2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2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2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2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2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2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2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2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2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2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2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2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2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2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2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2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2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2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2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2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2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2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2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2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2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2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2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2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2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2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2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2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2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2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2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2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2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2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2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2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2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2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2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2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2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2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2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2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2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2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2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2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2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2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2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2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2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2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2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2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2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2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2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2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2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2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2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2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2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2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2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2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2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2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2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2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2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2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2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2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2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2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2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2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2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2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2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2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2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2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2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2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2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2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2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2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2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2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2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2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2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2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2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2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2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2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2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2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2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2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2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2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2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2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2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2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2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2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2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2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2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2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2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2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2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2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2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2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2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2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2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2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2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2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2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2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2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2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2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2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2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2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2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2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2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2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2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2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2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2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2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2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2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2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2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2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2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2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2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2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2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2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2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2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2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2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2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2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2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2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2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2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2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2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2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2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2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2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2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2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2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2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2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2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2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2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2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2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2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2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2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2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2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2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2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2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2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2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2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2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2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2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2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2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2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2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2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2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2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2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2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2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2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2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2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2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2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2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2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2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2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2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2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2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2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2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2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2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2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2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2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2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2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2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2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2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2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2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2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2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2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2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2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2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2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2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2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2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2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2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2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2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2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2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2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2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2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2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2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2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2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2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2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2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2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2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2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2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2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2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2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2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2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2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2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2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2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2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2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2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2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2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2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2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2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2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2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2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2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2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2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2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2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2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2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2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2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2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2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2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2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2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2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2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2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2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2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autoFilter ref="K2:N33" xr:uid="{00000000-0009-0000-0000-00000A000000}"/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7.42578125" customWidth="1"/>
    <col min="14" max="19" width="6.7109375" customWidth="1"/>
    <col min="20" max="20" width="7.42578125" customWidth="1"/>
    <col min="21" max="21" width="16.7109375" customWidth="1"/>
    <col min="22" max="22" width="25.42578125" customWidth="1"/>
    <col min="23" max="26" width="8.5703125" customWidth="1"/>
  </cols>
  <sheetData>
    <row r="1" spans="1:26" ht="12.75" customHeight="1">
      <c r="A1" s="199"/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</row>
    <row r="2" spans="1:26" ht="12.75" customHeight="1">
      <c r="A2" s="199"/>
      <c r="B2" s="200" t="s">
        <v>1890</v>
      </c>
      <c r="C2" s="200" t="s">
        <v>1891</v>
      </c>
      <c r="D2" s="200" t="s">
        <v>1892</v>
      </c>
      <c r="E2" s="200" t="s">
        <v>1893</v>
      </c>
      <c r="F2" s="200" t="s">
        <v>1894</v>
      </c>
      <c r="G2" s="200" t="s">
        <v>1895</v>
      </c>
      <c r="H2" s="200" t="s">
        <v>1896</v>
      </c>
      <c r="I2" s="200" t="s">
        <v>1897</v>
      </c>
      <c r="J2" s="199"/>
      <c r="K2" s="200" t="s">
        <v>1898</v>
      </c>
      <c r="L2" s="200" t="s">
        <v>1876</v>
      </c>
      <c r="M2" s="201" t="s">
        <v>2136</v>
      </c>
      <c r="N2" s="201" t="s">
        <v>31</v>
      </c>
      <c r="O2" s="201" t="s">
        <v>1877</v>
      </c>
      <c r="P2" s="201" t="s">
        <v>1878</v>
      </c>
      <c r="Q2" s="201" t="s">
        <v>1879</v>
      </c>
      <c r="R2" s="201" t="s">
        <v>1880</v>
      </c>
      <c r="S2" s="201" t="s">
        <v>1881</v>
      </c>
      <c r="T2" s="202" t="s">
        <v>2137</v>
      </c>
      <c r="U2" s="200" t="s">
        <v>1884</v>
      </c>
      <c r="V2" s="200" t="s">
        <v>1899</v>
      </c>
      <c r="W2" s="199"/>
      <c r="X2" s="199"/>
      <c r="Y2" s="199"/>
      <c r="Z2" s="199"/>
    </row>
    <row r="3" spans="1:26" ht="12.75" customHeight="1">
      <c r="A3" s="199"/>
      <c r="B3" s="200" t="s">
        <v>2138</v>
      </c>
      <c r="C3" s="200">
        <v>12</v>
      </c>
      <c r="D3" s="200" t="s">
        <v>733</v>
      </c>
      <c r="E3" s="200" t="s">
        <v>2139</v>
      </c>
      <c r="F3" s="200"/>
      <c r="G3" s="200"/>
      <c r="H3" s="200"/>
      <c r="I3" s="200"/>
      <c r="J3" s="199"/>
      <c r="K3" s="200" t="s">
        <v>2140</v>
      </c>
      <c r="L3" s="200"/>
      <c r="M3" s="200"/>
      <c r="N3" s="200"/>
      <c r="O3" s="200"/>
      <c r="P3" s="200"/>
      <c r="Q3" s="200"/>
      <c r="R3" s="200"/>
      <c r="S3" s="200"/>
      <c r="T3" s="200">
        <f t="shared" ref="T3:T45" si="0">SUM(N3:S3)</f>
        <v>0</v>
      </c>
      <c r="U3" s="200" t="s">
        <v>2141</v>
      </c>
      <c r="V3" s="200" t="s">
        <v>2142</v>
      </c>
      <c r="W3" s="199"/>
      <c r="X3" s="199"/>
      <c r="Y3" s="199"/>
      <c r="Z3" s="199"/>
    </row>
    <row r="4" spans="1:26" ht="12.75" customHeight="1">
      <c r="A4" s="199"/>
      <c r="B4" s="200" t="s">
        <v>2143</v>
      </c>
      <c r="C4" s="200">
        <v>25</v>
      </c>
      <c r="D4" s="200" t="s">
        <v>1343</v>
      </c>
      <c r="E4" s="200" t="s">
        <v>1340</v>
      </c>
      <c r="F4" s="200"/>
      <c r="G4" s="200"/>
      <c r="H4" s="200"/>
      <c r="I4" s="200"/>
      <c r="J4" s="199"/>
      <c r="K4" s="200" t="s">
        <v>2144</v>
      </c>
      <c r="L4" s="200"/>
      <c r="M4" s="200"/>
      <c r="N4" s="200"/>
      <c r="O4" s="200"/>
      <c r="P4" s="200"/>
      <c r="Q4" s="200"/>
      <c r="R4" s="200"/>
      <c r="S4" s="200"/>
      <c r="T4" s="200">
        <f t="shared" si="0"/>
        <v>0</v>
      </c>
      <c r="U4" s="200" t="s">
        <v>1955</v>
      </c>
      <c r="V4" s="200" t="s">
        <v>2145</v>
      </c>
      <c r="W4" s="199"/>
      <c r="X4" s="199"/>
      <c r="Y4" s="199"/>
      <c r="Z4" s="199"/>
    </row>
    <row r="5" spans="1:26" ht="12.75" customHeight="1">
      <c r="A5" s="199"/>
      <c r="B5" s="200" t="s">
        <v>2146</v>
      </c>
      <c r="C5" s="200">
        <v>30</v>
      </c>
      <c r="D5" s="200" t="s">
        <v>2147</v>
      </c>
      <c r="E5" s="200" t="s">
        <v>848</v>
      </c>
      <c r="F5" s="200" t="s">
        <v>2148</v>
      </c>
      <c r="G5" s="200"/>
      <c r="H5" s="200"/>
      <c r="I5" s="200"/>
      <c r="J5" s="199"/>
      <c r="K5" s="200" t="s">
        <v>2149</v>
      </c>
      <c r="L5" s="200"/>
      <c r="M5" s="200"/>
      <c r="N5" s="200"/>
      <c r="O5" s="200"/>
      <c r="P5" s="200"/>
      <c r="Q5" s="200"/>
      <c r="R5" s="200"/>
      <c r="S5" s="200"/>
      <c r="T5" s="200">
        <f t="shared" si="0"/>
        <v>0</v>
      </c>
      <c r="U5" s="200"/>
      <c r="V5" s="200" t="s">
        <v>511</v>
      </c>
      <c r="W5" s="199"/>
      <c r="X5" s="199"/>
      <c r="Y5" s="199"/>
      <c r="Z5" s="199"/>
    </row>
    <row r="6" spans="1:26" ht="12.75" customHeight="1">
      <c r="A6" s="199"/>
      <c r="B6" s="200" t="s">
        <v>2150</v>
      </c>
      <c r="C6" s="200">
        <v>32</v>
      </c>
      <c r="D6" s="200" t="s">
        <v>1213</v>
      </c>
      <c r="E6" s="200" t="s">
        <v>314</v>
      </c>
      <c r="F6" s="200" t="s">
        <v>1347</v>
      </c>
      <c r="G6" s="200"/>
      <c r="H6" s="200"/>
      <c r="I6" s="200"/>
      <c r="J6" s="199"/>
      <c r="K6" s="200" t="s">
        <v>2151</v>
      </c>
      <c r="L6" s="200"/>
      <c r="M6" s="200"/>
      <c r="N6" s="200"/>
      <c r="O6" s="200"/>
      <c r="P6" s="200"/>
      <c r="Q6" s="200"/>
      <c r="R6" s="200"/>
      <c r="S6" s="200"/>
      <c r="T6" s="200">
        <f t="shared" si="0"/>
        <v>0</v>
      </c>
      <c r="U6" s="200" t="s">
        <v>2152</v>
      </c>
      <c r="V6" s="200" t="s">
        <v>2153</v>
      </c>
      <c r="W6" s="199"/>
      <c r="X6" s="199"/>
      <c r="Y6" s="199"/>
      <c r="Z6" s="199"/>
    </row>
    <row r="7" spans="1:26" ht="12.75" customHeight="1">
      <c r="A7" s="199"/>
      <c r="B7" s="200" t="s">
        <v>2146</v>
      </c>
      <c r="C7" s="200">
        <v>33</v>
      </c>
      <c r="D7" s="200" t="s">
        <v>2147</v>
      </c>
      <c r="E7" s="200" t="s">
        <v>848</v>
      </c>
      <c r="F7" s="200" t="s">
        <v>1272</v>
      </c>
      <c r="G7" s="200"/>
      <c r="H7" s="200"/>
      <c r="I7" s="200"/>
      <c r="J7" s="199"/>
      <c r="K7" s="200" t="s">
        <v>2151</v>
      </c>
      <c r="L7" s="200"/>
      <c r="M7" s="200"/>
      <c r="N7" s="200"/>
      <c r="O7" s="200"/>
      <c r="P7" s="200"/>
      <c r="Q7" s="200"/>
      <c r="R7" s="200"/>
      <c r="S7" s="200"/>
      <c r="T7" s="200">
        <f t="shared" si="0"/>
        <v>0</v>
      </c>
      <c r="U7" s="200"/>
      <c r="V7" s="200" t="s">
        <v>507</v>
      </c>
      <c r="W7" s="199"/>
      <c r="X7" s="199"/>
      <c r="Y7" s="199"/>
      <c r="Z7" s="199"/>
    </row>
    <row r="8" spans="1:26" ht="12.75" customHeight="1">
      <c r="A8" s="199"/>
      <c r="B8" s="200" t="s">
        <v>2154</v>
      </c>
      <c r="C8" s="200">
        <v>34</v>
      </c>
      <c r="D8" s="200" t="s">
        <v>589</v>
      </c>
      <c r="E8" s="200" t="s">
        <v>318</v>
      </c>
      <c r="F8" s="200" t="s">
        <v>1307</v>
      </c>
      <c r="G8" s="200"/>
      <c r="H8" s="200"/>
      <c r="I8" s="200"/>
      <c r="J8" s="199"/>
      <c r="K8" s="200" t="s">
        <v>2155</v>
      </c>
      <c r="L8" s="200"/>
      <c r="M8" s="200"/>
      <c r="N8" s="200"/>
      <c r="O8" s="200"/>
      <c r="P8" s="200"/>
      <c r="Q8" s="200"/>
      <c r="R8" s="200"/>
      <c r="S8" s="200"/>
      <c r="T8" s="200">
        <f t="shared" si="0"/>
        <v>0</v>
      </c>
      <c r="U8" s="200"/>
      <c r="V8" s="200" t="s">
        <v>487</v>
      </c>
      <c r="W8" s="199"/>
      <c r="X8" s="199"/>
      <c r="Y8" s="199"/>
      <c r="Z8" s="199"/>
    </row>
    <row r="9" spans="1:26" ht="12.75" customHeight="1">
      <c r="A9" s="199"/>
      <c r="B9" s="200" t="s">
        <v>2156</v>
      </c>
      <c r="C9" s="200">
        <v>37</v>
      </c>
      <c r="D9" s="200" t="s">
        <v>1173</v>
      </c>
      <c r="E9" s="200" t="s">
        <v>360</v>
      </c>
      <c r="F9" s="200" t="s">
        <v>1339</v>
      </c>
      <c r="G9" s="200"/>
      <c r="H9" s="200"/>
      <c r="I9" s="200"/>
      <c r="J9" s="199"/>
      <c r="K9" s="200" t="s">
        <v>2157</v>
      </c>
      <c r="L9" s="200"/>
      <c r="M9" s="200"/>
      <c r="N9" s="200"/>
      <c r="O9" s="200"/>
      <c r="P9" s="200"/>
      <c r="Q9" s="200"/>
      <c r="R9" s="200"/>
      <c r="S9" s="200"/>
      <c r="T9" s="200">
        <f t="shared" si="0"/>
        <v>0</v>
      </c>
      <c r="U9" s="200"/>
      <c r="V9" s="200" t="s">
        <v>980</v>
      </c>
      <c r="W9" s="199"/>
      <c r="X9" s="199"/>
      <c r="Y9" s="199"/>
      <c r="Z9" s="199"/>
    </row>
    <row r="10" spans="1:26" ht="12.75" customHeight="1">
      <c r="A10" s="199"/>
      <c r="B10" s="200" t="s">
        <v>2146</v>
      </c>
      <c r="C10" s="200">
        <v>37</v>
      </c>
      <c r="D10" s="200" t="s">
        <v>2147</v>
      </c>
      <c r="E10" s="200" t="s">
        <v>848</v>
      </c>
      <c r="F10" s="200" t="s">
        <v>1273</v>
      </c>
      <c r="G10" s="200"/>
      <c r="H10" s="200"/>
      <c r="I10" s="200"/>
      <c r="J10" s="199"/>
      <c r="K10" s="200"/>
      <c r="L10" s="200"/>
      <c r="M10" s="200"/>
      <c r="N10" s="200"/>
      <c r="O10" s="200"/>
      <c r="P10" s="200"/>
      <c r="Q10" s="200"/>
      <c r="R10" s="200"/>
      <c r="S10" s="200"/>
      <c r="T10" s="200">
        <f t="shared" si="0"/>
        <v>0</v>
      </c>
      <c r="U10" s="200"/>
      <c r="V10" s="200"/>
      <c r="W10" s="199"/>
      <c r="X10" s="199"/>
      <c r="Y10" s="199"/>
      <c r="Z10" s="199"/>
    </row>
    <row r="11" spans="1:26" ht="12.75" customHeight="1">
      <c r="A11" s="199"/>
      <c r="B11" s="200" t="s">
        <v>2158</v>
      </c>
      <c r="C11" s="200">
        <v>42</v>
      </c>
      <c r="D11" s="200" t="s">
        <v>762</v>
      </c>
      <c r="E11" s="200" t="s">
        <v>461</v>
      </c>
      <c r="F11" s="200" t="s">
        <v>1346</v>
      </c>
      <c r="G11" s="200"/>
      <c r="H11" s="200"/>
      <c r="I11" s="200"/>
      <c r="J11" s="199"/>
      <c r="K11" s="200"/>
      <c r="L11" s="200"/>
      <c r="M11" s="200"/>
      <c r="N11" s="200"/>
      <c r="O11" s="200"/>
      <c r="P11" s="200"/>
      <c r="Q11" s="200"/>
      <c r="R11" s="200"/>
      <c r="S11" s="200"/>
      <c r="T11" s="200">
        <f t="shared" si="0"/>
        <v>0</v>
      </c>
      <c r="U11" s="200"/>
      <c r="V11" s="200"/>
      <c r="W11" s="199"/>
      <c r="X11" s="199"/>
      <c r="Y11" s="199"/>
      <c r="Z11" s="199"/>
    </row>
    <row r="12" spans="1:26" ht="12.75" customHeight="1">
      <c r="A12" s="199"/>
      <c r="B12" s="200" t="s">
        <v>2146</v>
      </c>
      <c r="C12" s="200">
        <v>46</v>
      </c>
      <c r="D12" s="200" t="s">
        <v>2147</v>
      </c>
      <c r="E12" s="200" t="s">
        <v>848</v>
      </c>
      <c r="F12" s="200" t="s">
        <v>498</v>
      </c>
      <c r="G12" s="200" t="s">
        <v>1273</v>
      </c>
      <c r="H12" s="200"/>
      <c r="I12" s="200"/>
      <c r="J12" s="199"/>
      <c r="K12" s="200"/>
      <c r="L12" s="200"/>
      <c r="M12" s="200"/>
      <c r="N12" s="200"/>
      <c r="O12" s="200"/>
      <c r="P12" s="200"/>
      <c r="Q12" s="200"/>
      <c r="R12" s="200"/>
      <c r="S12" s="200"/>
      <c r="T12" s="200">
        <f t="shared" si="0"/>
        <v>0</v>
      </c>
      <c r="U12" s="200"/>
      <c r="V12" s="200"/>
      <c r="W12" s="199"/>
      <c r="X12" s="199"/>
      <c r="Y12" s="199"/>
      <c r="Z12" s="199"/>
    </row>
    <row r="13" spans="1:26" ht="12.75" customHeight="1">
      <c r="A13" s="199"/>
      <c r="B13" s="200" t="s">
        <v>2159</v>
      </c>
      <c r="C13" s="200">
        <v>48</v>
      </c>
      <c r="D13" s="200" t="s">
        <v>1134</v>
      </c>
      <c r="E13" s="200" t="s">
        <v>605</v>
      </c>
      <c r="F13" s="200" t="s">
        <v>2147</v>
      </c>
      <c r="G13" s="200"/>
      <c r="H13" s="200"/>
      <c r="I13" s="200"/>
      <c r="J13" s="199"/>
      <c r="K13" s="200"/>
      <c r="L13" s="200"/>
      <c r="M13" s="200"/>
      <c r="N13" s="200"/>
      <c r="O13" s="200"/>
      <c r="P13" s="200"/>
      <c r="Q13" s="200"/>
      <c r="R13" s="200"/>
      <c r="S13" s="200"/>
      <c r="T13" s="200">
        <f t="shared" si="0"/>
        <v>0</v>
      </c>
      <c r="U13" s="200"/>
      <c r="V13" s="200"/>
      <c r="W13" s="199"/>
      <c r="X13" s="199"/>
      <c r="Y13" s="199"/>
      <c r="Z13" s="199"/>
    </row>
    <row r="14" spans="1:26" ht="12.75" customHeight="1">
      <c r="A14" s="199"/>
      <c r="B14" s="200" t="s">
        <v>2160</v>
      </c>
      <c r="C14" s="200">
        <v>49</v>
      </c>
      <c r="D14" s="200" t="s">
        <v>1213</v>
      </c>
      <c r="E14" s="200" t="s">
        <v>602</v>
      </c>
      <c r="F14" s="200" t="s">
        <v>1298</v>
      </c>
      <c r="G14" s="200" t="s">
        <v>484</v>
      </c>
      <c r="H14" s="200"/>
      <c r="I14" s="200"/>
      <c r="J14" s="199"/>
      <c r="K14" s="200"/>
      <c r="L14" s="200"/>
      <c r="M14" s="200"/>
      <c r="N14" s="200"/>
      <c r="O14" s="200"/>
      <c r="P14" s="200"/>
      <c r="Q14" s="200"/>
      <c r="R14" s="200"/>
      <c r="S14" s="200"/>
      <c r="T14" s="200">
        <f t="shared" si="0"/>
        <v>0</v>
      </c>
      <c r="U14" s="200"/>
      <c r="V14" s="200"/>
      <c r="W14" s="199"/>
      <c r="X14" s="199"/>
      <c r="Y14" s="199"/>
      <c r="Z14" s="199"/>
    </row>
    <row r="15" spans="1:26" ht="12.75" customHeight="1">
      <c r="A15" s="199"/>
      <c r="B15" s="200" t="s">
        <v>2160</v>
      </c>
      <c r="C15" s="200">
        <v>51</v>
      </c>
      <c r="D15" s="200" t="s">
        <v>1214</v>
      </c>
      <c r="E15" s="200" t="s">
        <v>956</v>
      </c>
      <c r="F15" s="200" t="s">
        <v>1298</v>
      </c>
      <c r="G15" s="200" t="s">
        <v>484</v>
      </c>
      <c r="H15" s="200"/>
      <c r="I15" s="200"/>
      <c r="J15" s="199"/>
      <c r="K15" s="200"/>
      <c r="L15" s="200"/>
      <c r="M15" s="200"/>
      <c r="N15" s="200"/>
      <c r="O15" s="200"/>
      <c r="P15" s="200"/>
      <c r="Q15" s="200"/>
      <c r="R15" s="200"/>
      <c r="S15" s="200"/>
      <c r="T15" s="200">
        <f t="shared" si="0"/>
        <v>0</v>
      </c>
      <c r="U15" s="200"/>
      <c r="V15" s="200"/>
      <c r="W15" s="199"/>
      <c r="X15" s="199"/>
      <c r="Y15" s="199"/>
      <c r="Z15" s="199"/>
    </row>
    <row r="16" spans="1:26" ht="12.75" customHeight="1">
      <c r="A16" s="199"/>
      <c r="B16" s="200" t="s">
        <v>2160</v>
      </c>
      <c r="C16" s="200">
        <v>53</v>
      </c>
      <c r="D16" s="200" t="s">
        <v>1214</v>
      </c>
      <c r="E16" s="200" t="s">
        <v>956</v>
      </c>
      <c r="F16" s="200" t="s">
        <v>1298</v>
      </c>
      <c r="G16" s="200" t="s">
        <v>2161</v>
      </c>
      <c r="H16" s="200"/>
      <c r="I16" s="200"/>
      <c r="J16" s="199"/>
      <c r="K16" s="200"/>
      <c r="L16" s="200"/>
      <c r="M16" s="200"/>
      <c r="N16" s="200"/>
      <c r="O16" s="200"/>
      <c r="P16" s="200"/>
      <c r="Q16" s="200"/>
      <c r="R16" s="200"/>
      <c r="S16" s="200"/>
      <c r="T16" s="200">
        <f t="shared" si="0"/>
        <v>0</v>
      </c>
      <c r="U16" s="200"/>
      <c r="V16" s="200"/>
      <c r="W16" s="199"/>
      <c r="X16" s="199"/>
      <c r="Y16" s="199"/>
      <c r="Z16" s="199"/>
    </row>
    <row r="17" spans="1:26" ht="12.75" customHeight="1">
      <c r="A17" s="199"/>
      <c r="B17" s="200" t="s">
        <v>2162</v>
      </c>
      <c r="C17" s="200">
        <v>50</v>
      </c>
      <c r="D17" s="200" t="s">
        <v>78</v>
      </c>
      <c r="E17" s="200" t="s">
        <v>94</v>
      </c>
      <c r="F17" s="200" t="s">
        <v>110</v>
      </c>
      <c r="G17" s="200"/>
      <c r="H17" s="200"/>
      <c r="I17" s="200"/>
      <c r="J17" s="199"/>
      <c r="K17" s="200"/>
      <c r="L17" s="200"/>
      <c r="M17" s="200"/>
      <c r="N17" s="200"/>
      <c r="O17" s="200"/>
      <c r="P17" s="200"/>
      <c r="Q17" s="200"/>
      <c r="R17" s="200"/>
      <c r="S17" s="200"/>
      <c r="T17" s="200">
        <f t="shared" si="0"/>
        <v>0</v>
      </c>
      <c r="U17" s="200"/>
      <c r="V17" s="200"/>
      <c r="W17" s="199"/>
      <c r="X17" s="199"/>
      <c r="Y17" s="199"/>
      <c r="Z17" s="199"/>
    </row>
    <row r="18" spans="1:26" ht="12.75" customHeight="1">
      <c r="A18" s="199"/>
      <c r="B18" s="200" t="s">
        <v>2163</v>
      </c>
      <c r="C18" s="200">
        <v>51</v>
      </c>
      <c r="D18" s="200" t="s">
        <v>758</v>
      </c>
      <c r="E18" s="200" t="s">
        <v>1356</v>
      </c>
      <c r="F18" s="200" t="s">
        <v>1265</v>
      </c>
      <c r="G18" s="200"/>
      <c r="H18" s="200"/>
      <c r="I18" s="200"/>
      <c r="J18" s="199"/>
      <c r="K18" s="200"/>
      <c r="L18" s="200"/>
      <c r="M18" s="200"/>
      <c r="N18" s="200"/>
      <c r="O18" s="200"/>
      <c r="P18" s="200"/>
      <c r="Q18" s="200"/>
      <c r="R18" s="200"/>
      <c r="S18" s="200"/>
      <c r="T18" s="200">
        <f t="shared" si="0"/>
        <v>0</v>
      </c>
      <c r="U18" s="200"/>
      <c r="V18" s="200"/>
      <c r="W18" s="199"/>
      <c r="X18" s="199"/>
      <c r="Y18" s="199"/>
      <c r="Z18" s="199"/>
    </row>
    <row r="19" spans="1:26" ht="12.75" customHeight="1">
      <c r="A19" s="199"/>
      <c r="B19" s="200" t="s">
        <v>2164</v>
      </c>
      <c r="C19" s="200">
        <v>52</v>
      </c>
      <c r="D19" s="200" t="s">
        <v>1282</v>
      </c>
      <c r="E19" s="200" t="s">
        <v>920</v>
      </c>
      <c r="F19" s="200" t="s">
        <v>821</v>
      </c>
      <c r="G19" s="200"/>
      <c r="H19" s="200"/>
      <c r="I19" s="200"/>
      <c r="J19" s="199"/>
      <c r="K19" s="200"/>
      <c r="L19" s="200"/>
      <c r="M19" s="200"/>
      <c r="N19" s="200"/>
      <c r="O19" s="200"/>
      <c r="P19" s="200"/>
      <c r="Q19" s="200"/>
      <c r="R19" s="200"/>
      <c r="S19" s="200"/>
      <c r="T19" s="200">
        <f t="shared" si="0"/>
        <v>0</v>
      </c>
      <c r="U19" s="200"/>
      <c r="V19" s="200"/>
      <c r="W19" s="199"/>
      <c r="X19" s="199"/>
      <c r="Y19" s="199"/>
      <c r="Z19" s="199"/>
    </row>
    <row r="20" spans="1:26" ht="12.75" customHeight="1">
      <c r="A20" s="199"/>
      <c r="B20" s="200" t="s">
        <v>2165</v>
      </c>
      <c r="C20" s="200">
        <v>51</v>
      </c>
      <c r="D20" s="200" t="s">
        <v>181</v>
      </c>
      <c r="E20" s="200" t="s">
        <v>507</v>
      </c>
      <c r="F20" s="200" t="s">
        <v>1304</v>
      </c>
      <c r="G20" s="200"/>
      <c r="H20" s="200"/>
      <c r="I20" s="200"/>
      <c r="J20" s="199"/>
      <c r="K20" s="200"/>
      <c r="L20" s="200"/>
      <c r="M20" s="200"/>
      <c r="N20" s="200"/>
      <c r="O20" s="200"/>
      <c r="P20" s="200"/>
      <c r="Q20" s="200"/>
      <c r="R20" s="200"/>
      <c r="S20" s="200"/>
      <c r="T20" s="200">
        <f t="shared" si="0"/>
        <v>0</v>
      </c>
      <c r="U20" s="200"/>
      <c r="V20" s="200"/>
      <c r="W20" s="199"/>
      <c r="X20" s="199"/>
      <c r="Y20" s="199"/>
      <c r="Z20" s="199"/>
    </row>
    <row r="21" spans="1:26" ht="12.75" customHeight="1">
      <c r="A21" s="199"/>
      <c r="B21" s="200" t="s">
        <v>2166</v>
      </c>
      <c r="C21" s="200">
        <v>59</v>
      </c>
      <c r="D21" s="200" t="s">
        <v>994</v>
      </c>
      <c r="E21" s="200" t="s">
        <v>1206</v>
      </c>
      <c r="F21" s="200" t="s">
        <v>1370</v>
      </c>
      <c r="G21" s="200"/>
      <c r="H21" s="200"/>
      <c r="I21" s="200"/>
      <c r="J21" s="199"/>
      <c r="K21" s="200"/>
      <c r="L21" s="200"/>
      <c r="M21" s="200"/>
      <c r="N21" s="200"/>
      <c r="O21" s="200"/>
      <c r="P21" s="200"/>
      <c r="Q21" s="200"/>
      <c r="R21" s="200"/>
      <c r="S21" s="200"/>
      <c r="T21" s="200">
        <f t="shared" si="0"/>
        <v>0</v>
      </c>
      <c r="U21" s="200"/>
      <c r="V21" s="200"/>
      <c r="W21" s="199"/>
      <c r="X21" s="199"/>
      <c r="Y21" s="199"/>
      <c r="Z21" s="199"/>
    </row>
    <row r="22" spans="1:26" ht="12.75" customHeight="1">
      <c r="A22" s="199"/>
      <c r="B22" s="200" t="s">
        <v>2146</v>
      </c>
      <c r="C22" s="200">
        <v>61</v>
      </c>
      <c r="D22" s="200" t="s">
        <v>2147</v>
      </c>
      <c r="E22" s="200" t="s">
        <v>498</v>
      </c>
      <c r="F22" s="200" t="s">
        <v>810</v>
      </c>
      <c r="G22" s="200" t="s">
        <v>848</v>
      </c>
      <c r="H22" s="200" t="s">
        <v>1273</v>
      </c>
      <c r="I22" s="200"/>
      <c r="J22" s="199"/>
      <c r="K22" s="200"/>
      <c r="L22" s="200"/>
      <c r="M22" s="200"/>
      <c r="N22" s="200"/>
      <c r="O22" s="200"/>
      <c r="P22" s="200"/>
      <c r="Q22" s="200"/>
      <c r="R22" s="200"/>
      <c r="S22" s="200"/>
      <c r="T22" s="200">
        <f t="shared" si="0"/>
        <v>0</v>
      </c>
      <c r="U22" s="200"/>
      <c r="V22" s="200"/>
      <c r="W22" s="199"/>
      <c r="X22" s="199"/>
      <c r="Y22" s="199"/>
      <c r="Z22" s="199"/>
    </row>
    <row r="23" spans="1:26" ht="12.75" customHeight="1">
      <c r="A23" s="199"/>
      <c r="B23" s="200" t="s">
        <v>2167</v>
      </c>
      <c r="C23" s="200">
        <v>65</v>
      </c>
      <c r="D23" s="200" t="s">
        <v>1298</v>
      </c>
      <c r="E23" s="200" t="s">
        <v>798</v>
      </c>
      <c r="F23" s="200" t="s">
        <v>1199</v>
      </c>
      <c r="G23" s="200" t="s">
        <v>1282</v>
      </c>
      <c r="H23" s="200"/>
      <c r="I23" s="200"/>
      <c r="J23" s="199"/>
      <c r="K23" s="200"/>
      <c r="L23" s="200"/>
      <c r="M23" s="200"/>
      <c r="N23" s="200"/>
      <c r="O23" s="200"/>
      <c r="P23" s="200"/>
      <c r="Q23" s="200"/>
      <c r="R23" s="200"/>
      <c r="S23" s="200"/>
      <c r="T23" s="200">
        <f t="shared" si="0"/>
        <v>0</v>
      </c>
      <c r="U23" s="200"/>
      <c r="V23" s="200"/>
      <c r="W23" s="199"/>
      <c r="X23" s="199"/>
      <c r="Y23" s="199"/>
      <c r="Z23" s="199"/>
    </row>
    <row r="24" spans="1:26" ht="12.75" customHeight="1">
      <c r="A24" s="199"/>
      <c r="B24" s="200" t="s">
        <v>2168</v>
      </c>
      <c r="C24" s="200">
        <v>65</v>
      </c>
      <c r="D24" s="200" t="s">
        <v>1358</v>
      </c>
      <c r="E24" s="200" t="s">
        <v>1014</v>
      </c>
      <c r="F24" s="200" t="s">
        <v>630</v>
      </c>
      <c r="G24" s="200" t="s">
        <v>2169</v>
      </c>
      <c r="H24" s="200"/>
      <c r="I24" s="200"/>
      <c r="J24" s="199"/>
      <c r="K24" s="200"/>
      <c r="L24" s="200"/>
      <c r="M24" s="200"/>
      <c r="N24" s="200"/>
      <c r="O24" s="200"/>
      <c r="P24" s="200"/>
      <c r="Q24" s="200"/>
      <c r="R24" s="200"/>
      <c r="S24" s="200"/>
      <c r="T24" s="200">
        <f t="shared" si="0"/>
        <v>0</v>
      </c>
      <c r="U24" s="200"/>
      <c r="V24" s="200"/>
      <c r="W24" s="199"/>
      <c r="X24" s="199"/>
      <c r="Y24" s="199"/>
      <c r="Z24" s="199"/>
    </row>
    <row r="25" spans="1:26" ht="12.75" customHeight="1">
      <c r="A25" s="199"/>
      <c r="B25" s="200" t="s">
        <v>2170</v>
      </c>
      <c r="C25" s="200">
        <v>65</v>
      </c>
      <c r="D25" s="200" t="s">
        <v>1335</v>
      </c>
      <c r="E25" s="200" t="s">
        <v>810</v>
      </c>
      <c r="F25" s="200" t="s">
        <v>1215</v>
      </c>
      <c r="G25" s="200" t="s">
        <v>1373</v>
      </c>
      <c r="H25" s="200"/>
      <c r="I25" s="200"/>
      <c r="J25" s="199"/>
      <c r="K25" s="200"/>
      <c r="L25" s="200"/>
      <c r="M25" s="200"/>
      <c r="N25" s="200"/>
      <c r="O25" s="200"/>
      <c r="P25" s="200"/>
      <c r="Q25" s="200"/>
      <c r="R25" s="200"/>
      <c r="S25" s="200"/>
      <c r="T25" s="200">
        <f t="shared" si="0"/>
        <v>0</v>
      </c>
      <c r="U25" s="200"/>
      <c r="V25" s="200"/>
      <c r="W25" s="199"/>
      <c r="X25" s="199"/>
      <c r="Y25" s="199"/>
      <c r="Z25" s="199"/>
    </row>
    <row r="26" spans="1:26" ht="12.75" customHeight="1">
      <c r="A26" s="199"/>
      <c r="B26" s="200" t="s">
        <v>2171</v>
      </c>
      <c r="C26" s="200">
        <v>65</v>
      </c>
      <c r="D26" s="200" t="s">
        <v>1337</v>
      </c>
      <c r="E26" s="200" t="s">
        <v>460</v>
      </c>
      <c r="F26" s="200" t="s">
        <v>484</v>
      </c>
      <c r="G26" s="200" t="s">
        <v>1333</v>
      </c>
      <c r="H26" s="200"/>
      <c r="I26" s="200"/>
      <c r="J26" s="199"/>
      <c r="K26" s="200"/>
      <c r="L26" s="200"/>
      <c r="M26" s="200"/>
      <c r="N26" s="200"/>
      <c r="O26" s="200"/>
      <c r="P26" s="200"/>
      <c r="Q26" s="200"/>
      <c r="R26" s="200"/>
      <c r="S26" s="200"/>
      <c r="T26" s="200">
        <f t="shared" si="0"/>
        <v>0</v>
      </c>
      <c r="U26" s="200"/>
      <c r="V26" s="200"/>
      <c r="W26" s="199"/>
      <c r="X26" s="199"/>
      <c r="Y26" s="199"/>
      <c r="Z26" s="199"/>
    </row>
    <row r="27" spans="1:26" ht="12.75" customHeight="1">
      <c r="A27" s="199"/>
      <c r="B27" s="200" t="s">
        <v>2172</v>
      </c>
      <c r="C27" s="200">
        <v>68</v>
      </c>
      <c r="D27" s="200" t="s">
        <v>1347</v>
      </c>
      <c r="E27" s="200" t="s">
        <v>1342</v>
      </c>
      <c r="F27" s="200" t="s">
        <v>1345</v>
      </c>
      <c r="G27" s="200" t="s">
        <v>2173</v>
      </c>
      <c r="H27" s="200" t="s">
        <v>1356</v>
      </c>
      <c r="I27" s="200" t="s">
        <v>730</v>
      </c>
      <c r="J27" s="199"/>
      <c r="K27" s="200"/>
      <c r="L27" s="200"/>
      <c r="M27" s="200"/>
      <c r="N27" s="200"/>
      <c r="O27" s="200"/>
      <c r="P27" s="200"/>
      <c r="Q27" s="200"/>
      <c r="R27" s="200"/>
      <c r="S27" s="200"/>
      <c r="T27" s="200">
        <f t="shared" si="0"/>
        <v>0</v>
      </c>
      <c r="U27" s="200"/>
      <c r="V27" s="200"/>
      <c r="W27" s="199"/>
      <c r="X27" s="199"/>
      <c r="Y27" s="199"/>
      <c r="Z27" s="199"/>
    </row>
    <row r="28" spans="1:26" ht="12.75" customHeight="1">
      <c r="A28" s="199"/>
      <c r="B28" s="199"/>
      <c r="C28" s="199"/>
      <c r="D28" s="199"/>
      <c r="E28" s="199"/>
      <c r="F28" s="199"/>
      <c r="G28" s="199"/>
      <c r="H28" s="199"/>
      <c r="I28" s="199"/>
      <c r="J28" s="199"/>
      <c r="K28" s="200"/>
      <c r="L28" s="200"/>
      <c r="M28" s="200"/>
      <c r="N28" s="200"/>
      <c r="O28" s="200"/>
      <c r="P28" s="200"/>
      <c r="Q28" s="200"/>
      <c r="R28" s="200"/>
      <c r="S28" s="200"/>
      <c r="T28" s="200">
        <f t="shared" si="0"/>
        <v>0</v>
      </c>
      <c r="U28" s="200"/>
      <c r="V28" s="200"/>
      <c r="W28" s="199"/>
      <c r="X28" s="199"/>
      <c r="Y28" s="199"/>
      <c r="Z28" s="199"/>
    </row>
    <row r="29" spans="1:26" ht="12.75" customHeight="1">
      <c r="A29" s="199"/>
      <c r="B29" s="199"/>
      <c r="C29" s="199"/>
      <c r="D29" s="199"/>
      <c r="E29" s="199"/>
      <c r="F29" s="199"/>
      <c r="G29" s="199"/>
      <c r="H29" s="199"/>
      <c r="I29" s="199"/>
      <c r="J29" s="199"/>
      <c r="K29" s="200"/>
      <c r="L29" s="200"/>
      <c r="M29" s="200"/>
      <c r="N29" s="200"/>
      <c r="O29" s="200"/>
      <c r="P29" s="200"/>
      <c r="Q29" s="200"/>
      <c r="R29" s="200"/>
      <c r="S29" s="200"/>
      <c r="T29" s="200">
        <f t="shared" si="0"/>
        <v>0</v>
      </c>
      <c r="U29" s="200"/>
      <c r="V29" s="200"/>
      <c r="W29" s="199"/>
      <c r="X29" s="199"/>
      <c r="Y29" s="199"/>
      <c r="Z29" s="199"/>
    </row>
    <row r="30" spans="1:26" ht="12.75" customHeight="1">
      <c r="A30" s="199"/>
      <c r="B30" s="199"/>
      <c r="C30" s="199"/>
      <c r="D30" s="199"/>
      <c r="E30" s="199"/>
      <c r="F30" s="199"/>
      <c r="G30" s="199"/>
      <c r="H30" s="199"/>
      <c r="I30" s="199"/>
      <c r="J30" s="199"/>
      <c r="K30" s="200"/>
      <c r="L30" s="200"/>
      <c r="M30" s="200"/>
      <c r="N30" s="200"/>
      <c r="O30" s="200"/>
      <c r="P30" s="200"/>
      <c r="Q30" s="200"/>
      <c r="R30" s="200"/>
      <c r="S30" s="200"/>
      <c r="T30" s="200">
        <f t="shared" si="0"/>
        <v>0</v>
      </c>
      <c r="U30" s="200"/>
      <c r="V30" s="200"/>
      <c r="W30" s="199"/>
      <c r="X30" s="199"/>
      <c r="Y30" s="199"/>
      <c r="Z30" s="199"/>
    </row>
    <row r="31" spans="1:26" ht="12.75" customHeight="1">
      <c r="A31" s="199"/>
      <c r="B31" s="199"/>
      <c r="C31" s="199"/>
      <c r="D31" s="199"/>
      <c r="E31" s="199"/>
      <c r="F31" s="199"/>
      <c r="G31" s="199"/>
      <c r="H31" s="199"/>
      <c r="I31" s="199"/>
      <c r="J31" s="199"/>
      <c r="K31" s="200"/>
      <c r="L31" s="200"/>
      <c r="M31" s="200"/>
      <c r="N31" s="200"/>
      <c r="O31" s="200"/>
      <c r="P31" s="200"/>
      <c r="Q31" s="200"/>
      <c r="R31" s="200"/>
      <c r="S31" s="200"/>
      <c r="T31" s="200">
        <f t="shared" si="0"/>
        <v>0</v>
      </c>
      <c r="U31" s="200"/>
      <c r="V31" s="200"/>
      <c r="W31" s="199"/>
      <c r="X31" s="199"/>
      <c r="Y31" s="199"/>
      <c r="Z31" s="199"/>
    </row>
    <row r="32" spans="1:26" ht="12.75" customHeight="1">
      <c r="A32" s="199"/>
      <c r="B32" s="199"/>
      <c r="C32" s="199"/>
      <c r="D32" s="199"/>
      <c r="E32" s="199"/>
      <c r="F32" s="199"/>
      <c r="G32" s="199"/>
      <c r="H32" s="199"/>
      <c r="I32" s="199"/>
      <c r="J32" s="199"/>
      <c r="K32" s="200"/>
      <c r="L32" s="200"/>
      <c r="M32" s="200"/>
      <c r="N32" s="200"/>
      <c r="O32" s="200"/>
      <c r="P32" s="200"/>
      <c r="Q32" s="200"/>
      <c r="R32" s="200"/>
      <c r="S32" s="200"/>
      <c r="T32" s="200">
        <f t="shared" si="0"/>
        <v>0</v>
      </c>
      <c r="U32" s="200"/>
      <c r="V32" s="200"/>
      <c r="W32" s="199"/>
      <c r="X32" s="199"/>
      <c r="Y32" s="199"/>
      <c r="Z32" s="199"/>
    </row>
    <row r="33" spans="1:26" ht="12.75" customHeight="1">
      <c r="A33" s="199"/>
      <c r="B33" s="199"/>
      <c r="C33" s="199"/>
      <c r="D33" s="199"/>
      <c r="E33" s="199"/>
      <c r="F33" s="199"/>
      <c r="G33" s="199"/>
      <c r="H33" s="199"/>
      <c r="I33" s="199"/>
      <c r="J33" s="199"/>
      <c r="K33" s="200"/>
      <c r="L33" s="200"/>
      <c r="M33" s="200"/>
      <c r="N33" s="200"/>
      <c r="O33" s="200"/>
      <c r="P33" s="200"/>
      <c r="Q33" s="200"/>
      <c r="R33" s="200"/>
      <c r="S33" s="200"/>
      <c r="T33" s="200">
        <f t="shared" si="0"/>
        <v>0</v>
      </c>
      <c r="U33" s="200"/>
      <c r="V33" s="200"/>
      <c r="W33" s="199"/>
      <c r="X33" s="199"/>
      <c r="Y33" s="199"/>
      <c r="Z33" s="199"/>
    </row>
    <row r="34" spans="1:26" ht="12.75" customHeight="1">
      <c r="A34" s="199"/>
      <c r="B34" s="199"/>
      <c r="C34" s="199"/>
      <c r="D34" s="199"/>
      <c r="E34" s="199"/>
      <c r="F34" s="199"/>
      <c r="G34" s="199"/>
      <c r="H34" s="199"/>
      <c r="I34" s="199"/>
      <c r="J34" s="199"/>
      <c r="K34" s="200"/>
      <c r="L34" s="200"/>
      <c r="M34" s="200"/>
      <c r="N34" s="200"/>
      <c r="O34" s="200"/>
      <c r="P34" s="200"/>
      <c r="Q34" s="200"/>
      <c r="R34" s="200"/>
      <c r="S34" s="200"/>
      <c r="T34" s="200">
        <f t="shared" si="0"/>
        <v>0</v>
      </c>
      <c r="U34" s="200"/>
      <c r="V34" s="200"/>
      <c r="W34" s="199"/>
      <c r="X34" s="199"/>
      <c r="Y34" s="199"/>
      <c r="Z34" s="199"/>
    </row>
    <row r="35" spans="1:26" ht="12.75" customHeight="1">
      <c r="A35" s="199"/>
      <c r="B35" s="199"/>
      <c r="C35" s="199"/>
      <c r="D35" s="199"/>
      <c r="E35" s="199"/>
      <c r="F35" s="199"/>
      <c r="G35" s="199"/>
      <c r="H35" s="199"/>
      <c r="I35" s="199"/>
      <c r="J35" s="199"/>
      <c r="K35" s="200"/>
      <c r="L35" s="200"/>
      <c r="M35" s="200"/>
      <c r="N35" s="200"/>
      <c r="O35" s="200"/>
      <c r="P35" s="200"/>
      <c r="Q35" s="200"/>
      <c r="R35" s="200"/>
      <c r="S35" s="200"/>
      <c r="T35" s="200">
        <f t="shared" si="0"/>
        <v>0</v>
      </c>
      <c r="U35" s="200"/>
      <c r="V35" s="200"/>
      <c r="W35" s="199"/>
      <c r="X35" s="199"/>
      <c r="Y35" s="199"/>
      <c r="Z35" s="199"/>
    </row>
    <row r="36" spans="1:26" ht="12.75" customHeight="1">
      <c r="A36" s="199"/>
      <c r="B36" s="199"/>
      <c r="C36" s="199"/>
      <c r="D36" s="199"/>
      <c r="E36" s="199"/>
      <c r="F36" s="199"/>
      <c r="G36" s="199"/>
      <c r="H36" s="199"/>
      <c r="I36" s="199"/>
      <c r="J36" s="199"/>
      <c r="K36" s="200"/>
      <c r="L36" s="200"/>
      <c r="M36" s="200"/>
      <c r="N36" s="200"/>
      <c r="O36" s="200"/>
      <c r="P36" s="200"/>
      <c r="Q36" s="200"/>
      <c r="R36" s="200"/>
      <c r="S36" s="200"/>
      <c r="T36" s="200">
        <f t="shared" si="0"/>
        <v>0</v>
      </c>
      <c r="U36" s="200"/>
      <c r="V36" s="200"/>
      <c r="W36" s="199"/>
      <c r="X36" s="199"/>
      <c r="Y36" s="199"/>
      <c r="Z36" s="199"/>
    </row>
    <row r="37" spans="1:26" ht="12.75" customHeight="1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200"/>
      <c r="L37" s="200"/>
      <c r="M37" s="200"/>
      <c r="N37" s="200"/>
      <c r="O37" s="200"/>
      <c r="P37" s="200"/>
      <c r="Q37" s="200"/>
      <c r="R37" s="200"/>
      <c r="S37" s="200"/>
      <c r="T37" s="200">
        <f t="shared" si="0"/>
        <v>0</v>
      </c>
      <c r="U37" s="200"/>
      <c r="V37" s="200"/>
      <c r="W37" s="199"/>
      <c r="X37" s="199"/>
      <c r="Y37" s="199"/>
      <c r="Z37" s="199"/>
    </row>
    <row r="38" spans="1:26" ht="12.75" customHeight="1">
      <c r="A38" s="199"/>
      <c r="B38" s="199"/>
      <c r="C38" s="199"/>
      <c r="D38" s="199"/>
      <c r="E38" s="199"/>
      <c r="F38" s="199"/>
      <c r="G38" s="199"/>
      <c r="H38" s="199"/>
      <c r="I38" s="199"/>
      <c r="J38" s="199"/>
      <c r="K38" s="200"/>
      <c r="L38" s="200"/>
      <c r="M38" s="200"/>
      <c r="N38" s="200"/>
      <c r="O38" s="200"/>
      <c r="P38" s="200"/>
      <c r="Q38" s="200"/>
      <c r="R38" s="200"/>
      <c r="S38" s="200"/>
      <c r="T38" s="200">
        <f t="shared" si="0"/>
        <v>0</v>
      </c>
      <c r="U38" s="200"/>
      <c r="V38" s="200"/>
      <c r="W38" s="199"/>
      <c r="X38" s="199"/>
      <c r="Y38" s="199"/>
      <c r="Z38" s="199"/>
    </row>
    <row r="39" spans="1:26" ht="12.75" customHeight="1">
      <c r="A39" s="199"/>
      <c r="B39" s="199"/>
      <c r="C39" s="199"/>
      <c r="D39" s="199"/>
      <c r="E39" s="199"/>
      <c r="F39" s="199"/>
      <c r="G39" s="199"/>
      <c r="H39" s="199"/>
      <c r="I39" s="199"/>
      <c r="J39" s="199"/>
      <c r="K39" s="200"/>
      <c r="L39" s="200"/>
      <c r="M39" s="200"/>
      <c r="N39" s="200"/>
      <c r="O39" s="200"/>
      <c r="P39" s="200"/>
      <c r="Q39" s="200"/>
      <c r="R39" s="200"/>
      <c r="S39" s="200"/>
      <c r="T39" s="200">
        <f t="shared" si="0"/>
        <v>0</v>
      </c>
      <c r="U39" s="200"/>
      <c r="V39" s="200"/>
      <c r="W39" s="199"/>
      <c r="X39" s="199"/>
      <c r="Y39" s="199"/>
      <c r="Z39" s="199"/>
    </row>
    <row r="40" spans="1:26" ht="12.75" customHeight="1">
      <c r="A40" s="199"/>
      <c r="B40" s="199"/>
      <c r="C40" s="199"/>
      <c r="D40" s="199"/>
      <c r="E40" s="199"/>
      <c r="F40" s="199"/>
      <c r="G40" s="199"/>
      <c r="H40" s="199"/>
      <c r="I40" s="199"/>
      <c r="J40" s="199"/>
      <c r="K40" s="200"/>
      <c r="L40" s="200"/>
      <c r="M40" s="200"/>
      <c r="N40" s="200"/>
      <c r="O40" s="200"/>
      <c r="P40" s="200"/>
      <c r="Q40" s="200"/>
      <c r="R40" s="200"/>
      <c r="S40" s="200"/>
      <c r="T40" s="200">
        <f t="shared" si="0"/>
        <v>0</v>
      </c>
      <c r="U40" s="200"/>
      <c r="V40" s="200"/>
      <c r="W40" s="199"/>
      <c r="X40" s="199"/>
      <c r="Y40" s="199"/>
      <c r="Z40" s="199"/>
    </row>
    <row r="41" spans="1:26" ht="12.75" customHeight="1">
      <c r="A41" s="199"/>
      <c r="B41" s="199"/>
      <c r="C41" s="199"/>
      <c r="D41" s="199"/>
      <c r="E41" s="199"/>
      <c r="F41" s="199"/>
      <c r="G41" s="199"/>
      <c r="H41" s="199"/>
      <c r="I41" s="199"/>
      <c r="J41" s="199"/>
      <c r="K41" s="200"/>
      <c r="L41" s="200"/>
      <c r="M41" s="200"/>
      <c r="N41" s="200"/>
      <c r="O41" s="200"/>
      <c r="P41" s="200"/>
      <c r="Q41" s="200"/>
      <c r="R41" s="200"/>
      <c r="S41" s="200"/>
      <c r="T41" s="200">
        <f t="shared" si="0"/>
        <v>0</v>
      </c>
      <c r="U41" s="200"/>
      <c r="V41" s="200"/>
      <c r="W41" s="199"/>
      <c r="X41" s="199"/>
      <c r="Y41" s="199"/>
      <c r="Z41" s="199"/>
    </row>
    <row r="42" spans="1:26" ht="12.75" customHeight="1">
      <c r="A42" s="199"/>
      <c r="B42" s="199"/>
      <c r="C42" s="199"/>
      <c r="D42" s="199"/>
      <c r="E42" s="199"/>
      <c r="F42" s="199"/>
      <c r="G42" s="199"/>
      <c r="H42" s="199"/>
      <c r="I42" s="199"/>
      <c r="J42" s="199"/>
      <c r="K42" s="200"/>
      <c r="L42" s="200"/>
      <c r="M42" s="200"/>
      <c r="N42" s="200"/>
      <c r="O42" s="200"/>
      <c r="P42" s="200"/>
      <c r="Q42" s="200"/>
      <c r="R42" s="200"/>
      <c r="S42" s="200"/>
      <c r="T42" s="200">
        <f t="shared" si="0"/>
        <v>0</v>
      </c>
      <c r="U42" s="200"/>
      <c r="V42" s="200"/>
      <c r="W42" s="199"/>
      <c r="X42" s="199"/>
      <c r="Y42" s="199"/>
      <c r="Z42" s="199"/>
    </row>
    <row r="43" spans="1:26" ht="12.75" customHeight="1">
      <c r="A43" s="199"/>
      <c r="B43" s="199"/>
      <c r="C43" s="199"/>
      <c r="D43" s="199"/>
      <c r="E43" s="199"/>
      <c r="F43" s="199"/>
      <c r="G43" s="199"/>
      <c r="H43" s="199"/>
      <c r="I43" s="199"/>
      <c r="J43" s="199"/>
      <c r="K43" s="200"/>
      <c r="L43" s="200"/>
      <c r="M43" s="200"/>
      <c r="N43" s="200"/>
      <c r="O43" s="200"/>
      <c r="P43" s="200"/>
      <c r="Q43" s="200"/>
      <c r="R43" s="200"/>
      <c r="S43" s="200"/>
      <c r="T43" s="200">
        <f t="shared" si="0"/>
        <v>0</v>
      </c>
      <c r="U43" s="200"/>
      <c r="V43" s="200"/>
      <c r="W43" s="199"/>
      <c r="X43" s="199"/>
      <c r="Y43" s="199"/>
      <c r="Z43" s="199"/>
    </row>
    <row r="44" spans="1:26" ht="12.75" customHeight="1">
      <c r="A44" s="199"/>
      <c r="B44" s="199"/>
      <c r="C44" s="199"/>
      <c r="D44" s="199"/>
      <c r="E44" s="199"/>
      <c r="F44" s="199"/>
      <c r="G44" s="199"/>
      <c r="H44" s="199"/>
      <c r="I44" s="199"/>
      <c r="J44" s="199"/>
      <c r="K44" s="200"/>
      <c r="L44" s="200"/>
      <c r="M44" s="200"/>
      <c r="N44" s="200"/>
      <c r="O44" s="200"/>
      <c r="P44" s="200"/>
      <c r="Q44" s="200"/>
      <c r="R44" s="200"/>
      <c r="S44" s="200"/>
      <c r="T44" s="200">
        <f t="shared" si="0"/>
        <v>0</v>
      </c>
      <c r="U44" s="200"/>
      <c r="V44" s="200"/>
      <c r="W44" s="199"/>
      <c r="X44" s="199"/>
      <c r="Y44" s="199"/>
      <c r="Z44" s="199"/>
    </row>
    <row r="45" spans="1:26" ht="12.75" customHeight="1">
      <c r="A45" s="199"/>
      <c r="B45" s="199"/>
      <c r="C45" s="199"/>
      <c r="D45" s="199"/>
      <c r="E45" s="199"/>
      <c r="F45" s="199"/>
      <c r="G45" s="199"/>
      <c r="H45" s="199"/>
      <c r="I45" s="199"/>
      <c r="J45" s="199"/>
      <c r="K45" s="200"/>
      <c r="L45" s="200"/>
      <c r="M45" s="200"/>
      <c r="N45" s="200"/>
      <c r="O45" s="200"/>
      <c r="P45" s="200"/>
      <c r="Q45" s="200"/>
      <c r="R45" s="200"/>
      <c r="S45" s="200"/>
      <c r="T45" s="200">
        <f t="shared" si="0"/>
        <v>0</v>
      </c>
      <c r="U45" s="200"/>
      <c r="V45" s="200"/>
      <c r="W45" s="199"/>
      <c r="X45" s="199"/>
      <c r="Y45" s="199"/>
      <c r="Z45" s="199"/>
    </row>
    <row r="46" spans="1:26" ht="12.75" customHeight="1">
      <c r="A46" s="199"/>
      <c r="B46" s="199"/>
      <c r="C46" s="199"/>
      <c r="D46" s="199"/>
      <c r="E46" s="199"/>
      <c r="F46" s="199"/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</row>
    <row r="47" spans="1:26" ht="12.75" customHeight="1">
      <c r="A47" s="199"/>
      <c r="B47" s="199"/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</row>
    <row r="48" spans="1:26" ht="12.75" customHeight="1">
      <c r="A48" s="199"/>
      <c r="B48" s="199"/>
      <c r="C48" s="199"/>
      <c r="D48" s="199"/>
      <c r="E48" s="199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</row>
    <row r="49" spans="1:26" ht="12.75" customHeight="1">
      <c r="A49" s="199"/>
      <c r="B49" s="199"/>
      <c r="C49" s="199"/>
      <c r="D49" s="199"/>
      <c r="E49" s="199"/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</row>
    <row r="50" spans="1:26" ht="12.75" customHeight="1">
      <c r="A50" s="199"/>
      <c r="B50" s="199"/>
      <c r="C50" s="199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</row>
    <row r="51" spans="1:26" ht="12.75" customHeight="1">
      <c r="A51" s="199"/>
      <c r="B51" s="199"/>
      <c r="C51" s="199"/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</row>
    <row r="52" spans="1:26" ht="12.75" customHeight="1">
      <c r="A52" s="199"/>
      <c r="B52" s="199"/>
      <c r="C52" s="199"/>
      <c r="D52" s="199"/>
      <c r="E52" s="199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</row>
    <row r="53" spans="1:26" ht="12.75" customHeight="1">
      <c r="A53" s="199"/>
      <c r="B53" s="199"/>
      <c r="C53" s="199"/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</row>
    <row r="54" spans="1:26" ht="12.75" customHeight="1">
      <c r="A54" s="199"/>
      <c r="B54" s="199"/>
      <c r="C54" s="199"/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</row>
    <row r="55" spans="1:26" ht="12.75" customHeight="1">
      <c r="A55" s="199"/>
      <c r="B55" s="199"/>
      <c r="C55" s="199"/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</row>
    <row r="56" spans="1:26" ht="12.75" customHeight="1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</row>
    <row r="57" spans="1:26" ht="12.75" customHeight="1">
      <c r="A57" s="199"/>
      <c r="B57" s="199"/>
      <c r="C57" s="199"/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</row>
    <row r="58" spans="1:26" ht="12.75" customHeight="1">
      <c r="A58" s="199"/>
      <c r="B58" s="199"/>
      <c r="C58" s="199"/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</row>
    <row r="59" spans="1:26" ht="12.75" customHeight="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</row>
    <row r="60" spans="1:26" ht="12.75" customHeight="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</row>
    <row r="61" spans="1:26" ht="12.75" customHeight="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</row>
    <row r="62" spans="1:26" ht="12.75" customHeight="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</row>
    <row r="63" spans="1:26" ht="12.75" customHeight="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</row>
    <row r="64" spans="1:26" ht="12.75" customHeight="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</row>
    <row r="65" spans="1:26" ht="12.75" customHeight="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</row>
    <row r="66" spans="1:26" ht="12.75" customHeight="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</row>
    <row r="67" spans="1:26" ht="12.75" customHeight="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</row>
    <row r="68" spans="1:26" ht="12.75" customHeight="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</row>
    <row r="69" spans="1:26" ht="12.75" customHeight="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</row>
    <row r="70" spans="1:26" ht="12.75" customHeight="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</row>
    <row r="71" spans="1:26" ht="12.75" customHeight="1">
      <c r="A71" s="199"/>
      <c r="B71" s="199"/>
      <c r="C71" s="199"/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</row>
    <row r="72" spans="1:26" ht="12.75" customHeight="1">
      <c r="A72" s="199"/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</row>
    <row r="73" spans="1:26" ht="12.75" customHeight="1">
      <c r="A73" s="199"/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</row>
    <row r="74" spans="1:26" ht="12.75" customHeight="1">
      <c r="A74" s="199"/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</row>
    <row r="75" spans="1:26" ht="12.75" customHeight="1">
      <c r="A75" s="199"/>
      <c r="B75" s="199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</row>
    <row r="76" spans="1:26" ht="12.75" customHeight="1">
      <c r="A76" s="199"/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</row>
    <row r="77" spans="1:26" ht="12.75" customHeight="1">
      <c r="A77" s="199"/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</row>
    <row r="78" spans="1:26" ht="12.75" customHeight="1">
      <c r="A78" s="199"/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</row>
    <row r="79" spans="1:26" ht="12.75" customHeight="1">
      <c r="A79" s="199"/>
      <c r="B79" s="199"/>
      <c r="C79" s="199"/>
      <c r="D79" s="199"/>
      <c r="E79" s="199"/>
      <c r="F79" s="199"/>
      <c r="G79" s="199"/>
      <c r="H79" s="199"/>
      <c r="I79" s="199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</row>
    <row r="80" spans="1:26" ht="12.75" customHeight="1">
      <c r="A80" s="199"/>
      <c r="B80" s="199"/>
      <c r="C80" s="199"/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</row>
    <row r="81" spans="1:26" ht="12.75" customHeight="1">
      <c r="A81" s="199"/>
      <c r="B81" s="199"/>
      <c r="C81" s="199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</row>
    <row r="82" spans="1:26" ht="12.75" customHeight="1">
      <c r="A82" s="199"/>
      <c r="B82" s="199"/>
      <c r="C82" s="199"/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</row>
    <row r="83" spans="1:26" ht="12.75" customHeight="1">
      <c r="A83" s="199"/>
      <c r="B83" s="199"/>
      <c r="C83" s="199"/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</row>
    <row r="84" spans="1:26" ht="12.75" customHeight="1">
      <c r="A84" s="199"/>
      <c r="B84" s="199"/>
      <c r="C84" s="199"/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</row>
    <row r="85" spans="1:26" ht="12.75" customHeight="1">
      <c r="A85" s="199"/>
      <c r="B85" s="199"/>
      <c r="C85" s="199"/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</row>
    <row r="86" spans="1:26" ht="12.75" customHeight="1">
      <c r="A86" s="199"/>
      <c r="B86" s="199"/>
      <c r="C86" s="199"/>
      <c r="D86" s="199"/>
      <c r="E86" s="199"/>
      <c r="F86" s="199"/>
      <c r="G86" s="199"/>
      <c r="H86" s="199"/>
      <c r="I86" s="199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</row>
    <row r="87" spans="1:26" ht="12.75" customHeight="1">
      <c r="A87" s="199"/>
      <c r="B87" s="199"/>
      <c r="C87" s="199"/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</row>
    <row r="88" spans="1:26" ht="12.75" customHeight="1">
      <c r="A88" s="199"/>
      <c r="B88" s="199"/>
      <c r="C88" s="199"/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</row>
    <row r="89" spans="1:26" ht="12.75" customHeight="1">
      <c r="A89" s="199"/>
      <c r="B89" s="199"/>
      <c r="C89" s="199"/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</row>
    <row r="90" spans="1:26" ht="12.75" customHeight="1">
      <c r="A90" s="199"/>
      <c r="B90" s="199"/>
      <c r="C90" s="199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</row>
    <row r="91" spans="1:26" ht="12.75" customHeight="1">
      <c r="A91" s="199"/>
      <c r="B91" s="199"/>
      <c r="C91" s="199"/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</row>
    <row r="92" spans="1:26" ht="12.75" customHeight="1">
      <c r="A92" s="199"/>
      <c r="B92" s="199"/>
      <c r="C92" s="199"/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</row>
    <row r="93" spans="1:26" ht="12.75" customHeight="1">
      <c r="A93" s="199"/>
      <c r="B93" s="199"/>
      <c r="C93" s="199"/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</row>
    <row r="94" spans="1:26" ht="12.75" customHeight="1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</row>
    <row r="95" spans="1:26" ht="12.75" customHeight="1">
      <c r="A95" s="199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</row>
    <row r="96" spans="1:26" ht="12.75" customHeight="1">
      <c r="A96" s="199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</row>
    <row r="97" spans="1:26" ht="12.75" customHeight="1">
      <c r="A97" s="199"/>
      <c r="B97" s="199"/>
      <c r="C97" s="199"/>
      <c r="D97" s="199"/>
      <c r="E97" s="199"/>
      <c r="F97" s="199"/>
      <c r="G97" s="199"/>
      <c r="H97" s="199"/>
      <c r="I97" s="199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</row>
    <row r="98" spans="1:26" ht="12.75" customHeight="1">
      <c r="A98" s="199"/>
      <c r="B98" s="199"/>
      <c r="C98" s="199"/>
      <c r="D98" s="199"/>
      <c r="E98" s="199"/>
      <c r="F98" s="199"/>
      <c r="G98" s="199"/>
      <c r="H98" s="199"/>
      <c r="I98" s="199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</row>
    <row r="99" spans="1:26" ht="12.75" customHeight="1">
      <c r="A99" s="199"/>
      <c r="B99" s="199"/>
      <c r="C99" s="199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</row>
    <row r="100" spans="1:26" ht="12.75" customHeight="1">
      <c r="A100" s="199"/>
      <c r="B100" s="199"/>
      <c r="C100" s="199"/>
      <c r="D100" s="199"/>
      <c r="E100" s="199"/>
      <c r="F100" s="199"/>
      <c r="G100" s="199"/>
      <c r="H100" s="199"/>
      <c r="I100" s="199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</row>
    <row r="101" spans="1:26" ht="12.75" customHeight="1">
      <c r="A101" s="199"/>
      <c r="B101" s="19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</row>
    <row r="102" spans="1:26" ht="12.75" customHeight="1">
      <c r="A102" s="199"/>
      <c r="B102" s="199"/>
      <c r="C102" s="199"/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</row>
    <row r="103" spans="1:26" ht="12.75" customHeight="1">
      <c r="A103" s="199"/>
      <c r="B103" s="199"/>
      <c r="C103" s="199"/>
      <c r="D103" s="199"/>
      <c r="E103" s="199"/>
      <c r="F103" s="199"/>
      <c r="G103" s="199"/>
      <c r="H103" s="199"/>
      <c r="I103" s="199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</row>
    <row r="104" spans="1:26" ht="12.75" customHeight="1">
      <c r="A104" s="199"/>
      <c r="B104" s="199"/>
      <c r="C104" s="199"/>
      <c r="D104" s="199"/>
      <c r="E104" s="199"/>
      <c r="F104" s="199"/>
      <c r="G104" s="199"/>
      <c r="H104" s="199"/>
      <c r="I104" s="199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</row>
    <row r="105" spans="1:26" ht="12.75" customHeight="1">
      <c r="A105" s="199"/>
      <c r="B105" s="199"/>
      <c r="C105" s="199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</row>
    <row r="106" spans="1:26" ht="12.75" customHeight="1">
      <c r="A106" s="199"/>
      <c r="B106" s="199"/>
      <c r="C106" s="199"/>
      <c r="D106" s="199"/>
      <c r="E106" s="199"/>
      <c r="F106" s="199"/>
      <c r="G106" s="199"/>
      <c r="H106" s="199"/>
      <c r="I106" s="199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</row>
    <row r="107" spans="1:26" ht="12.75" customHeight="1">
      <c r="A107" s="199"/>
      <c r="B107" s="199"/>
      <c r="C107" s="199"/>
      <c r="D107" s="199"/>
      <c r="E107" s="199"/>
      <c r="F107" s="199"/>
      <c r="G107" s="199"/>
      <c r="H107" s="199"/>
      <c r="I107" s="199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</row>
    <row r="108" spans="1:26" ht="12.75" customHeight="1">
      <c r="A108" s="199"/>
      <c r="B108" s="199"/>
      <c r="C108" s="199"/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</row>
    <row r="109" spans="1:26" ht="12.75" customHeight="1">
      <c r="A109" s="199"/>
      <c r="B109" s="199"/>
      <c r="C109" s="199"/>
      <c r="D109" s="199"/>
      <c r="E109" s="199"/>
      <c r="F109" s="199"/>
      <c r="G109" s="199"/>
      <c r="H109" s="199"/>
      <c r="I109" s="199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</row>
    <row r="110" spans="1:26" ht="12.75" customHeight="1">
      <c r="A110" s="199"/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</row>
    <row r="111" spans="1:26" ht="12.75" customHeight="1">
      <c r="A111" s="199"/>
      <c r="B111" s="199"/>
      <c r="C111" s="199"/>
      <c r="D111" s="199"/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</row>
    <row r="112" spans="1:26" ht="12.75" customHeight="1">
      <c r="A112" s="199"/>
      <c r="B112" s="199"/>
      <c r="C112" s="199"/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</row>
    <row r="113" spans="1:26" ht="12.75" customHeight="1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</row>
    <row r="114" spans="1:26" ht="12.75" customHeight="1">
      <c r="A114" s="199"/>
      <c r="B114" s="199"/>
      <c r="C114" s="199"/>
      <c r="D114" s="199"/>
      <c r="E114" s="199"/>
      <c r="F114" s="199"/>
      <c r="G114" s="199"/>
      <c r="H114" s="199"/>
      <c r="I114" s="199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</row>
    <row r="115" spans="1:26" ht="12.75" customHeight="1">
      <c r="A115" s="199"/>
      <c r="B115" s="199"/>
      <c r="C115" s="199"/>
      <c r="D115" s="199"/>
      <c r="E115" s="199"/>
      <c r="F115" s="199"/>
      <c r="G115" s="199"/>
      <c r="H115" s="199"/>
      <c r="I115" s="199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</row>
    <row r="116" spans="1:26" ht="12.75" customHeight="1">
      <c r="A116" s="199"/>
      <c r="B116" s="199"/>
      <c r="C116" s="199"/>
      <c r="D116" s="199"/>
      <c r="E116" s="199"/>
      <c r="F116" s="199"/>
      <c r="G116" s="199"/>
      <c r="H116" s="199"/>
      <c r="I116" s="199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</row>
    <row r="117" spans="1:26" ht="12.75" customHeight="1">
      <c r="A117" s="199"/>
      <c r="B117" s="199"/>
      <c r="C117" s="199"/>
      <c r="D117" s="199"/>
      <c r="E117" s="199"/>
      <c r="F117" s="199"/>
      <c r="G117" s="199"/>
      <c r="H117" s="199"/>
      <c r="I117" s="199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</row>
    <row r="118" spans="1:26" ht="12.75" customHeight="1">
      <c r="A118" s="199"/>
      <c r="B118" s="199"/>
      <c r="C118" s="199"/>
      <c r="D118" s="199"/>
      <c r="E118" s="199"/>
      <c r="F118" s="199"/>
      <c r="G118" s="199"/>
      <c r="H118" s="199"/>
      <c r="I118" s="199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</row>
    <row r="119" spans="1:26" ht="12.75" customHeight="1">
      <c r="A119" s="199"/>
      <c r="B119" s="199"/>
      <c r="C119" s="199"/>
      <c r="D119" s="199"/>
      <c r="E119" s="199"/>
      <c r="F119" s="199"/>
      <c r="G119" s="199"/>
      <c r="H119" s="199"/>
      <c r="I119" s="199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</row>
    <row r="120" spans="1:26" ht="12.75" customHeight="1">
      <c r="A120" s="199"/>
      <c r="B120" s="199"/>
      <c r="C120" s="199"/>
      <c r="D120" s="199"/>
      <c r="E120" s="199"/>
      <c r="F120" s="199"/>
      <c r="G120" s="199"/>
      <c r="H120" s="199"/>
      <c r="I120" s="199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</row>
    <row r="121" spans="1:26" ht="12.75" customHeight="1">
      <c r="A121" s="199"/>
      <c r="B121" s="199"/>
      <c r="C121" s="199"/>
      <c r="D121" s="199"/>
      <c r="E121" s="199"/>
      <c r="F121" s="199"/>
      <c r="G121" s="199"/>
      <c r="H121" s="199"/>
      <c r="I121" s="199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</row>
    <row r="122" spans="1:26" ht="12.75" customHeight="1">
      <c r="A122" s="199"/>
      <c r="B122" s="199"/>
      <c r="C122" s="199"/>
      <c r="D122" s="199"/>
      <c r="E122" s="199"/>
      <c r="F122" s="199"/>
      <c r="G122" s="199"/>
      <c r="H122" s="199"/>
      <c r="I122" s="199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</row>
    <row r="123" spans="1:26" ht="12.75" customHeight="1">
      <c r="A123" s="199"/>
      <c r="B123" s="199"/>
      <c r="C123" s="199"/>
      <c r="D123" s="199"/>
      <c r="E123" s="199"/>
      <c r="F123" s="199"/>
      <c r="G123" s="199"/>
      <c r="H123" s="199"/>
      <c r="I123" s="199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</row>
    <row r="124" spans="1:26" ht="12.75" customHeight="1">
      <c r="A124" s="199"/>
      <c r="B124" s="199"/>
      <c r="C124" s="199"/>
      <c r="D124" s="199"/>
      <c r="E124" s="199"/>
      <c r="F124" s="199"/>
      <c r="G124" s="199"/>
      <c r="H124" s="199"/>
      <c r="I124" s="199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</row>
    <row r="125" spans="1:26" ht="12.75" customHeight="1">
      <c r="A125" s="199"/>
      <c r="B125" s="199"/>
      <c r="C125" s="199"/>
      <c r="D125" s="199"/>
      <c r="E125" s="199"/>
      <c r="F125" s="199"/>
      <c r="G125" s="199"/>
      <c r="H125" s="199"/>
      <c r="I125" s="199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</row>
    <row r="126" spans="1:26" ht="12.75" customHeight="1">
      <c r="A126" s="199"/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</row>
    <row r="127" spans="1:26" ht="12.75" customHeight="1">
      <c r="A127" s="199"/>
      <c r="B127" s="199"/>
      <c r="C127" s="199"/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</row>
    <row r="128" spans="1:26" ht="12.75" customHeight="1">
      <c r="A128" s="199"/>
      <c r="B128" s="199"/>
      <c r="C128" s="199"/>
      <c r="D128" s="199"/>
      <c r="E128" s="199"/>
      <c r="F128" s="199"/>
      <c r="G128" s="199"/>
      <c r="H128" s="199"/>
      <c r="I128" s="199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</row>
    <row r="129" spans="1:26" ht="12.75" customHeight="1">
      <c r="A129" s="199"/>
      <c r="B129" s="199"/>
      <c r="C129" s="199"/>
      <c r="D129" s="199"/>
      <c r="E129" s="199"/>
      <c r="F129" s="199"/>
      <c r="G129" s="199"/>
      <c r="H129" s="199"/>
      <c r="I129" s="199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</row>
    <row r="130" spans="1:26" ht="12.75" customHeight="1">
      <c r="A130" s="199"/>
      <c r="B130" s="199"/>
      <c r="C130" s="199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</row>
    <row r="131" spans="1:26" ht="12.75" customHeight="1">
      <c r="A131" s="199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</row>
    <row r="132" spans="1:26" ht="12.75" customHeight="1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</row>
    <row r="133" spans="1:26" ht="12.75" customHeight="1">
      <c r="A133" s="199"/>
      <c r="B133" s="199"/>
      <c r="C133" s="199"/>
      <c r="D133" s="199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</row>
    <row r="134" spans="1:26" ht="12.75" customHeight="1">
      <c r="A134" s="199"/>
      <c r="B134" s="199"/>
      <c r="C134" s="199"/>
      <c r="D134" s="199"/>
      <c r="E134" s="199"/>
      <c r="F134" s="199"/>
      <c r="G134" s="199"/>
      <c r="H134" s="199"/>
      <c r="I134" s="199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</row>
    <row r="135" spans="1:26" ht="12.75" customHeight="1">
      <c r="A135" s="199"/>
      <c r="B135" s="199"/>
      <c r="C135" s="199"/>
      <c r="D135" s="199"/>
      <c r="E135" s="199"/>
      <c r="F135" s="199"/>
      <c r="G135" s="199"/>
      <c r="H135" s="199"/>
      <c r="I135" s="199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</row>
    <row r="136" spans="1:26" ht="12.75" customHeight="1">
      <c r="A136" s="199"/>
      <c r="B136" s="199"/>
      <c r="C136" s="199"/>
      <c r="D136" s="199"/>
      <c r="E136" s="199"/>
      <c r="F136" s="199"/>
      <c r="G136" s="199"/>
      <c r="H136" s="199"/>
      <c r="I136" s="199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</row>
    <row r="137" spans="1:26" ht="12.75" customHeight="1">
      <c r="A137" s="199"/>
      <c r="B137" s="199"/>
      <c r="C137" s="199"/>
      <c r="D137" s="199"/>
      <c r="E137" s="199"/>
      <c r="F137" s="199"/>
      <c r="G137" s="199"/>
      <c r="H137" s="199"/>
      <c r="I137" s="199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</row>
    <row r="138" spans="1:26" ht="12.75" customHeight="1">
      <c r="A138" s="199"/>
      <c r="B138" s="199"/>
      <c r="C138" s="199"/>
      <c r="D138" s="199"/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</row>
    <row r="139" spans="1:26" ht="12.75" customHeight="1">
      <c r="A139" s="199"/>
      <c r="B139" s="199"/>
      <c r="C139" s="199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</row>
    <row r="140" spans="1:26" ht="12.75" customHeight="1">
      <c r="A140" s="199"/>
      <c r="B140" s="199"/>
      <c r="C140" s="199"/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</row>
    <row r="141" spans="1:26" ht="12.75" customHeight="1">
      <c r="A141" s="199"/>
      <c r="B141" s="199"/>
      <c r="C141" s="199"/>
      <c r="D141" s="199"/>
      <c r="E141" s="199"/>
      <c r="F141" s="199"/>
      <c r="G141" s="199"/>
      <c r="H141" s="199"/>
      <c r="I141" s="199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</row>
    <row r="142" spans="1:26" ht="12.75" customHeight="1">
      <c r="A142" s="199"/>
      <c r="B142" s="199"/>
      <c r="C142" s="199"/>
      <c r="D142" s="199"/>
      <c r="E142" s="199"/>
      <c r="F142" s="199"/>
      <c r="G142" s="199"/>
      <c r="H142" s="199"/>
      <c r="I142" s="199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</row>
    <row r="143" spans="1:26" ht="12.75" customHeight="1">
      <c r="A143" s="199"/>
      <c r="B143" s="199"/>
      <c r="C143" s="199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</row>
    <row r="144" spans="1:26" ht="12.75" customHeight="1">
      <c r="A144" s="199"/>
      <c r="B144" s="199"/>
      <c r="C144" s="199"/>
      <c r="D144" s="199"/>
      <c r="E144" s="199"/>
      <c r="F144" s="199"/>
      <c r="G144" s="199"/>
      <c r="H144" s="199"/>
      <c r="I144" s="199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</row>
    <row r="145" spans="1:26" ht="12.75" customHeight="1">
      <c r="A145" s="199"/>
      <c r="B145" s="199"/>
      <c r="C145" s="199"/>
      <c r="D145" s="199"/>
      <c r="E145" s="199"/>
      <c r="F145" s="199"/>
      <c r="G145" s="199"/>
      <c r="H145" s="199"/>
      <c r="I145" s="199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</row>
    <row r="146" spans="1:26" ht="12.75" customHeight="1">
      <c r="A146" s="199"/>
      <c r="B146" s="199"/>
      <c r="C146" s="199"/>
      <c r="D146" s="199"/>
      <c r="E146" s="199"/>
      <c r="F146" s="199"/>
      <c r="G146" s="199"/>
      <c r="H146" s="199"/>
      <c r="I146" s="199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</row>
    <row r="147" spans="1:26" ht="12.75" customHeight="1">
      <c r="A147" s="199"/>
      <c r="B147" s="199"/>
      <c r="C147" s="199"/>
      <c r="D147" s="199"/>
      <c r="E147" s="199"/>
      <c r="F147" s="199"/>
      <c r="G147" s="199"/>
      <c r="H147" s="199"/>
      <c r="I147" s="199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</row>
    <row r="148" spans="1:26" ht="12.75" customHeight="1">
      <c r="A148" s="199"/>
      <c r="B148" s="199"/>
      <c r="C148" s="199"/>
      <c r="D148" s="199"/>
      <c r="E148" s="199"/>
      <c r="F148" s="199"/>
      <c r="G148" s="199"/>
      <c r="H148" s="199"/>
      <c r="I148" s="199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</row>
    <row r="149" spans="1:26" ht="12.75" customHeight="1">
      <c r="A149" s="199"/>
      <c r="B149" s="199"/>
      <c r="C149" s="199"/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</row>
    <row r="150" spans="1:26" ht="12.75" customHeight="1">
      <c r="A150" s="199"/>
      <c r="B150" s="199"/>
      <c r="C150" s="199"/>
      <c r="D150" s="199"/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</row>
    <row r="151" spans="1:26" ht="12.75" customHeight="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</row>
    <row r="152" spans="1:26" ht="12.75" customHeight="1">
      <c r="A152" s="199"/>
      <c r="B152" s="199"/>
      <c r="C152" s="199"/>
      <c r="D152" s="199"/>
      <c r="E152" s="199"/>
      <c r="F152" s="199"/>
      <c r="G152" s="199"/>
      <c r="H152" s="199"/>
      <c r="I152" s="199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</row>
    <row r="153" spans="1:26" ht="12.75" customHeight="1">
      <c r="A153" s="199"/>
      <c r="B153" s="199"/>
      <c r="C153" s="199"/>
      <c r="D153" s="199"/>
      <c r="E153" s="199"/>
      <c r="F153" s="199"/>
      <c r="G153" s="199"/>
      <c r="H153" s="199"/>
      <c r="I153" s="199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</row>
    <row r="154" spans="1:26" ht="12.75" customHeight="1">
      <c r="A154" s="199"/>
      <c r="B154" s="199"/>
      <c r="C154" s="199"/>
      <c r="D154" s="199"/>
      <c r="E154" s="199"/>
      <c r="F154" s="199"/>
      <c r="G154" s="199"/>
      <c r="H154" s="199"/>
      <c r="I154" s="199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</row>
    <row r="155" spans="1:26" ht="12.75" customHeight="1">
      <c r="A155" s="199"/>
      <c r="B155" s="199"/>
      <c r="C155" s="199"/>
      <c r="D155" s="199"/>
      <c r="E155" s="199"/>
      <c r="F155" s="199"/>
      <c r="G155" s="199"/>
      <c r="H155" s="199"/>
      <c r="I155" s="199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</row>
    <row r="156" spans="1:26" ht="12.75" customHeight="1">
      <c r="A156" s="199"/>
      <c r="B156" s="199"/>
      <c r="C156" s="199"/>
      <c r="D156" s="199"/>
      <c r="E156" s="199"/>
      <c r="F156" s="199"/>
      <c r="G156" s="199"/>
      <c r="H156" s="199"/>
      <c r="I156" s="199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</row>
    <row r="157" spans="1:26" ht="12.75" customHeight="1">
      <c r="A157" s="199"/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</row>
    <row r="158" spans="1:26" ht="12.75" customHeight="1">
      <c r="A158" s="199"/>
      <c r="B158" s="199"/>
      <c r="C158" s="199"/>
      <c r="D158" s="199"/>
      <c r="E158" s="199"/>
      <c r="F158" s="199"/>
      <c r="G158" s="199"/>
      <c r="H158" s="199"/>
      <c r="I158" s="199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</row>
    <row r="159" spans="1:26" ht="12.75" customHeight="1">
      <c r="A159" s="199"/>
      <c r="B159" s="199"/>
      <c r="C159" s="199"/>
      <c r="D159" s="199"/>
      <c r="E159" s="199"/>
      <c r="F159" s="199"/>
      <c r="G159" s="199"/>
      <c r="H159" s="199"/>
      <c r="I159" s="199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</row>
    <row r="160" spans="1:26" ht="12.75" customHeight="1">
      <c r="A160" s="199"/>
      <c r="B160" s="199"/>
      <c r="C160" s="199"/>
      <c r="D160" s="199"/>
      <c r="E160" s="199"/>
      <c r="F160" s="199"/>
      <c r="G160" s="199"/>
      <c r="H160" s="199"/>
      <c r="I160" s="199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</row>
    <row r="161" spans="1:26" ht="12.75" customHeight="1">
      <c r="A161" s="199"/>
      <c r="B161" s="199"/>
      <c r="C161" s="199"/>
      <c r="D161" s="199"/>
      <c r="E161" s="199"/>
      <c r="F161" s="199"/>
      <c r="G161" s="199"/>
      <c r="H161" s="199"/>
      <c r="I161" s="199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</row>
    <row r="162" spans="1:26" ht="12.75" customHeight="1">
      <c r="A162" s="199"/>
      <c r="B162" s="199"/>
      <c r="C162" s="199"/>
      <c r="D162" s="199"/>
      <c r="E162" s="199"/>
      <c r="F162" s="199"/>
      <c r="G162" s="199"/>
      <c r="H162" s="199"/>
      <c r="I162" s="199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</row>
    <row r="163" spans="1:26" ht="12.75" customHeight="1">
      <c r="A163" s="199"/>
      <c r="B163" s="199"/>
      <c r="C163" s="199"/>
      <c r="D163" s="199"/>
      <c r="E163" s="199"/>
      <c r="F163" s="199"/>
      <c r="G163" s="199"/>
      <c r="H163" s="199"/>
      <c r="I163" s="199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</row>
    <row r="164" spans="1:26" ht="12.75" customHeight="1">
      <c r="A164" s="199"/>
      <c r="B164" s="199"/>
      <c r="C164" s="199"/>
      <c r="D164" s="199"/>
      <c r="E164" s="199"/>
      <c r="F164" s="199"/>
      <c r="G164" s="199"/>
      <c r="H164" s="199"/>
      <c r="I164" s="199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</row>
    <row r="165" spans="1:26" ht="12.75" customHeight="1">
      <c r="A165" s="199"/>
      <c r="B165" s="199"/>
      <c r="C165" s="199"/>
      <c r="D165" s="199"/>
      <c r="E165" s="199"/>
      <c r="F165" s="199"/>
      <c r="G165" s="199"/>
      <c r="H165" s="199"/>
      <c r="I165" s="199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</row>
    <row r="166" spans="1:26" ht="12.75" customHeight="1">
      <c r="A166" s="199"/>
      <c r="B166" s="199"/>
      <c r="C166" s="199"/>
      <c r="D166" s="199"/>
      <c r="E166" s="199"/>
      <c r="F166" s="199"/>
      <c r="G166" s="199"/>
      <c r="H166" s="199"/>
      <c r="I166" s="199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</row>
    <row r="167" spans="1:26" ht="12.75" customHeight="1">
      <c r="A167" s="199"/>
      <c r="B167" s="199"/>
      <c r="C167" s="199"/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</row>
    <row r="168" spans="1:26" ht="12.75" customHeight="1">
      <c r="A168" s="199"/>
      <c r="B168" s="199"/>
      <c r="C168" s="199"/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</row>
    <row r="169" spans="1:26" ht="12.75" customHeight="1">
      <c r="A169" s="199"/>
      <c r="B169" s="199"/>
      <c r="C169" s="199"/>
      <c r="D169" s="199"/>
      <c r="E169" s="199"/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</row>
    <row r="170" spans="1:26" ht="12.75" customHeight="1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</row>
    <row r="171" spans="1:26" ht="12.75" customHeight="1">
      <c r="A171" s="199"/>
      <c r="B171" s="199"/>
      <c r="C171" s="199"/>
      <c r="D171" s="199"/>
      <c r="E171" s="199"/>
      <c r="F171" s="199"/>
      <c r="G171" s="199"/>
      <c r="H171" s="199"/>
      <c r="I171" s="199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</row>
    <row r="172" spans="1:26" ht="12.75" customHeight="1">
      <c r="A172" s="199"/>
      <c r="B172" s="199"/>
      <c r="C172" s="199"/>
      <c r="D172" s="199"/>
      <c r="E172" s="199"/>
      <c r="F172" s="199"/>
      <c r="G172" s="199"/>
      <c r="H172" s="199"/>
      <c r="I172" s="199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</row>
    <row r="173" spans="1:26" ht="12.75" customHeight="1">
      <c r="A173" s="199"/>
      <c r="B173" s="199"/>
      <c r="C173" s="199"/>
      <c r="D173" s="199"/>
      <c r="E173" s="199"/>
      <c r="F173" s="199"/>
      <c r="G173" s="199"/>
      <c r="H173" s="199"/>
      <c r="I173" s="199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</row>
    <row r="174" spans="1:26" ht="12.75" customHeight="1">
      <c r="A174" s="199"/>
      <c r="B174" s="199"/>
      <c r="C174" s="199"/>
      <c r="D174" s="199"/>
      <c r="E174" s="199"/>
      <c r="F174" s="199"/>
      <c r="G174" s="199"/>
      <c r="H174" s="199"/>
      <c r="I174" s="199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</row>
    <row r="175" spans="1:26" ht="12.75" customHeight="1">
      <c r="A175" s="199"/>
      <c r="B175" s="199"/>
      <c r="C175" s="199"/>
      <c r="D175" s="199"/>
      <c r="E175" s="199"/>
      <c r="F175" s="199"/>
      <c r="G175" s="199"/>
      <c r="H175" s="199"/>
      <c r="I175" s="199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</row>
    <row r="176" spans="1:26" ht="12.75" customHeight="1">
      <c r="A176" s="199"/>
      <c r="B176" s="199"/>
      <c r="C176" s="199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</row>
    <row r="177" spans="1:26" ht="12.75" customHeight="1">
      <c r="A177" s="199"/>
      <c r="B177" s="199"/>
      <c r="C177" s="199"/>
      <c r="D177" s="199"/>
      <c r="E177" s="199"/>
      <c r="F177" s="199"/>
      <c r="G177" s="199"/>
      <c r="H177" s="199"/>
      <c r="I177" s="199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</row>
    <row r="178" spans="1:26" ht="12.75" customHeight="1">
      <c r="A178" s="199"/>
      <c r="B178" s="199"/>
      <c r="C178" s="199"/>
      <c r="D178" s="199"/>
      <c r="E178" s="199"/>
      <c r="F178" s="199"/>
      <c r="G178" s="199"/>
      <c r="H178" s="199"/>
      <c r="I178" s="199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</row>
    <row r="179" spans="1:26" ht="12.75" customHeight="1">
      <c r="A179" s="199"/>
      <c r="B179" s="199"/>
      <c r="C179" s="199"/>
      <c r="D179" s="199"/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</row>
    <row r="180" spans="1:26" ht="12.75" customHeight="1">
      <c r="A180" s="199"/>
      <c r="B180" s="199"/>
      <c r="C180" s="199"/>
      <c r="D180" s="199"/>
      <c r="E180" s="199"/>
      <c r="F180" s="199"/>
      <c r="G180" s="199"/>
      <c r="H180" s="199"/>
      <c r="I180" s="199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</row>
    <row r="181" spans="1:26" ht="12.75" customHeight="1">
      <c r="A181" s="199"/>
      <c r="B181" s="199"/>
      <c r="C181" s="199"/>
      <c r="D181" s="199"/>
      <c r="E181" s="199"/>
      <c r="F181" s="199"/>
      <c r="G181" s="199"/>
      <c r="H181" s="199"/>
      <c r="I181" s="199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</row>
    <row r="182" spans="1:26" ht="12.75" customHeight="1">
      <c r="A182" s="199"/>
      <c r="B182" s="199"/>
      <c r="C182" s="199"/>
      <c r="D182" s="199"/>
      <c r="E182" s="199"/>
      <c r="F182" s="199"/>
      <c r="G182" s="199"/>
      <c r="H182" s="199"/>
      <c r="I182" s="199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</row>
    <row r="183" spans="1:26" ht="12.75" customHeight="1">
      <c r="A183" s="199"/>
      <c r="B183" s="199"/>
      <c r="C183" s="199"/>
      <c r="D183" s="199"/>
      <c r="E183" s="199"/>
      <c r="F183" s="199"/>
      <c r="G183" s="199"/>
      <c r="H183" s="199"/>
      <c r="I183" s="199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</row>
    <row r="184" spans="1:26" ht="12.75" customHeight="1">
      <c r="A184" s="199"/>
      <c r="B184" s="199"/>
      <c r="C184" s="199"/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</row>
    <row r="185" spans="1:26" ht="12.75" customHeight="1">
      <c r="A185" s="199"/>
      <c r="B185" s="199"/>
      <c r="C185" s="199"/>
      <c r="D185" s="199"/>
      <c r="E185" s="199"/>
      <c r="F185" s="199"/>
      <c r="G185" s="199"/>
      <c r="H185" s="199"/>
      <c r="I185" s="199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</row>
    <row r="186" spans="1:26" ht="12.75" customHeight="1">
      <c r="A186" s="199"/>
      <c r="B186" s="199"/>
      <c r="C186" s="199"/>
      <c r="D186" s="199"/>
      <c r="E186" s="199"/>
      <c r="F186" s="199"/>
      <c r="G186" s="199"/>
      <c r="H186" s="199"/>
      <c r="I186" s="199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</row>
    <row r="187" spans="1:26" ht="12.75" customHeight="1">
      <c r="A187" s="199"/>
      <c r="B187" s="199"/>
      <c r="C187" s="199"/>
      <c r="D187" s="199"/>
      <c r="E187" s="199"/>
      <c r="F187" s="199"/>
      <c r="G187" s="199"/>
      <c r="H187" s="199"/>
      <c r="I187" s="199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</row>
    <row r="188" spans="1:26" ht="12.75" customHeight="1">
      <c r="A188" s="199"/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</row>
    <row r="189" spans="1:26" ht="12.75" customHeight="1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</row>
    <row r="190" spans="1:26" ht="12.75" customHeight="1">
      <c r="A190" s="199"/>
      <c r="B190" s="199"/>
      <c r="C190" s="199"/>
      <c r="D190" s="199"/>
      <c r="E190" s="199"/>
      <c r="F190" s="199"/>
      <c r="G190" s="199"/>
      <c r="H190" s="199"/>
      <c r="I190" s="199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</row>
    <row r="191" spans="1:26" ht="12.75" customHeight="1">
      <c r="A191" s="199"/>
      <c r="B191" s="199"/>
      <c r="C191" s="199"/>
      <c r="D191" s="199"/>
      <c r="E191" s="199"/>
      <c r="F191" s="199"/>
      <c r="G191" s="199"/>
      <c r="H191" s="199"/>
      <c r="I191" s="199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</row>
    <row r="192" spans="1:26" ht="12.75" customHeight="1">
      <c r="A192" s="199"/>
      <c r="B192" s="199"/>
      <c r="C192" s="199"/>
      <c r="D192" s="199"/>
      <c r="E192" s="199"/>
      <c r="F192" s="199"/>
      <c r="G192" s="199"/>
      <c r="H192" s="199"/>
      <c r="I192" s="199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</row>
    <row r="193" spans="1:26" ht="12.75" customHeight="1">
      <c r="A193" s="199"/>
      <c r="B193" s="199"/>
      <c r="C193" s="199"/>
      <c r="D193" s="199"/>
      <c r="E193" s="199"/>
      <c r="F193" s="199"/>
      <c r="G193" s="199"/>
      <c r="H193" s="199"/>
      <c r="I193" s="199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</row>
    <row r="194" spans="1:26" ht="12.75" customHeight="1">
      <c r="A194" s="199"/>
      <c r="B194" s="199"/>
      <c r="C194" s="199"/>
      <c r="D194" s="199"/>
      <c r="E194" s="199"/>
      <c r="F194" s="199"/>
      <c r="G194" s="199"/>
      <c r="H194" s="199"/>
      <c r="I194" s="199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</row>
    <row r="195" spans="1:26" ht="12.75" customHeight="1">
      <c r="A195" s="199"/>
      <c r="B195" s="199"/>
      <c r="C195" s="199"/>
      <c r="D195" s="199"/>
      <c r="E195" s="199"/>
      <c r="F195" s="199"/>
      <c r="G195" s="199"/>
      <c r="H195" s="199"/>
      <c r="I195" s="199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</row>
    <row r="196" spans="1:26" ht="12.75" customHeight="1">
      <c r="A196" s="199"/>
      <c r="B196" s="199"/>
      <c r="C196" s="199"/>
      <c r="D196" s="199"/>
      <c r="E196" s="199"/>
      <c r="F196" s="199"/>
      <c r="G196" s="199"/>
      <c r="H196" s="199"/>
      <c r="I196" s="199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</row>
    <row r="197" spans="1:26" ht="12.75" customHeight="1">
      <c r="A197" s="199"/>
      <c r="B197" s="199"/>
      <c r="C197" s="199"/>
      <c r="D197" s="199"/>
      <c r="E197" s="199"/>
      <c r="F197" s="199"/>
      <c r="G197" s="199"/>
      <c r="H197" s="199"/>
      <c r="I197" s="199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</row>
    <row r="198" spans="1:26" ht="12.75" customHeight="1">
      <c r="A198" s="199"/>
      <c r="B198" s="199"/>
      <c r="C198" s="199"/>
      <c r="D198" s="199"/>
      <c r="E198" s="199"/>
      <c r="F198" s="199"/>
      <c r="G198" s="199"/>
      <c r="H198" s="199"/>
      <c r="I198" s="199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</row>
    <row r="199" spans="1:26" ht="12.75" customHeight="1">
      <c r="A199" s="199"/>
      <c r="B199" s="199"/>
      <c r="C199" s="199"/>
      <c r="D199" s="199"/>
      <c r="E199" s="199"/>
      <c r="F199" s="199"/>
      <c r="G199" s="199"/>
      <c r="H199" s="199"/>
      <c r="I199" s="199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</row>
    <row r="200" spans="1:26" ht="12.75" customHeight="1">
      <c r="A200" s="199"/>
      <c r="B200" s="199"/>
      <c r="C200" s="199"/>
      <c r="D200" s="199"/>
      <c r="E200" s="199"/>
      <c r="F200" s="199"/>
      <c r="G200" s="199"/>
      <c r="H200" s="199"/>
      <c r="I200" s="199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</row>
    <row r="201" spans="1:26" ht="12.75" customHeight="1">
      <c r="A201" s="199"/>
      <c r="B201" s="199"/>
      <c r="C201" s="199"/>
      <c r="D201" s="199"/>
      <c r="E201" s="199"/>
      <c r="F201" s="199"/>
      <c r="G201" s="199"/>
      <c r="H201" s="199"/>
      <c r="I201" s="199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</row>
    <row r="202" spans="1:26" ht="12.75" customHeight="1">
      <c r="A202" s="199"/>
      <c r="B202" s="199"/>
      <c r="C202" s="199"/>
      <c r="D202" s="199"/>
      <c r="E202" s="199"/>
      <c r="F202" s="199"/>
      <c r="G202" s="199"/>
      <c r="H202" s="199"/>
      <c r="I202" s="199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</row>
    <row r="203" spans="1:26" ht="12.75" customHeight="1">
      <c r="A203" s="199"/>
      <c r="B203" s="199"/>
      <c r="C203" s="199"/>
      <c r="D203" s="199"/>
      <c r="E203" s="199"/>
      <c r="F203" s="199"/>
      <c r="G203" s="199"/>
      <c r="H203" s="199"/>
      <c r="I203" s="199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</row>
    <row r="204" spans="1:26" ht="12.75" customHeight="1">
      <c r="A204" s="199"/>
      <c r="B204" s="199"/>
      <c r="C204" s="199"/>
      <c r="D204" s="199"/>
      <c r="E204" s="199"/>
      <c r="F204" s="199"/>
      <c r="G204" s="199"/>
      <c r="H204" s="199"/>
      <c r="I204" s="199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</row>
    <row r="205" spans="1:26" ht="12.75" customHeight="1">
      <c r="A205" s="199"/>
      <c r="B205" s="199"/>
      <c r="C205" s="199"/>
      <c r="D205" s="199"/>
      <c r="E205" s="199"/>
      <c r="F205" s="199"/>
      <c r="G205" s="199"/>
      <c r="H205" s="199"/>
      <c r="I205" s="199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</row>
    <row r="206" spans="1:26" ht="12.75" customHeight="1">
      <c r="A206" s="199"/>
      <c r="B206" s="199"/>
      <c r="C206" s="199"/>
      <c r="D206" s="199"/>
      <c r="E206" s="199"/>
      <c r="F206" s="199"/>
      <c r="G206" s="199"/>
      <c r="H206" s="199"/>
      <c r="I206" s="199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</row>
    <row r="207" spans="1:26" ht="12.75" customHeight="1">
      <c r="A207" s="199"/>
      <c r="B207" s="199"/>
      <c r="C207" s="199"/>
      <c r="D207" s="199"/>
      <c r="E207" s="199"/>
      <c r="F207" s="199"/>
      <c r="G207" s="199"/>
      <c r="H207" s="199"/>
      <c r="I207" s="199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</row>
    <row r="208" spans="1:26" ht="12.75" customHeight="1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</row>
    <row r="209" spans="1:26" ht="12.75" customHeight="1">
      <c r="A209" s="199"/>
      <c r="B209" s="199"/>
      <c r="C209" s="199"/>
      <c r="D209" s="199"/>
      <c r="E209" s="199"/>
      <c r="F209" s="199"/>
      <c r="G209" s="199"/>
      <c r="H209" s="199"/>
      <c r="I209" s="199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</row>
    <row r="210" spans="1:26" ht="12.75" customHeight="1">
      <c r="A210" s="199"/>
      <c r="B210" s="199"/>
      <c r="C210" s="199"/>
      <c r="D210" s="199"/>
      <c r="E210" s="199"/>
      <c r="F210" s="199"/>
      <c r="G210" s="199"/>
      <c r="H210" s="199"/>
      <c r="I210" s="199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</row>
    <row r="211" spans="1:26" ht="12.75" customHeight="1">
      <c r="A211" s="199"/>
      <c r="B211" s="199"/>
      <c r="C211" s="199"/>
      <c r="D211" s="199"/>
      <c r="E211" s="199"/>
      <c r="F211" s="199"/>
      <c r="G211" s="199"/>
      <c r="H211" s="199"/>
      <c r="I211" s="199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</row>
    <row r="212" spans="1:26" ht="12.75" customHeight="1">
      <c r="A212" s="199"/>
      <c r="B212" s="199"/>
      <c r="C212" s="199"/>
      <c r="D212" s="199"/>
      <c r="E212" s="199"/>
      <c r="F212" s="199"/>
      <c r="G212" s="199"/>
      <c r="H212" s="199"/>
      <c r="I212" s="199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</row>
    <row r="213" spans="1:26" ht="12.75" customHeight="1">
      <c r="A213" s="199"/>
      <c r="B213" s="199"/>
      <c r="C213" s="199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</row>
    <row r="214" spans="1:26" ht="12.75" customHeight="1">
      <c r="A214" s="199"/>
      <c r="B214" s="199"/>
      <c r="C214" s="199"/>
      <c r="D214" s="199"/>
      <c r="E214" s="199"/>
      <c r="F214" s="199"/>
      <c r="G214" s="199"/>
      <c r="H214" s="199"/>
      <c r="I214" s="199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</row>
    <row r="215" spans="1:26" ht="12.75" customHeight="1">
      <c r="A215" s="199"/>
      <c r="B215" s="199"/>
      <c r="C215" s="199"/>
      <c r="D215" s="199"/>
      <c r="E215" s="199"/>
      <c r="F215" s="199"/>
      <c r="G215" s="199"/>
      <c r="H215" s="199"/>
      <c r="I215" s="199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</row>
    <row r="216" spans="1:26" ht="12.75" customHeight="1">
      <c r="A216" s="199"/>
      <c r="B216" s="199"/>
      <c r="C216" s="199"/>
      <c r="D216" s="199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</row>
    <row r="217" spans="1:26" ht="12.75" customHeight="1">
      <c r="A217" s="199"/>
      <c r="B217" s="199"/>
      <c r="C217" s="199"/>
      <c r="D217" s="199"/>
      <c r="E217" s="199"/>
      <c r="F217" s="199"/>
      <c r="G217" s="199"/>
      <c r="H217" s="199"/>
      <c r="I217" s="199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</row>
    <row r="218" spans="1:26" ht="12.75" customHeight="1">
      <c r="A218" s="199"/>
      <c r="B218" s="199"/>
      <c r="C218" s="199"/>
      <c r="D218" s="199"/>
      <c r="E218" s="199"/>
      <c r="F218" s="199"/>
      <c r="G218" s="199"/>
      <c r="H218" s="199"/>
      <c r="I218" s="199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</row>
    <row r="219" spans="1:26" ht="12.75" customHeight="1">
      <c r="A219" s="199"/>
      <c r="B219" s="199"/>
      <c r="C219" s="199"/>
      <c r="D219" s="199"/>
      <c r="E219" s="199"/>
      <c r="F219" s="199"/>
      <c r="G219" s="199"/>
      <c r="H219" s="199"/>
      <c r="I219" s="199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</row>
    <row r="220" spans="1:26" ht="12.75" customHeight="1">
      <c r="A220" s="199"/>
      <c r="B220" s="199"/>
      <c r="C220" s="199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</row>
    <row r="221" spans="1:26" ht="12.75" customHeight="1">
      <c r="A221" s="199"/>
      <c r="B221" s="199"/>
      <c r="C221" s="199"/>
      <c r="D221" s="199"/>
      <c r="E221" s="199"/>
      <c r="F221" s="199"/>
      <c r="G221" s="199"/>
      <c r="H221" s="199"/>
      <c r="I221" s="199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</row>
    <row r="222" spans="1:26" ht="12.75" customHeight="1">
      <c r="A222" s="199"/>
      <c r="B222" s="199"/>
      <c r="C222" s="199"/>
      <c r="D222" s="199"/>
      <c r="E222" s="199"/>
      <c r="F222" s="199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</row>
    <row r="223" spans="1:26" ht="12.75" customHeight="1">
      <c r="A223" s="199"/>
      <c r="B223" s="199"/>
      <c r="C223" s="199"/>
      <c r="D223" s="199"/>
      <c r="E223" s="199"/>
      <c r="F223" s="199"/>
      <c r="G223" s="199"/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</row>
    <row r="224" spans="1:26" ht="12.75" customHeight="1">
      <c r="A224" s="199"/>
      <c r="B224" s="199"/>
      <c r="C224" s="199"/>
      <c r="D224" s="199"/>
      <c r="E224" s="199"/>
      <c r="F224" s="199"/>
      <c r="G224" s="199"/>
      <c r="H224" s="199"/>
      <c r="I224" s="199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</row>
    <row r="225" spans="1:26" ht="12.75" customHeight="1">
      <c r="A225" s="199"/>
      <c r="B225" s="199"/>
      <c r="C225" s="199"/>
      <c r="D225" s="199"/>
      <c r="E225" s="199"/>
      <c r="F225" s="199"/>
      <c r="G225" s="199"/>
      <c r="H225" s="199"/>
      <c r="I225" s="199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</row>
    <row r="226" spans="1:26" ht="12.75" customHeight="1">
      <c r="A226" s="199"/>
      <c r="B226" s="199"/>
      <c r="C226" s="199"/>
      <c r="D226" s="199"/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</row>
    <row r="227" spans="1:26" ht="12.75" customHeight="1">
      <c r="A227" s="199"/>
      <c r="B227" s="199"/>
      <c r="C227" s="199"/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</row>
    <row r="228" spans="1:26" ht="12.75" customHeight="1">
      <c r="A228" s="199"/>
      <c r="B228" s="199"/>
      <c r="C228" s="199"/>
      <c r="D228" s="199"/>
      <c r="E228" s="199"/>
      <c r="F228" s="199"/>
      <c r="G228" s="199"/>
      <c r="H228" s="199"/>
      <c r="I228" s="199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</row>
    <row r="229" spans="1:26" ht="12.75" customHeight="1">
      <c r="A229" s="199"/>
      <c r="B229" s="199"/>
      <c r="C229" s="199"/>
      <c r="D229" s="199"/>
      <c r="E229" s="199"/>
      <c r="F229" s="199"/>
      <c r="G229" s="199"/>
      <c r="H229" s="199"/>
      <c r="I229" s="199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</row>
    <row r="230" spans="1:26" ht="12.75" customHeight="1">
      <c r="A230" s="199"/>
      <c r="B230" s="199"/>
      <c r="C230" s="199"/>
      <c r="D230" s="199"/>
      <c r="E230" s="199"/>
      <c r="F230" s="199"/>
      <c r="G230" s="199"/>
      <c r="H230" s="199"/>
      <c r="I230" s="199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</row>
    <row r="231" spans="1:26" ht="12.75" customHeight="1">
      <c r="A231" s="199"/>
      <c r="B231" s="199"/>
      <c r="C231" s="199"/>
      <c r="D231" s="199"/>
      <c r="E231" s="199"/>
      <c r="F231" s="199"/>
      <c r="G231" s="199"/>
      <c r="H231" s="199"/>
      <c r="I231" s="199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</row>
    <row r="232" spans="1:26" ht="12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</row>
    <row r="233" spans="1:26" ht="12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</row>
    <row r="234" spans="1:26" ht="12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</row>
    <row r="235" spans="1:26" ht="12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</row>
    <row r="236" spans="1:26" ht="12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</row>
    <row r="237" spans="1:26" ht="12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2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2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2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2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2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2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2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2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2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2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2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2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2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2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2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2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2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2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2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2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2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2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2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2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2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2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2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2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2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2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2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2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2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2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2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2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2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2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2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2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2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2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2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2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2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2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2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2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2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2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2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2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2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2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2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2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2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2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2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2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2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2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2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2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2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2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2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2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2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2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2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2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2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2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2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2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2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2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2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2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2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2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2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2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2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2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2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2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2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2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2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2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2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2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2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2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2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2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2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2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2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2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2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2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2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2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2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2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2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2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2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2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2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2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2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2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2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2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2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2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2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2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2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2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2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2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2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2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2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2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2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2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2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2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2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2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2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2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2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2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2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2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2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2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2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2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2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2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2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2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2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2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2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2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2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2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2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2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2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2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2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2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2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2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2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2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2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2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2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2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2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2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2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2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2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2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2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2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2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2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2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2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2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2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2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2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2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2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2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2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2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2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2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2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2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2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2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2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2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2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2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2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2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2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2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2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2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2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2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2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2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2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2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2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2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2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2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2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2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2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2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2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2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2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2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2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2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2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2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2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2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2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2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2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2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2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2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2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2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2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2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2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2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2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2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2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2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2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2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2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2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2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2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2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2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2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2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2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2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2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2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2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2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2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2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2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2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2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2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2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2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2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2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2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2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2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2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2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2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2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2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2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2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2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2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2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2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2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2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2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2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2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2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2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2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2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2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2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2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2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2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2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2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2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2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2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2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2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2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2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2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2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2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2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2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2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2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2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2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2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2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2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2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2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2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2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2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2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2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2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2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2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2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2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2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2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2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2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2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2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2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2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2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2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2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2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2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2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2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2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2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2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2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2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2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2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2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2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2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2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2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2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2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2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2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2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2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2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2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2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2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2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2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2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2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2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2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2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2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2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2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2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2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2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2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2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2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2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2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2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2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2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2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2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2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2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2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2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2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2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2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2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2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2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2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2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2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2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2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2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2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2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2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2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2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2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2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2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2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2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2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2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2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2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2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2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2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2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2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2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2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2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2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2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2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2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2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2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2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2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2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2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2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2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2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2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2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2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2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2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2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2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2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2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2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2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2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2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2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2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2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2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2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2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2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2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2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2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2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2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2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2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2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2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2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2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2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2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2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2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2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2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2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2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2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2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2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2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2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2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2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2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2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2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2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2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2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2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2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2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2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2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2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2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2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2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2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2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2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2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2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2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2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2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2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2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2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2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2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2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2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2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2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2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2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2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2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2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2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2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2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2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2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2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2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2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2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2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2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2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2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2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2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2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2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2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2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2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2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2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2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2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2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2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2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2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2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2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2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2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2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2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2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2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2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2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2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2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2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2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2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2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2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2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2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2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2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2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2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2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2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2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2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2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2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2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2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2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2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2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2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2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2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2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2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2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2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2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2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2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2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2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2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2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2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2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2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2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2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2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2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2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2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2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2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2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2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2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2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2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2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2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2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2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2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2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2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2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2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2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2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2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2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2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2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2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2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2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2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2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2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2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2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2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2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2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2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2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2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2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2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2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2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2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2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2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2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2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2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2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2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2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2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2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2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2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2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2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2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2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2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2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2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2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2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2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2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2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2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2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2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2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2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2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2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2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2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2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2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2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2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2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2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2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2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2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2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2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2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2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2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2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2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2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2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2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2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2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2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2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2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2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2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2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2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2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2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2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2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2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2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2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2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2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2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2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2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2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2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2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2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2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2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2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2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2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2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2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2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2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2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2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2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2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2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2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2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2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2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2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2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2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2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2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2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2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2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2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2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2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2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2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2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autoFilter ref="K2:V45" xr:uid="{00000000-0009-0000-0000-00000B000000}">
    <sortState ref="K2:V45">
      <sortCondition ref="V2:V45"/>
    </sortState>
  </autoFilter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7.42578125" customWidth="1"/>
    <col min="14" max="19" width="6.7109375" customWidth="1"/>
    <col min="20" max="20" width="7.42578125" customWidth="1"/>
    <col min="21" max="21" width="16.7109375" customWidth="1"/>
    <col min="22" max="22" width="25.42578125" customWidth="1"/>
    <col min="23" max="26" width="8.5703125" customWidth="1"/>
  </cols>
  <sheetData>
    <row r="1" spans="1:26" ht="12.75" customHeight="1">
      <c r="A1" s="199"/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</row>
    <row r="2" spans="1:26" ht="12.75" customHeight="1">
      <c r="A2" s="199"/>
      <c r="B2" s="200" t="s">
        <v>1890</v>
      </c>
      <c r="C2" s="200" t="s">
        <v>1891</v>
      </c>
      <c r="D2" s="200" t="s">
        <v>1892</v>
      </c>
      <c r="E2" s="200" t="s">
        <v>1893</v>
      </c>
      <c r="F2" s="200" t="s">
        <v>1894</v>
      </c>
      <c r="G2" s="200" t="s">
        <v>1895</v>
      </c>
      <c r="H2" s="200" t="s">
        <v>1896</v>
      </c>
      <c r="I2" s="200" t="s">
        <v>1897</v>
      </c>
      <c r="J2" s="199"/>
      <c r="K2" s="200" t="s">
        <v>1898</v>
      </c>
      <c r="L2" s="200" t="s">
        <v>1876</v>
      </c>
      <c r="M2" s="201" t="s">
        <v>2136</v>
      </c>
      <c r="N2" s="201" t="s">
        <v>31</v>
      </c>
      <c r="O2" s="201" t="s">
        <v>1877</v>
      </c>
      <c r="P2" s="201" t="s">
        <v>1878</v>
      </c>
      <c r="Q2" s="201" t="s">
        <v>1879</v>
      </c>
      <c r="R2" s="201" t="s">
        <v>1880</v>
      </c>
      <c r="S2" s="201" t="s">
        <v>1881</v>
      </c>
      <c r="T2" s="202" t="s">
        <v>2137</v>
      </c>
      <c r="U2" s="200" t="s">
        <v>1884</v>
      </c>
      <c r="V2" s="200" t="s">
        <v>1899</v>
      </c>
      <c r="W2" s="199"/>
      <c r="X2" s="199"/>
      <c r="Y2" s="199"/>
      <c r="Z2" s="199"/>
    </row>
    <row r="3" spans="1:26" ht="12.75" customHeight="1">
      <c r="A3" s="199"/>
      <c r="B3" s="203" t="s">
        <v>2174</v>
      </c>
      <c r="C3" s="203">
        <v>5</v>
      </c>
      <c r="D3" s="203" t="s">
        <v>693</v>
      </c>
      <c r="E3" s="203"/>
      <c r="F3" s="203"/>
      <c r="G3" s="203"/>
      <c r="H3" s="203"/>
      <c r="I3" s="203"/>
      <c r="J3" s="199"/>
      <c r="K3" s="200" t="s">
        <v>2175</v>
      </c>
      <c r="L3" s="200" t="s">
        <v>911</v>
      </c>
      <c r="M3" s="200" t="s">
        <v>2176</v>
      </c>
      <c r="N3" s="200">
        <v>120</v>
      </c>
      <c r="O3" s="200">
        <v>252</v>
      </c>
      <c r="P3" s="200"/>
      <c r="Q3" s="200"/>
      <c r="R3" s="200"/>
      <c r="S3" s="200">
        <v>96</v>
      </c>
      <c r="T3" s="200">
        <f t="shared" ref="T3:T45" si="0">SUM(N3:S3)</f>
        <v>468</v>
      </c>
      <c r="U3" s="200" t="s">
        <v>2034</v>
      </c>
      <c r="V3" s="200" t="s">
        <v>2177</v>
      </c>
      <c r="W3" s="199"/>
      <c r="X3" s="199"/>
      <c r="Y3" s="199"/>
      <c r="Z3" s="199"/>
    </row>
    <row r="4" spans="1:26" ht="12.75" customHeight="1">
      <c r="A4" s="199"/>
      <c r="B4" s="200" t="s">
        <v>2035</v>
      </c>
      <c r="C4" s="200">
        <v>14</v>
      </c>
      <c r="D4" s="200" t="s">
        <v>327</v>
      </c>
      <c r="E4" s="200" t="s">
        <v>755</v>
      </c>
      <c r="F4" s="200"/>
      <c r="G4" s="200"/>
      <c r="H4" s="200"/>
      <c r="I4" s="200"/>
      <c r="J4" s="199"/>
      <c r="K4" s="200" t="s">
        <v>2178</v>
      </c>
      <c r="L4" s="200" t="s">
        <v>705</v>
      </c>
      <c r="M4" s="200" t="s">
        <v>2176</v>
      </c>
      <c r="N4" s="200"/>
      <c r="O4" s="200"/>
      <c r="P4" s="200"/>
      <c r="Q4" s="200"/>
      <c r="R4" s="200"/>
      <c r="S4" s="200"/>
      <c r="T4" s="200">
        <f t="shared" si="0"/>
        <v>0</v>
      </c>
      <c r="U4" s="200" t="s">
        <v>2179</v>
      </c>
      <c r="V4" s="200" t="s">
        <v>2177</v>
      </c>
      <c r="W4" s="199"/>
      <c r="X4" s="199"/>
      <c r="Y4" s="199"/>
      <c r="Z4" s="199"/>
    </row>
    <row r="5" spans="1:26" ht="12.75" customHeight="1">
      <c r="A5" s="199"/>
      <c r="B5" s="200" t="s">
        <v>2041</v>
      </c>
      <c r="C5" s="200">
        <v>16</v>
      </c>
      <c r="D5" s="200" t="s">
        <v>311</v>
      </c>
      <c r="E5" s="200" t="s">
        <v>752</v>
      </c>
      <c r="F5" s="200"/>
      <c r="G5" s="200"/>
      <c r="H5" s="200"/>
      <c r="I5" s="200"/>
      <c r="J5" s="199"/>
      <c r="K5" s="200" t="s">
        <v>2180</v>
      </c>
      <c r="L5" s="200" t="s">
        <v>749</v>
      </c>
      <c r="M5" s="200" t="s">
        <v>2176</v>
      </c>
      <c r="N5" s="200"/>
      <c r="O5" s="200"/>
      <c r="P5" s="200"/>
      <c r="Q5" s="200"/>
      <c r="R5" s="200"/>
      <c r="S5" s="200"/>
      <c r="T5" s="200">
        <f t="shared" si="0"/>
        <v>0</v>
      </c>
      <c r="U5" s="200"/>
      <c r="V5" s="200"/>
      <c r="W5" s="199"/>
      <c r="X5" s="199"/>
      <c r="Y5" s="199"/>
      <c r="Z5" s="199"/>
    </row>
    <row r="6" spans="1:26" ht="12.75" customHeight="1">
      <c r="A6" s="199"/>
      <c r="B6" s="200" t="s">
        <v>2174</v>
      </c>
      <c r="C6" s="200">
        <v>20</v>
      </c>
      <c r="D6" s="200" t="s">
        <v>646</v>
      </c>
      <c r="E6" s="200" t="s">
        <v>790</v>
      </c>
      <c r="F6" s="200" t="s">
        <v>694</v>
      </c>
      <c r="G6" s="200"/>
      <c r="H6" s="200"/>
      <c r="I6" s="200"/>
      <c r="J6" s="199"/>
      <c r="K6" s="200" t="s">
        <v>2181</v>
      </c>
      <c r="L6" s="200" t="s">
        <v>735</v>
      </c>
      <c r="M6" s="200" t="s">
        <v>2182</v>
      </c>
      <c r="N6" s="200"/>
      <c r="O6" s="200"/>
      <c r="P6" s="200"/>
      <c r="Q6" s="200"/>
      <c r="R6" s="200"/>
      <c r="S6" s="200"/>
      <c r="T6" s="200">
        <f t="shared" si="0"/>
        <v>0</v>
      </c>
      <c r="U6" s="200" t="s">
        <v>2183</v>
      </c>
      <c r="V6" s="200" t="s">
        <v>2184</v>
      </c>
      <c r="W6" s="199"/>
      <c r="X6" s="199"/>
      <c r="Y6" s="199"/>
      <c r="Z6" s="199"/>
    </row>
    <row r="7" spans="1:26" ht="12.75" customHeight="1">
      <c r="A7" s="199"/>
      <c r="B7" s="200" t="s">
        <v>2047</v>
      </c>
      <c r="C7" s="200">
        <v>21</v>
      </c>
      <c r="D7" s="200" t="s">
        <v>357</v>
      </c>
      <c r="E7" s="200" t="s">
        <v>407</v>
      </c>
      <c r="F7" s="200" t="s">
        <v>360</v>
      </c>
      <c r="G7" s="200"/>
      <c r="H7" s="200"/>
      <c r="I7" s="200"/>
      <c r="J7" s="199"/>
      <c r="K7" s="200" t="s">
        <v>2185</v>
      </c>
      <c r="L7" s="200" t="s">
        <v>717</v>
      </c>
      <c r="M7" s="200" t="s">
        <v>2182</v>
      </c>
      <c r="N7" s="200"/>
      <c r="O7" s="200"/>
      <c r="P7" s="200"/>
      <c r="Q7" s="200"/>
      <c r="R7" s="200"/>
      <c r="S7" s="200"/>
      <c r="T7" s="200">
        <f t="shared" si="0"/>
        <v>0</v>
      </c>
      <c r="U7" s="200" t="s">
        <v>2186</v>
      </c>
      <c r="V7" s="200" t="s">
        <v>2187</v>
      </c>
      <c r="W7" s="199"/>
      <c r="X7" s="199"/>
      <c r="Y7" s="199"/>
      <c r="Z7" s="199"/>
    </row>
    <row r="8" spans="1:26" ht="12.75" customHeight="1">
      <c r="A8" s="199"/>
      <c r="B8" s="200" t="s">
        <v>2188</v>
      </c>
      <c r="C8" s="200">
        <v>23</v>
      </c>
      <c r="D8" s="200" t="s">
        <v>706</v>
      </c>
      <c r="E8" s="200" t="s">
        <v>785</v>
      </c>
      <c r="F8" s="200"/>
      <c r="G8" s="200"/>
      <c r="H8" s="200"/>
      <c r="I8" s="200"/>
      <c r="J8" s="199"/>
      <c r="K8" s="200" t="s">
        <v>2189</v>
      </c>
      <c r="L8" s="200" t="s">
        <v>707</v>
      </c>
      <c r="M8" s="200" t="s">
        <v>2182</v>
      </c>
      <c r="N8" s="200"/>
      <c r="O8" s="200"/>
      <c r="P8" s="200"/>
      <c r="Q8" s="200"/>
      <c r="R8" s="200"/>
      <c r="S8" s="200"/>
      <c r="T8" s="200">
        <f t="shared" si="0"/>
        <v>0</v>
      </c>
      <c r="U8" s="200" t="s">
        <v>1960</v>
      </c>
      <c r="V8" s="200" t="s">
        <v>2177</v>
      </c>
      <c r="W8" s="199"/>
      <c r="X8" s="199"/>
      <c r="Y8" s="199"/>
      <c r="Z8" s="199"/>
    </row>
    <row r="9" spans="1:26" ht="12.75" customHeight="1">
      <c r="A9" s="199"/>
      <c r="B9" s="200" t="s">
        <v>2188</v>
      </c>
      <c r="C9" s="200">
        <v>24</v>
      </c>
      <c r="D9" s="200" t="s">
        <v>374</v>
      </c>
      <c r="E9" s="200" t="s">
        <v>785</v>
      </c>
      <c r="F9" s="200"/>
      <c r="G9" s="200"/>
      <c r="H9" s="200"/>
      <c r="I9" s="200"/>
      <c r="J9" s="199"/>
      <c r="K9" s="200" t="s">
        <v>2175</v>
      </c>
      <c r="L9" s="200" t="s">
        <v>754</v>
      </c>
      <c r="M9" s="200" t="s">
        <v>2190</v>
      </c>
      <c r="N9" s="200">
        <v>112</v>
      </c>
      <c r="O9" s="200">
        <v>252</v>
      </c>
      <c r="P9" s="200"/>
      <c r="Q9" s="200"/>
      <c r="R9" s="200"/>
      <c r="S9" s="200">
        <v>144</v>
      </c>
      <c r="T9" s="200">
        <f t="shared" si="0"/>
        <v>508</v>
      </c>
      <c r="U9" s="200" t="s">
        <v>2191</v>
      </c>
      <c r="V9" s="200"/>
      <c r="W9" s="199"/>
      <c r="X9" s="199"/>
      <c r="Y9" s="199"/>
      <c r="Z9" s="199"/>
    </row>
    <row r="10" spans="1:26" ht="12.75" customHeight="1">
      <c r="A10" s="199"/>
      <c r="B10" s="200" t="s">
        <v>2055</v>
      </c>
      <c r="C10" s="200">
        <v>27</v>
      </c>
      <c r="D10" s="200" t="s">
        <v>706</v>
      </c>
      <c r="E10" s="200" t="s">
        <v>236</v>
      </c>
      <c r="F10" s="200" t="s">
        <v>787</v>
      </c>
      <c r="G10" s="200"/>
      <c r="H10" s="200"/>
      <c r="I10" s="200"/>
      <c r="J10" s="199"/>
      <c r="K10" s="200" t="s">
        <v>2175</v>
      </c>
      <c r="L10" s="200" t="s">
        <v>63</v>
      </c>
      <c r="M10" s="200" t="s">
        <v>2190</v>
      </c>
      <c r="N10" s="200">
        <v>124</v>
      </c>
      <c r="O10" s="200"/>
      <c r="P10" s="200"/>
      <c r="Q10" s="200">
        <v>252</v>
      </c>
      <c r="R10" s="200"/>
      <c r="S10" s="200">
        <f>24+108</f>
        <v>132</v>
      </c>
      <c r="T10" s="200">
        <f t="shared" si="0"/>
        <v>508</v>
      </c>
      <c r="U10" s="200" t="s">
        <v>1907</v>
      </c>
      <c r="V10" s="200"/>
      <c r="W10" s="199"/>
      <c r="X10" s="199"/>
      <c r="Y10" s="199"/>
      <c r="Z10" s="199"/>
    </row>
    <row r="11" spans="1:26" ht="12.75" customHeight="1">
      <c r="A11" s="199"/>
      <c r="B11" s="200" t="s">
        <v>2049</v>
      </c>
      <c r="C11" s="200">
        <v>28</v>
      </c>
      <c r="D11" s="200" t="s">
        <v>646</v>
      </c>
      <c r="E11" s="200" t="s">
        <v>793</v>
      </c>
      <c r="F11" s="200" t="s">
        <v>798</v>
      </c>
      <c r="G11" s="200"/>
      <c r="H11" s="200"/>
      <c r="I11" s="200"/>
      <c r="J11" s="199"/>
      <c r="K11" s="200" t="s">
        <v>2175</v>
      </c>
      <c r="L11" s="200" t="s">
        <v>1266</v>
      </c>
      <c r="M11" s="200" t="s">
        <v>2190</v>
      </c>
      <c r="N11" s="200">
        <v>144</v>
      </c>
      <c r="O11" s="200"/>
      <c r="P11" s="200"/>
      <c r="Q11" s="200">
        <v>252</v>
      </c>
      <c r="R11" s="200"/>
      <c r="S11" s="200">
        <v>112</v>
      </c>
      <c r="T11" s="200">
        <f t="shared" si="0"/>
        <v>508</v>
      </c>
      <c r="U11" s="200" t="s">
        <v>1955</v>
      </c>
      <c r="V11" s="200"/>
      <c r="W11" s="199"/>
      <c r="X11" s="199"/>
      <c r="Y11" s="199"/>
      <c r="Z11" s="199"/>
    </row>
    <row r="12" spans="1:26" ht="12.75" customHeight="1">
      <c r="A12" s="199"/>
      <c r="B12" s="200" t="s">
        <v>2050</v>
      </c>
      <c r="C12" s="200">
        <v>30</v>
      </c>
      <c r="D12" s="200" t="s">
        <v>742</v>
      </c>
      <c r="E12" s="200" t="s">
        <v>741</v>
      </c>
      <c r="F12" s="200" t="s">
        <v>742</v>
      </c>
      <c r="G12" s="200"/>
      <c r="H12" s="200"/>
      <c r="I12" s="200"/>
      <c r="J12" s="199"/>
      <c r="K12" s="200" t="s">
        <v>2175</v>
      </c>
      <c r="L12" s="200" t="s">
        <v>752</v>
      </c>
      <c r="M12" s="200" t="s">
        <v>2190</v>
      </c>
      <c r="N12" s="200"/>
      <c r="O12" s="200">
        <v>252</v>
      </c>
      <c r="P12" s="200">
        <v>128</v>
      </c>
      <c r="Q12" s="200"/>
      <c r="R12" s="200">
        <v>128</v>
      </c>
      <c r="S12" s="200"/>
      <c r="T12" s="200">
        <f t="shared" si="0"/>
        <v>508</v>
      </c>
      <c r="U12" s="200" t="s">
        <v>2192</v>
      </c>
      <c r="V12" s="200"/>
      <c r="W12" s="199"/>
      <c r="X12" s="199"/>
      <c r="Y12" s="199"/>
      <c r="Z12" s="199"/>
    </row>
    <row r="13" spans="1:26" ht="12.75" customHeight="1">
      <c r="A13" s="199"/>
      <c r="B13" s="200" t="s">
        <v>2193</v>
      </c>
      <c r="C13" s="200">
        <v>31</v>
      </c>
      <c r="D13" s="200" t="s">
        <v>787</v>
      </c>
      <c r="E13" s="200"/>
      <c r="F13" s="200"/>
      <c r="G13" s="200"/>
      <c r="H13" s="200"/>
      <c r="I13" s="200"/>
      <c r="J13" s="199"/>
      <c r="K13" s="200" t="s">
        <v>2175</v>
      </c>
      <c r="L13" s="200" t="s">
        <v>978</v>
      </c>
      <c r="M13" s="200" t="s">
        <v>2190</v>
      </c>
      <c r="N13" s="200"/>
      <c r="O13" s="200">
        <v>252</v>
      </c>
      <c r="P13" s="200">
        <v>252</v>
      </c>
      <c r="Q13" s="200"/>
      <c r="R13" s="200">
        <v>4</v>
      </c>
      <c r="S13" s="200"/>
      <c r="T13" s="200">
        <f t="shared" si="0"/>
        <v>508</v>
      </c>
      <c r="U13" s="200" t="s">
        <v>1989</v>
      </c>
      <c r="V13" s="200"/>
      <c r="W13" s="199"/>
      <c r="X13" s="199"/>
      <c r="Y13" s="199"/>
      <c r="Z13" s="199"/>
    </row>
    <row r="14" spans="1:26" ht="12.75" customHeight="1">
      <c r="A14" s="199"/>
      <c r="B14" s="200" t="s">
        <v>2188</v>
      </c>
      <c r="C14" s="200">
        <v>32</v>
      </c>
      <c r="D14" s="200" t="s">
        <v>787</v>
      </c>
      <c r="E14" s="200"/>
      <c r="F14" s="200"/>
      <c r="G14" s="200"/>
      <c r="H14" s="200"/>
      <c r="I14" s="200"/>
      <c r="J14" s="199"/>
      <c r="K14" s="200" t="s">
        <v>2194</v>
      </c>
      <c r="L14" s="200" t="s">
        <v>713</v>
      </c>
      <c r="M14" s="200" t="s">
        <v>2190</v>
      </c>
      <c r="N14" s="200">
        <v>52</v>
      </c>
      <c r="O14" s="200"/>
      <c r="P14" s="200"/>
      <c r="Q14" s="200">
        <v>204</v>
      </c>
      <c r="R14" s="200"/>
      <c r="S14" s="200">
        <v>252</v>
      </c>
      <c r="T14" s="200">
        <f t="shared" si="0"/>
        <v>508</v>
      </c>
      <c r="U14" s="200" t="s">
        <v>2195</v>
      </c>
      <c r="V14" s="200"/>
      <c r="W14" s="199"/>
      <c r="X14" s="199"/>
      <c r="Y14" s="199"/>
      <c r="Z14" s="199"/>
    </row>
    <row r="15" spans="1:26" ht="12.75" customHeight="1">
      <c r="A15" s="199"/>
      <c r="B15" s="200" t="s">
        <v>2174</v>
      </c>
      <c r="C15" s="200">
        <v>33</v>
      </c>
      <c r="D15" s="200" t="s">
        <v>646</v>
      </c>
      <c r="E15" s="200" t="s">
        <v>790</v>
      </c>
      <c r="F15" s="200" t="s">
        <v>694</v>
      </c>
      <c r="G15" s="200"/>
      <c r="H15" s="200"/>
      <c r="I15" s="200"/>
      <c r="J15" s="199"/>
      <c r="K15" s="200" t="s">
        <v>2196</v>
      </c>
      <c r="L15" s="200" t="s">
        <v>701</v>
      </c>
      <c r="M15" s="200" t="s">
        <v>2190</v>
      </c>
      <c r="N15" s="200">
        <v>180</v>
      </c>
      <c r="O15" s="200">
        <v>252</v>
      </c>
      <c r="P15" s="200"/>
      <c r="Q15" s="200"/>
      <c r="R15" s="200"/>
      <c r="S15" s="200">
        <v>76</v>
      </c>
      <c r="T15" s="200">
        <f t="shared" si="0"/>
        <v>508</v>
      </c>
      <c r="U15" s="200" t="s">
        <v>1955</v>
      </c>
      <c r="V15" s="200"/>
      <c r="W15" s="199"/>
      <c r="X15" s="199"/>
      <c r="Y15" s="199"/>
      <c r="Z15" s="199"/>
    </row>
    <row r="16" spans="1:26" ht="12.75" customHeight="1">
      <c r="A16" s="199"/>
      <c r="B16" s="200" t="s">
        <v>2052</v>
      </c>
      <c r="C16" s="200">
        <v>35</v>
      </c>
      <c r="D16" s="200" t="s">
        <v>724</v>
      </c>
      <c r="E16" s="200" t="s">
        <v>726</v>
      </c>
      <c r="F16" s="200" t="s">
        <v>659</v>
      </c>
      <c r="G16" s="200" t="s">
        <v>810</v>
      </c>
      <c r="H16" s="200"/>
      <c r="I16" s="200"/>
      <c r="J16" s="199"/>
      <c r="K16" s="200" t="s">
        <v>2197</v>
      </c>
      <c r="L16" s="200"/>
      <c r="M16" s="200"/>
      <c r="N16" s="200"/>
      <c r="O16" s="200"/>
      <c r="P16" s="200"/>
      <c r="Q16" s="200"/>
      <c r="R16" s="200"/>
      <c r="S16" s="200"/>
      <c r="T16" s="200">
        <f t="shared" si="0"/>
        <v>0</v>
      </c>
      <c r="U16" s="200" t="s">
        <v>2034</v>
      </c>
      <c r="V16" s="200" t="s">
        <v>850</v>
      </c>
      <c r="W16" s="199"/>
      <c r="X16" s="199"/>
      <c r="Y16" s="199"/>
      <c r="Z16" s="199"/>
    </row>
    <row r="17" spans="1:26" ht="12.75" customHeight="1">
      <c r="A17" s="199"/>
      <c r="B17" s="200" t="s">
        <v>2193</v>
      </c>
      <c r="C17" s="200">
        <v>38</v>
      </c>
      <c r="D17" s="200" t="s">
        <v>787</v>
      </c>
      <c r="E17" s="200"/>
      <c r="F17" s="200"/>
      <c r="G17" s="200"/>
      <c r="H17" s="200"/>
      <c r="I17" s="200"/>
      <c r="J17" s="199"/>
      <c r="K17" s="200" t="s">
        <v>2198</v>
      </c>
      <c r="L17" s="200"/>
      <c r="M17" s="200"/>
      <c r="N17" s="200"/>
      <c r="O17" s="200"/>
      <c r="P17" s="200"/>
      <c r="Q17" s="200"/>
      <c r="R17" s="200"/>
      <c r="S17" s="200"/>
      <c r="T17" s="200">
        <f t="shared" si="0"/>
        <v>0</v>
      </c>
      <c r="U17" s="200" t="s">
        <v>2043</v>
      </c>
      <c r="V17" s="200" t="s">
        <v>2199</v>
      </c>
      <c r="W17" s="199"/>
      <c r="X17" s="199"/>
      <c r="Y17" s="199"/>
      <c r="Z17" s="199"/>
    </row>
    <row r="18" spans="1:26" ht="12.75" customHeight="1">
      <c r="A18" s="199"/>
      <c r="B18" s="200" t="s">
        <v>2174</v>
      </c>
      <c r="C18" s="200">
        <v>39</v>
      </c>
      <c r="D18" s="200" t="s">
        <v>724</v>
      </c>
      <c r="E18" s="200" t="s">
        <v>648</v>
      </c>
      <c r="F18" s="200" t="s">
        <v>791</v>
      </c>
      <c r="G18" s="200" t="s">
        <v>695</v>
      </c>
      <c r="H18" s="200"/>
      <c r="I18" s="200"/>
      <c r="J18" s="199"/>
      <c r="K18" s="200" t="s">
        <v>2200</v>
      </c>
      <c r="L18" s="200"/>
      <c r="M18" s="200"/>
      <c r="N18" s="200"/>
      <c r="O18" s="200"/>
      <c r="P18" s="200"/>
      <c r="Q18" s="200"/>
      <c r="R18" s="200"/>
      <c r="S18" s="200"/>
      <c r="T18" s="200">
        <f t="shared" si="0"/>
        <v>0</v>
      </c>
      <c r="U18" s="200"/>
      <c r="V18" s="200" t="s">
        <v>2201</v>
      </c>
      <c r="W18" s="199"/>
      <c r="X18" s="199"/>
      <c r="Y18" s="199"/>
      <c r="Z18" s="199"/>
    </row>
    <row r="19" spans="1:26" ht="12.75" customHeight="1">
      <c r="A19" s="199"/>
      <c r="B19" s="200" t="s">
        <v>2193</v>
      </c>
      <c r="C19" s="200">
        <v>39</v>
      </c>
      <c r="D19" s="200" t="s">
        <v>787</v>
      </c>
      <c r="E19" s="200"/>
      <c r="F19" s="200"/>
      <c r="G19" s="200"/>
      <c r="H19" s="200"/>
      <c r="I19" s="200"/>
      <c r="J19" s="199"/>
      <c r="K19" s="200" t="s">
        <v>2202</v>
      </c>
      <c r="L19" s="200"/>
      <c r="M19" s="200"/>
      <c r="N19" s="200"/>
      <c r="O19" s="200"/>
      <c r="P19" s="200"/>
      <c r="Q19" s="200"/>
      <c r="R19" s="200"/>
      <c r="S19" s="200"/>
      <c r="T19" s="200">
        <f t="shared" si="0"/>
        <v>0</v>
      </c>
      <c r="U19" s="200"/>
      <c r="V19" s="200" t="s">
        <v>878</v>
      </c>
      <c r="W19" s="199"/>
      <c r="X19" s="199"/>
      <c r="Y19" s="199"/>
      <c r="Z19" s="199"/>
    </row>
    <row r="20" spans="1:26" ht="12.75" customHeight="1">
      <c r="A20" s="199"/>
      <c r="B20" s="200" t="s">
        <v>2055</v>
      </c>
      <c r="C20" s="200">
        <v>43</v>
      </c>
      <c r="D20" s="200" t="s">
        <v>706</v>
      </c>
      <c r="E20" s="200" t="s">
        <v>381</v>
      </c>
      <c r="F20" s="200" t="s">
        <v>559</v>
      </c>
      <c r="G20" s="200" t="s">
        <v>787</v>
      </c>
      <c r="H20" s="200"/>
      <c r="I20" s="200"/>
      <c r="J20" s="199"/>
      <c r="K20" s="200" t="s">
        <v>2203</v>
      </c>
      <c r="L20" s="200"/>
      <c r="M20" s="200"/>
      <c r="N20" s="200"/>
      <c r="O20" s="200"/>
      <c r="P20" s="200"/>
      <c r="Q20" s="200"/>
      <c r="R20" s="200"/>
      <c r="S20" s="200"/>
      <c r="T20" s="200">
        <f t="shared" si="0"/>
        <v>0</v>
      </c>
      <c r="U20" s="200"/>
      <c r="V20" s="200" t="s">
        <v>2038</v>
      </c>
      <c r="W20" s="199"/>
      <c r="X20" s="199"/>
      <c r="Y20" s="199"/>
      <c r="Z20" s="199"/>
    </row>
    <row r="21" spans="1:26" ht="12.75" customHeight="1">
      <c r="A21" s="199"/>
      <c r="B21" s="200" t="s">
        <v>2204</v>
      </c>
      <c r="C21" s="200">
        <v>45</v>
      </c>
      <c r="D21" s="200" t="s">
        <v>816</v>
      </c>
      <c r="E21" s="200"/>
      <c r="F21" s="200"/>
      <c r="G21" s="200" t="s">
        <v>817</v>
      </c>
      <c r="H21" s="200"/>
      <c r="I21" s="200"/>
      <c r="J21" s="199"/>
      <c r="K21" s="200"/>
      <c r="L21" s="200"/>
      <c r="M21" s="200"/>
      <c r="N21" s="200"/>
      <c r="O21" s="200"/>
      <c r="P21" s="200"/>
      <c r="Q21" s="200"/>
      <c r="R21" s="200"/>
      <c r="S21" s="200"/>
      <c r="T21" s="200">
        <f t="shared" si="0"/>
        <v>0</v>
      </c>
      <c r="U21" s="200"/>
      <c r="V21" s="200"/>
      <c r="W21" s="199"/>
      <c r="X21" s="199"/>
      <c r="Y21" s="199"/>
      <c r="Z21" s="199"/>
    </row>
    <row r="22" spans="1:26" ht="12.75" customHeight="1">
      <c r="A22" s="199"/>
      <c r="B22" s="200" t="s">
        <v>2064</v>
      </c>
      <c r="C22" s="200">
        <v>46</v>
      </c>
      <c r="D22" s="200" t="s">
        <v>865</v>
      </c>
      <c r="E22" s="200" t="s">
        <v>819</v>
      </c>
      <c r="F22" s="200" t="s">
        <v>857</v>
      </c>
      <c r="G22" s="200" t="s">
        <v>457</v>
      </c>
      <c r="H22" s="200" t="s">
        <v>831</v>
      </c>
      <c r="I22" s="200"/>
      <c r="J22" s="199"/>
      <c r="K22" s="200"/>
      <c r="L22" s="200"/>
      <c r="M22" s="200"/>
      <c r="N22" s="200"/>
      <c r="O22" s="200"/>
      <c r="P22" s="200"/>
      <c r="Q22" s="200"/>
      <c r="R22" s="200"/>
      <c r="S22" s="200"/>
      <c r="T22" s="200">
        <f t="shared" si="0"/>
        <v>0</v>
      </c>
      <c r="U22" s="200"/>
      <c r="V22" s="200"/>
      <c r="W22" s="199"/>
      <c r="X22" s="199"/>
      <c r="Y22" s="199"/>
      <c r="Z22" s="199"/>
    </row>
    <row r="23" spans="1:26" ht="12.75" customHeight="1">
      <c r="A23" s="199"/>
      <c r="B23" s="200" t="s">
        <v>2058</v>
      </c>
      <c r="C23" s="200">
        <v>48</v>
      </c>
      <c r="D23" s="200" t="s">
        <v>810</v>
      </c>
      <c r="E23" s="200" t="s">
        <v>758</v>
      </c>
      <c r="F23" s="200" t="s">
        <v>782</v>
      </c>
      <c r="G23" s="200" t="s">
        <v>360</v>
      </c>
      <c r="H23" s="200" t="s">
        <v>1011</v>
      </c>
      <c r="I23" s="200"/>
      <c r="J23" s="199"/>
      <c r="K23" s="200"/>
      <c r="L23" s="200"/>
      <c r="M23" s="200"/>
      <c r="N23" s="200"/>
      <c r="O23" s="200"/>
      <c r="P23" s="200"/>
      <c r="Q23" s="200"/>
      <c r="R23" s="200"/>
      <c r="S23" s="200"/>
      <c r="T23" s="200">
        <f t="shared" si="0"/>
        <v>0</v>
      </c>
      <c r="U23" s="200"/>
      <c r="V23" s="200"/>
      <c r="W23" s="199"/>
      <c r="X23" s="199"/>
      <c r="Y23" s="199"/>
      <c r="Z23" s="199"/>
    </row>
    <row r="24" spans="1:26" ht="12.75" customHeight="1">
      <c r="A24" s="199"/>
      <c r="B24" s="200" t="s">
        <v>2059</v>
      </c>
      <c r="C24" s="200">
        <v>52</v>
      </c>
      <c r="D24" s="200" t="s">
        <v>706</v>
      </c>
      <c r="E24" s="200" t="s">
        <v>722</v>
      </c>
      <c r="F24" s="200" t="s">
        <v>808</v>
      </c>
      <c r="G24" s="200" t="s">
        <v>787</v>
      </c>
      <c r="H24" s="200" t="s">
        <v>848</v>
      </c>
      <c r="I24" s="200"/>
      <c r="J24" s="199"/>
      <c r="K24" s="200"/>
      <c r="L24" s="200"/>
      <c r="M24" s="200"/>
      <c r="N24" s="200"/>
      <c r="O24" s="200"/>
      <c r="P24" s="200"/>
      <c r="Q24" s="200"/>
      <c r="R24" s="200"/>
      <c r="S24" s="200"/>
      <c r="T24" s="200">
        <f t="shared" si="0"/>
        <v>0</v>
      </c>
      <c r="U24" s="200"/>
      <c r="V24" s="200"/>
      <c r="W24" s="199"/>
      <c r="X24" s="199"/>
      <c r="Y24" s="199"/>
      <c r="Z24" s="199"/>
    </row>
    <row r="25" spans="1:26" ht="12.75" customHeight="1">
      <c r="A25" s="199"/>
      <c r="B25" s="200" t="s">
        <v>2060</v>
      </c>
      <c r="C25" s="200">
        <v>53</v>
      </c>
      <c r="D25" s="200" t="s">
        <v>844</v>
      </c>
      <c r="E25" s="200" t="s">
        <v>841</v>
      </c>
      <c r="F25" s="200" t="s">
        <v>759</v>
      </c>
      <c r="G25" s="200" t="s">
        <v>841</v>
      </c>
      <c r="H25" s="200" t="s">
        <v>1015</v>
      </c>
      <c r="I25" s="200"/>
      <c r="J25" s="199"/>
      <c r="K25" s="200"/>
      <c r="L25" s="200"/>
      <c r="M25" s="200"/>
      <c r="N25" s="200"/>
      <c r="O25" s="200"/>
      <c r="P25" s="200"/>
      <c r="Q25" s="200"/>
      <c r="R25" s="200"/>
      <c r="S25" s="200"/>
      <c r="T25" s="200">
        <f t="shared" si="0"/>
        <v>0</v>
      </c>
      <c r="U25" s="200"/>
      <c r="V25" s="200"/>
      <c r="W25" s="199"/>
      <c r="X25" s="199"/>
      <c r="Y25" s="199"/>
      <c r="Z25" s="199"/>
    </row>
    <row r="26" spans="1:26" ht="12.75" customHeight="1">
      <c r="A26" s="199"/>
      <c r="B26" s="200" t="s">
        <v>2062</v>
      </c>
      <c r="C26" s="200">
        <v>54</v>
      </c>
      <c r="D26" s="200" t="s">
        <v>853</v>
      </c>
      <c r="E26" s="200" t="s">
        <v>1016</v>
      </c>
      <c r="F26" s="200" t="s">
        <v>853</v>
      </c>
      <c r="G26" s="200" t="s">
        <v>1016</v>
      </c>
      <c r="H26" s="200" t="s">
        <v>859</v>
      </c>
      <c r="I26" s="200"/>
      <c r="J26" s="199"/>
      <c r="K26" s="200"/>
      <c r="L26" s="200"/>
      <c r="M26" s="200"/>
      <c r="N26" s="200"/>
      <c r="O26" s="200"/>
      <c r="P26" s="200"/>
      <c r="Q26" s="200"/>
      <c r="R26" s="200"/>
      <c r="S26" s="200"/>
      <c r="T26" s="200">
        <f t="shared" si="0"/>
        <v>0</v>
      </c>
      <c r="U26" s="200"/>
      <c r="V26" s="200"/>
      <c r="W26" s="199"/>
      <c r="X26" s="199"/>
      <c r="Y26" s="199"/>
      <c r="Z26" s="199"/>
    </row>
    <row r="27" spans="1:26" ht="12.75" customHeight="1">
      <c r="A27" s="199"/>
      <c r="B27" s="200" t="s">
        <v>2063</v>
      </c>
      <c r="C27" s="200">
        <v>55</v>
      </c>
      <c r="D27" s="200" t="s">
        <v>810</v>
      </c>
      <c r="E27" s="200" t="s">
        <v>806</v>
      </c>
      <c r="F27" s="200" t="s">
        <v>663</v>
      </c>
      <c r="G27" s="200" t="s">
        <v>806</v>
      </c>
      <c r="H27" s="200" t="s">
        <v>869</v>
      </c>
      <c r="I27" s="200"/>
      <c r="J27" s="199"/>
      <c r="K27" s="200"/>
      <c r="L27" s="200"/>
      <c r="M27" s="200"/>
      <c r="N27" s="200"/>
      <c r="O27" s="200"/>
      <c r="P27" s="200"/>
      <c r="Q27" s="200"/>
      <c r="R27" s="200"/>
      <c r="S27" s="200"/>
      <c r="T27" s="200">
        <f t="shared" si="0"/>
        <v>0</v>
      </c>
      <c r="U27" s="200"/>
      <c r="V27" s="200"/>
      <c r="W27" s="199"/>
      <c r="X27" s="199"/>
      <c r="Y27" s="199"/>
      <c r="Z27" s="199"/>
    </row>
    <row r="28" spans="1:26" ht="12.75" customHeight="1">
      <c r="A28" s="199"/>
      <c r="B28" s="200" t="s">
        <v>2205</v>
      </c>
      <c r="C28" s="200">
        <v>59</v>
      </c>
      <c r="D28" s="200" t="s">
        <v>659</v>
      </c>
      <c r="E28" s="200" t="s">
        <v>823</v>
      </c>
      <c r="F28" s="200" t="s">
        <v>767</v>
      </c>
      <c r="G28" s="200" t="s">
        <v>826</v>
      </c>
      <c r="H28" s="200" t="s">
        <v>828</v>
      </c>
      <c r="I28" s="200" t="s">
        <v>873</v>
      </c>
      <c r="J28" s="199"/>
      <c r="K28" s="200"/>
      <c r="L28" s="200"/>
      <c r="M28" s="200"/>
      <c r="N28" s="200"/>
      <c r="O28" s="200"/>
      <c r="P28" s="200"/>
      <c r="Q28" s="200"/>
      <c r="R28" s="200"/>
      <c r="S28" s="200"/>
      <c r="T28" s="200">
        <f t="shared" si="0"/>
        <v>0</v>
      </c>
      <c r="U28" s="200"/>
      <c r="V28" s="200"/>
      <c r="W28" s="199"/>
      <c r="X28" s="199"/>
      <c r="Y28" s="199"/>
      <c r="Z28" s="199"/>
    </row>
    <row r="29" spans="1:26" ht="12.75" customHeight="1">
      <c r="A29" s="199"/>
      <c r="B29" s="199"/>
      <c r="C29" s="199"/>
      <c r="D29" s="199"/>
      <c r="E29" s="199"/>
      <c r="F29" s="199"/>
      <c r="G29" s="199"/>
      <c r="H29" s="199"/>
      <c r="I29" s="199"/>
      <c r="J29" s="199"/>
      <c r="K29" s="200"/>
      <c r="L29" s="200"/>
      <c r="M29" s="200"/>
      <c r="N29" s="200"/>
      <c r="O29" s="200"/>
      <c r="P29" s="200"/>
      <c r="Q29" s="200"/>
      <c r="R29" s="200"/>
      <c r="S29" s="200"/>
      <c r="T29" s="200">
        <f t="shared" si="0"/>
        <v>0</v>
      </c>
      <c r="U29" s="200"/>
      <c r="V29" s="200"/>
      <c r="W29" s="199"/>
      <c r="X29" s="199"/>
      <c r="Y29" s="199"/>
      <c r="Z29" s="199"/>
    </row>
    <row r="30" spans="1:26" ht="12.75" customHeight="1">
      <c r="A30" s="199"/>
      <c r="B30" s="199"/>
      <c r="C30" s="199"/>
      <c r="D30" s="199"/>
      <c r="E30" s="199"/>
      <c r="F30" s="199"/>
      <c r="G30" s="199"/>
      <c r="H30" s="199"/>
      <c r="I30" s="199"/>
      <c r="J30" s="199"/>
      <c r="K30" s="200"/>
      <c r="L30" s="200"/>
      <c r="M30" s="200"/>
      <c r="N30" s="200"/>
      <c r="O30" s="200"/>
      <c r="P30" s="200"/>
      <c r="Q30" s="200"/>
      <c r="R30" s="200"/>
      <c r="S30" s="200"/>
      <c r="T30" s="200">
        <f t="shared" si="0"/>
        <v>0</v>
      </c>
      <c r="U30" s="200"/>
      <c r="V30" s="200"/>
      <c r="W30" s="199"/>
      <c r="X30" s="199"/>
      <c r="Y30" s="199"/>
      <c r="Z30" s="199"/>
    </row>
    <row r="31" spans="1:26" ht="12.75" customHeight="1">
      <c r="A31" s="199"/>
      <c r="B31" s="199"/>
      <c r="C31" s="199"/>
      <c r="D31" s="199"/>
      <c r="E31" s="199"/>
      <c r="F31" s="199"/>
      <c r="G31" s="199"/>
      <c r="H31" s="199"/>
      <c r="I31" s="199"/>
      <c r="J31" s="199"/>
      <c r="K31" s="200"/>
      <c r="L31" s="200"/>
      <c r="M31" s="200"/>
      <c r="N31" s="200"/>
      <c r="O31" s="200"/>
      <c r="P31" s="200"/>
      <c r="Q31" s="200"/>
      <c r="R31" s="200"/>
      <c r="S31" s="200"/>
      <c r="T31" s="200">
        <f t="shared" si="0"/>
        <v>0</v>
      </c>
      <c r="U31" s="200"/>
      <c r="V31" s="200"/>
      <c r="W31" s="199"/>
      <c r="X31" s="199"/>
      <c r="Y31" s="199"/>
      <c r="Z31" s="199"/>
    </row>
    <row r="32" spans="1:26" ht="12.75" customHeight="1">
      <c r="A32" s="199"/>
      <c r="B32" s="199"/>
      <c r="C32" s="199"/>
      <c r="D32" s="199"/>
      <c r="E32" s="199"/>
      <c r="F32" s="199"/>
      <c r="G32" s="199"/>
      <c r="H32" s="199"/>
      <c r="I32" s="199"/>
      <c r="J32" s="199"/>
      <c r="K32" s="200"/>
      <c r="L32" s="200"/>
      <c r="M32" s="200"/>
      <c r="N32" s="200"/>
      <c r="O32" s="200"/>
      <c r="P32" s="200"/>
      <c r="Q32" s="200"/>
      <c r="R32" s="200"/>
      <c r="S32" s="200"/>
      <c r="T32" s="200">
        <f t="shared" si="0"/>
        <v>0</v>
      </c>
      <c r="U32" s="200"/>
      <c r="V32" s="200"/>
      <c r="W32" s="199"/>
      <c r="X32" s="199"/>
      <c r="Y32" s="199"/>
      <c r="Z32" s="199"/>
    </row>
    <row r="33" spans="1:26" ht="12.75" customHeight="1">
      <c r="A33" s="199"/>
      <c r="B33" s="199"/>
      <c r="C33" s="199"/>
      <c r="D33" s="199"/>
      <c r="E33" s="199"/>
      <c r="F33" s="199"/>
      <c r="G33" s="199"/>
      <c r="H33" s="199"/>
      <c r="I33" s="199"/>
      <c r="J33" s="199"/>
      <c r="K33" s="200"/>
      <c r="L33" s="200"/>
      <c r="M33" s="200"/>
      <c r="N33" s="200"/>
      <c r="O33" s="200"/>
      <c r="P33" s="200"/>
      <c r="Q33" s="200"/>
      <c r="R33" s="200"/>
      <c r="S33" s="200"/>
      <c r="T33" s="200">
        <f t="shared" si="0"/>
        <v>0</v>
      </c>
      <c r="U33" s="200"/>
      <c r="V33" s="200"/>
      <c r="W33" s="199"/>
      <c r="X33" s="199"/>
      <c r="Y33" s="199"/>
      <c r="Z33" s="199"/>
    </row>
    <row r="34" spans="1:26" ht="12.75" customHeight="1">
      <c r="A34" s="199"/>
      <c r="B34" s="199"/>
      <c r="C34" s="199"/>
      <c r="D34" s="199"/>
      <c r="E34" s="199"/>
      <c r="F34" s="199"/>
      <c r="G34" s="199"/>
      <c r="H34" s="199"/>
      <c r="I34" s="199"/>
      <c r="J34" s="199"/>
      <c r="K34" s="200"/>
      <c r="L34" s="200"/>
      <c r="M34" s="200"/>
      <c r="N34" s="200"/>
      <c r="O34" s="200"/>
      <c r="P34" s="200"/>
      <c r="Q34" s="200"/>
      <c r="R34" s="200"/>
      <c r="S34" s="200"/>
      <c r="T34" s="200">
        <f t="shared" si="0"/>
        <v>0</v>
      </c>
      <c r="U34" s="200"/>
      <c r="V34" s="200"/>
      <c r="W34" s="199"/>
      <c r="X34" s="199"/>
      <c r="Y34" s="199"/>
      <c r="Z34" s="199"/>
    </row>
    <row r="35" spans="1:26" ht="12.75" customHeight="1">
      <c r="A35" s="199"/>
      <c r="B35" s="199"/>
      <c r="C35" s="199"/>
      <c r="D35" s="199"/>
      <c r="E35" s="199"/>
      <c r="F35" s="199"/>
      <c r="G35" s="199"/>
      <c r="H35" s="199"/>
      <c r="I35" s="199"/>
      <c r="J35" s="199"/>
      <c r="K35" s="200"/>
      <c r="L35" s="200"/>
      <c r="M35" s="200"/>
      <c r="N35" s="200"/>
      <c r="O35" s="200"/>
      <c r="P35" s="200"/>
      <c r="Q35" s="200"/>
      <c r="R35" s="200"/>
      <c r="S35" s="200"/>
      <c r="T35" s="200">
        <f t="shared" si="0"/>
        <v>0</v>
      </c>
      <c r="U35" s="200"/>
      <c r="V35" s="200"/>
      <c r="W35" s="199"/>
      <c r="X35" s="199"/>
      <c r="Y35" s="199"/>
      <c r="Z35" s="199"/>
    </row>
    <row r="36" spans="1:26" ht="12.75" customHeight="1">
      <c r="A36" s="199"/>
      <c r="B36" s="199"/>
      <c r="C36" s="199"/>
      <c r="D36" s="199"/>
      <c r="E36" s="199"/>
      <c r="F36" s="199"/>
      <c r="G36" s="199"/>
      <c r="H36" s="199"/>
      <c r="I36" s="199"/>
      <c r="J36" s="199"/>
      <c r="K36" s="200"/>
      <c r="L36" s="200"/>
      <c r="M36" s="200"/>
      <c r="N36" s="200"/>
      <c r="O36" s="200"/>
      <c r="P36" s="200"/>
      <c r="Q36" s="200"/>
      <c r="R36" s="200"/>
      <c r="S36" s="200"/>
      <c r="T36" s="200">
        <f t="shared" si="0"/>
        <v>0</v>
      </c>
      <c r="U36" s="200"/>
      <c r="V36" s="200"/>
      <c r="W36" s="199"/>
      <c r="X36" s="199"/>
      <c r="Y36" s="199"/>
      <c r="Z36" s="199"/>
    </row>
    <row r="37" spans="1:26" ht="12.75" customHeight="1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200"/>
      <c r="L37" s="200"/>
      <c r="M37" s="200"/>
      <c r="N37" s="200"/>
      <c r="O37" s="200"/>
      <c r="P37" s="200"/>
      <c r="Q37" s="200"/>
      <c r="R37" s="200"/>
      <c r="S37" s="200"/>
      <c r="T37" s="200">
        <f t="shared" si="0"/>
        <v>0</v>
      </c>
      <c r="U37" s="200"/>
      <c r="V37" s="200"/>
      <c r="W37" s="199"/>
      <c r="X37" s="199"/>
      <c r="Y37" s="199"/>
      <c r="Z37" s="199"/>
    </row>
    <row r="38" spans="1:26" ht="12.75" customHeight="1">
      <c r="A38" s="199"/>
      <c r="B38" s="199"/>
      <c r="C38" s="199"/>
      <c r="D38" s="199"/>
      <c r="E38" s="199"/>
      <c r="F38" s="199"/>
      <c r="G38" s="199"/>
      <c r="H38" s="199"/>
      <c r="I38" s="199"/>
      <c r="J38" s="199"/>
      <c r="K38" s="200"/>
      <c r="L38" s="200"/>
      <c r="M38" s="200"/>
      <c r="N38" s="200"/>
      <c r="O38" s="200"/>
      <c r="P38" s="200"/>
      <c r="Q38" s="200"/>
      <c r="R38" s="200"/>
      <c r="S38" s="200"/>
      <c r="T38" s="200">
        <f t="shared" si="0"/>
        <v>0</v>
      </c>
      <c r="U38" s="200"/>
      <c r="V38" s="200"/>
      <c r="W38" s="199"/>
      <c r="X38" s="199"/>
      <c r="Y38" s="199"/>
      <c r="Z38" s="199"/>
    </row>
    <row r="39" spans="1:26" ht="12.75" customHeight="1">
      <c r="A39" s="199"/>
      <c r="B39" s="199"/>
      <c r="C39" s="199"/>
      <c r="D39" s="199"/>
      <c r="E39" s="199"/>
      <c r="F39" s="199"/>
      <c r="G39" s="199"/>
      <c r="H39" s="199"/>
      <c r="I39" s="199"/>
      <c r="J39" s="199"/>
      <c r="K39" s="200"/>
      <c r="L39" s="200"/>
      <c r="M39" s="200"/>
      <c r="N39" s="200"/>
      <c r="O39" s="200"/>
      <c r="P39" s="200"/>
      <c r="Q39" s="200"/>
      <c r="R39" s="200"/>
      <c r="S39" s="200"/>
      <c r="T39" s="200">
        <f t="shared" si="0"/>
        <v>0</v>
      </c>
      <c r="U39" s="200"/>
      <c r="V39" s="200"/>
      <c r="W39" s="199"/>
      <c r="X39" s="199"/>
      <c r="Y39" s="199"/>
      <c r="Z39" s="199"/>
    </row>
    <row r="40" spans="1:26" ht="12.75" customHeight="1">
      <c r="A40" s="199"/>
      <c r="B40" s="199"/>
      <c r="C40" s="199"/>
      <c r="D40" s="199"/>
      <c r="E40" s="199"/>
      <c r="F40" s="199"/>
      <c r="G40" s="199"/>
      <c r="H40" s="199"/>
      <c r="I40" s="199"/>
      <c r="J40" s="199"/>
      <c r="K40" s="200"/>
      <c r="L40" s="200"/>
      <c r="M40" s="200"/>
      <c r="N40" s="200"/>
      <c r="O40" s="200"/>
      <c r="P40" s="200"/>
      <c r="Q40" s="200"/>
      <c r="R40" s="200"/>
      <c r="S40" s="200"/>
      <c r="T40" s="200">
        <f t="shared" si="0"/>
        <v>0</v>
      </c>
      <c r="U40" s="200"/>
      <c r="V40" s="200"/>
      <c r="W40" s="199"/>
      <c r="X40" s="199"/>
      <c r="Y40" s="199"/>
      <c r="Z40" s="199"/>
    </row>
    <row r="41" spans="1:26" ht="12.75" customHeight="1">
      <c r="A41" s="199"/>
      <c r="B41" s="199"/>
      <c r="C41" s="199"/>
      <c r="D41" s="199"/>
      <c r="E41" s="199"/>
      <c r="F41" s="199"/>
      <c r="G41" s="199"/>
      <c r="H41" s="199"/>
      <c r="I41" s="199"/>
      <c r="J41" s="199"/>
      <c r="K41" s="200"/>
      <c r="L41" s="200"/>
      <c r="M41" s="200"/>
      <c r="N41" s="200"/>
      <c r="O41" s="200"/>
      <c r="P41" s="200"/>
      <c r="Q41" s="200"/>
      <c r="R41" s="200"/>
      <c r="S41" s="200"/>
      <c r="T41" s="200">
        <f t="shared" si="0"/>
        <v>0</v>
      </c>
      <c r="U41" s="200"/>
      <c r="V41" s="200"/>
      <c r="W41" s="199"/>
      <c r="X41" s="199"/>
      <c r="Y41" s="199"/>
      <c r="Z41" s="199"/>
    </row>
    <row r="42" spans="1:26" ht="12.75" customHeight="1">
      <c r="A42" s="199"/>
      <c r="B42" s="199"/>
      <c r="C42" s="199"/>
      <c r="D42" s="199"/>
      <c r="E42" s="199"/>
      <c r="F42" s="199"/>
      <c r="G42" s="199"/>
      <c r="H42" s="199"/>
      <c r="I42" s="199"/>
      <c r="J42" s="199"/>
      <c r="K42" s="200"/>
      <c r="L42" s="200"/>
      <c r="M42" s="200"/>
      <c r="N42" s="200"/>
      <c r="O42" s="200"/>
      <c r="P42" s="200"/>
      <c r="Q42" s="200"/>
      <c r="R42" s="200"/>
      <c r="S42" s="200"/>
      <c r="T42" s="200">
        <f t="shared" si="0"/>
        <v>0</v>
      </c>
      <c r="U42" s="200"/>
      <c r="V42" s="200"/>
      <c r="W42" s="199"/>
      <c r="X42" s="199"/>
      <c r="Y42" s="199"/>
      <c r="Z42" s="199"/>
    </row>
    <row r="43" spans="1:26" ht="12.75" customHeight="1">
      <c r="A43" s="199"/>
      <c r="B43" s="199"/>
      <c r="C43" s="199"/>
      <c r="D43" s="199"/>
      <c r="E43" s="199"/>
      <c r="F43" s="199"/>
      <c r="G43" s="199"/>
      <c r="H43" s="199"/>
      <c r="I43" s="199"/>
      <c r="J43" s="199"/>
      <c r="K43" s="200"/>
      <c r="L43" s="200"/>
      <c r="M43" s="200"/>
      <c r="N43" s="200"/>
      <c r="O43" s="200"/>
      <c r="P43" s="200"/>
      <c r="Q43" s="200"/>
      <c r="R43" s="200"/>
      <c r="S43" s="200"/>
      <c r="T43" s="200">
        <f t="shared" si="0"/>
        <v>0</v>
      </c>
      <c r="U43" s="200"/>
      <c r="V43" s="200"/>
      <c r="W43" s="199"/>
      <c r="X43" s="199"/>
      <c r="Y43" s="199"/>
      <c r="Z43" s="199"/>
    </row>
    <row r="44" spans="1:26" ht="12.75" customHeight="1">
      <c r="A44" s="199"/>
      <c r="B44" s="199"/>
      <c r="C44" s="199"/>
      <c r="D44" s="199"/>
      <c r="E44" s="199"/>
      <c r="F44" s="199"/>
      <c r="G44" s="199"/>
      <c r="H44" s="199"/>
      <c r="I44" s="199"/>
      <c r="J44" s="199"/>
      <c r="K44" s="200"/>
      <c r="L44" s="200"/>
      <c r="M44" s="200"/>
      <c r="N44" s="200"/>
      <c r="O44" s="200"/>
      <c r="P44" s="200"/>
      <c r="Q44" s="200"/>
      <c r="R44" s="200"/>
      <c r="S44" s="200"/>
      <c r="T44" s="200">
        <f t="shared" si="0"/>
        <v>0</v>
      </c>
      <c r="U44" s="200"/>
      <c r="V44" s="200"/>
      <c r="W44" s="199"/>
      <c r="X44" s="199"/>
      <c r="Y44" s="199"/>
      <c r="Z44" s="199"/>
    </row>
    <row r="45" spans="1:26" ht="12.75" customHeight="1">
      <c r="A45" s="199"/>
      <c r="B45" s="199"/>
      <c r="C45" s="199"/>
      <c r="D45" s="199"/>
      <c r="E45" s="199"/>
      <c r="F45" s="199"/>
      <c r="G45" s="199"/>
      <c r="H45" s="199"/>
      <c r="I45" s="199"/>
      <c r="J45" s="199"/>
      <c r="K45" s="200"/>
      <c r="L45" s="200"/>
      <c r="M45" s="200"/>
      <c r="N45" s="200"/>
      <c r="O45" s="200"/>
      <c r="P45" s="200"/>
      <c r="Q45" s="200"/>
      <c r="R45" s="200"/>
      <c r="S45" s="200"/>
      <c r="T45" s="200">
        <f t="shared" si="0"/>
        <v>0</v>
      </c>
      <c r="U45" s="200"/>
      <c r="V45" s="200"/>
      <c r="W45" s="199"/>
      <c r="X45" s="199"/>
      <c r="Y45" s="199"/>
      <c r="Z45" s="199"/>
    </row>
    <row r="46" spans="1:26" ht="12.75" customHeight="1">
      <c r="A46" s="199"/>
      <c r="B46" s="199"/>
      <c r="C46" s="199"/>
      <c r="D46" s="199"/>
      <c r="E46" s="199"/>
      <c r="F46" s="199"/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</row>
    <row r="47" spans="1:26" ht="12.75" customHeight="1">
      <c r="A47" s="199"/>
      <c r="B47" s="199"/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</row>
    <row r="48" spans="1:26" ht="12.75" customHeight="1">
      <c r="A48" s="199"/>
      <c r="B48" s="199"/>
      <c r="C48" s="199"/>
      <c r="D48" s="199"/>
      <c r="E48" s="199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</row>
    <row r="49" spans="1:26" ht="12.75" customHeight="1">
      <c r="A49" s="199"/>
      <c r="B49" s="199"/>
      <c r="C49" s="199"/>
      <c r="D49" s="199"/>
      <c r="E49" s="199"/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</row>
    <row r="50" spans="1:26" ht="12.75" customHeight="1">
      <c r="A50" s="199"/>
      <c r="B50" s="199"/>
      <c r="C50" s="199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</row>
    <row r="51" spans="1:26" ht="12.75" customHeight="1">
      <c r="A51" s="199"/>
      <c r="B51" s="199"/>
      <c r="C51" s="199"/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</row>
    <row r="52" spans="1:26" ht="12.75" customHeight="1">
      <c r="A52" s="199"/>
      <c r="B52" s="199"/>
      <c r="C52" s="199"/>
      <c r="D52" s="199"/>
      <c r="E52" s="199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</row>
    <row r="53" spans="1:26" ht="12.75" customHeight="1">
      <c r="A53" s="199"/>
      <c r="B53" s="199"/>
      <c r="C53" s="199"/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</row>
    <row r="54" spans="1:26" ht="12.75" customHeight="1">
      <c r="A54" s="199"/>
      <c r="B54" s="199"/>
      <c r="C54" s="199"/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</row>
    <row r="55" spans="1:26" ht="12.75" customHeight="1">
      <c r="A55" s="199"/>
      <c r="B55" s="199"/>
      <c r="C55" s="199"/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</row>
    <row r="56" spans="1:26" ht="12.75" customHeight="1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</row>
    <row r="57" spans="1:26" ht="12.75" customHeight="1">
      <c r="A57" s="199"/>
      <c r="B57" s="199"/>
      <c r="C57" s="199"/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</row>
    <row r="58" spans="1:26" ht="12.75" customHeight="1">
      <c r="A58" s="199"/>
      <c r="B58" s="199"/>
      <c r="C58" s="199"/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</row>
    <row r="59" spans="1:26" ht="12.75" customHeight="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</row>
    <row r="60" spans="1:26" ht="12.75" customHeight="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</row>
    <row r="61" spans="1:26" ht="12.75" customHeight="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</row>
    <row r="62" spans="1:26" ht="12.75" customHeight="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</row>
    <row r="63" spans="1:26" ht="12.75" customHeight="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</row>
    <row r="64" spans="1:26" ht="12.75" customHeight="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</row>
    <row r="65" spans="1:26" ht="12.75" customHeight="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</row>
    <row r="66" spans="1:26" ht="12.75" customHeight="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</row>
    <row r="67" spans="1:26" ht="12.75" customHeight="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</row>
    <row r="68" spans="1:26" ht="12.75" customHeight="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</row>
    <row r="69" spans="1:26" ht="12.75" customHeight="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</row>
    <row r="70" spans="1:26" ht="12.75" customHeight="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</row>
    <row r="71" spans="1:26" ht="12.75" customHeight="1">
      <c r="A71" s="199"/>
      <c r="B71" s="199"/>
      <c r="C71" s="199"/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</row>
    <row r="72" spans="1:26" ht="12.75" customHeight="1">
      <c r="A72" s="199"/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</row>
    <row r="73" spans="1:26" ht="12.75" customHeight="1">
      <c r="A73" s="199"/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</row>
    <row r="74" spans="1:26" ht="12.75" customHeight="1">
      <c r="A74" s="199"/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</row>
    <row r="75" spans="1:26" ht="12.75" customHeight="1">
      <c r="A75" s="199"/>
      <c r="B75" s="199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</row>
    <row r="76" spans="1:26" ht="12.75" customHeight="1">
      <c r="A76" s="199"/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</row>
    <row r="77" spans="1:26" ht="12.75" customHeight="1">
      <c r="A77" s="199"/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</row>
    <row r="78" spans="1:26" ht="12.75" customHeight="1">
      <c r="A78" s="199"/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</row>
    <row r="79" spans="1:26" ht="12.75" customHeight="1">
      <c r="A79" s="199"/>
      <c r="B79" s="199"/>
      <c r="C79" s="199"/>
      <c r="D79" s="199"/>
      <c r="E79" s="199"/>
      <c r="F79" s="199"/>
      <c r="G79" s="199"/>
      <c r="H79" s="199"/>
      <c r="I79" s="199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</row>
    <row r="80" spans="1:26" ht="12.75" customHeight="1">
      <c r="A80" s="199"/>
      <c r="B80" s="199"/>
      <c r="C80" s="199"/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</row>
    <row r="81" spans="1:26" ht="12.75" customHeight="1">
      <c r="A81" s="199"/>
      <c r="B81" s="199"/>
      <c r="C81" s="199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</row>
    <row r="82" spans="1:26" ht="12.75" customHeight="1">
      <c r="A82" s="199"/>
      <c r="B82" s="199"/>
      <c r="C82" s="199"/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</row>
    <row r="83" spans="1:26" ht="12.75" customHeight="1">
      <c r="A83" s="199"/>
      <c r="B83" s="199"/>
      <c r="C83" s="199"/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</row>
    <row r="84" spans="1:26" ht="12.75" customHeight="1">
      <c r="A84" s="199"/>
      <c r="B84" s="199"/>
      <c r="C84" s="199"/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</row>
    <row r="85" spans="1:26" ht="12.75" customHeight="1">
      <c r="A85" s="199"/>
      <c r="B85" s="199"/>
      <c r="C85" s="199"/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</row>
    <row r="86" spans="1:26" ht="12.75" customHeight="1">
      <c r="A86" s="199"/>
      <c r="B86" s="199"/>
      <c r="C86" s="199"/>
      <c r="D86" s="199"/>
      <c r="E86" s="199"/>
      <c r="F86" s="199"/>
      <c r="G86" s="199"/>
      <c r="H86" s="199"/>
      <c r="I86" s="199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</row>
    <row r="87" spans="1:26" ht="12.75" customHeight="1">
      <c r="A87" s="199"/>
      <c r="B87" s="199"/>
      <c r="C87" s="199"/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</row>
    <row r="88" spans="1:26" ht="12.75" customHeight="1">
      <c r="A88" s="199"/>
      <c r="B88" s="199"/>
      <c r="C88" s="199"/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</row>
    <row r="89" spans="1:26" ht="12.75" customHeight="1">
      <c r="A89" s="199"/>
      <c r="B89" s="199"/>
      <c r="C89" s="199"/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</row>
    <row r="90" spans="1:26" ht="12.75" customHeight="1">
      <c r="A90" s="199"/>
      <c r="B90" s="199"/>
      <c r="C90" s="199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</row>
    <row r="91" spans="1:26" ht="12.75" customHeight="1">
      <c r="A91" s="199"/>
      <c r="B91" s="199"/>
      <c r="C91" s="199"/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</row>
    <row r="92" spans="1:26" ht="12.75" customHeight="1">
      <c r="A92" s="199"/>
      <c r="B92" s="199"/>
      <c r="C92" s="199"/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</row>
    <row r="93" spans="1:26" ht="12.75" customHeight="1">
      <c r="A93" s="199"/>
      <c r="B93" s="199"/>
      <c r="C93" s="199"/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</row>
    <row r="94" spans="1:26" ht="12.75" customHeight="1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</row>
    <row r="95" spans="1:26" ht="12.75" customHeight="1">
      <c r="A95" s="199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</row>
    <row r="96" spans="1:26" ht="12.75" customHeight="1">
      <c r="A96" s="199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</row>
    <row r="97" spans="1:26" ht="12.75" customHeight="1">
      <c r="A97" s="199"/>
      <c r="B97" s="199"/>
      <c r="C97" s="199"/>
      <c r="D97" s="199"/>
      <c r="E97" s="199"/>
      <c r="F97" s="199"/>
      <c r="G97" s="199"/>
      <c r="H97" s="199"/>
      <c r="I97" s="199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</row>
    <row r="98" spans="1:26" ht="12.75" customHeight="1">
      <c r="A98" s="199"/>
      <c r="B98" s="199"/>
      <c r="C98" s="199"/>
      <c r="D98" s="199"/>
      <c r="E98" s="199"/>
      <c r="F98" s="199"/>
      <c r="G98" s="199"/>
      <c r="H98" s="199"/>
      <c r="I98" s="199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</row>
    <row r="99" spans="1:26" ht="12.75" customHeight="1">
      <c r="A99" s="199"/>
      <c r="B99" s="199"/>
      <c r="C99" s="199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</row>
    <row r="100" spans="1:26" ht="12.75" customHeight="1">
      <c r="A100" s="199"/>
      <c r="B100" s="199"/>
      <c r="C100" s="199"/>
      <c r="D100" s="199"/>
      <c r="E100" s="199"/>
      <c r="F100" s="199"/>
      <c r="G100" s="199"/>
      <c r="H100" s="199"/>
      <c r="I100" s="199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</row>
    <row r="101" spans="1:26" ht="12.75" customHeight="1">
      <c r="A101" s="199"/>
      <c r="B101" s="19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</row>
    <row r="102" spans="1:26" ht="12.75" customHeight="1">
      <c r="A102" s="199"/>
      <c r="B102" s="199"/>
      <c r="C102" s="199"/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</row>
    <row r="103" spans="1:26" ht="12.75" customHeight="1">
      <c r="A103" s="199"/>
      <c r="B103" s="199"/>
      <c r="C103" s="199"/>
      <c r="D103" s="199"/>
      <c r="E103" s="199"/>
      <c r="F103" s="199"/>
      <c r="G103" s="199"/>
      <c r="H103" s="199"/>
      <c r="I103" s="199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</row>
    <row r="104" spans="1:26" ht="12.75" customHeight="1">
      <c r="A104" s="199"/>
      <c r="B104" s="199"/>
      <c r="C104" s="199"/>
      <c r="D104" s="199"/>
      <c r="E104" s="199"/>
      <c r="F104" s="199"/>
      <c r="G104" s="199"/>
      <c r="H104" s="199"/>
      <c r="I104" s="199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</row>
    <row r="105" spans="1:26" ht="12.75" customHeight="1">
      <c r="A105" s="199"/>
      <c r="B105" s="199"/>
      <c r="C105" s="199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</row>
    <row r="106" spans="1:26" ht="12.75" customHeight="1">
      <c r="A106" s="199"/>
      <c r="B106" s="199"/>
      <c r="C106" s="199"/>
      <c r="D106" s="199"/>
      <c r="E106" s="199"/>
      <c r="F106" s="199"/>
      <c r="G106" s="199"/>
      <c r="H106" s="199"/>
      <c r="I106" s="199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</row>
    <row r="107" spans="1:26" ht="12.75" customHeight="1">
      <c r="A107" s="199"/>
      <c r="B107" s="199"/>
      <c r="C107" s="199"/>
      <c r="D107" s="199"/>
      <c r="E107" s="199"/>
      <c r="F107" s="199"/>
      <c r="G107" s="199"/>
      <c r="H107" s="199"/>
      <c r="I107" s="199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</row>
    <row r="108" spans="1:26" ht="12.75" customHeight="1">
      <c r="A108" s="199"/>
      <c r="B108" s="199"/>
      <c r="C108" s="199"/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</row>
    <row r="109" spans="1:26" ht="12.75" customHeight="1">
      <c r="A109" s="199"/>
      <c r="B109" s="199"/>
      <c r="C109" s="199"/>
      <c r="D109" s="199"/>
      <c r="E109" s="199"/>
      <c r="F109" s="199"/>
      <c r="G109" s="199"/>
      <c r="H109" s="199"/>
      <c r="I109" s="199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</row>
    <row r="110" spans="1:26" ht="12.75" customHeight="1">
      <c r="A110" s="199"/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</row>
    <row r="111" spans="1:26" ht="12.75" customHeight="1">
      <c r="A111" s="199"/>
      <c r="B111" s="199"/>
      <c r="C111" s="199"/>
      <c r="D111" s="199"/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</row>
    <row r="112" spans="1:26" ht="12.75" customHeight="1">
      <c r="A112" s="199"/>
      <c r="B112" s="199"/>
      <c r="C112" s="199"/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</row>
    <row r="113" spans="1:26" ht="12.75" customHeight="1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</row>
    <row r="114" spans="1:26" ht="12.75" customHeight="1">
      <c r="A114" s="199"/>
      <c r="B114" s="199"/>
      <c r="C114" s="199"/>
      <c r="D114" s="199"/>
      <c r="E114" s="199"/>
      <c r="F114" s="199"/>
      <c r="G114" s="199"/>
      <c r="H114" s="199"/>
      <c r="I114" s="199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</row>
    <row r="115" spans="1:26" ht="12.75" customHeight="1">
      <c r="A115" s="199"/>
      <c r="B115" s="199"/>
      <c r="C115" s="199"/>
      <c r="D115" s="199"/>
      <c r="E115" s="199"/>
      <c r="F115" s="199"/>
      <c r="G115" s="199"/>
      <c r="H115" s="199"/>
      <c r="I115" s="199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</row>
    <row r="116" spans="1:26" ht="12.75" customHeight="1">
      <c r="A116" s="199"/>
      <c r="B116" s="199"/>
      <c r="C116" s="199"/>
      <c r="D116" s="199"/>
      <c r="E116" s="199"/>
      <c r="F116" s="199"/>
      <c r="G116" s="199"/>
      <c r="H116" s="199"/>
      <c r="I116" s="199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</row>
    <row r="117" spans="1:26" ht="12.75" customHeight="1">
      <c r="A117" s="199"/>
      <c r="B117" s="199"/>
      <c r="C117" s="199"/>
      <c r="D117" s="199"/>
      <c r="E117" s="199"/>
      <c r="F117" s="199"/>
      <c r="G117" s="199"/>
      <c r="H117" s="199"/>
      <c r="I117" s="199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</row>
    <row r="118" spans="1:26" ht="12.75" customHeight="1">
      <c r="A118" s="199"/>
      <c r="B118" s="199"/>
      <c r="C118" s="199"/>
      <c r="D118" s="199"/>
      <c r="E118" s="199"/>
      <c r="F118" s="199"/>
      <c r="G118" s="199"/>
      <c r="H118" s="199"/>
      <c r="I118" s="199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</row>
    <row r="119" spans="1:26" ht="12.75" customHeight="1">
      <c r="A119" s="199"/>
      <c r="B119" s="199"/>
      <c r="C119" s="199"/>
      <c r="D119" s="199"/>
      <c r="E119" s="199"/>
      <c r="F119" s="199"/>
      <c r="G119" s="199"/>
      <c r="H119" s="199"/>
      <c r="I119" s="199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</row>
    <row r="120" spans="1:26" ht="12.75" customHeight="1">
      <c r="A120" s="199"/>
      <c r="B120" s="199"/>
      <c r="C120" s="199"/>
      <c r="D120" s="199"/>
      <c r="E120" s="199"/>
      <c r="F120" s="199"/>
      <c r="G120" s="199"/>
      <c r="H120" s="199"/>
      <c r="I120" s="199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</row>
    <row r="121" spans="1:26" ht="12.75" customHeight="1">
      <c r="A121" s="199"/>
      <c r="B121" s="199"/>
      <c r="C121" s="199"/>
      <c r="D121" s="199"/>
      <c r="E121" s="199"/>
      <c r="F121" s="199"/>
      <c r="G121" s="199"/>
      <c r="H121" s="199"/>
      <c r="I121" s="199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</row>
    <row r="122" spans="1:26" ht="12.75" customHeight="1">
      <c r="A122" s="199"/>
      <c r="B122" s="199"/>
      <c r="C122" s="199"/>
      <c r="D122" s="199"/>
      <c r="E122" s="199"/>
      <c r="F122" s="199"/>
      <c r="G122" s="199"/>
      <c r="H122" s="199"/>
      <c r="I122" s="199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</row>
    <row r="123" spans="1:26" ht="12.75" customHeight="1">
      <c r="A123" s="199"/>
      <c r="B123" s="199"/>
      <c r="C123" s="199"/>
      <c r="D123" s="199"/>
      <c r="E123" s="199"/>
      <c r="F123" s="199"/>
      <c r="G123" s="199"/>
      <c r="H123" s="199"/>
      <c r="I123" s="199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</row>
    <row r="124" spans="1:26" ht="12.75" customHeight="1">
      <c r="A124" s="199"/>
      <c r="B124" s="199"/>
      <c r="C124" s="199"/>
      <c r="D124" s="199"/>
      <c r="E124" s="199"/>
      <c r="F124" s="199"/>
      <c r="G124" s="199"/>
      <c r="H124" s="199"/>
      <c r="I124" s="199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</row>
    <row r="125" spans="1:26" ht="12.75" customHeight="1">
      <c r="A125" s="199"/>
      <c r="B125" s="199"/>
      <c r="C125" s="199"/>
      <c r="D125" s="199"/>
      <c r="E125" s="199"/>
      <c r="F125" s="199"/>
      <c r="G125" s="199"/>
      <c r="H125" s="199"/>
      <c r="I125" s="199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</row>
    <row r="126" spans="1:26" ht="12.75" customHeight="1">
      <c r="A126" s="199"/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</row>
    <row r="127" spans="1:26" ht="12.75" customHeight="1">
      <c r="A127" s="199"/>
      <c r="B127" s="199"/>
      <c r="C127" s="199"/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</row>
    <row r="128" spans="1:26" ht="12.75" customHeight="1">
      <c r="A128" s="199"/>
      <c r="B128" s="199"/>
      <c r="C128" s="199"/>
      <c r="D128" s="199"/>
      <c r="E128" s="199"/>
      <c r="F128" s="199"/>
      <c r="G128" s="199"/>
      <c r="H128" s="199"/>
      <c r="I128" s="199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</row>
    <row r="129" spans="1:26" ht="12.75" customHeight="1">
      <c r="A129" s="199"/>
      <c r="B129" s="199"/>
      <c r="C129" s="199"/>
      <c r="D129" s="199"/>
      <c r="E129" s="199"/>
      <c r="F129" s="199"/>
      <c r="G129" s="199"/>
      <c r="H129" s="199"/>
      <c r="I129" s="199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</row>
    <row r="130" spans="1:26" ht="12.75" customHeight="1">
      <c r="A130" s="199"/>
      <c r="B130" s="199"/>
      <c r="C130" s="199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</row>
    <row r="131" spans="1:26" ht="12.75" customHeight="1">
      <c r="A131" s="199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</row>
    <row r="132" spans="1:26" ht="12.75" customHeight="1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</row>
    <row r="133" spans="1:26" ht="12.75" customHeight="1">
      <c r="A133" s="199"/>
      <c r="B133" s="199"/>
      <c r="C133" s="199"/>
      <c r="D133" s="199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</row>
    <row r="134" spans="1:26" ht="12.75" customHeight="1">
      <c r="A134" s="199"/>
      <c r="B134" s="199"/>
      <c r="C134" s="199"/>
      <c r="D134" s="199"/>
      <c r="E134" s="199"/>
      <c r="F134" s="199"/>
      <c r="G134" s="199"/>
      <c r="H134" s="199"/>
      <c r="I134" s="199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</row>
    <row r="135" spans="1:26" ht="12.75" customHeight="1">
      <c r="A135" s="199"/>
      <c r="B135" s="199"/>
      <c r="C135" s="199"/>
      <c r="D135" s="199"/>
      <c r="E135" s="199"/>
      <c r="F135" s="199"/>
      <c r="G135" s="199"/>
      <c r="H135" s="199"/>
      <c r="I135" s="199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</row>
    <row r="136" spans="1:26" ht="12.75" customHeight="1">
      <c r="A136" s="199"/>
      <c r="B136" s="199"/>
      <c r="C136" s="199"/>
      <c r="D136" s="199"/>
      <c r="E136" s="199"/>
      <c r="F136" s="199"/>
      <c r="G136" s="199"/>
      <c r="H136" s="199"/>
      <c r="I136" s="199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</row>
    <row r="137" spans="1:26" ht="12.75" customHeight="1">
      <c r="A137" s="199"/>
      <c r="B137" s="199"/>
      <c r="C137" s="199"/>
      <c r="D137" s="199"/>
      <c r="E137" s="199"/>
      <c r="F137" s="199"/>
      <c r="G137" s="199"/>
      <c r="H137" s="199"/>
      <c r="I137" s="199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</row>
    <row r="138" spans="1:26" ht="12.75" customHeight="1">
      <c r="A138" s="199"/>
      <c r="B138" s="199"/>
      <c r="C138" s="199"/>
      <c r="D138" s="199"/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</row>
    <row r="139" spans="1:26" ht="12.75" customHeight="1">
      <c r="A139" s="199"/>
      <c r="B139" s="199"/>
      <c r="C139" s="199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</row>
    <row r="140" spans="1:26" ht="12.75" customHeight="1">
      <c r="A140" s="199"/>
      <c r="B140" s="199"/>
      <c r="C140" s="199"/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</row>
    <row r="141" spans="1:26" ht="12.75" customHeight="1">
      <c r="A141" s="199"/>
      <c r="B141" s="199"/>
      <c r="C141" s="199"/>
      <c r="D141" s="199"/>
      <c r="E141" s="199"/>
      <c r="F141" s="199"/>
      <c r="G141" s="199"/>
      <c r="H141" s="199"/>
      <c r="I141" s="199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</row>
    <row r="142" spans="1:26" ht="12.75" customHeight="1">
      <c r="A142" s="199"/>
      <c r="B142" s="199"/>
      <c r="C142" s="199"/>
      <c r="D142" s="199"/>
      <c r="E142" s="199"/>
      <c r="F142" s="199"/>
      <c r="G142" s="199"/>
      <c r="H142" s="199"/>
      <c r="I142" s="199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</row>
    <row r="143" spans="1:26" ht="12.75" customHeight="1">
      <c r="A143" s="199"/>
      <c r="B143" s="199"/>
      <c r="C143" s="199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</row>
    <row r="144" spans="1:26" ht="12.75" customHeight="1">
      <c r="A144" s="199"/>
      <c r="B144" s="199"/>
      <c r="C144" s="199"/>
      <c r="D144" s="199"/>
      <c r="E144" s="199"/>
      <c r="F144" s="199"/>
      <c r="G144" s="199"/>
      <c r="H144" s="199"/>
      <c r="I144" s="199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</row>
    <row r="145" spans="1:26" ht="12.75" customHeight="1">
      <c r="A145" s="199"/>
      <c r="B145" s="199"/>
      <c r="C145" s="199"/>
      <c r="D145" s="199"/>
      <c r="E145" s="199"/>
      <c r="F145" s="199"/>
      <c r="G145" s="199"/>
      <c r="H145" s="199"/>
      <c r="I145" s="199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</row>
    <row r="146" spans="1:26" ht="12.75" customHeight="1">
      <c r="A146" s="199"/>
      <c r="B146" s="199"/>
      <c r="C146" s="199"/>
      <c r="D146" s="199"/>
      <c r="E146" s="199"/>
      <c r="F146" s="199"/>
      <c r="G146" s="199"/>
      <c r="H146" s="199"/>
      <c r="I146" s="199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</row>
    <row r="147" spans="1:26" ht="12.75" customHeight="1">
      <c r="A147" s="199"/>
      <c r="B147" s="199"/>
      <c r="C147" s="199"/>
      <c r="D147" s="199"/>
      <c r="E147" s="199"/>
      <c r="F147" s="199"/>
      <c r="G147" s="199"/>
      <c r="H147" s="199"/>
      <c r="I147" s="199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</row>
    <row r="148" spans="1:26" ht="12.75" customHeight="1">
      <c r="A148" s="199"/>
      <c r="B148" s="199"/>
      <c r="C148" s="199"/>
      <c r="D148" s="199"/>
      <c r="E148" s="199"/>
      <c r="F148" s="199"/>
      <c r="G148" s="199"/>
      <c r="H148" s="199"/>
      <c r="I148" s="199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</row>
    <row r="149" spans="1:26" ht="12.75" customHeight="1">
      <c r="A149" s="199"/>
      <c r="B149" s="199"/>
      <c r="C149" s="199"/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</row>
    <row r="150" spans="1:26" ht="12.75" customHeight="1">
      <c r="A150" s="199"/>
      <c r="B150" s="199"/>
      <c r="C150" s="199"/>
      <c r="D150" s="199"/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</row>
    <row r="151" spans="1:26" ht="12.75" customHeight="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</row>
    <row r="152" spans="1:26" ht="12.75" customHeight="1">
      <c r="A152" s="199"/>
      <c r="B152" s="199"/>
      <c r="C152" s="199"/>
      <c r="D152" s="199"/>
      <c r="E152" s="199"/>
      <c r="F152" s="199"/>
      <c r="G152" s="199"/>
      <c r="H152" s="199"/>
      <c r="I152" s="199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</row>
    <row r="153" spans="1:26" ht="12.75" customHeight="1">
      <c r="A153" s="199"/>
      <c r="B153" s="199"/>
      <c r="C153" s="199"/>
      <c r="D153" s="199"/>
      <c r="E153" s="199"/>
      <c r="F153" s="199"/>
      <c r="G153" s="199"/>
      <c r="H153" s="199"/>
      <c r="I153" s="199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</row>
    <row r="154" spans="1:26" ht="12.75" customHeight="1">
      <c r="A154" s="199"/>
      <c r="B154" s="199"/>
      <c r="C154" s="199"/>
      <c r="D154" s="199"/>
      <c r="E154" s="199"/>
      <c r="F154" s="199"/>
      <c r="G154" s="199"/>
      <c r="H154" s="199"/>
      <c r="I154" s="199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</row>
    <row r="155" spans="1:26" ht="12.75" customHeight="1">
      <c r="A155" s="199"/>
      <c r="B155" s="199"/>
      <c r="C155" s="199"/>
      <c r="D155" s="199"/>
      <c r="E155" s="199"/>
      <c r="F155" s="199"/>
      <c r="G155" s="199"/>
      <c r="H155" s="199"/>
      <c r="I155" s="199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</row>
    <row r="156" spans="1:26" ht="12.75" customHeight="1">
      <c r="A156" s="199"/>
      <c r="B156" s="199"/>
      <c r="C156" s="199"/>
      <c r="D156" s="199"/>
      <c r="E156" s="199"/>
      <c r="F156" s="199"/>
      <c r="G156" s="199"/>
      <c r="H156" s="199"/>
      <c r="I156" s="199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</row>
    <row r="157" spans="1:26" ht="12.75" customHeight="1">
      <c r="A157" s="199"/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</row>
    <row r="158" spans="1:26" ht="12.75" customHeight="1">
      <c r="A158" s="199"/>
      <c r="B158" s="199"/>
      <c r="C158" s="199"/>
      <c r="D158" s="199"/>
      <c r="E158" s="199"/>
      <c r="F158" s="199"/>
      <c r="G158" s="199"/>
      <c r="H158" s="199"/>
      <c r="I158" s="199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</row>
    <row r="159" spans="1:26" ht="12.75" customHeight="1">
      <c r="A159" s="199"/>
      <c r="B159" s="199"/>
      <c r="C159" s="199"/>
      <c r="D159" s="199"/>
      <c r="E159" s="199"/>
      <c r="F159" s="199"/>
      <c r="G159" s="199"/>
      <c r="H159" s="199"/>
      <c r="I159" s="199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</row>
    <row r="160" spans="1:26" ht="12.75" customHeight="1">
      <c r="A160" s="199"/>
      <c r="B160" s="199"/>
      <c r="C160" s="199"/>
      <c r="D160" s="199"/>
      <c r="E160" s="199"/>
      <c r="F160" s="199"/>
      <c r="G160" s="199"/>
      <c r="H160" s="199"/>
      <c r="I160" s="199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</row>
    <row r="161" spans="1:26" ht="12.75" customHeight="1">
      <c r="A161" s="199"/>
      <c r="B161" s="199"/>
      <c r="C161" s="199"/>
      <c r="D161" s="199"/>
      <c r="E161" s="199"/>
      <c r="F161" s="199"/>
      <c r="G161" s="199"/>
      <c r="H161" s="199"/>
      <c r="I161" s="199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</row>
    <row r="162" spans="1:26" ht="12.75" customHeight="1">
      <c r="A162" s="199"/>
      <c r="B162" s="199"/>
      <c r="C162" s="199"/>
      <c r="D162" s="199"/>
      <c r="E162" s="199"/>
      <c r="F162" s="199"/>
      <c r="G162" s="199"/>
      <c r="H162" s="199"/>
      <c r="I162" s="199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</row>
    <row r="163" spans="1:26" ht="12.75" customHeight="1">
      <c r="A163" s="199"/>
      <c r="B163" s="199"/>
      <c r="C163" s="199"/>
      <c r="D163" s="199"/>
      <c r="E163" s="199"/>
      <c r="F163" s="199"/>
      <c r="G163" s="199"/>
      <c r="H163" s="199"/>
      <c r="I163" s="199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</row>
    <row r="164" spans="1:26" ht="12.75" customHeight="1">
      <c r="A164" s="199"/>
      <c r="B164" s="199"/>
      <c r="C164" s="199"/>
      <c r="D164" s="199"/>
      <c r="E164" s="199"/>
      <c r="F164" s="199"/>
      <c r="G164" s="199"/>
      <c r="H164" s="199"/>
      <c r="I164" s="199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</row>
    <row r="165" spans="1:26" ht="12.75" customHeight="1">
      <c r="A165" s="199"/>
      <c r="B165" s="199"/>
      <c r="C165" s="199"/>
      <c r="D165" s="199"/>
      <c r="E165" s="199"/>
      <c r="F165" s="199"/>
      <c r="G165" s="199"/>
      <c r="H165" s="199"/>
      <c r="I165" s="199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</row>
    <row r="166" spans="1:26" ht="12.75" customHeight="1">
      <c r="A166" s="199"/>
      <c r="B166" s="199"/>
      <c r="C166" s="199"/>
      <c r="D166" s="199"/>
      <c r="E166" s="199"/>
      <c r="F166" s="199"/>
      <c r="G166" s="199"/>
      <c r="H166" s="199"/>
      <c r="I166" s="199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</row>
    <row r="167" spans="1:26" ht="12.75" customHeight="1">
      <c r="A167" s="199"/>
      <c r="B167" s="199"/>
      <c r="C167" s="199"/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</row>
    <row r="168" spans="1:26" ht="12.75" customHeight="1">
      <c r="A168" s="199"/>
      <c r="B168" s="199"/>
      <c r="C168" s="199"/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</row>
    <row r="169" spans="1:26" ht="12.75" customHeight="1">
      <c r="A169" s="199"/>
      <c r="B169" s="199"/>
      <c r="C169" s="199"/>
      <c r="D169" s="199"/>
      <c r="E169" s="199"/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</row>
    <row r="170" spans="1:26" ht="12.75" customHeight="1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</row>
    <row r="171" spans="1:26" ht="12.75" customHeight="1">
      <c r="A171" s="199"/>
      <c r="B171" s="199"/>
      <c r="C171" s="199"/>
      <c r="D171" s="199"/>
      <c r="E171" s="199"/>
      <c r="F171" s="199"/>
      <c r="G171" s="199"/>
      <c r="H171" s="199"/>
      <c r="I171" s="199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</row>
    <row r="172" spans="1:26" ht="12.75" customHeight="1">
      <c r="A172" s="199"/>
      <c r="B172" s="199"/>
      <c r="C172" s="199"/>
      <c r="D172" s="199"/>
      <c r="E172" s="199"/>
      <c r="F172" s="199"/>
      <c r="G172" s="199"/>
      <c r="H172" s="199"/>
      <c r="I172" s="199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</row>
    <row r="173" spans="1:26" ht="12.75" customHeight="1">
      <c r="A173" s="199"/>
      <c r="B173" s="199"/>
      <c r="C173" s="199"/>
      <c r="D173" s="199"/>
      <c r="E173" s="199"/>
      <c r="F173" s="199"/>
      <c r="G173" s="199"/>
      <c r="H173" s="199"/>
      <c r="I173" s="199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</row>
    <row r="174" spans="1:26" ht="12.75" customHeight="1">
      <c r="A174" s="199"/>
      <c r="B174" s="199"/>
      <c r="C174" s="199"/>
      <c r="D174" s="199"/>
      <c r="E174" s="199"/>
      <c r="F174" s="199"/>
      <c r="G174" s="199"/>
      <c r="H174" s="199"/>
      <c r="I174" s="199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</row>
    <row r="175" spans="1:26" ht="12.75" customHeight="1">
      <c r="A175" s="199"/>
      <c r="B175" s="199"/>
      <c r="C175" s="199"/>
      <c r="D175" s="199"/>
      <c r="E175" s="199"/>
      <c r="F175" s="199"/>
      <c r="G175" s="199"/>
      <c r="H175" s="199"/>
      <c r="I175" s="199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</row>
    <row r="176" spans="1:26" ht="12.75" customHeight="1">
      <c r="A176" s="199"/>
      <c r="B176" s="199"/>
      <c r="C176" s="199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</row>
    <row r="177" spans="1:26" ht="12.75" customHeight="1">
      <c r="A177" s="199"/>
      <c r="B177" s="199"/>
      <c r="C177" s="199"/>
      <c r="D177" s="199"/>
      <c r="E177" s="199"/>
      <c r="F177" s="199"/>
      <c r="G177" s="199"/>
      <c r="H177" s="199"/>
      <c r="I177" s="199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</row>
    <row r="178" spans="1:26" ht="12.75" customHeight="1">
      <c r="A178" s="199"/>
      <c r="B178" s="199"/>
      <c r="C178" s="199"/>
      <c r="D178" s="199"/>
      <c r="E178" s="199"/>
      <c r="F178" s="199"/>
      <c r="G178" s="199"/>
      <c r="H178" s="199"/>
      <c r="I178" s="199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</row>
    <row r="179" spans="1:26" ht="12.75" customHeight="1">
      <c r="A179" s="199"/>
      <c r="B179" s="199"/>
      <c r="C179" s="199"/>
      <c r="D179" s="199"/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</row>
    <row r="180" spans="1:26" ht="12.75" customHeight="1">
      <c r="A180" s="199"/>
      <c r="B180" s="199"/>
      <c r="C180" s="199"/>
      <c r="D180" s="199"/>
      <c r="E180" s="199"/>
      <c r="F180" s="199"/>
      <c r="G180" s="199"/>
      <c r="H180" s="199"/>
      <c r="I180" s="199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</row>
    <row r="181" spans="1:26" ht="12.75" customHeight="1">
      <c r="A181" s="199"/>
      <c r="B181" s="199"/>
      <c r="C181" s="199"/>
      <c r="D181" s="199"/>
      <c r="E181" s="199"/>
      <c r="F181" s="199"/>
      <c r="G181" s="199"/>
      <c r="H181" s="199"/>
      <c r="I181" s="199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</row>
    <row r="182" spans="1:26" ht="12.75" customHeight="1">
      <c r="A182" s="199"/>
      <c r="B182" s="199"/>
      <c r="C182" s="199"/>
      <c r="D182" s="199"/>
      <c r="E182" s="199"/>
      <c r="F182" s="199"/>
      <c r="G182" s="199"/>
      <c r="H182" s="199"/>
      <c r="I182" s="199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</row>
    <row r="183" spans="1:26" ht="12.75" customHeight="1">
      <c r="A183" s="199"/>
      <c r="B183" s="199"/>
      <c r="C183" s="199"/>
      <c r="D183" s="199"/>
      <c r="E183" s="199"/>
      <c r="F183" s="199"/>
      <c r="G183" s="199"/>
      <c r="H183" s="199"/>
      <c r="I183" s="199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</row>
    <row r="184" spans="1:26" ht="12.75" customHeight="1">
      <c r="A184" s="199"/>
      <c r="B184" s="199"/>
      <c r="C184" s="199"/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</row>
    <row r="185" spans="1:26" ht="12.75" customHeight="1">
      <c r="A185" s="199"/>
      <c r="B185" s="199"/>
      <c r="C185" s="199"/>
      <c r="D185" s="199"/>
      <c r="E185" s="199"/>
      <c r="F185" s="199"/>
      <c r="G185" s="199"/>
      <c r="H185" s="199"/>
      <c r="I185" s="199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</row>
    <row r="186" spans="1:26" ht="12.75" customHeight="1">
      <c r="A186" s="199"/>
      <c r="B186" s="199"/>
      <c r="C186" s="199"/>
      <c r="D186" s="199"/>
      <c r="E186" s="199"/>
      <c r="F186" s="199"/>
      <c r="G186" s="199"/>
      <c r="H186" s="199"/>
      <c r="I186" s="199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</row>
    <row r="187" spans="1:26" ht="12.75" customHeight="1">
      <c r="A187" s="199"/>
      <c r="B187" s="199"/>
      <c r="C187" s="199"/>
      <c r="D187" s="199"/>
      <c r="E187" s="199"/>
      <c r="F187" s="199"/>
      <c r="G187" s="199"/>
      <c r="H187" s="199"/>
      <c r="I187" s="199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</row>
    <row r="188" spans="1:26" ht="12.75" customHeight="1">
      <c r="A188" s="199"/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</row>
    <row r="189" spans="1:26" ht="12.75" customHeight="1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</row>
    <row r="190" spans="1:26" ht="12.75" customHeight="1">
      <c r="A190" s="199"/>
      <c r="B190" s="199"/>
      <c r="C190" s="199"/>
      <c r="D190" s="199"/>
      <c r="E190" s="199"/>
      <c r="F190" s="199"/>
      <c r="G190" s="199"/>
      <c r="H190" s="199"/>
      <c r="I190" s="199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</row>
    <row r="191" spans="1:26" ht="12.75" customHeight="1">
      <c r="A191" s="199"/>
      <c r="B191" s="199"/>
      <c r="C191" s="199"/>
      <c r="D191" s="199"/>
      <c r="E191" s="199"/>
      <c r="F191" s="199"/>
      <c r="G191" s="199"/>
      <c r="H191" s="199"/>
      <c r="I191" s="199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</row>
    <row r="192" spans="1:26" ht="12.75" customHeight="1">
      <c r="A192" s="199"/>
      <c r="B192" s="199"/>
      <c r="C192" s="199"/>
      <c r="D192" s="199"/>
      <c r="E192" s="199"/>
      <c r="F192" s="199"/>
      <c r="G192" s="199"/>
      <c r="H192" s="199"/>
      <c r="I192" s="199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</row>
    <row r="193" spans="1:26" ht="12.75" customHeight="1">
      <c r="A193" s="199"/>
      <c r="B193" s="199"/>
      <c r="C193" s="199"/>
      <c r="D193" s="199"/>
      <c r="E193" s="199"/>
      <c r="F193" s="199"/>
      <c r="G193" s="199"/>
      <c r="H193" s="199"/>
      <c r="I193" s="199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</row>
    <row r="194" spans="1:26" ht="12.75" customHeight="1">
      <c r="A194" s="199"/>
      <c r="B194" s="199"/>
      <c r="C194" s="199"/>
      <c r="D194" s="199"/>
      <c r="E194" s="199"/>
      <c r="F194" s="199"/>
      <c r="G194" s="199"/>
      <c r="H194" s="199"/>
      <c r="I194" s="199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</row>
    <row r="195" spans="1:26" ht="12.75" customHeight="1">
      <c r="A195" s="199"/>
      <c r="B195" s="199"/>
      <c r="C195" s="199"/>
      <c r="D195" s="199"/>
      <c r="E195" s="199"/>
      <c r="F195" s="199"/>
      <c r="G195" s="199"/>
      <c r="H195" s="199"/>
      <c r="I195" s="199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</row>
    <row r="196" spans="1:26" ht="12.75" customHeight="1">
      <c r="A196" s="199"/>
      <c r="B196" s="199"/>
      <c r="C196" s="199"/>
      <c r="D196" s="199"/>
      <c r="E196" s="199"/>
      <c r="F196" s="199"/>
      <c r="G196" s="199"/>
      <c r="H196" s="199"/>
      <c r="I196" s="199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</row>
    <row r="197" spans="1:26" ht="12.75" customHeight="1">
      <c r="A197" s="199"/>
      <c r="B197" s="199"/>
      <c r="C197" s="199"/>
      <c r="D197" s="199"/>
      <c r="E197" s="199"/>
      <c r="F197" s="199"/>
      <c r="G197" s="199"/>
      <c r="H197" s="199"/>
      <c r="I197" s="199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</row>
    <row r="198" spans="1:26" ht="12.75" customHeight="1">
      <c r="A198" s="199"/>
      <c r="B198" s="199"/>
      <c r="C198" s="199"/>
      <c r="D198" s="199"/>
      <c r="E198" s="199"/>
      <c r="F198" s="199"/>
      <c r="G198" s="199"/>
      <c r="H198" s="199"/>
      <c r="I198" s="199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</row>
    <row r="199" spans="1:26" ht="12.75" customHeight="1">
      <c r="A199" s="199"/>
      <c r="B199" s="199"/>
      <c r="C199" s="199"/>
      <c r="D199" s="199"/>
      <c r="E199" s="199"/>
      <c r="F199" s="199"/>
      <c r="G199" s="199"/>
      <c r="H199" s="199"/>
      <c r="I199" s="199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</row>
    <row r="200" spans="1:26" ht="12.75" customHeight="1">
      <c r="A200" s="199"/>
      <c r="B200" s="199"/>
      <c r="C200" s="199"/>
      <c r="D200" s="199"/>
      <c r="E200" s="199"/>
      <c r="F200" s="199"/>
      <c r="G200" s="199"/>
      <c r="H200" s="199"/>
      <c r="I200" s="199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</row>
    <row r="201" spans="1:26" ht="12.75" customHeight="1">
      <c r="A201" s="199"/>
      <c r="B201" s="199"/>
      <c r="C201" s="199"/>
      <c r="D201" s="199"/>
      <c r="E201" s="199"/>
      <c r="F201" s="199"/>
      <c r="G201" s="199"/>
      <c r="H201" s="199"/>
      <c r="I201" s="199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</row>
    <row r="202" spans="1:26" ht="12.75" customHeight="1">
      <c r="A202" s="199"/>
      <c r="B202" s="199"/>
      <c r="C202" s="199"/>
      <c r="D202" s="199"/>
      <c r="E202" s="199"/>
      <c r="F202" s="199"/>
      <c r="G202" s="199"/>
      <c r="H202" s="199"/>
      <c r="I202" s="199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</row>
    <row r="203" spans="1:26" ht="12.75" customHeight="1">
      <c r="A203" s="199"/>
      <c r="B203" s="199"/>
      <c r="C203" s="199"/>
      <c r="D203" s="199"/>
      <c r="E203" s="199"/>
      <c r="F203" s="199"/>
      <c r="G203" s="199"/>
      <c r="H203" s="199"/>
      <c r="I203" s="199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</row>
    <row r="204" spans="1:26" ht="12.75" customHeight="1">
      <c r="A204" s="199"/>
      <c r="B204" s="199"/>
      <c r="C204" s="199"/>
      <c r="D204" s="199"/>
      <c r="E204" s="199"/>
      <c r="F204" s="199"/>
      <c r="G204" s="199"/>
      <c r="H204" s="199"/>
      <c r="I204" s="199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</row>
    <row r="205" spans="1:26" ht="12.75" customHeight="1">
      <c r="A205" s="199"/>
      <c r="B205" s="199"/>
      <c r="C205" s="199"/>
      <c r="D205" s="199"/>
      <c r="E205" s="199"/>
      <c r="F205" s="199"/>
      <c r="G205" s="199"/>
      <c r="H205" s="199"/>
      <c r="I205" s="199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</row>
    <row r="206" spans="1:26" ht="12.75" customHeight="1">
      <c r="A206" s="199"/>
      <c r="B206" s="199"/>
      <c r="C206" s="199"/>
      <c r="D206" s="199"/>
      <c r="E206" s="199"/>
      <c r="F206" s="199"/>
      <c r="G206" s="199"/>
      <c r="H206" s="199"/>
      <c r="I206" s="199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</row>
    <row r="207" spans="1:26" ht="12.75" customHeight="1">
      <c r="A207" s="199"/>
      <c r="B207" s="199"/>
      <c r="C207" s="199"/>
      <c r="D207" s="199"/>
      <c r="E207" s="199"/>
      <c r="F207" s="199"/>
      <c r="G207" s="199"/>
      <c r="H207" s="199"/>
      <c r="I207" s="199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</row>
    <row r="208" spans="1:26" ht="12.75" customHeight="1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</row>
    <row r="209" spans="1:26" ht="12.75" customHeight="1">
      <c r="A209" s="199"/>
      <c r="B209" s="199"/>
      <c r="C209" s="199"/>
      <c r="D209" s="199"/>
      <c r="E209" s="199"/>
      <c r="F209" s="199"/>
      <c r="G209" s="199"/>
      <c r="H209" s="199"/>
      <c r="I209" s="199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</row>
    <row r="210" spans="1:26" ht="12.75" customHeight="1">
      <c r="A210" s="199"/>
      <c r="B210" s="199"/>
      <c r="C210" s="199"/>
      <c r="D210" s="199"/>
      <c r="E210" s="199"/>
      <c r="F210" s="199"/>
      <c r="G210" s="199"/>
      <c r="H210" s="199"/>
      <c r="I210" s="199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</row>
    <row r="211" spans="1:26" ht="12.75" customHeight="1">
      <c r="A211" s="199"/>
      <c r="B211" s="199"/>
      <c r="C211" s="199"/>
      <c r="D211" s="199"/>
      <c r="E211" s="199"/>
      <c r="F211" s="199"/>
      <c r="G211" s="199"/>
      <c r="H211" s="199"/>
      <c r="I211" s="199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</row>
    <row r="212" spans="1:26" ht="12.75" customHeight="1">
      <c r="A212" s="199"/>
      <c r="B212" s="199"/>
      <c r="C212" s="199"/>
      <c r="D212" s="199"/>
      <c r="E212" s="199"/>
      <c r="F212" s="199"/>
      <c r="G212" s="199"/>
      <c r="H212" s="199"/>
      <c r="I212" s="199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</row>
    <row r="213" spans="1:26" ht="12.75" customHeight="1">
      <c r="A213" s="199"/>
      <c r="B213" s="199"/>
      <c r="C213" s="199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</row>
    <row r="214" spans="1:26" ht="12.75" customHeight="1">
      <c r="A214" s="199"/>
      <c r="B214" s="199"/>
      <c r="C214" s="199"/>
      <c r="D214" s="199"/>
      <c r="E214" s="199"/>
      <c r="F214" s="199"/>
      <c r="G214" s="199"/>
      <c r="H214" s="199"/>
      <c r="I214" s="199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</row>
    <row r="215" spans="1:26" ht="12.75" customHeight="1">
      <c r="A215" s="199"/>
      <c r="B215" s="199"/>
      <c r="C215" s="199"/>
      <c r="D215" s="199"/>
      <c r="E215" s="199"/>
      <c r="F215" s="199"/>
      <c r="G215" s="199"/>
      <c r="H215" s="199"/>
      <c r="I215" s="199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</row>
    <row r="216" spans="1:26" ht="12.75" customHeight="1">
      <c r="A216" s="199"/>
      <c r="B216" s="199"/>
      <c r="C216" s="199"/>
      <c r="D216" s="199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</row>
    <row r="217" spans="1:26" ht="12.75" customHeight="1">
      <c r="A217" s="199"/>
      <c r="B217" s="199"/>
      <c r="C217" s="199"/>
      <c r="D217" s="199"/>
      <c r="E217" s="199"/>
      <c r="F217" s="199"/>
      <c r="G217" s="199"/>
      <c r="H217" s="199"/>
      <c r="I217" s="199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</row>
    <row r="218" spans="1:26" ht="12.75" customHeight="1">
      <c r="A218" s="199"/>
      <c r="B218" s="199"/>
      <c r="C218" s="199"/>
      <c r="D218" s="199"/>
      <c r="E218" s="199"/>
      <c r="F218" s="199"/>
      <c r="G218" s="199"/>
      <c r="H218" s="199"/>
      <c r="I218" s="199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</row>
    <row r="219" spans="1:26" ht="12.75" customHeight="1">
      <c r="A219" s="199"/>
      <c r="B219" s="199"/>
      <c r="C219" s="199"/>
      <c r="D219" s="199"/>
      <c r="E219" s="199"/>
      <c r="F219" s="199"/>
      <c r="G219" s="199"/>
      <c r="H219" s="199"/>
      <c r="I219" s="199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</row>
    <row r="220" spans="1:26" ht="12.75" customHeight="1">
      <c r="A220" s="199"/>
      <c r="B220" s="199"/>
      <c r="C220" s="199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</row>
    <row r="221" spans="1:26" ht="12.75" customHeight="1">
      <c r="A221" s="199"/>
      <c r="B221" s="199"/>
      <c r="C221" s="199"/>
      <c r="D221" s="199"/>
      <c r="E221" s="199"/>
      <c r="F221" s="199"/>
      <c r="G221" s="199"/>
      <c r="H221" s="199"/>
      <c r="I221" s="199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</row>
    <row r="222" spans="1:26" ht="12.75" customHeight="1">
      <c r="A222" s="199"/>
      <c r="B222" s="199"/>
      <c r="C222" s="199"/>
      <c r="D222" s="199"/>
      <c r="E222" s="199"/>
      <c r="F222" s="199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</row>
    <row r="223" spans="1:26" ht="12.75" customHeight="1">
      <c r="A223" s="199"/>
      <c r="B223" s="199"/>
      <c r="C223" s="199"/>
      <c r="D223" s="199"/>
      <c r="E223" s="199"/>
      <c r="F223" s="199"/>
      <c r="G223" s="199"/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</row>
    <row r="224" spans="1:26" ht="12.75" customHeight="1">
      <c r="A224" s="199"/>
      <c r="B224" s="199"/>
      <c r="C224" s="199"/>
      <c r="D224" s="199"/>
      <c r="E224" s="199"/>
      <c r="F224" s="199"/>
      <c r="G224" s="199"/>
      <c r="H224" s="199"/>
      <c r="I224" s="199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</row>
    <row r="225" spans="1:26" ht="12.75" customHeight="1">
      <c r="A225" s="199"/>
      <c r="B225" s="199"/>
      <c r="C225" s="199"/>
      <c r="D225" s="199"/>
      <c r="E225" s="199"/>
      <c r="F225" s="199"/>
      <c r="G225" s="199"/>
      <c r="H225" s="199"/>
      <c r="I225" s="199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</row>
    <row r="226" spans="1:26" ht="12.75" customHeight="1">
      <c r="A226" s="199"/>
      <c r="B226" s="199"/>
      <c r="C226" s="199"/>
      <c r="D226" s="199"/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</row>
    <row r="227" spans="1:26" ht="12.75" customHeight="1">
      <c r="A227" s="199"/>
      <c r="B227" s="199"/>
      <c r="C227" s="199"/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</row>
    <row r="228" spans="1:26" ht="12.75" customHeight="1">
      <c r="A228" s="199"/>
      <c r="B228" s="199"/>
      <c r="C228" s="199"/>
      <c r="D228" s="199"/>
      <c r="E228" s="199"/>
      <c r="F228" s="199"/>
      <c r="G228" s="199"/>
      <c r="H228" s="199"/>
      <c r="I228" s="199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</row>
    <row r="229" spans="1:26" ht="12.75" customHeight="1">
      <c r="A229" s="199"/>
      <c r="B229" s="199"/>
      <c r="C229" s="199"/>
      <c r="D229" s="199"/>
      <c r="E229" s="199"/>
      <c r="F229" s="199"/>
      <c r="G229" s="199"/>
      <c r="H229" s="199"/>
      <c r="I229" s="199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</row>
    <row r="230" spans="1:26" ht="12.75" customHeight="1">
      <c r="A230" s="199"/>
      <c r="B230" s="199"/>
      <c r="C230" s="199"/>
      <c r="D230" s="199"/>
      <c r="E230" s="199"/>
      <c r="F230" s="199"/>
      <c r="G230" s="199"/>
      <c r="H230" s="199"/>
      <c r="I230" s="199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</row>
    <row r="231" spans="1:26" ht="12.75" customHeight="1">
      <c r="A231" s="199"/>
      <c r="B231" s="199"/>
      <c r="C231" s="199"/>
      <c r="D231" s="199"/>
      <c r="E231" s="199"/>
      <c r="F231" s="199"/>
      <c r="G231" s="199"/>
      <c r="H231" s="199"/>
      <c r="I231" s="199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</row>
    <row r="232" spans="1:26" ht="12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</row>
    <row r="233" spans="1:26" ht="12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</row>
    <row r="234" spans="1:26" ht="12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</row>
    <row r="235" spans="1:26" ht="12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</row>
    <row r="236" spans="1:26" ht="12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</row>
    <row r="237" spans="1:26" ht="12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2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2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2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2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2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2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2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2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2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2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2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2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2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2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2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2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2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2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2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2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2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2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2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2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2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2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2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2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2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2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2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2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2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2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2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2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2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2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2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2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2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2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2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2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2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2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2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2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2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2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2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2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2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2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2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2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2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2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2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2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2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2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2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2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2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2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2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2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2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2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2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2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2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2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2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2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2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2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2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2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2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2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2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2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2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2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2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2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2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2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2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2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2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2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2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2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2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2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2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2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2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2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2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2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2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2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2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2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2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2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2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2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2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2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2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2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2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2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2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2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2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2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2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2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2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2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2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2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2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2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2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2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2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2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2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2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2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2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2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2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2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2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2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2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2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2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2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2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2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2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2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2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2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2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2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2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2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2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2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2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2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2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2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2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2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2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2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2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2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2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2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2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2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2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2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2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2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2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2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2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2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2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2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2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2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2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2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2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2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2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2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2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2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2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2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2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2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2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2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2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2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2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2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2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2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2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2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2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2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2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2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2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2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2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2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2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2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2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2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2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2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2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2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2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2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2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2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2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2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2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2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2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2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2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2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2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2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2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2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2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2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2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2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2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2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2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2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2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2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2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2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2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2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2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2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2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2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2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2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2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2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2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2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2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2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2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2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2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2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2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2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2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2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2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2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2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2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2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2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2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2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2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2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2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2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2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2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2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2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2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2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2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2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2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2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2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2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2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2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2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2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2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2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2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2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2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2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2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2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2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2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2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2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2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2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2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2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2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2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2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2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2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2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2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2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2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2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2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2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2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2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2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2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2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2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2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2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2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2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2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2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2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2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2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2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2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2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2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2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2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2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2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2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2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2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2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2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2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2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2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2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2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2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2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2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2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2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2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2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2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2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2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2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2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2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2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2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2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2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2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2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2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2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2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2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2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2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2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2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2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2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2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2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2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2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2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2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2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2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2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2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2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2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2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2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2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2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2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2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2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2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2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2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2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2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2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2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2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2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2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2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2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2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2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2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2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2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2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2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2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2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2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2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2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2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2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2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2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2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2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2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2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2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2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2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2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2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2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2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2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2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2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2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2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2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2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2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2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2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2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2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2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2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2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2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2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2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2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2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2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2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2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2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2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2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2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2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2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2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2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2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2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2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2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2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2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2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2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2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2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2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2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2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2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2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2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2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2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2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2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2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2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2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2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2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2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2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2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2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2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2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2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2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2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2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2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2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2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2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2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2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2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2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2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2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2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2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2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2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2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2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2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2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2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2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2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2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2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2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2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2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2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2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2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2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2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2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2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2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2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2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2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2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2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2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2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2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2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2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2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2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2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2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2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2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2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2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2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2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2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2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2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2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2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2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2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2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2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2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2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2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2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2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2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2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2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2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2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2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2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2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2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2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2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2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2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2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2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2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2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2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2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2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2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2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2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2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2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2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2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2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2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2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2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2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2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2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2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2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2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2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2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2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2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2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2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2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2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2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2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2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2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2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2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2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2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2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2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2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2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2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2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2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2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2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2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2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2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2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2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2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2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2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2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2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2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2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2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2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2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2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2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2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2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2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2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2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2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2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2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2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2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2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2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2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2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2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2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2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2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2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2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2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2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2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2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2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2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2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2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2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2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2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2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2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2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2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2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2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2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2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2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2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2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2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2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2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2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2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2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2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2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2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2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2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2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2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2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2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2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2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2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2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2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2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2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2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2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2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2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2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2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2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2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2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2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2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2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2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2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2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2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2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2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2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2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2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2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2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2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2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2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2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2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2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2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2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2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2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2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2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2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2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autoFilter ref="K2:V45" xr:uid="{00000000-0009-0000-0000-00000C000000}">
    <sortState ref="K2:V45">
      <sortCondition ref="M2:M45"/>
    </sortState>
  </autoFilter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10.28515625" hidden="1" customWidth="1"/>
    <col min="14" max="19" width="6.7109375" hidden="1" customWidth="1"/>
    <col min="20" max="20" width="10.42578125" hidden="1" customWidth="1"/>
    <col min="21" max="21" width="16.7109375" customWidth="1"/>
    <col min="22" max="22" width="25.42578125" customWidth="1"/>
    <col min="23" max="26" width="8.5703125" customWidth="1"/>
  </cols>
  <sheetData>
    <row r="1" spans="1:26" ht="12.75" customHeight="1">
      <c r="A1" s="199"/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</row>
    <row r="2" spans="1:26" ht="12.75" customHeight="1">
      <c r="A2" s="199"/>
      <c r="B2" s="200" t="s">
        <v>1890</v>
      </c>
      <c r="C2" s="200" t="s">
        <v>1891</v>
      </c>
      <c r="D2" s="200" t="s">
        <v>1892</v>
      </c>
      <c r="E2" s="200" t="s">
        <v>1893</v>
      </c>
      <c r="F2" s="200" t="s">
        <v>1894</v>
      </c>
      <c r="G2" s="200" t="s">
        <v>1895</v>
      </c>
      <c r="H2" s="200" t="s">
        <v>1896</v>
      </c>
      <c r="I2" s="200" t="s">
        <v>1897</v>
      </c>
      <c r="J2" s="199"/>
      <c r="K2" s="200" t="s">
        <v>1898</v>
      </c>
      <c r="L2" s="200" t="s">
        <v>1876</v>
      </c>
      <c r="M2" s="200" t="s">
        <v>2136</v>
      </c>
      <c r="N2" s="201" t="s">
        <v>31</v>
      </c>
      <c r="O2" s="201" t="s">
        <v>1877</v>
      </c>
      <c r="P2" s="201" t="s">
        <v>1878</v>
      </c>
      <c r="Q2" s="201" t="s">
        <v>1879</v>
      </c>
      <c r="R2" s="201" t="s">
        <v>1880</v>
      </c>
      <c r="S2" s="201" t="s">
        <v>1881</v>
      </c>
      <c r="T2" s="200" t="s">
        <v>2206</v>
      </c>
      <c r="U2" s="200" t="s">
        <v>1884</v>
      </c>
      <c r="V2" s="200" t="s">
        <v>1899</v>
      </c>
      <c r="W2" s="199"/>
      <c r="X2" s="199"/>
      <c r="Y2" s="199"/>
      <c r="Z2" s="199"/>
    </row>
    <row r="3" spans="1:26" ht="12.75" customHeight="1">
      <c r="A3" s="199"/>
      <c r="B3" s="200" t="s">
        <v>2207</v>
      </c>
      <c r="C3" s="200">
        <v>5</v>
      </c>
      <c r="D3" s="200" t="s">
        <v>2208</v>
      </c>
      <c r="E3" s="200"/>
      <c r="F3" s="200"/>
      <c r="G3" s="200"/>
      <c r="H3" s="200"/>
      <c r="I3" s="200"/>
      <c r="J3" s="199"/>
      <c r="K3" s="200" t="s">
        <v>2209</v>
      </c>
      <c r="L3" s="200"/>
      <c r="M3" s="200"/>
      <c r="N3" s="200"/>
      <c r="O3" s="200"/>
      <c r="P3" s="200"/>
      <c r="Q3" s="200"/>
      <c r="R3" s="200"/>
      <c r="S3" s="200"/>
      <c r="T3" s="200"/>
      <c r="U3" s="200" t="s">
        <v>2210</v>
      </c>
      <c r="V3" s="200" t="s">
        <v>2211</v>
      </c>
      <c r="W3" s="199"/>
      <c r="X3" s="199"/>
      <c r="Y3" s="199"/>
      <c r="Z3" s="199"/>
    </row>
    <row r="4" spans="1:26" ht="12.75" customHeight="1">
      <c r="A4" s="199"/>
      <c r="B4" s="200" t="s">
        <v>2207</v>
      </c>
      <c r="C4" s="200">
        <v>7</v>
      </c>
      <c r="D4" s="200" t="s">
        <v>563</v>
      </c>
      <c r="E4" s="200" t="s">
        <v>2208</v>
      </c>
      <c r="F4" s="200"/>
      <c r="G4" s="200"/>
      <c r="H4" s="200"/>
      <c r="I4" s="200"/>
      <c r="J4" s="199"/>
      <c r="K4" s="200" t="s">
        <v>2212</v>
      </c>
      <c r="L4" s="200"/>
      <c r="M4" s="200"/>
      <c r="N4" s="200"/>
      <c r="O4" s="200"/>
      <c r="P4" s="200"/>
      <c r="Q4" s="200"/>
      <c r="R4" s="200"/>
      <c r="S4" s="200"/>
      <c r="T4" s="200"/>
      <c r="U4" s="200" t="s">
        <v>2213</v>
      </c>
      <c r="V4" s="200" t="s">
        <v>174</v>
      </c>
      <c r="W4" s="199"/>
      <c r="X4" s="199"/>
      <c r="Y4" s="199"/>
      <c r="Z4" s="199"/>
    </row>
    <row r="5" spans="1:26" ht="12.75" customHeight="1">
      <c r="A5" s="199"/>
      <c r="B5" s="200" t="s">
        <v>2214</v>
      </c>
      <c r="C5" s="200">
        <v>12</v>
      </c>
      <c r="D5" s="200" t="s">
        <v>1411</v>
      </c>
      <c r="E5" s="200" t="s">
        <v>2215</v>
      </c>
      <c r="F5" s="200"/>
      <c r="G5" s="200"/>
      <c r="H5" s="200"/>
      <c r="I5" s="200"/>
      <c r="J5" s="199"/>
      <c r="K5" s="200" t="s">
        <v>2216</v>
      </c>
      <c r="L5" s="200"/>
      <c r="M5" s="200"/>
      <c r="N5" s="200"/>
      <c r="O5" s="200"/>
      <c r="P5" s="200"/>
      <c r="Q5" s="200"/>
      <c r="R5" s="200"/>
      <c r="S5" s="200"/>
      <c r="T5" s="200"/>
      <c r="U5" s="200" t="s">
        <v>2217</v>
      </c>
      <c r="V5" s="200" t="s">
        <v>388</v>
      </c>
      <c r="W5" s="199"/>
      <c r="X5" s="199"/>
      <c r="Y5" s="199"/>
      <c r="Z5" s="199"/>
    </row>
    <row r="6" spans="1:26" ht="12.75" customHeight="1">
      <c r="A6" s="199"/>
      <c r="B6" s="200" t="s">
        <v>2207</v>
      </c>
      <c r="C6" s="200">
        <v>13</v>
      </c>
      <c r="D6" s="200" t="s">
        <v>2208</v>
      </c>
      <c r="E6" s="200" t="s">
        <v>1372</v>
      </c>
      <c r="F6" s="200" t="s">
        <v>174</v>
      </c>
      <c r="G6" s="200"/>
      <c r="H6" s="200"/>
      <c r="I6" s="200"/>
      <c r="J6" s="199"/>
      <c r="K6" s="200" t="s">
        <v>2216</v>
      </c>
      <c r="L6" s="200"/>
      <c r="M6" s="200"/>
      <c r="N6" s="200"/>
      <c r="O6" s="200"/>
      <c r="P6" s="200"/>
      <c r="Q6" s="200"/>
      <c r="R6" s="200"/>
      <c r="S6" s="200"/>
      <c r="T6" s="200"/>
      <c r="U6" s="200" t="s">
        <v>2081</v>
      </c>
      <c r="V6" s="200" t="s">
        <v>948</v>
      </c>
      <c r="W6" s="199"/>
      <c r="X6" s="199"/>
      <c r="Y6" s="199"/>
      <c r="Z6" s="199"/>
    </row>
    <row r="7" spans="1:26" ht="12.75" customHeight="1">
      <c r="A7" s="199"/>
      <c r="B7" s="200" t="s">
        <v>2218</v>
      </c>
      <c r="C7" s="200">
        <v>16</v>
      </c>
      <c r="D7" s="200" t="s">
        <v>311</v>
      </c>
      <c r="E7" s="200" t="s">
        <v>752</v>
      </c>
      <c r="F7" s="200" t="s">
        <v>1416</v>
      </c>
      <c r="G7" s="200"/>
      <c r="H7" s="200"/>
      <c r="I7" s="200"/>
      <c r="J7" s="199"/>
      <c r="K7" s="200" t="s">
        <v>2219</v>
      </c>
      <c r="L7" s="200"/>
      <c r="M7" s="200"/>
      <c r="N7" s="200"/>
      <c r="O7" s="200"/>
      <c r="P7" s="200"/>
      <c r="Q7" s="200"/>
      <c r="R7" s="200"/>
      <c r="S7" s="200"/>
      <c r="T7" s="200"/>
      <c r="U7" s="200"/>
      <c r="V7" s="200" t="s">
        <v>403</v>
      </c>
      <c r="W7" s="199"/>
      <c r="X7" s="199"/>
      <c r="Y7" s="199"/>
      <c r="Z7" s="199"/>
    </row>
    <row r="8" spans="1:26" ht="12.75" customHeight="1">
      <c r="A8" s="199"/>
      <c r="B8" s="200" t="s">
        <v>2207</v>
      </c>
      <c r="C8" s="200">
        <v>16</v>
      </c>
      <c r="D8" s="200" t="s">
        <v>2220</v>
      </c>
      <c r="E8" s="200" t="s">
        <v>174</v>
      </c>
      <c r="F8" s="200" t="s">
        <v>1372</v>
      </c>
      <c r="G8" s="200" t="s">
        <v>491</v>
      </c>
      <c r="H8" s="200"/>
      <c r="I8" s="200"/>
      <c r="J8" s="199"/>
      <c r="K8" s="200" t="s">
        <v>2221</v>
      </c>
      <c r="L8" s="200"/>
      <c r="M8" s="200"/>
      <c r="N8" s="200"/>
      <c r="O8" s="200"/>
      <c r="P8" s="200"/>
      <c r="Q8" s="200"/>
      <c r="R8" s="200"/>
      <c r="S8" s="200"/>
      <c r="T8" s="200"/>
      <c r="U8" s="200"/>
      <c r="V8" s="200" t="s">
        <v>472</v>
      </c>
      <c r="W8" s="199"/>
      <c r="X8" s="199"/>
      <c r="Y8" s="199"/>
      <c r="Z8" s="199"/>
    </row>
    <row r="9" spans="1:26" ht="12.75" customHeight="1">
      <c r="A9" s="199"/>
      <c r="B9" s="200" t="s">
        <v>2222</v>
      </c>
      <c r="C9" s="200">
        <v>18</v>
      </c>
      <c r="D9" s="200" t="s">
        <v>1148</v>
      </c>
      <c r="E9" s="200" t="s">
        <v>1491</v>
      </c>
      <c r="F9" s="200" t="s">
        <v>233</v>
      </c>
      <c r="G9" s="200"/>
      <c r="H9" s="200"/>
      <c r="I9" s="200"/>
      <c r="J9" s="199"/>
      <c r="K9" s="200" t="s">
        <v>2223</v>
      </c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 t="s">
        <v>489</v>
      </c>
      <c r="W9" s="199"/>
      <c r="X9" s="199"/>
      <c r="Y9" s="199"/>
      <c r="Z9" s="199"/>
    </row>
    <row r="10" spans="1:26" ht="12.75" customHeight="1">
      <c r="A10" s="199"/>
      <c r="B10" s="200" t="s">
        <v>2224</v>
      </c>
      <c r="C10" s="200">
        <v>20</v>
      </c>
      <c r="D10" s="200" t="s">
        <v>1452</v>
      </c>
      <c r="E10" s="200" t="s">
        <v>2225</v>
      </c>
      <c r="F10" s="200"/>
      <c r="G10" s="200"/>
      <c r="H10" s="200"/>
      <c r="I10" s="200"/>
      <c r="J10" s="199"/>
      <c r="K10" s="200" t="s">
        <v>2226</v>
      </c>
      <c r="L10" s="200"/>
      <c r="M10" s="200"/>
      <c r="N10" s="200"/>
      <c r="O10" s="200"/>
      <c r="P10" s="200"/>
      <c r="Q10" s="200"/>
      <c r="R10" s="200"/>
      <c r="S10" s="200"/>
      <c r="T10" s="200"/>
      <c r="U10" s="200"/>
      <c r="V10" s="200" t="s">
        <v>491</v>
      </c>
      <c r="W10" s="199"/>
      <c r="X10" s="199"/>
      <c r="Y10" s="199"/>
      <c r="Z10" s="199"/>
    </row>
    <row r="11" spans="1:26" ht="12.75" customHeight="1">
      <c r="A11" s="199"/>
      <c r="B11" s="200" t="s">
        <v>2227</v>
      </c>
      <c r="C11" s="200">
        <v>22</v>
      </c>
      <c r="D11" s="200" t="s">
        <v>421</v>
      </c>
      <c r="E11" s="200" t="s">
        <v>1463</v>
      </c>
      <c r="F11" s="200"/>
      <c r="G11" s="200"/>
      <c r="H11" s="200"/>
      <c r="I11" s="200"/>
      <c r="J11" s="199"/>
      <c r="K11" s="200" t="s">
        <v>2228</v>
      </c>
      <c r="L11" s="200"/>
      <c r="M11" s="200"/>
      <c r="N11" s="200"/>
      <c r="O11" s="200"/>
      <c r="P11" s="200"/>
      <c r="Q11" s="200"/>
      <c r="R11" s="200"/>
      <c r="S11" s="200"/>
      <c r="T11" s="200"/>
      <c r="U11" s="200"/>
      <c r="V11" s="200" t="s">
        <v>507</v>
      </c>
      <c r="W11" s="199"/>
      <c r="X11" s="199"/>
      <c r="Y11" s="199"/>
      <c r="Z11" s="199"/>
    </row>
    <row r="12" spans="1:26" ht="12.75" customHeight="1">
      <c r="A12" s="199"/>
      <c r="B12" s="200" t="s">
        <v>2229</v>
      </c>
      <c r="C12" s="200">
        <v>24</v>
      </c>
      <c r="D12" s="200" t="s">
        <v>1456</v>
      </c>
      <c r="E12" s="200" t="s">
        <v>2230</v>
      </c>
      <c r="F12" s="200"/>
      <c r="G12" s="200"/>
      <c r="H12" s="200"/>
      <c r="I12" s="200"/>
      <c r="J12" s="199"/>
      <c r="K12" s="200" t="s">
        <v>2231</v>
      </c>
      <c r="L12" s="200"/>
      <c r="M12" s="200"/>
      <c r="N12" s="200"/>
      <c r="O12" s="200"/>
      <c r="P12" s="200"/>
      <c r="Q12" s="200"/>
      <c r="R12" s="200"/>
      <c r="S12" s="200"/>
      <c r="T12" s="200"/>
      <c r="U12" s="200"/>
      <c r="V12" s="200" t="s">
        <v>1179</v>
      </c>
      <c r="W12" s="199"/>
      <c r="X12" s="199"/>
      <c r="Y12" s="199"/>
      <c r="Z12" s="199"/>
    </row>
    <row r="13" spans="1:26" ht="12.75" customHeight="1">
      <c r="A13" s="199"/>
      <c r="B13" s="200" t="s">
        <v>2232</v>
      </c>
      <c r="C13" s="200">
        <v>28</v>
      </c>
      <c r="D13" s="200" t="s">
        <v>827</v>
      </c>
      <c r="E13" s="200" t="s">
        <v>824</v>
      </c>
      <c r="F13" s="200" t="s">
        <v>2233</v>
      </c>
      <c r="G13" s="200"/>
      <c r="H13" s="200"/>
      <c r="I13" s="200"/>
      <c r="J13" s="199"/>
      <c r="K13" s="200" t="s">
        <v>2219</v>
      </c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 t="s">
        <v>1467</v>
      </c>
      <c r="W13" s="199"/>
      <c r="X13" s="199"/>
      <c r="Y13" s="199"/>
      <c r="Z13" s="199"/>
    </row>
    <row r="14" spans="1:26" ht="12.75" customHeight="1">
      <c r="A14" s="199"/>
      <c r="B14" s="200" t="s">
        <v>2207</v>
      </c>
      <c r="C14" s="200">
        <v>30</v>
      </c>
      <c r="D14" s="200" t="s">
        <v>2220</v>
      </c>
      <c r="E14" s="200" t="s">
        <v>2234</v>
      </c>
      <c r="F14" s="200" t="s">
        <v>1372</v>
      </c>
      <c r="G14" s="200" t="s">
        <v>477</v>
      </c>
      <c r="H14" s="200" t="s">
        <v>181</v>
      </c>
      <c r="I14" s="200"/>
      <c r="J14" s="199"/>
      <c r="K14" s="200" t="s">
        <v>2235</v>
      </c>
      <c r="L14" s="200"/>
      <c r="M14" s="200"/>
      <c r="N14" s="200"/>
      <c r="O14" s="200"/>
      <c r="P14" s="200"/>
      <c r="Q14" s="200"/>
      <c r="R14" s="200"/>
      <c r="S14" s="200"/>
      <c r="T14" s="200"/>
      <c r="U14" s="200"/>
      <c r="V14" s="200" t="s">
        <v>1486</v>
      </c>
      <c r="W14" s="199"/>
      <c r="X14" s="199"/>
      <c r="Y14" s="199"/>
      <c r="Z14" s="199"/>
    </row>
    <row r="15" spans="1:26" ht="12.75" customHeight="1">
      <c r="A15" s="199"/>
      <c r="B15" s="200" t="s">
        <v>2236</v>
      </c>
      <c r="C15" s="200">
        <v>33</v>
      </c>
      <c r="D15" s="200" t="s">
        <v>1506</v>
      </c>
      <c r="E15" s="200" t="s">
        <v>2237</v>
      </c>
      <c r="F15" s="200"/>
      <c r="G15" s="200"/>
      <c r="H15" s="200"/>
      <c r="I15" s="200"/>
      <c r="J15" s="199"/>
      <c r="K15" s="200" t="s">
        <v>2238</v>
      </c>
      <c r="L15" s="200"/>
      <c r="M15" s="200"/>
      <c r="N15" s="200"/>
      <c r="O15" s="200"/>
      <c r="P15" s="200"/>
      <c r="Q15" s="200"/>
      <c r="R15" s="200"/>
      <c r="S15" s="200"/>
      <c r="T15" s="200"/>
      <c r="U15" s="200"/>
      <c r="V15" s="200" t="s">
        <v>1411</v>
      </c>
      <c r="W15" s="199"/>
      <c r="X15" s="199"/>
      <c r="Y15" s="199"/>
      <c r="Z15" s="199"/>
    </row>
    <row r="16" spans="1:26" ht="12.75" customHeight="1">
      <c r="A16" s="199"/>
      <c r="B16" s="200" t="s">
        <v>2239</v>
      </c>
      <c r="C16" s="200">
        <v>34</v>
      </c>
      <c r="D16" s="200" t="s">
        <v>1484</v>
      </c>
      <c r="E16" s="200" t="s">
        <v>734</v>
      </c>
      <c r="F16" s="200"/>
      <c r="G16" s="200"/>
      <c r="H16" s="200"/>
      <c r="I16" s="200"/>
      <c r="J16" s="199"/>
      <c r="K16" s="200" t="s">
        <v>2238</v>
      </c>
      <c r="L16" s="200"/>
      <c r="M16" s="200"/>
      <c r="N16" s="200"/>
      <c r="O16" s="200"/>
      <c r="P16" s="200"/>
      <c r="Q16" s="200"/>
      <c r="R16" s="200"/>
      <c r="S16" s="200"/>
      <c r="T16" s="200"/>
      <c r="U16" s="200"/>
      <c r="V16" s="200" t="s">
        <v>2240</v>
      </c>
      <c r="W16" s="199"/>
      <c r="X16" s="199"/>
      <c r="Y16" s="199"/>
      <c r="Z16" s="199"/>
    </row>
    <row r="17" spans="1:26" ht="12.75" customHeight="1">
      <c r="A17" s="199"/>
      <c r="B17" s="200" t="s">
        <v>2241</v>
      </c>
      <c r="C17" s="200">
        <v>35</v>
      </c>
      <c r="D17" s="200" t="s">
        <v>1508</v>
      </c>
      <c r="E17" s="200" t="s">
        <v>2242</v>
      </c>
      <c r="F17" s="200"/>
      <c r="G17" s="200"/>
      <c r="H17" s="200"/>
      <c r="I17" s="200"/>
      <c r="J17" s="199"/>
      <c r="K17" s="200" t="s">
        <v>2238</v>
      </c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 t="s">
        <v>1456</v>
      </c>
      <c r="W17" s="199"/>
      <c r="X17" s="199"/>
      <c r="Y17" s="199"/>
      <c r="Z17" s="199"/>
    </row>
    <row r="18" spans="1:26" ht="12.75" customHeight="1">
      <c r="A18" s="199"/>
      <c r="B18" s="200" t="s">
        <v>2239</v>
      </c>
      <c r="C18" s="200">
        <v>41</v>
      </c>
      <c r="D18" s="200" t="s">
        <v>1484</v>
      </c>
      <c r="E18" s="200" t="s">
        <v>734</v>
      </c>
      <c r="F18" s="200" t="s">
        <v>472</v>
      </c>
      <c r="G18" s="200"/>
      <c r="H18" s="200"/>
      <c r="I18" s="200"/>
      <c r="J18" s="199"/>
      <c r="K18" s="200" t="s">
        <v>2238</v>
      </c>
      <c r="L18" s="200"/>
      <c r="M18" s="200"/>
      <c r="N18" s="200"/>
      <c r="O18" s="200"/>
      <c r="P18" s="200"/>
      <c r="Q18" s="200"/>
      <c r="R18" s="200"/>
      <c r="S18" s="200"/>
      <c r="T18" s="200"/>
      <c r="U18" s="200"/>
      <c r="V18" s="200" t="s">
        <v>1415</v>
      </c>
      <c r="W18" s="199"/>
      <c r="X18" s="199"/>
      <c r="Y18" s="199"/>
      <c r="Z18" s="199"/>
    </row>
    <row r="19" spans="1:26" ht="12.75" customHeight="1">
      <c r="A19" s="199"/>
      <c r="B19" s="200" t="s">
        <v>2222</v>
      </c>
      <c r="C19" s="200">
        <v>43</v>
      </c>
      <c r="D19" s="200" t="s">
        <v>236</v>
      </c>
      <c r="E19" s="200" t="s">
        <v>1151</v>
      </c>
      <c r="F19" s="200" t="s">
        <v>2243</v>
      </c>
      <c r="G19" s="200"/>
      <c r="H19" s="200"/>
      <c r="I19" s="200"/>
      <c r="J19" s="199"/>
      <c r="K19" s="200" t="s">
        <v>2238</v>
      </c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 t="s">
        <v>1508</v>
      </c>
      <c r="W19" s="199"/>
      <c r="X19" s="199"/>
      <c r="Y19" s="199"/>
      <c r="Z19" s="199"/>
    </row>
    <row r="20" spans="1:26" ht="12.75" customHeight="1">
      <c r="A20" s="199"/>
      <c r="B20" s="200" t="s">
        <v>2244</v>
      </c>
      <c r="C20" s="200">
        <v>44</v>
      </c>
      <c r="D20" s="200" t="s">
        <v>759</v>
      </c>
      <c r="E20" s="200" t="s">
        <v>1118</v>
      </c>
      <c r="F20" s="200" t="s">
        <v>270</v>
      </c>
      <c r="G20" s="200"/>
      <c r="H20" s="200"/>
      <c r="I20" s="200"/>
      <c r="J20" s="199"/>
      <c r="K20" s="200" t="s">
        <v>2238</v>
      </c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 t="s">
        <v>1428</v>
      </c>
      <c r="W20" s="199"/>
      <c r="X20" s="199"/>
      <c r="Y20" s="199"/>
      <c r="Z20" s="199"/>
    </row>
    <row r="21" spans="1:26" ht="12.75" customHeight="1">
      <c r="A21" s="199"/>
      <c r="B21" s="200" t="s">
        <v>2239</v>
      </c>
      <c r="C21" s="200">
        <v>45</v>
      </c>
      <c r="D21" s="200" t="s">
        <v>1484</v>
      </c>
      <c r="E21" s="200" t="s">
        <v>734</v>
      </c>
      <c r="F21" s="200" t="s">
        <v>472</v>
      </c>
      <c r="G21" s="200" t="s">
        <v>1415</v>
      </c>
      <c r="H21" s="200"/>
      <c r="I21" s="200"/>
      <c r="J21" s="199"/>
      <c r="K21" s="200"/>
      <c r="L21" s="200"/>
      <c r="M21" s="200"/>
      <c r="N21" s="200"/>
      <c r="O21" s="200"/>
      <c r="P21" s="200"/>
      <c r="Q21" s="200"/>
      <c r="R21" s="200"/>
      <c r="S21" s="200"/>
      <c r="T21" s="200"/>
      <c r="U21" s="200"/>
      <c r="V21" s="200"/>
      <c r="W21" s="199"/>
      <c r="X21" s="199"/>
      <c r="Y21" s="199"/>
      <c r="Z21" s="199"/>
    </row>
    <row r="22" spans="1:26" ht="12.75" customHeight="1">
      <c r="A22" s="199"/>
      <c r="B22" s="200" t="s">
        <v>2245</v>
      </c>
      <c r="C22" s="200">
        <v>45</v>
      </c>
      <c r="D22" s="200" t="s">
        <v>823</v>
      </c>
      <c r="E22" s="200" t="s">
        <v>1510</v>
      </c>
      <c r="F22" s="200" t="s">
        <v>403</v>
      </c>
      <c r="G22" s="200"/>
      <c r="H22" s="200"/>
      <c r="I22" s="200"/>
      <c r="J22" s="199"/>
      <c r="K22" s="200"/>
      <c r="L22" s="200"/>
      <c r="M22" s="200"/>
      <c r="N22" s="200"/>
      <c r="O22" s="200"/>
      <c r="P22" s="200"/>
      <c r="Q22" s="200"/>
      <c r="R22" s="200"/>
      <c r="S22" s="200"/>
      <c r="T22" s="200"/>
      <c r="U22" s="200"/>
      <c r="V22" s="200"/>
      <c r="W22" s="199"/>
      <c r="X22" s="199"/>
      <c r="Y22" s="199"/>
      <c r="Z22" s="199"/>
    </row>
    <row r="23" spans="1:26" ht="12.75" customHeight="1">
      <c r="A23" s="199"/>
      <c r="B23" s="200" t="s">
        <v>2246</v>
      </c>
      <c r="C23" s="200">
        <v>47</v>
      </c>
      <c r="D23" s="200" t="s">
        <v>220</v>
      </c>
      <c r="E23" s="200" t="s">
        <v>1110</v>
      </c>
      <c r="F23" s="200" t="s">
        <v>953</v>
      </c>
      <c r="G23" s="200" t="s">
        <v>831</v>
      </c>
      <c r="H23" s="200" t="s">
        <v>1467</v>
      </c>
      <c r="I23" s="200"/>
      <c r="J23" s="199"/>
      <c r="K23" s="200"/>
      <c r="L23" s="200"/>
      <c r="M23" s="200"/>
      <c r="N23" s="200"/>
      <c r="O23" s="200"/>
      <c r="P23" s="200"/>
      <c r="Q23" s="200"/>
      <c r="R23" s="200"/>
      <c r="S23" s="200"/>
      <c r="T23" s="200"/>
      <c r="U23" s="200"/>
      <c r="V23" s="200"/>
      <c r="W23" s="199"/>
      <c r="X23" s="199"/>
      <c r="Y23" s="199"/>
      <c r="Z23" s="199"/>
    </row>
    <row r="24" spans="1:26" ht="12.75" customHeight="1">
      <c r="A24" s="199"/>
      <c r="B24" s="200" t="s">
        <v>2247</v>
      </c>
      <c r="C24" s="200">
        <v>49</v>
      </c>
      <c r="D24" s="200" t="s">
        <v>1522</v>
      </c>
      <c r="E24" s="200" t="s">
        <v>2248</v>
      </c>
      <c r="F24" s="200"/>
      <c r="G24" s="200"/>
      <c r="H24" s="200"/>
      <c r="I24" s="200"/>
      <c r="J24" s="199"/>
      <c r="K24" s="200"/>
      <c r="L24" s="200"/>
      <c r="M24" s="200"/>
      <c r="N24" s="200"/>
      <c r="O24" s="200"/>
      <c r="P24" s="200"/>
      <c r="Q24" s="200"/>
      <c r="R24" s="200"/>
      <c r="S24" s="200"/>
      <c r="T24" s="200"/>
      <c r="U24" s="200"/>
      <c r="V24" s="200"/>
      <c r="W24" s="199"/>
      <c r="X24" s="199"/>
      <c r="Y24" s="199"/>
      <c r="Z24" s="199"/>
    </row>
    <row r="25" spans="1:26" ht="12.75" customHeight="1">
      <c r="A25" s="199"/>
      <c r="B25" s="200" t="s">
        <v>2249</v>
      </c>
      <c r="C25" s="200">
        <v>55</v>
      </c>
      <c r="D25" s="200" t="s">
        <v>1428</v>
      </c>
      <c r="E25" s="200" t="s">
        <v>2250</v>
      </c>
      <c r="F25" s="200"/>
      <c r="G25" s="200"/>
      <c r="H25" s="200"/>
      <c r="I25" s="200"/>
      <c r="J25" s="199"/>
      <c r="K25" s="200"/>
      <c r="L25" s="200"/>
      <c r="M25" s="200"/>
      <c r="N25" s="200"/>
      <c r="O25" s="200"/>
      <c r="P25" s="200"/>
      <c r="Q25" s="200"/>
      <c r="R25" s="200"/>
      <c r="S25" s="200"/>
      <c r="T25" s="200"/>
      <c r="U25" s="200"/>
      <c r="V25" s="200"/>
      <c r="W25" s="199"/>
      <c r="X25" s="199"/>
      <c r="Y25" s="199"/>
      <c r="Z25" s="199"/>
    </row>
    <row r="26" spans="1:26" ht="12.75" customHeight="1">
      <c r="A26" s="199"/>
      <c r="B26" s="200" t="s">
        <v>2251</v>
      </c>
      <c r="C26" s="200">
        <v>54</v>
      </c>
      <c r="D26" s="200" t="s">
        <v>1218</v>
      </c>
      <c r="E26" s="200" t="s">
        <v>2252</v>
      </c>
      <c r="F26" s="200" t="s">
        <v>806</v>
      </c>
      <c r="G26" s="200" t="s">
        <v>1449</v>
      </c>
      <c r="H26" s="200"/>
      <c r="I26" s="200"/>
      <c r="J26" s="199"/>
      <c r="K26" s="200"/>
      <c r="L26" s="200"/>
      <c r="M26" s="200"/>
      <c r="N26" s="200"/>
      <c r="O26" s="200"/>
      <c r="P26" s="200"/>
      <c r="Q26" s="200"/>
      <c r="R26" s="200"/>
      <c r="S26" s="200"/>
      <c r="T26" s="200"/>
      <c r="U26" s="200"/>
      <c r="V26" s="200"/>
      <c r="W26" s="199"/>
      <c r="X26" s="199"/>
      <c r="Y26" s="199"/>
      <c r="Z26" s="199"/>
    </row>
    <row r="27" spans="1:26" ht="12.75" customHeight="1">
      <c r="A27" s="199"/>
      <c r="B27" s="200" t="s">
        <v>1549</v>
      </c>
      <c r="C27" s="200">
        <v>60</v>
      </c>
      <c r="D27" s="200" t="s">
        <v>1549</v>
      </c>
      <c r="E27" s="200"/>
      <c r="F27" s="200"/>
      <c r="G27" s="200"/>
      <c r="H27" s="200"/>
      <c r="I27" s="200"/>
      <c r="J27" s="199"/>
      <c r="K27" s="200"/>
      <c r="L27" s="200"/>
      <c r="M27" s="200"/>
      <c r="N27" s="200"/>
      <c r="O27" s="200"/>
      <c r="P27" s="200"/>
      <c r="Q27" s="200"/>
      <c r="R27" s="200"/>
      <c r="S27" s="200"/>
      <c r="T27" s="200"/>
      <c r="U27" s="200"/>
      <c r="V27" s="200"/>
      <c r="W27" s="199"/>
      <c r="X27" s="199"/>
      <c r="Y27" s="199"/>
      <c r="Z27" s="199"/>
    </row>
    <row r="28" spans="1:26" ht="12.75" customHeight="1">
      <c r="A28" s="199"/>
      <c r="B28" s="200" t="s">
        <v>2222</v>
      </c>
      <c r="C28" s="200">
        <v>55</v>
      </c>
      <c r="D28" s="200" t="s">
        <v>559</v>
      </c>
      <c r="E28" s="200" t="s">
        <v>1151</v>
      </c>
      <c r="F28" s="200" t="s">
        <v>1492</v>
      </c>
      <c r="G28" s="200" t="s">
        <v>980</v>
      </c>
      <c r="H28" s="200"/>
      <c r="I28" s="200"/>
      <c r="J28" s="199"/>
      <c r="K28" s="200"/>
      <c r="L28" s="200"/>
      <c r="M28" s="200"/>
      <c r="N28" s="200"/>
      <c r="O28" s="200"/>
      <c r="P28" s="200"/>
      <c r="Q28" s="200"/>
      <c r="R28" s="200"/>
      <c r="S28" s="200"/>
      <c r="T28" s="200"/>
      <c r="U28" s="200"/>
      <c r="V28" s="200"/>
      <c r="W28" s="199"/>
      <c r="X28" s="199"/>
      <c r="Y28" s="199"/>
      <c r="Z28" s="199"/>
    </row>
    <row r="29" spans="1:26" ht="12.75" customHeight="1">
      <c r="A29" s="199"/>
      <c r="B29" s="200" t="s">
        <v>2253</v>
      </c>
      <c r="C29" s="200">
        <v>57</v>
      </c>
      <c r="D29" s="200" t="s">
        <v>1358</v>
      </c>
      <c r="E29" s="200" t="s">
        <v>1222</v>
      </c>
      <c r="F29" s="200" t="s">
        <v>997</v>
      </c>
      <c r="G29" s="200" t="s">
        <v>873</v>
      </c>
      <c r="H29" s="200" t="s">
        <v>260</v>
      </c>
      <c r="I29" s="200"/>
      <c r="J29" s="199"/>
      <c r="K29" s="200"/>
      <c r="L29" s="200"/>
      <c r="M29" s="200"/>
      <c r="N29" s="200"/>
      <c r="O29" s="200"/>
      <c r="P29" s="200"/>
      <c r="Q29" s="200"/>
      <c r="R29" s="200"/>
      <c r="S29" s="200"/>
      <c r="T29" s="200"/>
      <c r="U29" s="200"/>
      <c r="V29" s="200"/>
      <c r="W29" s="199"/>
      <c r="X29" s="199"/>
      <c r="Y29" s="199"/>
      <c r="Z29" s="199"/>
    </row>
    <row r="30" spans="1:26" ht="12.75" customHeight="1">
      <c r="A30" s="199"/>
      <c r="B30" s="200" t="s">
        <v>2232</v>
      </c>
      <c r="C30" s="200">
        <v>57</v>
      </c>
      <c r="D30" s="200" t="s">
        <v>828</v>
      </c>
      <c r="E30" s="200" t="s">
        <v>826</v>
      </c>
      <c r="F30" s="200" t="s">
        <v>1086</v>
      </c>
      <c r="G30" s="200" t="s">
        <v>1014</v>
      </c>
      <c r="H30" s="200" t="s">
        <v>2233</v>
      </c>
      <c r="I30" s="200"/>
      <c r="J30" s="199"/>
      <c r="K30" s="200"/>
      <c r="L30" s="200"/>
      <c r="M30" s="200"/>
      <c r="N30" s="200"/>
      <c r="O30" s="200"/>
      <c r="P30" s="200"/>
      <c r="Q30" s="200"/>
      <c r="R30" s="200"/>
      <c r="S30" s="200"/>
      <c r="T30" s="200"/>
      <c r="U30" s="200"/>
      <c r="V30" s="200"/>
      <c r="W30" s="199"/>
      <c r="X30" s="199"/>
      <c r="Y30" s="199"/>
      <c r="Z30" s="199"/>
    </row>
    <row r="31" spans="1:26" ht="12.75" customHeight="1">
      <c r="A31" s="199"/>
      <c r="B31" s="200" t="s">
        <v>2254</v>
      </c>
      <c r="C31" s="200">
        <v>57</v>
      </c>
      <c r="D31" s="200" t="s">
        <v>841</v>
      </c>
      <c r="E31" s="200" t="s">
        <v>950</v>
      </c>
      <c r="F31" s="200" t="s">
        <v>1515</v>
      </c>
      <c r="G31" s="200" t="s">
        <v>1016</v>
      </c>
      <c r="H31" s="200" t="s">
        <v>1488</v>
      </c>
      <c r="I31" s="200"/>
      <c r="J31" s="199"/>
      <c r="K31" s="200"/>
      <c r="L31" s="200"/>
      <c r="M31" s="200"/>
      <c r="N31" s="200"/>
      <c r="O31" s="200"/>
      <c r="P31" s="200"/>
      <c r="Q31" s="200"/>
      <c r="R31" s="200"/>
      <c r="S31" s="200"/>
      <c r="T31" s="200"/>
      <c r="U31" s="200"/>
      <c r="V31" s="200"/>
      <c r="W31" s="199"/>
      <c r="X31" s="199"/>
      <c r="Y31" s="199"/>
      <c r="Z31" s="199"/>
    </row>
    <row r="32" spans="1:26" ht="12.75" customHeight="1">
      <c r="A32" s="199"/>
      <c r="B32" s="200" t="s">
        <v>2255</v>
      </c>
      <c r="C32" s="200">
        <v>57</v>
      </c>
      <c r="D32" s="200" t="s">
        <v>1227</v>
      </c>
      <c r="E32" s="200" t="s">
        <v>1347</v>
      </c>
      <c r="F32" s="200" t="s">
        <v>2256</v>
      </c>
      <c r="G32" s="200" t="s">
        <v>1230</v>
      </c>
      <c r="H32" s="200" t="s">
        <v>1406</v>
      </c>
      <c r="I32" s="200"/>
      <c r="J32" s="199"/>
      <c r="K32" s="200"/>
      <c r="L32" s="200"/>
      <c r="M32" s="200"/>
      <c r="N32" s="200"/>
      <c r="O32" s="200"/>
      <c r="P32" s="200"/>
      <c r="Q32" s="200"/>
      <c r="R32" s="200"/>
      <c r="S32" s="200"/>
      <c r="T32" s="200"/>
      <c r="U32" s="200"/>
      <c r="V32" s="200"/>
      <c r="W32" s="199"/>
      <c r="X32" s="199"/>
      <c r="Y32" s="199"/>
      <c r="Z32" s="199"/>
    </row>
    <row r="33" spans="1:26" ht="12.75" customHeight="1">
      <c r="A33" s="199"/>
      <c r="B33" s="200" t="s">
        <v>2207</v>
      </c>
      <c r="C33" s="200">
        <v>60</v>
      </c>
      <c r="D33" s="200" t="s">
        <v>181</v>
      </c>
      <c r="E33" s="200" t="s">
        <v>2234</v>
      </c>
      <c r="F33" s="200" t="s">
        <v>477</v>
      </c>
      <c r="G33" s="200" t="s">
        <v>1373</v>
      </c>
      <c r="H33" s="200" t="s">
        <v>1419</v>
      </c>
      <c r="I33" s="200" t="s">
        <v>2257</v>
      </c>
      <c r="J33" s="199"/>
      <c r="K33" s="200"/>
      <c r="L33" s="200"/>
      <c r="M33" s="200"/>
      <c r="N33" s="200"/>
      <c r="O33" s="200"/>
      <c r="P33" s="200"/>
      <c r="Q33" s="200"/>
      <c r="R33" s="200"/>
      <c r="S33" s="200"/>
      <c r="T33" s="200"/>
      <c r="U33" s="200"/>
      <c r="V33" s="200"/>
      <c r="W33" s="199"/>
      <c r="X33" s="199"/>
      <c r="Y33" s="199"/>
      <c r="Z33" s="199"/>
    </row>
    <row r="34" spans="1:26" ht="12.75" customHeight="1">
      <c r="A34" s="199"/>
      <c r="B34" s="199"/>
      <c r="C34" s="199"/>
      <c r="D34" s="199"/>
      <c r="E34" s="199"/>
      <c r="F34" s="199"/>
      <c r="G34" s="199"/>
      <c r="H34" s="199"/>
      <c r="I34" s="199"/>
      <c r="J34" s="199"/>
      <c r="K34" s="200"/>
      <c r="L34" s="200"/>
      <c r="M34" s="200"/>
      <c r="N34" s="200"/>
      <c r="O34" s="200"/>
      <c r="P34" s="200"/>
      <c r="Q34" s="200"/>
      <c r="R34" s="200"/>
      <c r="S34" s="200"/>
      <c r="T34" s="200"/>
      <c r="U34" s="200"/>
      <c r="V34" s="200"/>
      <c r="W34" s="199"/>
      <c r="X34" s="199"/>
      <c r="Y34" s="199"/>
      <c r="Z34" s="199"/>
    </row>
    <row r="35" spans="1:26" ht="12.75" customHeight="1">
      <c r="A35" s="199"/>
      <c r="B35" s="199"/>
      <c r="C35" s="199"/>
      <c r="D35" s="199"/>
      <c r="E35" s="199"/>
      <c r="F35" s="199"/>
      <c r="G35" s="199"/>
      <c r="H35" s="199"/>
      <c r="I35" s="199"/>
      <c r="J35" s="199"/>
      <c r="K35" s="200"/>
      <c r="L35" s="200"/>
      <c r="M35" s="200"/>
      <c r="N35" s="200"/>
      <c r="O35" s="200"/>
      <c r="P35" s="200"/>
      <c r="Q35" s="200"/>
      <c r="R35" s="200"/>
      <c r="S35" s="200"/>
      <c r="T35" s="200"/>
      <c r="U35" s="200"/>
      <c r="V35" s="200"/>
      <c r="W35" s="199"/>
      <c r="X35" s="199"/>
      <c r="Y35" s="199"/>
      <c r="Z35" s="199"/>
    </row>
    <row r="36" spans="1:26" ht="12.75" customHeight="1">
      <c r="A36" s="199"/>
      <c r="B36" s="199"/>
      <c r="C36" s="199"/>
      <c r="D36" s="199"/>
      <c r="E36" s="199"/>
      <c r="F36" s="199"/>
      <c r="G36" s="199"/>
      <c r="H36" s="199"/>
      <c r="I36" s="199"/>
      <c r="J36" s="199"/>
      <c r="K36" s="200"/>
      <c r="L36" s="200"/>
      <c r="M36" s="200"/>
      <c r="N36" s="200"/>
      <c r="O36" s="200"/>
      <c r="P36" s="200"/>
      <c r="Q36" s="200"/>
      <c r="R36" s="200"/>
      <c r="S36" s="200"/>
      <c r="T36" s="200"/>
      <c r="U36" s="200"/>
      <c r="V36" s="200"/>
      <c r="W36" s="199"/>
      <c r="X36" s="199"/>
      <c r="Y36" s="199"/>
      <c r="Z36" s="199"/>
    </row>
    <row r="37" spans="1:26" ht="12.75" customHeight="1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200"/>
      <c r="L37" s="200"/>
      <c r="M37" s="200"/>
      <c r="N37" s="200"/>
      <c r="O37" s="200"/>
      <c r="P37" s="200"/>
      <c r="Q37" s="200"/>
      <c r="R37" s="200"/>
      <c r="S37" s="200"/>
      <c r="T37" s="200">
        <f>SUM(N37:S37)</f>
        <v>0</v>
      </c>
      <c r="U37" s="200"/>
      <c r="V37" s="200"/>
      <c r="W37" s="199"/>
      <c r="X37" s="199"/>
      <c r="Y37" s="199"/>
      <c r="Z37" s="199"/>
    </row>
    <row r="38" spans="1:26" ht="12.75" customHeight="1">
      <c r="A38" s="199"/>
      <c r="B38" s="199"/>
      <c r="C38" s="199"/>
      <c r="D38" s="199"/>
      <c r="E38" s="199"/>
      <c r="F38" s="199"/>
      <c r="G38" s="199"/>
      <c r="H38" s="199"/>
      <c r="I38" s="199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</row>
    <row r="39" spans="1:26" ht="12.75" customHeight="1">
      <c r="A39" s="199"/>
      <c r="B39" s="199"/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</row>
    <row r="40" spans="1:26" ht="12.75" customHeight="1">
      <c r="A40" s="199"/>
      <c r="B40" s="199"/>
      <c r="C40" s="199"/>
      <c r="D40" s="199"/>
      <c r="E40" s="199"/>
      <c r="F40" s="199"/>
      <c r="G40" s="199"/>
      <c r="H40" s="199"/>
      <c r="I40" s="199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</row>
    <row r="41" spans="1:26" ht="12.75" customHeight="1">
      <c r="A41" s="199"/>
      <c r="B41" s="199"/>
      <c r="C41" s="199"/>
      <c r="D41" s="199"/>
      <c r="E41" s="199"/>
      <c r="F41" s="199"/>
      <c r="G41" s="199"/>
      <c r="H41" s="199"/>
      <c r="I41" s="199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</row>
    <row r="42" spans="1:26" ht="12.75" customHeight="1">
      <c r="A42" s="199"/>
      <c r="B42" s="199"/>
      <c r="C42" s="199"/>
      <c r="D42" s="199"/>
      <c r="E42" s="199"/>
      <c r="F42" s="199"/>
      <c r="G42" s="199"/>
      <c r="H42" s="199"/>
      <c r="I42" s="199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</row>
    <row r="43" spans="1:26" ht="12.75" customHeight="1">
      <c r="A43" s="199"/>
      <c r="B43" s="199"/>
      <c r="C43" s="199"/>
      <c r="D43" s="199"/>
      <c r="E43" s="199"/>
      <c r="F43" s="199"/>
      <c r="G43" s="199"/>
      <c r="H43" s="199"/>
      <c r="I43" s="199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</row>
    <row r="44" spans="1:26" ht="12.75" customHeight="1">
      <c r="A44" s="199"/>
      <c r="B44" s="199"/>
      <c r="C44" s="199"/>
      <c r="D44" s="199"/>
      <c r="E44" s="199"/>
      <c r="F44" s="199"/>
      <c r="G44" s="199"/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</row>
    <row r="45" spans="1:26" ht="12.75" customHeight="1">
      <c r="A45" s="199"/>
      <c r="B45" s="199"/>
      <c r="C45" s="199"/>
      <c r="D45" s="199"/>
      <c r="E45" s="199"/>
      <c r="F45" s="199"/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</row>
    <row r="46" spans="1:26" ht="12.75" customHeight="1">
      <c r="A46" s="199"/>
      <c r="B46" s="199"/>
      <c r="C46" s="199"/>
      <c r="D46" s="199"/>
      <c r="E46" s="199"/>
      <c r="F46" s="199"/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</row>
    <row r="47" spans="1:26" ht="12.75" customHeight="1">
      <c r="A47" s="199"/>
      <c r="B47" s="199"/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</row>
    <row r="48" spans="1:26" ht="12.75" customHeight="1">
      <c r="A48" s="199"/>
      <c r="B48" s="199"/>
      <c r="C48" s="199"/>
      <c r="D48" s="199"/>
      <c r="E48" s="199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</row>
    <row r="49" spans="1:26" ht="12.75" customHeight="1">
      <c r="A49" s="199"/>
      <c r="B49" s="199"/>
      <c r="C49" s="199"/>
      <c r="D49" s="199"/>
      <c r="E49" s="199"/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</row>
    <row r="50" spans="1:26" ht="12.75" customHeight="1">
      <c r="A50" s="199"/>
      <c r="B50" s="199"/>
      <c r="C50" s="199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</row>
    <row r="51" spans="1:26" ht="12.75" customHeight="1">
      <c r="A51" s="199"/>
      <c r="B51" s="199"/>
      <c r="C51" s="199"/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</row>
    <row r="52" spans="1:26" ht="12.75" customHeight="1">
      <c r="A52" s="199"/>
      <c r="B52" s="199"/>
      <c r="C52" s="199"/>
      <c r="D52" s="199"/>
      <c r="E52" s="199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</row>
    <row r="53" spans="1:26" ht="12.75" customHeight="1">
      <c r="A53" s="199"/>
      <c r="B53" s="199"/>
      <c r="C53" s="199"/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</row>
    <row r="54" spans="1:26" ht="12.75" customHeight="1">
      <c r="A54" s="199"/>
      <c r="B54" s="199"/>
      <c r="C54" s="199"/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</row>
    <row r="55" spans="1:26" ht="12.75" customHeight="1">
      <c r="A55" s="199"/>
      <c r="B55" s="199"/>
      <c r="C55" s="199"/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</row>
    <row r="56" spans="1:26" ht="12.75" customHeight="1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</row>
    <row r="57" spans="1:26" ht="12.75" customHeight="1">
      <c r="A57" s="199"/>
      <c r="B57" s="199"/>
      <c r="C57" s="199"/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</row>
    <row r="58" spans="1:26" ht="12.75" customHeight="1">
      <c r="A58" s="199"/>
      <c r="B58" s="199"/>
      <c r="C58" s="199"/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</row>
    <row r="59" spans="1:26" ht="12.75" customHeight="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</row>
    <row r="60" spans="1:26" ht="12.75" customHeight="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</row>
    <row r="61" spans="1:26" ht="12.75" customHeight="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</row>
    <row r="62" spans="1:26" ht="12.75" customHeight="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</row>
    <row r="63" spans="1:26" ht="12.75" customHeight="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</row>
    <row r="64" spans="1:26" ht="12.75" customHeight="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</row>
    <row r="65" spans="1:26" ht="12.75" customHeight="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</row>
    <row r="66" spans="1:26" ht="12.75" customHeight="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</row>
    <row r="67" spans="1:26" ht="12.75" customHeight="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</row>
    <row r="68" spans="1:26" ht="12.75" customHeight="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</row>
    <row r="69" spans="1:26" ht="12.75" customHeight="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</row>
    <row r="70" spans="1:26" ht="12.75" customHeight="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</row>
    <row r="71" spans="1:26" ht="12.75" customHeight="1">
      <c r="A71" s="199"/>
      <c r="B71" s="199"/>
      <c r="C71" s="199"/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</row>
    <row r="72" spans="1:26" ht="12.75" customHeight="1">
      <c r="A72" s="199"/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</row>
    <row r="73" spans="1:26" ht="12.75" customHeight="1">
      <c r="A73" s="199"/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</row>
    <row r="74" spans="1:26" ht="12.75" customHeight="1">
      <c r="A74" s="199"/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</row>
    <row r="75" spans="1:26" ht="12.75" customHeight="1">
      <c r="A75" s="199"/>
      <c r="B75" s="199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</row>
    <row r="76" spans="1:26" ht="12.75" customHeight="1">
      <c r="A76" s="199"/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</row>
    <row r="77" spans="1:26" ht="12.75" customHeight="1">
      <c r="A77" s="199"/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</row>
    <row r="78" spans="1:26" ht="12.75" customHeight="1">
      <c r="A78" s="199"/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</row>
    <row r="79" spans="1:26" ht="12.75" customHeight="1">
      <c r="A79" s="199"/>
      <c r="B79" s="199"/>
      <c r="C79" s="199"/>
      <c r="D79" s="199"/>
      <c r="E79" s="199"/>
      <c r="F79" s="199"/>
      <c r="G79" s="199"/>
      <c r="H79" s="199"/>
      <c r="I79" s="199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</row>
    <row r="80" spans="1:26" ht="12.75" customHeight="1">
      <c r="A80" s="199"/>
      <c r="B80" s="199"/>
      <c r="C80" s="199"/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</row>
    <row r="81" spans="1:26" ht="12.75" customHeight="1">
      <c r="A81" s="199"/>
      <c r="B81" s="199"/>
      <c r="C81" s="199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</row>
    <row r="82" spans="1:26" ht="12.75" customHeight="1">
      <c r="A82" s="199"/>
      <c r="B82" s="199"/>
      <c r="C82" s="199"/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</row>
    <row r="83" spans="1:26" ht="12.75" customHeight="1">
      <c r="A83" s="199"/>
      <c r="B83" s="199"/>
      <c r="C83" s="199"/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</row>
    <row r="84" spans="1:26" ht="12.75" customHeight="1">
      <c r="A84" s="199"/>
      <c r="B84" s="199"/>
      <c r="C84" s="199"/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</row>
    <row r="85" spans="1:26" ht="12.75" customHeight="1">
      <c r="A85" s="199"/>
      <c r="B85" s="199"/>
      <c r="C85" s="199"/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</row>
    <row r="86" spans="1:26" ht="12.75" customHeight="1">
      <c r="A86" s="199"/>
      <c r="B86" s="199"/>
      <c r="C86" s="199"/>
      <c r="D86" s="199"/>
      <c r="E86" s="199"/>
      <c r="F86" s="199"/>
      <c r="G86" s="199"/>
      <c r="H86" s="199"/>
      <c r="I86" s="199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</row>
    <row r="87" spans="1:26" ht="12.75" customHeight="1">
      <c r="A87" s="199"/>
      <c r="B87" s="199"/>
      <c r="C87" s="199"/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</row>
    <row r="88" spans="1:26" ht="12.75" customHeight="1">
      <c r="A88" s="199"/>
      <c r="B88" s="199"/>
      <c r="C88" s="199"/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</row>
    <row r="89" spans="1:26" ht="12.75" customHeight="1">
      <c r="A89" s="199"/>
      <c r="B89" s="199"/>
      <c r="C89" s="199"/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</row>
    <row r="90" spans="1:26" ht="12.75" customHeight="1">
      <c r="A90" s="199"/>
      <c r="B90" s="199"/>
      <c r="C90" s="199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</row>
    <row r="91" spans="1:26" ht="12.75" customHeight="1">
      <c r="A91" s="199"/>
      <c r="B91" s="199"/>
      <c r="C91" s="199"/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</row>
    <row r="92" spans="1:26" ht="12.75" customHeight="1">
      <c r="A92" s="199"/>
      <c r="B92" s="199"/>
      <c r="C92" s="199"/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</row>
    <row r="93" spans="1:26" ht="12.75" customHeight="1">
      <c r="A93" s="199"/>
      <c r="B93" s="199"/>
      <c r="C93" s="199"/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</row>
    <row r="94" spans="1:26" ht="12.75" customHeight="1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</row>
    <row r="95" spans="1:26" ht="12.75" customHeight="1">
      <c r="A95" s="199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</row>
    <row r="96" spans="1:26" ht="12.75" customHeight="1">
      <c r="A96" s="199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</row>
    <row r="97" spans="1:26" ht="12.75" customHeight="1">
      <c r="A97" s="199"/>
      <c r="B97" s="199"/>
      <c r="C97" s="199"/>
      <c r="D97" s="199"/>
      <c r="E97" s="199"/>
      <c r="F97" s="199"/>
      <c r="G97" s="199"/>
      <c r="H97" s="199"/>
      <c r="I97" s="199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</row>
    <row r="98" spans="1:26" ht="12.75" customHeight="1">
      <c r="A98" s="199"/>
      <c r="B98" s="199"/>
      <c r="C98" s="199"/>
      <c r="D98" s="199"/>
      <c r="E98" s="199"/>
      <c r="F98" s="199"/>
      <c r="G98" s="199"/>
      <c r="H98" s="199"/>
      <c r="I98" s="199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</row>
    <row r="99" spans="1:26" ht="12.75" customHeight="1">
      <c r="A99" s="199"/>
      <c r="B99" s="199"/>
      <c r="C99" s="199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</row>
    <row r="100" spans="1:26" ht="12.75" customHeight="1">
      <c r="A100" s="199"/>
      <c r="B100" s="199"/>
      <c r="C100" s="199"/>
      <c r="D100" s="199"/>
      <c r="E100" s="199"/>
      <c r="F100" s="199"/>
      <c r="G100" s="199"/>
      <c r="H100" s="199"/>
      <c r="I100" s="199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</row>
    <row r="101" spans="1:26" ht="12.75" customHeight="1">
      <c r="A101" s="199"/>
      <c r="B101" s="19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</row>
    <row r="102" spans="1:26" ht="12.75" customHeight="1">
      <c r="A102" s="199"/>
      <c r="B102" s="199"/>
      <c r="C102" s="199"/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</row>
    <row r="103" spans="1:26" ht="12.75" customHeight="1">
      <c r="A103" s="199"/>
      <c r="B103" s="199"/>
      <c r="C103" s="199"/>
      <c r="D103" s="199"/>
      <c r="E103" s="199"/>
      <c r="F103" s="199"/>
      <c r="G103" s="199"/>
      <c r="H103" s="199"/>
      <c r="I103" s="199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</row>
    <row r="104" spans="1:26" ht="12.75" customHeight="1">
      <c r="A104" s="199"/>
      <c r="B104" s="199"/>
      <c r="C104" s="199"/>
      <c r="D104" s="199"/>
      <c r="E104" s="199"/>
      <c r="F104" s="199"/>
      <c r="G104" s="199"/>
      <c r="H104" s="199"/>
      <c r="I104" s="199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</row>
    <row r="105" spans="1:26" ht="12.75" customHeight="1">
      <c r="A105" s="199"/>
      <c r="B105" s="199"/>
      <c r="C105" s="199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</row>
    <row r="106" spans="1:26" ht="12.75" customHeight="1">
      <c r="A106" s="199"/>
      <c r="B106" s="199"/>
      <c r="C106" s="199"/>
      <c r="D106" s="199"/>
      <c r="E106" s="199"/>
      <c r="F106" s="199"/>
      <c r="G106" s="199"/>
      <c r="H106" s="199"/>
      <c r="I106" s="199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</row>
    <row r="107" spans="1:26" ht="12.75" customHeight="1">
      <c r="A107" s="199"/>
      <c r="B107" s="199"/>
      <c r="C107" s="199"/>
      <c r="D107" s="199"/>
      <c r="E107" s="199"/>
      <c r="F107" s="199"/>
      <c r="G107" s="199"/>
      <c r="H107" s="199"/>
      <c r="I107" s="199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</row>
    <row r="108" spans="1:26" ht="12.75" customHeight="1">
      <c r="A108" s="199"/>
      <c r="B108" s="199"/>
      <c r="C108" s="199"/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</row>
    <row r="109" spans="1:26" ht="12.75" customHeight="1">
      <c r="A109" s="199"/>
      <c r="B109" s="199"/>
      <c r="C109" s="199"/>
      <c r="D109" s="199"/>
      <c r="E109" s="199"/>
      <c r="F109" s="199"/>
      <c r="G109" s="199"/>
      <c r="H109" s="199"/>
      <c r="I109" s="199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</row>
    <row r="110" spans="1:26" ht="12.75" customHeight="1">
      <c r="A110" s="199"/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</row>
    <row r="111" spans="1:26" ht="12.75" customHeight="1">
      <c r="A111" s="199"/>
      <c r="B111" s="199"/>
      <c r="C111" s="199"/>
      <c r="D111" s="199"/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</row>
    <row r="112" spans="1:26" ht="12.75" customHeight="1">
      <c r="A112" s="199"/>
      <c r="B112" s="199"/>
      <c r="C112" s="199"/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</row>
    <row r="113" spans="1:26" ht="12.75" customHeight="1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</row>
    <row r="114" spans="1:26" ht="12.75" customHeight="1">
      <c r="A114" s="199"/>
      <c r="B114" s="199"/>
      <c r="C114" s="199"/>
      <c r="D114" s="199"/>
      <c r="E114" s="199"/>
      <c r="F114" s="199"/>
      <c r="G114" s="199"/>
      <c r="H114" s="199"/>
      <c r="I114" s="199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</row>
    <row r="115" spans="1:26" ht="12.75" customHeight="1">
      <c r="A115" s="199"/>
      <c r="B115" s="199"/>
      <c r="C115" s="199"/>
      <c r="D115" s="199"/>
      <c r="E115" s="199"/>
      <c r="F115" s="199"/>
      <c r="G115" s="199"/>
      <c r="H115" s="199"/>
      <c r="I115" s="199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</row>
    <row r="116" spans="1:26" ht="12.75" customHeight="1">
      <c r="A116" s="199"/>
      <c r="B116" s="199"/>
      <c r="C116" s="199"/>
      <c r="D116" s="199"/>
      <c r="E116" s="199"/>
      <c r="F116" s="199"/>
      <c r="G116" s="199"/>
      <c r="H116" s="199"/>
      <c r="I116" s="199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</row>
    <row r="117" spans="1:26" ht="12.75" customHeight="1">
      <c r="A117" s="199"/>
      <c r="B117" s="199"/>
      <c r="C117" s="199"/>
      <c r="D117" s="199"/>
      <c r="E117" s="199"/>
      <c r="F117" s="199"/>
      <c r="G117" s="199"/>
      <c r="H117" s="199"/>
      <c r="I117" s="199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</row>
    <row r="118" spans="1:26" ht="12.75" customHeight="1">
      <c r="A118" s="199"/>
      <c r="B118" s="199"/>
      <c r="C118" s="199"/>
      <c r="D118" s="199"/>
      <c r="E118" s="199"/>
      <c r="F118" s="199"/>
      <c r="G118" s="199"/>
      <c r="H118" s="199"/>
      <c r="I118" s="199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</row>
    <row r="119" spans="1:26" ht="12.75" customHeight="1">
      <c r="A119" s="199"/>
      <c r="B119" s="199"/>
      <c r="C119" s="199"/>
      <c r="D119" s="199"/>
      <c r="E119" s="199"/>
      <c r="F119" s="199"/>
      <c r="G119" s="199"/>
      <c r="H119" s="199"/>
      <c r="I119" s="199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</row>
    <row r="120" spans="1:26" ht="12.75" customHeight="1">
      <c r="A120" s="199"/>
      <c r="B120" s="199"/>
      <c r="C120" s="199"/>
      <c r="D120" s="199"/>
      <c r="E120" s="199"/>
      <c r="F120" s="199"/>
      <c r="G120" s="199"/>
      <c r="H120" s="199"/>
      <c r="I120" s="199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</row>
    <row r="121" spans="1:26" ht="12.75" customHeight="1">
      <c r="A121" s="199"/>
      <c r="B121" s="199"/>
      <c r="C121" s="199"/>
      <c r="D121" s="199"/>
      <c r="E121" s="199"/>
      <c r="F121" s="199"/>
      <c r="G121" s="199"/>
      <c r="H121" s="199"/>
      <c r="I121" s="199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</row>
    <row r="122" spans="1:26" ht="12.75" customHeight="1">
      <c r="A122" s="199"/>
      <c r="B122" s="199"/>
      <c r="C122" s="199"/>
      <c r="D122" s="199"/>
      <c r="E122" s="199"/>
      <c r="F122" s="199"/>
      <c r="G122" s="199"/>
      <c r="H122" s="199"/>
      <c r="I122" s="199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</row>
    <row r="123" spans="1:26" ht="12.75" customHeight="1">
      <c r="A123" s="199"/>
      <c r="B123" s="199"/>
      <c r="C123" s="199"/>
      <c r="D123" s="199"/>
      <c r="E123" s="199"/>
      <c r="F123" s="199"/>
      <c r="G123" s="199"/>
      <c r="H123" s="199"/>
      <c r="I123" s="199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</row>
    <row r="124" spans="1:26" ht="12.75" customHeight="1">
      <c r="A124" s="199"/>
      <c r="B124" s="199"/>
      <c r="C124" s="199"/>
      <c r="D124" s="199"/>
      <c r="E124" s="199"/>
      <c r="F124" s="199"/>
      <c r="G124" s="199"/>
      <c r="H124" s="199"/>
      <c r="I124" s="199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</row>
    <row r="125" spans="1:26" ht="12.75" customHeight="1">
      <c r="A125" s="199"/>
      <c r="B125" s="199"/>
      <c r="C125" s="199"/>
      <c r="D125" s="199"/>
      <c r="E125" s="199"/>
      <c r="F125" s="199"/>
      <c r="G125" s="199"/>
      <c r="H125" s="199"/>
      <c r="I125" s="199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</row>
    <row r="126" spans="1:26" ht="12.75" customHeight="1">
      <c r="A126" s="199"/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</row>
    <row r="127" spans="1:26" ht="12.75" customHeight="1">
      <c r="A127" s="199"/>
      <c r="B127" s="199"/>
      <c r="C127" s="199"/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</row>
    <row r="128" spans="1:26" ht="12.75" customHeight="1">
      <c r="A128" s="199"/>
      <c r="B128" s="199"/>
      <c r="C128" s="199"/>
      <c r="D128" s="199"/>
      <c r="E128" s="199"/>
      <c r="F128" s="199"/>
      <c r="G128" s="199"/>
      <c r="H128" s="199"/>
      <c r="I128" s="199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</row>
    <row r="129" spans="1:26" ht="12.75" customHeight="1">
      <c r="A129" s="199"/>
      <c r="B129" s="199"/>
      <c r="C129" s="199"/>
      <c r="D129" s="199"/>
      <c r="E129" s="199"/>
      <c r="F129" s="199"/>
      <c r="G129" s="199"/>
      <c r="H129" s="199"/>
      <c r="I129" s="199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</row>
    <row r="130" spans="1:26" ht="12.75" customHeight="1">
      <c r="A130" s="199"/>
      <c r="B130" s="199"/>
      <c r="C130" s="199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</row>
    <row r="131" spans="1:26" ht="12.75" customHeight="1">
      <c r="A131" s="199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</row>
    <row r="132" spans="1:26" ht="12.75" customHeight="1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</row>
    <row r="133" spans="1:26" ht="12.75" customHeight="1">
      <c r="A133" s="199"/>
      <c r="B133" s="199"/>
      <c r="C133" s="199"/>
      <c r="D133" s="199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</row>
    <row r="134" spans="1:26" ht="12.75" customHeight="1">
      <c r="A134" s="199"/>
      <c r="B134" s="199"/>
      <c r="C134" s="199"/>
      <c r="D134" s="199"/>
      <c r="E134" s="199"/>
      <c r="F134" s="199"/>
      <c r="G134" s="199"/>
      <c r="H134" s="199"/>
      <c r="I134" s="199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</row>
    <row r="135" spans="1:26" ht="12.75" customHeight="1">
      <c r="A135" s="199"/>
      <c r="B135" s="199"/>
      <c r="C135" s="199"/>
      <c r="D135" s="199"/>
      <c r="E135" s="199"/>
      <c r="F135" s="199"/>
      <c r="G135" s="199"/>
      <c r="H135" s="199"/>
      <c r="I135" s="199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</row>
    <row r="136" spans="1:26" ht="12.75" customHeight="1">
      <c r="A136" s="199"/>
      <c r="B136" s="199"/>
      <c r="C136" s="199"/>
      <c r="D136" s="199"/>
      <c r="E136" s="199"/>
      <c r="F136" s="199"/>
      <c r="G136" s="199"/>
      <c r="H136" s="199"/>
      <c r="I136" s="199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</row>
    <row r="137" spans="1:26" ht="12.75" customHeight="1">
      <c r="A137" s="199"/>
      <c r="B137" s="199"/>
      <c r="C137" s="199"/>
      <c r="D137" s="199"/>
      <c r="E137" s="199"/>
      <c r="F137" s="199"/>
      <c r="G137" s="199"/>
      <c r="H137" s="199"/>
      <c r="I137" s="199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</row>
    <row r="138" spans="1:26" ht="12.75" customHeight="1">
      <c r="A138" s="199"/>
      <c r="B138" s="199"/>
      <c r="C138" s="199"/>
      <c r="D138" s="199"/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</row>
    <row r="139" spans="1:26" ht="12.75" customHeight="1">
      <c r="A139" s="199"/>
      <c r="B139" s="199"/>
      <c r="C139" s="199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</row>
    <row r="140" spans="1:26" ht="12.75" customHeight="1">
      <c r="A140" s="199"/>
      <c r="B140" s="199"/>
      <c r="C140" s="199"/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</row>
    <row r="141" spans="1:26" ht="12.75" customHeight="1">
      <c r="A141" s="199"/>
      <c r="B141" s="199"/>
      <c r="C141" s="199"/>
      <c r="D141" s="199"/>
      <c r="E141" s="199"/>
      <c r="F141" s="199"/>
      <c r="G141" s="199"/>
      <c r="H141" s="199"/>
      <c r="I141" s="199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</row>
    <row r="142" spans="1:26" ht="12.75" customHeight="1">
      <c r="A142" s="199"/>
      <c r="B142" s="199"/>
      <c r="C142" s="199"/>
      <c r="D142" s="199"/>
      <c r="E142" s="199"/>
      <c r="F142" s="199"/>
      <c r="G142" s="199"/>
      <c r="H142" s="199"/>
      <c r="I142" s="199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</row>
    <row r="143" spans="1:26" ht="12.75" customHeight="1">
      <c r="A143" s="199"/>
      <c r="B143" s="199"/>
      <c r="C143" s="199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</row>
    <row r="144" spans="1:26" ht="12.75" customHeight="1">
      <c r="A144" s="199"/>
      <c r="B144" s="199"/>
      <c r="C144" s="199"/>
      <c r="D144" s="199"/>
      <c r="E144" s="199"/>
      <c r="F144" s="199"/>
      <c r="G144" s="199"/>
      <c r="H144" s="199"/>
      <c r="I144" s="199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</row>
    <row r="145" spans="1:26" ht="12.75" customHeight="1">
      <c r="A145" s="199"/>
      <c r="B145" s="199"/>
      <c r="C145" s="199"/>
      <c r="D145" s="199"/>
      <c r="E145" s="199"/>
      <c r="F145" s="199"/>
      <c r="G145" s="199"/>
      <c r="H145" s="199"/>
      <c r="I145" s="199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</row>
    <row r="146" spans="1:26" ht="12.75" customHeight="1">
      <c r="A146" s="199"/>
      <c r="B146" s="199"/>
      <c r="C146" s="199"/>
      <c r="D146" s="199"/>
      <c r="E146" s="199"/>
      <c r="F146" s="199"/>
      <c r="G146" s="199"/>
      <c r="H146" s="199"/>
      <c r="I146" s="199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</row>
    <row r="147" spans="1:26" ht="12.75" customHeight="1">
      <c r="A147" s="199"/>
      <c r="B147" s="199"/>
      <c r="C147" s="199"/>
      <c r="D147" s="199"/>
      <c r="E147" s="199"/>
      <c r="F147" s="199"/>
      <c r="G147" s="199"/>
      <c r="H147" s="199"/>
      <c r="I147" s="199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</row>
    <row r="148" spans="1:26" ht="12.75" customHeight="1">
      <c r="A148" s="199"/>
      <c r="B148" s="199"/>
      <c r="C148" s="199"/>
      <c r="D148" s="199"/>
      <c r="E148" s="199"/>
      <c r="F148" s="199"/>
      <c r="G148" s="199"/>
      <c r="H148" s="199"/>
      <c r="I148" s="199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</row>
    <row r="149" spans="1:26" ht="12.75" customHeight="1">
      <c r="A149" s="199"/>
      <c r="B149" s="199"/>
      <c r="C149" s="199"/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</row>
    <row r="150" spans="1:26" ht="12.75" customHeight="1">
      <c r="A150" s="199"/>
      <c r="B150" s="199"/>
      <c r="C150" s="199"/>
      <c r="D150" s="199"/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</row>
    <row r="151" spans="1:26" ht="12.75" customHeight="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</row>
    <row r="152" spans="1:26" ht="12.75" customHeight="1">
      <c r="A152" s="199"/>
      <c r="B152" s="199"/>
      <c r="C152" s="199"/>
      <c r="D152" s="199"/>
      <c r="E152" s="199"/>
      <c r="F152" s="199"/>
      <c r="G152" s="199"/>
      <c r="H152" s="199"/>
      <c r="I152" s="199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</row>
    <row r="153" spans="1:26" ht="12.75" customHeight="1">
      <c r="A153" s="199"/>
      <c r="B153" s="199"/>
      <c r="C153" s="199"/>
      <c r="D153" s="199"/>
      <c r="E153" s="199"/>
      <c r="F153" s="199"/>
      <c r="G153" s="199"/>
      <c r="H153" s="199"/>
      <c r="I153" s="199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</row>
    <row r="154" spans="1:26" ht="12.75" customHeight="1">
      <c r="A154" s="199"/>
      <c r="B154" s="199"/>
      <c r="C154" s="199"/>
      <c r="D154" s="199"/>
      <c r="E154" s="199"/>
      <c r="F154" s="199"/>
      <c r="G154" s="199"/>
      <c r="H154" s="199"/>
      <c r="I154" s="199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</row>
    <row r="155" spans="1:26" ht="12.75" customHeight="1">
      <c r="A155" s="199"/>
      <c r="B155" s="199"/>
      <c r="C155" s="199"/>
      <c r="D155" s="199"/>
      <c r="E155" s="199"/>
      <c r="F155" s="199"/>
      <c r="G155" s="199"/>
      <c r="H155" s="199"/>
      <c r="I155" s="199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</row>
    <row r="156" spans="1:26" ht="12.75" customHeight="1">
      <c r="A156" s="199"/>
      <c r="B156" s="199"/>
      <c r="C156" s="199"/>
      <c r="D156" s="199"/>
      <c r="E156" s="199"/>
      <c r="F156" s="199"/>
      <c r="G156" s="199"/>
      <c r="H156" s="199"/>
      <c r="I156" s="199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</row>
    <row r="157" spans="1:26" ht="12.75" customHeight="1">
      <c r="A157" s="199"/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</row>
    <row r="158" spans="1:26" ht="12.75" customHeight="1">
      <c r="A158" s="199"/>
      <c r="B158" s="199"/>
      <c r="C158" s="199"/>
      <c r="D158" s="199"/>
      <c r="E158" s="199"/>
      <c r="F158" s="199"/>
      <c r="G158" s="199"/>
      <c r="H158" s="199"/>
      <c r="I158" s="199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</row>
    <row r="159" spans="1:26" ht="12.75" customHeight="1">
      <c r="A159" s="199"/>
      <c r="B159" s="199"/>
      <c r="C159" s="199"/>
      <c r="D159" s="199"/>
      <c r="E159" s="199"/>
      <c r="F159" s="199"/>
      <c r="G159" s="199"/>
      <c r="H159" s="199"/>
      <c r="I159" s="199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</row>
    <row r="160" spans="1:26" ht="12.75" customHeight="1">
      <c r="A160" s="199"/>
      <c r="B160" s="199"/>
      <c r="C160" s="199"/>
      <c r="D160" s="199"/>
      <c r="E160" s="199"/>
      <c r="F160" s="199"/>
      <c r="G160" s="199"/>
      <c r="H160" s="199"/>
      <c r="I160" s="199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</row>
    <row r="161" spans="1:26" ht="12.75" customHeight="1">
      <c r="A161" s="199"/>
      <c r="B161" s="199"/>
      <c r="C161" s="199"/>
      <c r="D161" s="199"/>
      <c r="E161" s="199"/>
      <c r="F161" s="199"/>
      <c r="G161" s="199"/>
      <c r="H161" s="199"/>
      <c r="I161" s="199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</row>
    <row r="162" spans="1:26" ht="12.75" customHeight="1">
      <c r="A162" s="199"/>
      <c r="B162" s="199"/>
      <c r="C162" s="199"/>
      <c r="D162" s="199"/>
      <c r="E162" s="199"/>
      <c r="F162" s="199"/>
      <c r="G162" s="199"/>
      <c r="H162" s="199"/>
      <c r="I162" s="199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</row>
    <row r="163" spans="1:26" ht="12.75" customHeight="1">
      <c r="A163" s="199"/>
      <c r="B163" s="199"/>
      <c r="C163" s="199"/>
      <c r="D163" s="199"/>
      <c r="E163" s="199"/>
      <c r="F163" s="199"/>
      <c r="G163" s="199"/>
      <c r="H163" s="199"/>
      <c r="I163" s="199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</row>
    <row r="164" spans="1:26" ht="12.75" customHeight="1">
      <c r="A164" s="199"/>
      <c r="B164" s="199"/>
      <c r="C164" s="199"/>
      <c r="D164" s="199"/>
      <c r="E164" s="199"/>
      <c r="F164" s="199"/>
      <c r="G164" s="199"/>
      <c r="H164" s="199"/>
      <c r="I164" s="199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</row>
    <row r="165" spans="1:26" ht="12.75" customHeight="1">
      <c r="A165" s="199"/>
      <c r="B165" s="199"/>
      <c r="C165" s="199"/>
      <c r="D165" s="199"/>
      <c r="E165" s="199"/>
      <c r="F165" s="199"/>
      <c r="G165" s="199"/>
      <c r="H165" s="199"/>
      <c r="I165" s="199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</row>
    <row r="166" spans="1:26" ht="12.75" customHeight="1">
      <c r="A166" s="199"/>
      <c r="B166" s="199"/>
      <c r="C166" s="199"/>
      <c r="D166" s="199"/>
      <c r="E166" s="199"/>
      <c r="F166" s="199"/>
      <c r="G166" s="199"/>
      <c r="H166" s="199"/>
      <c r="I166" s="199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</row>
    <row r="167" spans="1:26" ht="12.75" customHeight="1">
      <c r="A167" s="199"/>
      <c r="B167" s="199"/>
      <c r="C167" s="199"/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</row>
    <row r="168" spans="1:26" ht="12.75" customHeight="1">
      <c r="A168" s="199"/>
      <c r="B168" s="199"/>
      <c r="C168" s="199"/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</row>
    <row r="169" spans="1:26" ht="12.75" customHeight="1">
      <c r="A169" s="199"/>
      <c r="B169" s="199"/>
      <c r="C169" s="199"/>
      <c r="D169" s="199"/>
      <c r="E169" s="199"/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</row>
    <row r="170" spans="1:26" ht="12.75" customHeight="1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</row>
    <row r="171" spans="1:26" ht="12.75" customHeight="1">
      <c r="A171" s="199"/>
      <c r="B171" s="199"/>
      <c r="C171" s="199"/>
      <c r="D171" s="199"/>
      <c r="E171" s="199"/>
      <c r="F171" s="199"/>
      <c r="G171" s="199"/>
      <c r="H171" s="199"/>
      <c r="I171" s="199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</row>
    <row r="172" spans="1:26" ht="12.75" customHeight="1">
      <c r="A172" s="199"/>
      <c r="B172" s="199"/>
      <c r="C172" s="199"/>
      <c r="D172" s="199"/>
      <c r="E172" s="199"/>
      <c r="F172" s="199"/>
      <c r="G172" s="199"/>
      <c r="H172" s="199"/>
      <c r="I172" s="199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</row>
    <row r="173" spans="1:26" ht="12.75" customHeight="1">
      <c r="A173" s="199"/>
      <c r="B173" s="199"/>
      <c r="C173" s="199"/>
      <c r="D173" s="199"/>
      <c r="E173" s="199"/>
      <c r="F173" s="199"/>
      <c r="G173" s="199"/>
      <c r="H173" s="199"/>
      <c r="I173" s="199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</row>
    <row r="174" spans="1:26" ht="12.75" customHeight="1">
      <c r="A174" s="199"/>
      <c r="B174" s="199"/>
      <c r="C174" s="199"/>
      <c r="D174" s="199"/>
      <c r="E174" s="199"/>
      <c r="F174" s="199"/>
      <c r="G174" s="199"/>
      <c r="H174" s="199"/>
      <c r="I174" s="199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</row>
    <row r="175" spans="1:26" ht="12.75" customHeight="1">
      <c r="A175" s="199"/>
      <c r="B175" s="199"/>
      <c r="C175" s="199"/>
      <c r="D175" s="199"/>
      <c r="E175" s="199"/>
      <c r="F175" s="199"/>
      <c r="G175" s="199"/>
      <c r="H175" s="199"/>
      <c r="I175" s="199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</row>
    <row r="176" spans="1:26" ht="12.75" customHeight="1">
      <c r="A176" s="199"/>
      <c r="B176" s="199"/>
      <c r="C176" s="199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</row>
    <row r="177" spans="1:26" ht="12.75" customHeight="1">
      <c r="A177" s="199"/>
      <c r="B177" s="199"/>
      <c r="C177" s="199"/>
      <c r="D177" s="199"/>
      <c r="E177" s="199"/>
      <c r="F177" s="199"/>
      <c r="G177" s="199"/>
      <c r="H177" s="199"/>
      <c r="I177" s="199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</row>
    <row r="178" spans="1:26" ht="12.75" customHeight="1">
      <c r="A178" s="199"/>
      <c r="B178" s="199"/>
      <c r="C178" s="199"/>
      <c r="D178" s="199"/>
      <c r="E178" s="199"/>
      <c r="F178" s="199"/>
      <c r="G178" s="199"/>
      <c r="H178" s="199"/>
      <c r="I178" s="199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</row>
    <row r="179" spans="1:26" ht="12.75" customHeight="1">
      <c r="A179" s="199"/>
      <c r="B179" s="199"/>
      <c r="C179" s="199"/>
      <c r="D179" s="199"/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</row>
    <row r="180" spans="1:26" ht="12.75" customHeight="1">
      <c r="A180" s="199"/>
      <c r="B180" s="199"/>
      <c r="C180" s="199"/>
      <c r="D180" s="199"/>
      <c r="E180" s="199"/>
      <c r="F180" s="199"/>
      <c r="G180" s="199"/>
      <c r="H180" s="199"/>
      <c r="I180" s="199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</row>
    <row r="181" spans="1:26" ht="12.75" customHeight="1">
      <c r="A181" s="199"/>
      <c r="B181" s="199"/>
      <c r="C181" s="199"/>
      <c r="D181" s="199"/>
      <c r="E181" s="199"/>
      <c r="F181" s="199"/>
      <c r="G181" s="199"/>
      <c r="H181" s="199"/>
      <c r="I181" s="199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</row>
    <row r="182" spans="1:26" ht="12.75" customHeight="1">
      <c r="A182" s="199"/>
      <c r="B182" s="199"/>
      <c r="C182" s="199"/>
      <c r="D182" s="199"/>
      <c r="E182" s="199"/>
      <c r="F182" s="199"/>
      <c r="G182" s="199"/>
      <c r="H182" s="199"/>
      <c r="I182" s="199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</row>
    <row r="183" spans="1:26" ht="12.75" customHeight="1">
      <c r="A183" s="199"/>
      <c r="B183" s="199"/>
      <c r="C183" s="199"/>
      <c r="D183" s="199"/>
      <c r="E183" s="199"/>
      <c r="F183" s="199"/>
      <c r="G183" s="199"/>
      <c r="H183" s="199"/>
      <c r="I183" s="199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</row>
    <row r="184" spans="1:26" ht="12.75" customHeight="1">
      <c r="A184" s="199"/>
      <c r="B184" s="199"/>
      <c r="C184" s="199"/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</row>
    <row r="185" spans="1:26" ht="12.75" customHeight="1">
      <c r="A185" s="199"/>
      <c r="B185" s="199"/>
      <c r="C185" s="199"/>
      <c r="D185" s="199"/>
      <c r="E185" s="199"/>
      <c r="F185" s="199"/>
      <c r="G185" s="199"/>
      <c r="H185" s="199"/>
      <c r="I185" s="199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</row>
    <row r="186" spans="1:26" ht="12.75" customHeight="1">
      <c r="A186" s="199"/>
      <c r="B186" s="199"/>
      <c r="C186" s="199"/>
      <c r="D186" s="199"/>
      <c r="E186" s="199"/>
      <c r="F186" s="199"/>
      <c r="G186" s="199"/>
      <c r="H186" s="199"/>
      <c r="I186" s="199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</row>
    <row r="187" spans="1:26" ht="12.75" customHeight="1">
      <c r="A187" s="199"/>
      <c r="B187" s="199"/>
      <c r="C187" s="199"/>
      <c r="D187" s="199"/>
      <c r="E187" s="199"/>
      <c r="F187" s="199"/>
      <c r="G187" s="199"/>
      <c r="H187" s="199"/>
      <c r="I187" s="199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</row>
    <row r="188" spans="1:26" ht="12.75" customHeight="1">
      <c r="A188" s="199"/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</row>
    <row r="189" spans="1:26" ht="12.75" customHeight="1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</row>
    <row r="190" spans="1:26" ht="12.75" customHeight="1">
      <c r="A190" s="199"/>
      <c r="B190" s="199"/>
      <c r="C190" s="199"/>
      <c r="D190" s="199"/>
      <c r="E190" s="199"/>
      <c r="F190" s="199"/>
      <c r="G190" s="199"/>
      <c r="H190" s="199"/>
      <c r="I190" s="199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</row>
    <row r="191" spans="1:26" ht="12.75" customHeight="1">
      <c r="A191" s="199"/>
      <c r="B191" s="199"/>
      <c r="C191" s="199"/>
      <c r="D191" s="199"/>
      <c r="E191" s="199"/>
      <c r="F191" s="199"/>
      <c r="G191" s="199"/>
      <c r="H191" s="199"/>
      <c r="I191" s="199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</row>
    <row r="192" spans="1:26" ht="12.75" customHeight="1">
      <c r="A192" s="199"/>
      <c r="B192" s="199"/>
      <c r="C192" s="199"/>
      <c r="D192" s="199"/>
      <c r="E192" s="199"/>
      <c r="F192" s="199"/>
      <c r="G192" s="199"/>
      <c r="H192" s="199"/>
      <c r="I192" s="199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</row>
    <row r="193" spans="1:26" ht="12.75" customHeight="1">
      <c r="A193" s="199"/>
      <c r="B193" s="199"/>
      <c r="C193" s="199"/>
      <c r="D193" s="199"/>
      <c r="E193" s="199"/>
      <c r="F193" s="199"/>
      <c r="G193" s="199"/>
      <c r="H193" s="199"/>
      <c r="I193" s="199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</row>
    <row r="194" spans="1:26" ht="12.75" customHeight="1">
      <c r="A194" s="199"/>
      <c r="B194" s="199"/>
      <c r="C194" s="199"/>
      <c r="D194" s="199"/>
      <c r="E194" s="199"/>
      <c r="F194" s="199"/>
      <c r="G194" s="199"/>
      <c r="H194" s="199"/>
      <c r="I194" s="199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</row>
    <row r="195" spans="1:26" ht="12.75" customHeight="1">
      <c r="A195" s="199"/>
      <c r="B195" s="199"/>
      <c r="C195" s="199"/>
      <c r="D195" s="199"/>
      <c r="E195" s="199"/>
      <c r="F195" s="199"/>
      <c r="G195" s="199"/>
      <c r="H195" s="199"/>
      <c r="I195" s="199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</row>
    <row r="196" spans="1:26" ht="12.75" customHeight="1">
      <c r="A196" s="199"/>
      <c r="B196" s="199"/>
      <c r="C196" s="199"/>
      <c r="D196" s="199"/>
      <c r="E196" s="199"/>
      <c r="F196" s="199"/>
      <c r="G196" s="199"/>
      <c r="H196" s="199"/>
      <c r="I196" s="199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</row>
    <row r="197" spans="1:26" ht="12.75" customHeight="1">
      <c r="A197" s="199"/>
      <c r="B197" s="199"/>
      <c r="C197" s="199"/>
      <c r="D197" s="199"/>
      <c r="E197" s="199"/>
      <c r="F197" s="199"/>
      <c r="G197" s="199"/>
      <c r="H197" s="199"/>
      <c r="I197" s="199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</row>
    <row r="198" spans="1:26" ht="12.75" customHeight="1">
      <c r="A198" s="199"/>
      <c r="B198" s="199"/>
      <c r="C198" s="199"/>
      <c r="D198" s="199"/>
      <c r="E198" s="199"/>
      <c r="F198" s="199"/>
      <c r="G198" s="199"/>
      <c r="H198" s="199"/>
      <c r="I198" s="199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</row>
    <row r="199" spans="1:26" ht="12.75" customHeight="1">
      <c r="A199" s="199"/>
      <c r="B199" s="199"/>
      <c r="C199" s="199"/>
      <c r="D199" s="199"/>
      <c r="E199" s="199"/>
      <c r="F199" s="199"/>
      <c r="G199" s="199"/>
      <c r="H199" s="199"/>
      <c r="I199" s="199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</row>
    <row r="200" spans="1:26" ht="12.75" customHeight="1">
      <c r="A200" s="199"/>
      <c r="B200" s="199"/>
      <c r="C200" s="199"/>
      <c r="D200" s="199"/>
      <c r="E200" s="199"/>
      <c r="F200" s="199"/>
      <c r="G200" s="199"/>
      <c r="H200" s="199"/>
      <c r="I200" s="199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</row>
    <row r="201" spans="1:26" ht="12.75" customHeight="1">
      <c r="A201" s="199"/>
      <c r="B201" s="199"/>
      <c r="C201" s="199"/>
      <c r="D201" s="199"/>
      <c r="E201" s="199"/>
      <c r="F201" s="199"/>
      <c r="G201" s="199"/>
      <c r="H201" s="199"/>
      <c r="I201" s="199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</row>
    <row r="202" spans="1:26" ht="12.75" customHeight="1">
      <c r="A202" s="199"/>
      <c r="B202" s="199"/>
      <c r="C202" s="199"/>
      <c r="D202" s="199"/>
      <c r="E202" s="199"/>
      <c r="F202" s="199"/>
      <c r="G202" s="199"/>
      <c r="H202" s="199"/>
      <c r="I202" s="199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</row>
    <row r="203" spans="1:26" ht="12.75" customHeight="1">
      <c r="A203" s="199"/>
      <c r="B203" s="199"/>
      <c r="C203" s="199"/>
      <c r="D203" s="199"/>
      <c r="E203" s="199"/>
      <c r="F203" s="199"/>
      <c r="G203" s="199"/>
      <c r="H203" s="199"/>
      <c r="I203" s="199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</row>
    <row r="204" spans="1:26" ht="12.75" customHeight="1">
      <c r="A204" s="199"/>
      <c r="B204" s="199"/>
      <c r="C204" s="199"/>
      <c r="D204" s="199"/>
      <c r="E204" s="199"/>
      <c r="F204" s="199"/>
      <c r="G204" s="199"/>
      <c r="H204" s="199"/>
      <c r="I204" s="199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</row>
    <row r="205" spans="1:26" ht="12.75" customHeight="1">
      <c r="A205" s="199"/>
      <c r="B205" s="199"/>
      <c r="C205" s="199"/>
      <c r="D205" s="199"/>
      <c r="E205" s="199"/>
      <c r="F205" s="199"/>
      <c r="G205" s="199"/>
      <c r="H205" s="199"/>
      <c r="I205" s="199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</row>
    <row r="206" spans="1:26" ht="12.75" customHeight="1">
      <c r="A206" s="199"/>
      <c r="B206" s="199"/>
      <c r="C206" s="199"/>
      <c r="D206" s="199"/>
      <c r="E206" s="199"/>
      <c r="F206" s="199"/>
      <c r="G206" s="199"/>
      <c r="H206" s="199"/>
      <c r="I206" s="199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</row>
    <row r="207" spans="1:26" ht="12.75" customHeight="1">
      <c r="A207" s="199"/>
      <c r="B207" s="199"/>
      <c r="C207" s="199"/>
      <c r="D207" s="199"/>
      <c r="E207" s="199"/>
      <c r="F207" s="199"/>
      <c r="G207" s="199"/>
      <c r="H207" s="199"/>
      <c r="I207" s="199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</row>
    <row r="208" spans="1:26" ht="12.75" customHeight="1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</row>
    <row r="209" spans="1:26" ht="12.75" customHeight="1">
      <c r="A209" s="199"/>
      <c r="B209" s="199"/>
      <c r="C209" s="199"/>
      <c r="D209" s="199"/>
      <c r="E209" s="199"/>
      <c r="F209" s="199"/>
      <c r="G209" s="199"/>
      <c r="H209" s="199"/>
      <c r="I209" s="199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</row>
    <row r="210" spans="1:26" ht="12.75" customHeight="1">
      <c r="A210" s="199"/>
      <c r="B210" s="199"/>
      <c r="C210" s="199"/>
      <c r="D210" s="199"/>
      <c r="E210" s="199"/>
      <c r="F210" s="199"/>
      <c r="G210" s="199"/>
      <c r="H210" s="199"/>
      <c r="I210" s="199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</row>
    <row r="211" spans="1:26" ht="12.75" customHeight="1">
      <c r="A211" s="199"/>
      <c r="B211" s="199"/>
      <c r="C211" s="199"/>
      <c r="D211" s="199"/>
      <c r="E211" s="199"/>
      <c r="F211" s="199"/>
      <c r="G211" s="199"/>
      <c r="H211" s="199"/>
      <c r="I211" s="199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</row>
    <row r="212" spans="1:26" ht="12.75" customHeight="1">
      <c r="A212" s="199"/>
      <c r="B212" s="199"/>
      <c r="C212" s="199"/>
      <c r="D212" s="199"/>
      <c r="E212" s="199"/>
      <c r="F212" s="199"/>
      <c r="G212" s="199"/>
      <c r="H212" s="199"/>
      <c r="I212" s="199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</row>
    <row r="213" spans="1:26" ht="12.75" customHeight="1">
      <c r="A213" s="199"/>
      <c r="B213" s="199"/>
      <c r="C213" s="199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</row>
    <row r="214" spans="1:26" ht="12.75" customHeight="1">
      <c r="A214" s="199"/>
      <c r="B214" s="199"/>
      <c r="C214" s="199"/>
      <c r="D214" s="199"/>
      <c r="E214" s="199"/>
      <c r="F214" s="199"/>
      <c r="G214" s="199"/>
      <c r="H214" s="199"/>
      <c r="I214" s="199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</row>
    <row r="215" spans="1:26" ht="12.75" customHeight="1">
      <c r="A215" s="199"/>
      <c r="B215" s="199"/>
      <c r="C215" s="199"/>
      <c r="D215" s="199"/>
      <c r="E215" s="199"/>
      <c r="F215" s="199"/>
      <c r="G215" s="199"/>
      <c r="H215" s="199"/>
      <c r="I215" s="199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</row>
    <row r="216" spans="1:26" ht="12.75" customHeight="1">
      <c r="A216" s="199"/>
      <c r="B216" s="199"/>
      <c r="C216" s="199"/>
      <c r="D216" s="199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</row>
    <row r="217" spans="1:26" ht="12.75" customHeight="1">
      <c r="A217" s="199"/>
      <c r="B217" s="199"/>
      <c r="C217" s="199"/>
      <c r="D217" s="199"/>
      <c r="E217" s="199"/>
      <c r="F217" s="199"/>
      <c r="G217" s="199"/>
      <c r="H217" s="199"/>
      <c r="I217" s="199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</row>
    <row r="218" spans="1:26" ht="12.75" customHeight="1">
      <c r="A218" s="199"/>
      <c r="B218" s="199"/>
      <c r="C218" s="199"/>
      <c r="D218" s="199"/>
      <c r="E218" s="199"/>
      <c r="F218" s="199"/>
      <c r="G218" s="199"/>
      <c r="H218" s="199"/>
      <c r="I218" s="199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</row>
    <row r="219" spans="1:26" ht="12.75" customHeight="1">
      <c r="A219" s="199"/>
      <c r="B219" s="199"/>
      <c r="C219" s="199"/>
      <c r="D219" s="199"/>
      <c r="E219" s="199"/>
      <c r="F219" s="199"/>
      <c r="G219" s="199"/>
      <c r="H219" s="199"/>
      <c r="I219" s="199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</row>
    <row r="220" spans="1:26" ht="12.75" customHeight="1">
      <c r="A220" s="199"/>
      <c r="B220" s="199"/>
      <c r="C220" s="199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</row>
    <row r="221" spans="1:26" ht="12.75" customHeight="1">
      <c r="A221" s="199"/>
      <c r="B221" s="199"/>
      <c r="C221" s="199"/>
      <c r="D221" s="199"/>
      <c r="E221" s="199"/>
      <c r="F221" s="199"/>
      <c r="G221" s="199"/>
      <c r="H221" s="199"/>
      <c r="I221" s="199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</row>
    <row r="222" spans="1:26" ht="12.75" customHeight="1">
      <c r="A222" s="199"/>
      <c r="B222" s="199"/>
      <c r="C222" s="199"/>
      <c r="D222" s="199"/>
      <c r="E222" s="199"/>
      <c r="F222" s="199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</row>
    <row r="223" spans="1:26" ht="12.75" customHeight="1">
      <c r="A223" s="199"/>
      <c r="B223" s="199"/>
      <c r="C223" s="199"/>
      <c r="D223" s="199"/>
      <c r="E223" s="199"/>
      <c r="F223" s="199"/>
      <c r="G223" s="199"/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</row>
    <row r="224" spans="1:26" ht="12.75" customHeight="1">
      <c r="A224" s="199"/>
      <c r="B224" s="199"/>
      <c r="C224" s="199"/>
      <c r="D224" s="199"/>
      <c r="E224" s="199"/>
      <c r="F224" s="199"/>
      <c r="G224" s="199"/>
      <c r="H224" s="199"/>
      <c r="I224" s="199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</row>
    <row r="225" spans="1:26" ht="12.75" customHeight="1">
      <c r="A225" s="199"/>
      <c r="B225" s="199"/>
      <c r="C225" s="199"/>
      <c r="D225" s="199"/>
      <c r="E225" s="199"/>
      <c r="F225" s="199"/>
      <c r="G225" s="199"/>
      <c r="H225" s="199"/>
      <c r="I225" s="199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</row>
    <row r="226" spans="1:26" ht="12.75" customHeight="1">
      <c r="A226" s="199"/>
      <c r="B226" s="199"/>
      <c r="C226" s="199"/>
      <c r="D226" s="199"/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</row>
    <row r="227" spans="1:26" ht="12.75" customHeight="1">
      <c r="A227" s="199"/>
      <c r="B227" s="199"/>
      <c r="C227" s="199"/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</row>
    <row r="228" spans="1:26" ht="12.75" customHeight="1">
      <c r="A228" s="199"/>
      <c r="B228" s="199"/>
      <c r="C228" s="199"/>
      <c r="D228" s="199"/>
      <c r="E228" s="199"/>
      <c r="F228" s="199"/>
      <c r="G228" s="199"/>
      <c r="H228" s="199"/>
      <c r="I228" s="199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</row>
    <row r="229" spans="1:26" ht="12.75" customHeight="1">
      <c r="A229" s="199"/>
      <c r="B229" s="199"/>
      <c r="C229" s="199"/>
      <c r="D229" s="199"/>
      <c r="E229" s="199"/>
      <c r="F229" s="199"/>
      <c r="G229" s="199"/>
      <c r="H229" s="199"/>
      <c r="I229" s="199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</row>
    <row r="230" spans="1:26" ht="12.75" customHeight="1">
      <c r="A230" s="199"/>
      <c r="B230" s="199"/>
      <c r="C230" s="199"/>
      <c r="D230" s="199"/>
      <c r="E230" s="199"/>
      <c r="F230" s="199"/>
      <c r="G230" s="199"/>
      <c r="H230" s="199"/>
      <c r="I230" s="199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</row>
    <row r="231" spans="1:26" ht="12.75" customHeight="1">
      <c r="A231" s="199"/>
      <c r="B231" s="199"/>
      <c r="C231" s="199"/>
      <c r="D231" s="199"/>
      <c r="E231" s="199"/>
      <c r="F231" s="199"/>
      <c r="G231" s="199"/>
      <c r="H231" s="199"/>
      <c r="I231" s="199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</row>
    <row r="232" spans="1:26" ht="12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</row>
    <row r="233" spans="1:26" ht="12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</row>
    <row r="234" spans="1:26" ht="12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</row>
    <row r="235" spans="1:26" ht="12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</row>
    <row r="236" spans="1:26" ht="12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</row>
    <row r="237" spans="1:26" ht="12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2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2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2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2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2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2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2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2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2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2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2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2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2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2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2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2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2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2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2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2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2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2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2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2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2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2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2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2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2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2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2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2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2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2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2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2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2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2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2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2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2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2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2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2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2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2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2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2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2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2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2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2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2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2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2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2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2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2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2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2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2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2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2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2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2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2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2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2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2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2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2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2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2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2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2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2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2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2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2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2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2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2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2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2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2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2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2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2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2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2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2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2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2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2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2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2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2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2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2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2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2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2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2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2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2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2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2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2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2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2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2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2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2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2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2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2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2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2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2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2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2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2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2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2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2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2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2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2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2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2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2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2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2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2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2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2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2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2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2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2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2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2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2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2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2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2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2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2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2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2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2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2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2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2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2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2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2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2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2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2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2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2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2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2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2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2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2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2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2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2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2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2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2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2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2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2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2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2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2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2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2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2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2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2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2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2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2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2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2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2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2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2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2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2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2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2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2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2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2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2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2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2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2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2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2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2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2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2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2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2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2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2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2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2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2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2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2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2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2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2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2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2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2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2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2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2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2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2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2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2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2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2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2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2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2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2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2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2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2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2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2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2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2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2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2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2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2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2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2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2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2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2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2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2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2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2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2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2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2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2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2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2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2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2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2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2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2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2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2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2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2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2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2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2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2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2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2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2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2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2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2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2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2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2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2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2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2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2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2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2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2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2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2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2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2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2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2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2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2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2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2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2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2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2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2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2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2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2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2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2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2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2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2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2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2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2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2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2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2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2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2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2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2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2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2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2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2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2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2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2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2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2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2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2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2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2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2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2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2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2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2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2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2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2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2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2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2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2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2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2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2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2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2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2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2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2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2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2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2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2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2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2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2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2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2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2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2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2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2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2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2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2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2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2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2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2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2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2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2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2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2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2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2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2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2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2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2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2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2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2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2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2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2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2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2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2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2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2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2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2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2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2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2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2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2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2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2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2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2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2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2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2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2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2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2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2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2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2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2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2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2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2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2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2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2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2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2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2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2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2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2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2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2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2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2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2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2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2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2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2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2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2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2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2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2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2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2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2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2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2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2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2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2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2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2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2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2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2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2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2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2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2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2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2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2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2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2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2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2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2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2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2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2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2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2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2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2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2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2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2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2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2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2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2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2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2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2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2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2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2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2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2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2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2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2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2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2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2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2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2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2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2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2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2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2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2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2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2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2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2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2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2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2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2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2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2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2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2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2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2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2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2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2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2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2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2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2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2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2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2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2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2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2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2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2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2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2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2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2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2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2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2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2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2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2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2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2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2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2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2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2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2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2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2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2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2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2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2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2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2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2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2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2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2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2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2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2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2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2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2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2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2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2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2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2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2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2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2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2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2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2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2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2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2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2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2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2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2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2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2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2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2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2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2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2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2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2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2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2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2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2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2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2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2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2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2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2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2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2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2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2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2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2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2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2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2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2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2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2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2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2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2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2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2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2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2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2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2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2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2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2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2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2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2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2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2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2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2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2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2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2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2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2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2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2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2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2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2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2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2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2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2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2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2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2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2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2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2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2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2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2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2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2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2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2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2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2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2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2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2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2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2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2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2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2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2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2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2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2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2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2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2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2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2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2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2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2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2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2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2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2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2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2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2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2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2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2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2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2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2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2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2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2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2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2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2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2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2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2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2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2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2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2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2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2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2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2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2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2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2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2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2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2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2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2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2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2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2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2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2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2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2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2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2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2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2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2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2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2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2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2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2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2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2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2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2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2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2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2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2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2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2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2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2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2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2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2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2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2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2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2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2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2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autoFilter ref="K2:V28" xr:uid="{00000000-0009-0000-0000-00000D000000}">
    <sortState ref="K2:V28">
      <sortCondition ref="M2:M28"/>
    </sortState>
  </autoFilter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2.5703125" defaultRowHeight="15" customHeight="1"/>
  <cols>
    <col min="1" max="1" width="8.85546875" customWidth="1"/>
    <col min="2" max="2" width="15.42578125" customWidth="1"/>
    <col min="3" max="3" width="6.5703125" customWidth="1"/>
    <col min="4" max="9" width="12.28515625" customWidth="1"/>
    <col min="10" max="10" width="8.85546875" customWidth="1"/>
    <col min="11" max="11" width="23" customWidth="1"/>
    <col min="12" max="12" width="14.140625" customWidth="1"/>
    <col min="13" max="13" width="16.7109375" customWidth="1"/>
    <col min="14" max="14" width="25.42578125" customWidth="1"/>
    <col min="15" max="26" width="8.5703125" customWidth="1"/>
  </cols>
  <sheetData>
    <row r="1" spans="1:26" ht="12.75" customHeight="1">
      <c r="A1" s="199"/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</row>
    <row r="2" spans="1:26" ht="12.75" customHeight="1">
      <c r="A2" s="199"/>
      <c r="B2" s="200" t="s">
        <v>1890</v>
      </c>
      <c r="C2" s="200" t="s">
        <v>1891</v>
      </c>
      <c r="D2" s="200" t="s">
        <v>1892</v>
      </c>
      <c r="E2" s="200" t="s">
        <v>1893</v>
      </c>
      <c r="F2" s="200" t="s">
        <v>1894</v>
      </c>
      <c r="G2" s="200" t="s">
        <v>1895</v>
      </c>
      <c r="H2" s="200" t="s">
        <v>1896</v>
      </c>
      <c r="I2" s="200" t="s">
        <v>1897</v>
      </c>
      <c r="J2" s="199"/>
      <c r="K2" s="200" t="s">
        <v>1898</v>
      </c>
      <c r="L2" s="200" t="s">
        <v>1876</v>
      </c>
      <c r="M2" s="200" t="s">
        <v>1884</v>
      </c>
      <c r="N2" s="200" t="s">
        <v>1899</v>
      </c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</row>
    <row r="3" spans="1:26" ht="12.75" customHeight="1">
      <c r="A3" s="199"/>
      <c r="B3" s="200" t="s">
        <v>2258</v>
      </c>
      <c r="C3" s="200">
        <v>5</v>
      </c>
      <c r="D3" s="200" t="s">
        <v>1594</v>
      </c>
      <c r="E3" s="200" t="s">
        <v>2259</v>
      </c>
      <c r="F3" s="200"/>
      <c r="G3" s="200"/>
      <c r="H3" s="200"/>
      <c r="I3" s="200"/>
      <c r="J3" s="199"/>
      <c r="K3" s="200" t="s">
        <v>2260</v>
      </c>
      <c r="L3" s="200"/>
      <c r="M3" s="200" t="s">
        <v>2261</v>
      </c>
      <c r="N3" s="200" t="s">
        <v>2262</v>
      </c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</row>
    <row r="4" spans="1:26" ht="12.75" customHeight="1">
      <c r="A4" s="199"/>
      <c r="B4" s="200" t="s">
        <v>2258</v>
      </c>
      <c r="C4" s="200">
        <v>8</v>
      </c>
      <c r="D4" s="200" t="s">
        <v>1594</v>
      </c>
      <c r="E4" s="200" t="s">
        <v>1582</v>
      </c>
      <c r="F4" s="200" t="s">
        <v>2259</v>
      </c>
      <c r="G4" s="200"/>
      <c r="H4" s="200"/>
      <c r="I4" s="200"/>
      <c r="J4" s="199"/>
      <c r="K4" s="200" t="s">
        <v>2263</v>
      </c>
      <c r="L4" s="200"/>
      <c r="M4" s="200" t="s">
        <v>2264</v>
      </c>
      <c r="N4" s="200" t="s">
        <v>2265</v>
      </c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</row>
    <row r="5" spans="1:26" ht="12.75" customHeight="1">
      <c r="A5" s="199"/>
      <c r="B5" s="200" t="s">
        <v>2266</v>
      </c>
      <c r="C5" s="200">
        <v>13</v>
      </c>
      <c r="D5" s="200" t="s">
        <v>1213</v>
      </c>
      <c r="E5" s="200" t="s">
        <v>915</v>
      </c>
      <c r="F5" s="200"/>
      <c r="G5" s="200"/>
      <c r="H5" s="200"/>
      <c r="I5" s="200"/>
      <c r="J5" s="199"/>
      <c r="K5" s="200" t="s">
        <v>2267</v>
      </c>
      <c r="L5" s="200"/>
      <c r="M5" s="200" t="s">
        <v>1911</v>
      </c>
      <c r="N5" s="200" t="s">
        <v>1619</v>
      </c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</row>
    <row r="6" spans="1:26" ht="12.75" customHeight="1">
      <c r="A6" s="199"/>
      <c r="B6" s="200" t="s">
        <v>2258</v>
      </c>
      <c r="C6" s="200">
        <v>14</v>
      </c>
      <c r="D6" s="200" t="s">
        <v>1594</v>
      </c>
      <c r="E6" s="200" t="s">
        <v>1582</v>
      </c>
      <c r="F6" s="200" t="s">
        <v>2259</v>
      </c>
      <c r="G6" s="200"/>
      <c r="H6" s="200"/>
      <c r="I6" s="200"/>
      <c r="J6" s="199"/>
      <c r="K6" s="200" t="s">
        <v>2268</v>
      </c>
      <c r="L6" s="200"/>
      <c r="M6" s="200" t="s">
        <v>2269</v>
      </c>
      <c r="N6" s="200" t="s">
        <v>2270</v>
      </c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</row>
    <row r="7" spans="1:26" ht="12.75" customHeight="1">
      <c r="A7" s="199"/>
      <c r="B7" s="200" t="s">
        <v>2271</v>
      </c>
      <c r="C7" s="200">
        <v>16</v>
      </c>
      <c r="D7" s="200" t="s">
        <v>1159</v>
      </c>
      <c r="E7" s="200" t="s">
        <v>1155</v>
      </c>
      <c r="F7" s="200" t="s">
        <v>1631</v>
      </c>
      <c r="G7" s="200"/>
      <c r="H7" s="200"/>
      <c r="I7" s="200"/>
      <c r="J7" s="199"/>
      <c r="K7" s="200" t="s">
        <v>2268</v>
      </c>
      <c r="L7" s="200"/>
      <c r="M7" s="200" t="s">
        <v>2272</v>
      </c>
      <c r="N7" s="200" t="s">
        <v>1690</v>
      </c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</row>
    <row r="8" spans="1:26" ht="12.75" customHeight="1">
      <c r="A8" s="199"/>
      <c r="B8" s="200" t="s">
        <v>2273</v>
      </c>
      <c r="C8" s="200">
        <v>20</v>
      </c>
      <c r="D8" s="200" t="s">
        <v>1591</v>
      </c>
      <c r="E8" s="200" t="s">
        <v>1593</v>
      </c>
      <c r="F8" s="200"/>
      <c r="G8" s="200"/>
      <c r="H8" s="200"/>
      <c r="I8" s="200"/>
      <c r="J8" s="199"/>
      <c r="K8" s="200" t="s">
        <v>2274</v>
      </c>
      <c r="L8" s="200"/>
      <c r="M8" s="200" t="s">
        <v>1989</v>
      </c>
      <c r="N8" s="200" t="s">
        <v>2275</v>
      </c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</row>
    <row r="9" spans="1:26" ht="12.75" customHeight="1">
      <c r="A9" s="199"/>
      <c r="B9" s="200" t="s">
        <v>2258</v>
      </c>
      <c r="C9" s="200">
        <v>21</v>
      </c>
      <c r="D9" s="200" t="s">
        <v>1594</v>
      </c>
      <c r="E9" s="200" t="s">
        <v>1583</v>
      </c>
      <c r="F9" s="200" t="s">
        <v>2276</v>
      </c>
      <c r="G9" s="200"/>
      <c r="H9" s="200"/>
      <c r="I9" s="200"/>
      <c r="J9" s="199"/>
      <c r="K9" s="200" t="s">
        <v>2274</v>
      </c>
      <c r="L9" s="200"/>
      <c r="M9" s="200" t="s">
        <v>2277</v>
      </c>
      <c r="N9" s="200" t="s">
        <v>345</v>
      </c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</row>
    <row r="10" spans="1:26" ht="12.75" customHeight="1">
      <c r="A10" s="199"/>
      <c r="B10" s="200" t="s">
        <v>2271</v>
      </c>
      <c r="C10" s="200">
        <v>23</v>
      </c>
      <c r="D10" s="200" t="s">
        <v>1159</v>
      </c>
      <c r="E10" s="200" t="s">
        <v>1155</v>
      </c>
      <c r="F10" s="200" t="s">
        <v>2278</v>
      </c>
      <c r="G10" s="200" t="s">
        <v>1631</v>
      </c>
      <c r="H10" s="200"/>
      <c r="I10" s="200"/>
      <c r="J10" s="199"/>
      <c r="K10" s="200" t="s">
        <v>2274</v>
      </c>
      <c r="L10" s="200"/>
      <c r="M10" s="200" t="s">
        <v>195</v>
      </c>
      <c r="N10" s="200" t="s">
        <v>2279</v>
      </c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</row>
    <row r="11" spans="1:26" ht="12.75" customHeight="1">
      <c r="A11" s="199"/>
      <c r="B11" s="200" t="s">
        <v>2280</v>
      </c>
      <c r="C11" s="200">
        <v>24</v>
      </c>
      <c r="D11" s="200" t="s">
        <v>454</v>
      </c>
      <c r="E11" s="200" t="s">
        <v>1616</v>
      </c>
      <c r="F11" s="200" t="s">
        <v>1597</v>
      </c>
      <c r="G11" s="200"/>
      <c r="H11" s="200"/>
      <c r="I11" s="200"/>
      <c r="J11" s="199"/>
      <c r="K11" s="200" t="s">
        <v>2274</v>
      </c>
      <c r="L11" s="200"/>
      <c r="M11" s="200" t="s">
        <v>195</v>
      </c>
      <c r="N11" s="200" t="s">
        <v>2281</v>
      </c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</row>
    <row r="12" spans="1:26" ht="12.75" customHeight="1">
      <c r="A12" s="199"/>
      <c r="B12" s="200" t="s">
        <v>2282</v>
      </c>
      <c r="C12" s="200">
        <v>26</v>
      </c>
      <c r="D12" s="200" t="s">
        <v>986</v>
      </c>
      <c r="E12" s="200" t="s">
        <v>1131</v>
      </c>
      <c r="F12" s="200" t="s">
        <v>2283</v>
      </c>
      <c r="G12" s="200"/>
      <c r="H12" s="200"/>
      <c r="I12" s="200"/>
      <c r="J12" s="199"/>
      <c r="K12" s="200" t="s">
        <v>2274</v>
      </c>
      <c r="L12" s="200"/>
      <c r="M12" s="200"/>
      <c r="N12" s="200" t="s">
        <v>2284</v>
      </c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</row>
    <row r="13" spans="1:26" ht="12.75" customHeight="1">
      <c r="A13" s="199"/>
      <c r="B13" s="200" t="s">
        <v>2285</v>
      </c>
      <c r="C13" s="200">
        <v>27</v>
      </c>
      <c r="D13" s="200" t="s">
        <v>227</v>
      </c>
      <c r="E13" s="200" t="s">
        <v>294</v>
      </c>
      <c r="F13" s="200" t="s">
        <v>1624</v>
      </c>
      <c r="G13" s="200"/>
      <c r="H13" s="200"/>
      <c r="I13" s="200"/>
      <c r="J13" s="199"/>
      <c r="K13" s="200" t="s">
        <v>2274</v>
      </c>
      <c r="L13" s="200"/>
      <c r="M13" s="200"/>
      <c r="N13" s="200" t="s">
        <v>2240</v>
      </c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</row>
    <row r="14" spans="1:26" ht="12.75" customHeight="1">
      <c r="A14" s="199"/>
      <c r="B14" s="200" t="s">
        <v>2266</v>
      </c>
      <c r="C14" s="200">
        <v>30</v>
      </c>
      <c r="D14" s="200" t="s">
        <v>1690</v>
      </c>
      <c r="E14" s="200"/>
      <c r="F14" s="200"/>
      <c r="G14" s="200"/>
      <c r="H14" s="200"/>
      <c r="I14" s="200"/>
      <c r="J14" s="199"/>
      <c r="K14" s="200" t="s">
        <v>2274</v>
      </c>
      <c r="L14" s="200"/>
      <c r="M14" s="200"/>
      <c r="N14" s="200" t="s">
        <v>2286</v>
      </c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</row>
    <row r="15" spans="1:26" ht="12.75" customHeight="1">
      <c r="A15" s="199"/>
      <c r="B15" s="200" t="s">
        <v>2258</v>
      </c>
      <c r="C15" s="200">
        <v>33</v>
      </c>
      <c r="D15" s="200" t="s">
        <v>1614</v>
      </c>
      <c r="E15" s="200" t="s">
        <v>1619</v>
      </c>
      <c r="F15" s="200" t="s">
        <v>1611</v>
      </c>
      <c r="G15" s="200" t="s">
        <v>2276</v>
      </c>
      <c r="H15" s="200"/>
      <c r="I15" s="200"/>
      <c r="J15" s="199"/>
      <c r="K15" s="200" t="s">
        <v>2274</v>
      </c>
      <c r="L15" s="200"/>
      <c r="M15" s="200" t="s">
        <v>2210</v>
      </c>
      <c r="N15" s="200" t="s">
        <v>2211</v>
      </c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</row>
    <row r="16" spans="1:26" ht="12.75" customHeight="1">
      <c r="A16" s="199"/>
      <c r="B16" s="200" t="s">
        <v>2271</v>
      </c>
      <c r="C16" s="200">
        <v>35</v>
      </c>
      <c r="D16" s="200" t="s">
        <v>1160</v>
      </c>
      <c r="E16" s="200" t="s">
        <v>1156</v>
      </c>
      <c r="F16" s="200" t="s">
        <v>2278</v>
      </c>
      <c r="G16" s="200" t="s">
        <v>1632</v>
      </c>
      <c r="H16" s="200"/>
      <c r="I16" s="200"/>
      <c r="J16" s="199"/>
      <c r="K16" s="200" t="s">
        <v>2274</v>
      </c>
      <c r="L16" s="200"/>
      <c r="M16" s="200" t="s">
        <v>2287</v>
      </c>
      <c r="N16" s="200" t="s">
        <v>2288</v>
      </c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</row>
    <row r="17" spans="1:26" ht="12.75" customHeight="1">
      <c r="A17" s="199"/>
      <c r="B17" s="200" t="s">
        <v>2289</v>
      </c>
      <c r="C17" s="200">
        <v>36</v>
      </c>
      <c r="D17" s="200" t="s">
        <v>2290</v>
      </c>
      <c r="E17" s="200" t="s">
        <v>1508</v>
      </c>
      <c r="F17" s="200" t="s">
        <v>1640</v>
      </c>
      <c r="G17" s="200" t="s">
        <v>392</v>
      </c>
      <c r="H17" s="200"/>
      <c r="I17" s="200"/>
      <c r="J17" s="199"/>
      <c r="K17" s="200" t="s">
        <v>2291</v>
      </c>
      <c r="L17" s="200"/>
      <c r="M17" s="200"/>
      <c r="N17" s="200" t="s">
        <v>1672</v>
      </c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</row>
    <row r="18" spans="1:26" ht="12.75" customHeight="1">
      <c r="A18" s="199"/>
      <c r="B18" s="200" t="s">
        <v>2258</v>
      </c>
      <c r="C18" s="200">
        <v>37</v>
      </c>
      <c r="D18" s="200" t="s">
        <v>1360</v>
      </c>
      <c r="E18" s="200" t="s">
        <v>1231</v>
      </c>
      <c r="F18" s="200" t="s">
        <v>511</v>
      </c>
      <c r="G18" s="200" t="s">
        <v>1600</v>
      </c>
      <c r="H18" s="200" t="s">
        <v>2292</v>
      </c>
      <c r="I18" s="200"/>
      <c r="J18" s="199"/>
      <c r="K18" s="200" t="s">
        <v>2291</v>
      </c>
      <c r="L18" s="200"/>
      <c r="M18" s="200"/>
      <c r="N18" s="200" t="s">
        <v>1673</v>
      </c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</row>
    <row r="19" spans="1:26" ht="12.75" customHeight="1">
      <c r="A19" s="199"/>
      <c r="B19" s="200" t="s">
        <v>2293</v>
      </c>
      <c r="C19" s="200">
        <v>38</v>
      </c>
      <c r="D19" s="200" t="s">
        <v>2294</v>
      </c>
      <c r="E19" s="200" t="s">
        <v>762</v>
      </c>
      <c r="F19" s="200" t="s">
        <v>2295</v>
      </c>
      <c r="G19" s="200" t="s">
        <v>2296</v>
      </c>
      <c r="H19" s="200"/>
      <c r="I19" s="200"/>
      <c r="J19" s="199"/>
      <c r="K19" s="200" t="s">
        <v>2291</v>
      </c>
      <c r="L19" s="200"/>
      <c r="M19" s="200"/>
      <c r="N19" s="200" t="s">
        <v>1674</v>
      </c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</row>
    <row r="20" spans="1:26" ht="12.75" customHeight="1">
      <c r="A20" s="199"/>
      <c r="B20" s="200" t="s">
        <v>2258</v>
      </c>
      <c r="C20" s="200">
        <v>41</v>
      </c>
      <c r="D20" s="200" t="s">
        <v>1595</v>
      </c>
      <c r="E20" s="200" t="s">
        <v>1584</v>
      </c>
      <c r="F20" s="200" t="s">
        <v>1654</v>
      </c>
      <c r="G20" s="200" t="s">
        <v>511</v>
      </c>
      <c r="H20" s="200" t="s">
        <v>2292</v>
      </c>
      <c r="I20" s="200"/>
      <c r="J20" s="199"/>
      <c r="K20" s="200" t="s">
        <v>2291</v>
      </c>
      <c r="L20" s="200"/>
      <c r="M20" s="200"/>
      <c r="N20" s="200" t="s">
        <v>1675</v>
      </c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</row>
    <row r="21" spans="1:26" ht="12.75" customHeight="1">
      <c r="A21" s="199"/>
      <c r="B21" s="200" t="s">
        <v>2297</v>
      </c>
      <c r="C21" s="200">
        <v>42</v>
      </c>
      <c r="D21" s="200" t="s">
        <v>1658</v>
      </c>
      <c r="E21" s="200" t="s">
        <v>2298</v>
      </c>
      <c r="F21" s="200" t="s">
        <v>2299</v>
      </c>
      <c r="G21" s="200" t="s">
        <v>487</v>
      </c>
      <c r="H21" s="200"/>
      <c r="I21" s="200"/>
      <c r="J21" s="199"/>
      <c r="K21" s="200"/>
      <c r="L21" s="200"/>
      <c r="M21" s="200"/>
      <c r="N21" s="200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</row>
    <row r="22" spans="1:26" ht="12.75" customHeight="1">
      <c r="A22" s="199"/>
      <c r="B22" s="200" t="s">
        <v>2282</v>
      </c>
      <c r="C22" s="200">
        <v>44</v>
      </c>
      <c r="D22" s="200" t="s">
        <v>1070</v>
      </c>
      <c r="E22" s="200" t="s">
        <v>987</v>
      </c>
      <c r="F22" s="200" t="s">
        <v>1133</v>
      </c>
      <c r="G22" s="200" t="s">
        <v>2283</v>
      </c>
      <c r="H22" s="200"/>
      <c r="I22" s="200"/>
      <c r="J22" s="199"/>
      <c r="K22" s="200"/>
      <c r="L22" s="200"/>
      <c r="M22" s="200"/>
      <c r="N22" s="200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</row>
    <row r="23" spans="1:26" ht="12.75" customHeight="1">
      <c r="A23" s="199"/>
      <c r="B23" s="200" t="s">
        <v>2300</v>
      </c>
      <c r="C23" s="200">
        <v>46</v>
      </c>
      <c r="D23" s="200" t="s">
        <v>1133</v>
      </c>
      <c r="E23" s="200" t="s">
        <v>1331</v>
      </c>
      <c r="F23" s="200" t="s">
        <v>962</v>
      </c>
      <c r="G23" s="200" t="s">
        <v>1637</v>
      </c>
      <c r="H23" s="200"/>
      <c r="I23" s="200"/>
      <c r="J23" s="199"/>
      <c r="K23" s="200"/>
      <c r="L23" s="200"/>
      <c r="M23" s="200"/>
      <c r="N23" s="200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</row>
    <row r="24" spans="1:26" ht="12.75" customHeight="1">
      <c r="A24" s="199"/>
      <c r="B24" s="200" t="s">
        <v>2301</v>
      </c>
      <c r="C24" s="200">
        <v>48</v>
      </c>
      <c r="D24" s="200" t="s">
        <v>1086</v>
      </c>
      <c r="E24" s="200" t="s">
        <v>806</v>
      </c>
      <c r="F24" s="200" t="s">
        <v>1613</v>
      </c>
      <c r="G24" s="200" t="s">
        <v>1676</v>
      </c>
      <c r="H24" s="200"/>
      <c r="I24" s="200"/>
      <c r="J24" s="199"/>
      <c r="K24" s="200"/>
      <c r="L24" s="200"/>
      <c r="M24" s="200"/>
      <c r="N24" s="200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</row>
    <row r="25" spans="1:26" ht="12.75" customHeight="1">
      <c r="A25" s="199"/>
      <c r="B25" s="200" t="s">
        <v>2282</v>
      </c>
      <c r="C25" s="200">
        <v>49</v>
      </c>
      <c r="D25" s="200" t="s">
        <v>1070</v>
      </c>
      <c r="E25" s="200" t="s">
        <v>987</v>
      </c>
      <c r="F25" s="200" t="s">
        <v>1133</v>
      </c>
      <c r="G25" s="200" t="s">
        <v>2283</v>
      </c>
      <c r="H25" s="200" t="s">
        <v>1636</v>
      </c>
      <c r="I25" s="200"/>
      <c r="J25" s="199"/>
      <c r="K25" s="200"/>
      <c r="L25" s="200"/>
      <c r="M25" s="200"/>
      <c r="N25" s="200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</row>
    <row r="26" spans="1:26" ht="12.75" customHeight="1">
      <c r="A26" s="199"/>
      <c r="B26" s="200" t="s">
        <v>2258</v>
      </c>
      <c r="C26" s="200">
        <v>49</v>
      </c>
      <c r="D26" s="200" t="s">
        <v>1595</v>
      </c>
      <c r="E26" s="200" t="s">
        <v>1584</v>
      </c>
      <c r="F26" s="200" t="s">
        <v>1654</v>
      </c>
      <c r="G26" s="200" t="s">
        <v>511</v>
      </c>
      <c r="H26" s="200" t="s">
        <v>2292</v>
      </c>
      <c r="I26" s="200"/>
      <c r="J26" s="199"/>
      <c r="K26" s="200"/>
      <c r="L26" s="200"/>
      <c r="M26" s="200"/>
      <c r="N26" s="200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</row>
    <row r="27" spans="1:26" ht="12.75" customHeight="1">
      <c r="A27" s="199"/>
      <c r="B27" s="200" t="s">
        <v>2302</v>
      </c>
      <c r="C27" s="200">
        <v>52</v>
      </c>
      <c r="D27" s="200" t="s">
        <v>1016</v>
      </c>
      <c r="E27" s="200" t="s">
        <v>1472</v>
      </c>
      <c r="F27" s="200" t="s">
        <v>1463</v>
      </c>
      <c r="G27" s="200" t="s">
        <v>831</v>
      </c>
      <c r="H27" s="200" t="s">
        <v>1147</v>
      </c>
      <c r="I27" s="200"/>
      <c r="J27" s="199"/>
      <c r="K27" s="200"/>
      <c r="L27" s="200"/>
      <c r="M27" s="200"/>
      <c r="N27" s="200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</row>
    <row r="28" spans="1:26" ht="12.75" customHeight="1">
      <c r="A28" s="199"/>
      <c r="B28" s="200" t="s">
        <v>2271</v>
      </c>
      <c r="C28" s="200">
        <v>53</v>
      </c>
      <c r="D28" s="200" t="s">
        <v>762</v>
      </c>
      <c r="E28" s="200" t="s">
        <v>730</v>
      </c>
      <c r="F28" s="200" t="s">
        <v>2303</v>
      </c>
      <c r="G28" s="200" t="s">
        <v>1633</v>
      </c>
      <c r="H28" s="200"/>
      <c r="I28" s="200"/>
      <c r="J28" s="199"/>
      <c r="K28" s="200"/>
      <c r="L28" s="200"/>
      <c r="M28" s="200"/>
      <c r="N28" s="200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</row>
    <row r="29" spans="1:26" ht="12.75" customHeight="1">
      <c r="A29" s="199"/>
      <c r="B29" s="200" t="s">
        <v>2280</v>
      </c>
      <c r="C29" s="200">
        <v>53</v>
      </c>
      <c r="D29" s="200" t="s">
        <v>1484</v>
      </c>
      <c r="E29" s="200" t="s">
        <v>726</v>
      </c>
      <c r="F29" s="200" t="s">
        <v>1618</v>
      </c>
      <c r="G29" s="200" t="s">
        <v>457</v>
      </c>
      <c r="H29" s="200" t="s">
        <v>1597</v>
      </c>
      <c r="I29" s="200"/>
      <c r="J29" s="199"/>
      <c r="K29" s="200"/>
      <c r="L29" s="200"/>
      <c r="M29" s="200"/>
      <c r="N29" s="200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</row>
    <row r="30" spans="1:26" ht="12.75" customHeight="1">
      <c r="A30" s="199"/>
      <c r="B30" s="200" t="s">
        <v>2289</v>
      </c>
      <c r="C30" s="200">
        <v>54</v>
      </c>
      <c r="D30" s="200" t="s">
        <v>1015</v>
      </c>
      <c r="E30" s="200" t="s">
        <v>1199</v>
      </c>
      <c r="F30" s="200" t="s">
        <v>1640</v>
      </c>
      <c r="G30" s="200" t="s">
        <v>1630</v>
      </c>
      <c r="H30" s="200" t="s">
        <v>392</v>
      </c>
      <c r="I30" s="200"/>
      <c r="J30" s="199"/>
      <c r="K30" s="200"/>
      <c r="L30" s="200"/>
      <c r="M30" s="200"/>
      <c r="N30" s="200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</row>
    <row r="31" spans="1:26" ht="12.75" customHeight="1">
      <c r="A31" s="199"/>
      <c r="B31" s="200" t="s">
        <v>2301</v>
      </c>
      <c r="C31" s="200">
        <v>55</v>
      </c>
      <c r="D31" s="200" t="s">
        <v>798</v>
      </c>
      <c r="E31" s="200" t="s">
        <v>1356</v>
      </c>
      <c r="F31" s="200" t="s">
        <v>1505</v>
      </c>
      <c r="G31" s="200" t="s">
        <v>806</v>
      </c>
      <c r="H31" s="200" t="s">
        <v>1676</v>
      </c>
      <c r="I31" s="200"/>
      <c r="J31" s="199"/>
      <c r="K31" s="200"/>
      <c r="L31" s="200"/>
      <c r="M31" s="200"/>
      <c r="N31" s="200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</row>
    <row r="32" spans="1:26" ht="12.75" customHeight="1">
      <c r="A32" s="199"/>
      <c r="B32" s="200" t="s">
        <v>2304</v>
      </c>
      <c r="C32" s="200">
        <v>57</v>
      </c>
      <c r="D32" s="200" t="s">
        <v>1176</v>
      </c>
      <c r="E32" s="200" t="s">
        <v>2305</v>
      </c>
      <c r="F32" s="200" t="s">
        <v>1638</v>
      </c>
      <c r="G32" s="200" t="s">
        <v>1191</v>
      </c>
      <c r="H32" s="200" t="s">
        <v>1671</v>
      </c>
      <c r="I32" s="200"/>
      <c r="J32" s="199"/>
      <c r="K32" s="200"/>
      <c r="L32" s="200"/>
      <c r="M32" s="200"/>
      <c r="N32" s="200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</row>
    <row r="33" spans="1:26" ht="12.75" customHeight="1">
      <c r="A33" s="199"/>
      <c r="B33" s="200" t="s">
        <v>2306</v>
      </c>
      <c r="C33" s="200">
        <v>65</v>
      </c>
      <c r="D33" s="200" t="s">
        <v>2169</v>
      </c>
      <c r="E33" s="200" t="s">
        <v>1681</v>
      </c>
      <c r="F33" s="200" t="s">
        <v>1202</v>
      </c>
      <c r="G33" s="200" t="s">
        <v>1098</v>
      </c>
      <c r="H33" s="200" t="s">
        <v>1576</v>
      </c>
      <c r="I33" s="200" t="s">
        <v>94</v>
      </c>
      <c r="J33" s="199"/>
      <c r="K33" s="200"/>
      <c r="L33" s="200"/>
      <c r="M33" s="200"/>
      <c r="N33" s="200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</row>
    <row r="34" spans="1:26" ht="12.75" customHeight="1">
      <c r="A34" s="199"/>
      <c r="B34" s="199"/>
      <c r="C34" s="199"/>
      <c r="D34" s="199"/>
      <c r="E34" s="199"/>
      <c r="F34" s="199"/>
      <c r="G34" s="199"/>
      <c r="H34" s="199"/>
      <c r="I34" s="199"/>
      <c r="J34" s="199"/>
      <c r="K34" s="200"/>
      <c r="L34" s="200"/>
      <c r="M34" s="200"/>
      <c r="N34" s="200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</row>
    <row r="35" spans="1:26" ht="12.75" customHeight="1">
      <c r="A35" s="199"/>
      <c r="B35" s="199"/>
      <c r="C35" s="199"/>
      <c r="D35" s="199"/>
      <c r="E35" s="199"/>
      <c r="F35" s="199"/>
      <c r="G35" s="199"/>
      <c r="H35" s="199"/>
      <c r="I35" s="199"/>
      <c r="J35" s="199"/>
      <c r="K35" s="200"/>
      <c r="L35" s="200"/>
      <c r="M35" s="200"/>
      <c r="N35" s="200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</row>
    <row r="36" spans="1:26" ht="12.75" customHeight="1">
      <c r="A36" s="199"/>
      <c r="B36" s="199"/>
      <c r="C36" s="199"/>
      <c r="D36" s="199"/>
      <c r="E36" s="199"/>
      <c r="F36" s="199"/>
      <c r="G36" s="199"/>
      <c r="H36" s="199"/>
      <c r="I36" s="199"/>
      <c r="J36" s="199"/>
      <c r="K36" s="200"/>
      <c r="L36" s="200"/>
      <c r="M36" s="200"/>
      <c r="N36" s="200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</row>
    <row r="37" spans="1:26" ht="12.75" customHeight="1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200"/>
      <c r="L37" s="200"/>
      <c r="M37" s="200"/>
      <c r="N37" s="200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</row>
    <row r="38" spans="1:26" ht="12.75" customHeight="1">
      <c r="A38" s="199"/>
      <c r="B38" s="199"/>
      <c r="C38" s="199"/>
      <c r="D38" s="199"/>
      <c r="E38" s="199"/>
      <c r="F38" s="199"/>
      <c r="G38" s="199"/>
      <c r="H38" s="199"/>
      <c r="I38" s="199"/>
      <c r="J38" s="199"/>
      <c r="K38" s="200"/>
      <c r="L38" s="200"/>
      <c r="M38" s="200"/>
      <c r="N38" s="200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</row>
    <row r="39" spans="1:26" ht="12.75" customHeight="1">
      <c r="A39" s="199"/>
      <c r="B39" s="199"/>
      <c r="C39" s="199"/>
      <c r="D39" s="199"/>
      <c r="E39" s="199"/>
      <c r="F39" s="199"/>
      <c r="G39" s="199"/>
      <c r="H39" s="199"/>
      <c r="I39" s="199"/>
      <c r="J39" s="199"/>
      <c r="K39" s="200"/>
      <c r="L39" s="200"/>
      <c r="M39" s="200"/>
      <c r="N39" s="200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</row>
    <row r="40" spans="1:26" ht="12.75" customHeight="1">
      <c r="A40" s="199"/>
      <c r="B40" s="199"/>
      <c r="C40" s="199"/>
      <c r="D40" s="199"/>
      <c r="E40" s="199"/>
      <c r="F40" s="199"/>
      <c r="G40" s="199"/>
      <c r="H40" s="199"/>
      <c r="I40" s="199"/>
      <c r="J40" s="199"/>
      <c r="K40" s="200"/>
      <c r="L40" s="200"/>
      <c r="M40" s="200"/>
      <c r="N40" s="200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</row>
    <row r="41" spans="1:26" ht="12.75" customHeight="1">
      <c r="A41" s="199"/>
      <c r="B41" s="199"/>
      <c r="C41" s="199"/>
      <c r="D41" s="199"/>
      <c r="E41" s="199"/>
      <c r="F41" s="199"/>
      <c r="G41" s="199"/>
      <c r="H41" s="199"/>
      <c r="I41" s="199"/>
      <c r="J41" s="199"/>
      <c r="K41" s="200"/>
      <c r="L41" s="200"/>
      <c r="M41" s="200"/>
      <c r="N41" s="200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</row>
    <row r="42" spans="1:26" ht="12.75" customHeight="1">
      <c r="A42" s="199"/>
      <c r="B42" s="199"/>
      <c r="C42" s="199"/>
      <c r="D42" s="199"/>
      <c r="E42" s="199"/>
      <c r="F42" s="199"/>
      <c r="G42" s="199"/>
      <c r="H42" s="199"/>
      <c r="I42" s="199"/>
      <c r="J42" s="199"/>
      <c r="K42" s="200"/>
      <c r="L42" s="200"/>
      <c r="M42" s="200"/>
      <c r="N42" s="200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</row>
    <row r="43" spans="1:26" ht="12.75" customHeight="1">
      <c r="A43" s="199"/>
      <c r="B43" s="199"/>
      <c r="C43" s="199"/>
      <c r="D43" s="199"/>
      <c r="E43" s="199"/>
      <c r="F43" s="199"/>
      <c r="G43" s="199"/>
      <c r="H43" s="199"/>
      <c r="I43" s="199"/>
      <c r="J43" s="199"/>
      <c r="K43" s="200"/>
      <c r="L43" s="200"/>
      <c r="M43" s="200"/>
      <c r="N43" s="200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</row>
    <row r="44" spans="1:26" ht="12.75" customHeight="1">
      <c r="A44" s="199"/>
      <c r="B44" s="199"/>
      <c r="C44" s="199"/>
      <c r="D44" s="199"/>
      <c r="E44" s="199"/>
      <c r="F44" s="199"/>
      <c r="G44" s="199"/>
      <c r="H44" s="199"/>
      <c r="I44" s="199"/>
      <c r="J44" s="199"/>
      <c r="K44" s="200"/>
      <c r="L44" s="200"/>
      <c r="M44" s="200"/>
      <c r="N44" s="200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</row>
    <row r="45" spans="1:26" ht="12.75" customHeight="1">
      <c r="A45" s="199"/>
      <c r="B45" s="199"/>
      <c r="C45" s="199"/>
      <c r="D45" s="199"/>
      <c r="E45" s="199"/>
      <c r="F45" s="199"/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</row>
    <row r="46" spans="1:26" ht="12.75" customHeight="1">
      <c r="A46" s="199"/>
      <c r="B46" s="199"/>
      <c r="C46" s="199"/>
      <c r="D46" s="199"/>
      <c r="E46" s="199"/>
      <c r="F46" s="199"/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</row>
    <row r="47" spans="1:26" ht="12.75" customHeight="1">
      <c r="A47" s="199"/>
      <c r="B47" s="199"/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</row>
    <row r="48" spans="1:26" ht="12.75" customHeight="1">
      <c r="A48" s="199"/>
      <c r="B48" s="199"/>
      <c r="C48" s="199"/>
      <c r="D48" s="199"/>
      <c r="E48" s="199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</row>
    <row r="49" spans="1:26" ht="12.75" customHeight="1">
      <c r="A49" s="199"/>
      <c r="B49" s="199"/>
      <c r="C49" s="199"/>
      <c r="D49" s="199"/>
      <c r="E49" s="199"/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</row>
    <row r="50" spans="1:26" ht="12.75" customHeight="1">
      <c r="A50" s="199"/>
      <c r="B50" s="199"/>
      <c r="C50" s="199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</row>
    <row r="51" spans="1:26" ht="12.75" customHeight="1">
      <c r="A51" s="199"/>
      <c r="B51" s="199"/>
      <c r="C51" s="199"/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</row>
    <row r="52" spans="1:26" ht="12.75" customHeight="1">
      <c r="A52" s="199"/>
      <c r="B52" s="199"/>
      <c r="C52" s="199"/>
      <c r="D52" s="199"/>
      <c r="E52" s="199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</row>
    <row r="53" spans="1:26" ht="12.75" customHeight="1">
      <c r="A53" s="199"/>
      <c r="B53" s="199"/>
      <c r="C53" s="199"/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</row>
    <row r="54" spans="1:26" ht="12.75" customHeight="1">
      <c r="A54" s="199"/>
      <c r="B54" s="199"/>
      <c r="C54" s="199"/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</row>
    <row r="55" spans="1:26" ht="12.75" customHeight="1">
      <c r="A55" s="199"/>
      <c r="B55" s="199"/>
      <c r="C55" s="199"/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</row>
    <row r="56" spans="1:26" ht="12.75" customHeight="1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</row>
    <row r="57" spans="1:26" ht="12.75" customHeight="1">
      <c r="A57" s="199"/>
      <c r="B57" s="199"/>
      <c r="C57" s="199"/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</row>
    <row r="58" spans="1:26" ht="12.75" customHeight="1">
      <c r="A58" s="199"/>
      <c r="B58" s="199"/>
      <c r="C58" s="199"/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</row>
    <row r="59" spans="1:26" ht="12.75" customHeight="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</row>
    <row r="60" spans="1:26" ht="12.75" customHeight="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</row>
    <row r="61" spans="1:26" ht="12.75" customHeight="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</row>
    <row r="62" spans="1:26" ht="12.75" customHeight="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</row>
    <row r="63" spans="1:26" ht="12.75" customHeight="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</row>
    <row r="64" spans="1:26" ht="12.75" customHeight="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</row>
    <row r="65" spans="1:26" ht="12.75" customHeight="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</row>
    <row r="66" spans="1:26" ht="12.75" customHeight="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</row>
    <row r="67" spans="1:26" ht="12.75" customHeight="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</row>
    <row r="68" spans="1:26" ht="12.75" customHeight="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</row>
    <row r="69" spans="1:26" ht="12.75" customHeight="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</row>
    <row r="70" spans="1:26" ht="12.75" customHeight="1">
      <c r="A70" s="199"/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</row>
    <row r="71" spans="1:26" ht="12.75" customHeight="1">
      <c r="A71" s="199"/>
      <c r="B71" s="199"/>
      <c r="C71" s="199"/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</row>
    <row r="72" spans="1:26" ht="12.75" customHeight="1">
      <c r="A72" s="199"/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</row>
    <row r="73" spans="1:26" ht="12.75" customHeight="1">
      <c r="A73" s="199"/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</row>
    <row r="74" spans="1:26" ht="12.75" customHeight="1">
      <c r="A74" s="199"/>
      <c r="B74" s="199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</row>
    <row r="75" spans="1:26" ht="12.75" customHeight="1">
      <c r="A75" s="199"/>
      <c r="B75" s="199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</row>
    <row r="76" spans="1:26" ht="12.75" customHeight="1">
      <c r="A76" s="199"/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</row>
    <row r="77" spans="1:26" ht="12.75" customHeight="1">
      <c r="A77" s="199"/>
      <c r="B77" s="199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</row>
    <row r="78" spans="1:26" ht="12.75" customHeight="1">
      <c r="A78" s="199"/>
      <c r="B78" s="199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</row>
    <row r="79" spans="1:26" ht="12.75" customHeight="1">
      <c r="A79" s="199"/>
      <c r="B79" s="199"/>
      <c r="C79" s="199"/>
      <c r="D79" s="199"/>
      <c r="E79" s="199"/>
      <c r="F79" s="199"/>
      <c r="G79" s="199"/>
      <c r="H79" s="199"/>
      <c r="I79" s="199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</row>
    <row r="80" spans="1:26" ht="12.75" customHeight="1">
      <c r="A80" s="199"/>
      <c r="B80" s="199"/>
      <c r="C80" s="199"/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</row>
    <row r="81" spans="1:26" ht="12.75" customHeight="1">
      <c r="A81" s="199"/>
      <c r="B81" s="199"/>
      <c r="C81" s="199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</row>
    <row r="82" spans="1:26" ht="12.75" customHeight="1">
      <c r="A82" s="199"/>
      <c r="B82" s="199"/>
      <c r="C82" s="199"/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</row>
    <row r="83" spans="1:26" ht="12.75" customHeight="1">
      <c r="A83" s="199"/>
      <c r="B83" s="199"/>
      <c r="C83" s="199"/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</row>
    <row r="84" spans="1:26" ht="12.75" customHeight="1">
      <c r="A84" s="199"/>
      <c r="B84" s="199"/>
      <c r="C84" s="199"/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</row>
    <row r="85" spans="1:26" ht="12.75" customHeight="1">
      <c r="A85" s="199"/>
      <c r="B85" s="199"/>
      <c r="C85" s="199"/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</row>
    <row r="86" spans="1:26" ht="12.75" customHeight="1">
      <c r="A86" s="199"/>
      <c r="B86" s="199"/>
      <c r="C86" s="199"/>
      <c r="D86" s="199"/>
      <c r="E86" s="199"/>
      <c r="F86" s="199"/>
      <c r="G86" s="199"/>
      <c r="H86" s="199"/>
      <c r="I86" s="199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</row>
    <row r="87" spans="1:26" ht="12.75" customHeight="1">
      <c r="A87" s="199"/>
      <c r="B87" s="199"/>
      <c r="C87" s="199"/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</row>
    <row r="88" spans="1:26" ht="12.75" customHeight="1">
      <c r="A88" s="199"/>
      <c r="B88" s="199"/>
      <c r="C88" s="199"/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</row>
    <row r="89" spans="1:26" ht="12.75" customHeight="1">
      <c r="A89" s="199"/>
      <c r="B89" s="199"/>
      <c r="C89" s="199"/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</row>
    <row r="90" spans="1:26" ht="12.75" customHeight="1">
      <c r="A90" s="199"/>
      <c r="B90" s="199"/>
      <c r="C90" s="199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</row>
    <row r="91" spans="1:26" ht="12.75" customHeight="1">
      <c r="A91" s="199"/>
      <c r="B91" s="199"/>
      <c r="C91" s="199"/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</row>
    <row r="92" spans="1:26" ht="12.75" customHeight="1">
      <c r="A92" s="199"/>
      <c r="B92" s="199"/>
      <c r="C92" s="199"/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</row>
    <row r="93" spans="1:26" ht="12.75" customHeight="1">
      <c r="A93" s="199"/>
      <c r="B93" s="199"/>
      <c r="C93" s="199"/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</row>
    <row r="94" spans="1:26" ht="12.75" customHeight="1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</row>
    <row r="95" spans="1:26" ht="12.75" customHeight="1">
      <c r="A95" s="199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</row>
    <row r="96" spans="1:26" ht="12.75" customHeight="1">
      <c r="A96" s="199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</row>
    <row r="97" spans="1:26" ht="12.75" customHeight="1">
      <c r="A97" s="199"/>
      <c r="B97" s="199"/>
      <c r="C97" s="199"/>
      <c r="D97" s="199"/>
      <c r="E97" s="199"/>
      <c r="F97" s="199"/>
      <c r="G97" s="199"/>
      <c r="H97" s="199"/>
      <c r="I97" s="199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</row>
    <row r="98" spans="1:26" ht="12.75" customHeight="1">
      <c r="A98" s="199"/>
      <c r="B98" s="199"/>
      <c r="C98" s="199"/>
      <c r="D98" s="199"/>
      <c r="E98" s="199"/>
      <c r="F98" s="199"/>
      <c r="G98" s="199"/>
      <c r="H98" s="199"/>
      <c r="I98" s="199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</row>
    <row r="99" spans="1:26" ht="12.75" customHeight="1">
      <c r="A99" s="199"/>
      <c r="B99" s="199"/>
      <c r="C99" s="199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</row>
    <row r="100" spans="1:26" ht="12.75" customHeight="1">
      <c r="A100" s="199"/>
      <c r="B100" s="199"/>
      <c r="C100" s="199"/>
      <c r="D100" s="199"/>
      <c r="E100" s="199"/>
      <c r="F100" s="199"/>
      <c r="G100" s="199"/>
      <c r="H100" s="199"/>
      <c r="I100" s="199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</row>
    <row r="101" spans="1:26" ht="12.75" customHeight="1">
      <c r="A101" s="199"/>
      <c r="B101" s="199"/>
      <c r="C101" s="199"/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</row>
    <row r="102" spans="1:26" ht="12.75" customHeight="1">
      <c r="A102" s="199"/>
      <c r="B102" s="199"/>
      <c r="C102" s="199"/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</row>
    <row r="103" spans="1:26" ht="12.75" customHeight="1">
      <c r="A103" s="199"/>
      <c r="B103" s="199"/>
      <c r="C103" s="199"/>
      <c r="D103" s="199"/>
      <c r="E103" s="199"/>
      <c r="F103" s="199"/>
      <c r="G103" s="199"/>
      <c r="H103" s="199"/>
      <c r="I103" s="199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</row>
    <row r="104" spans="1:26" ht="12.75" customHeight="1">
      <c r="A104" s="199"/>
      <c r="B104" s="199"/>
      <c r="C104" s="199"/>
      <c r="D104" s="199"/>
      <c r="E104" s="199"/>
      <c r="F104" s="199"/>
      <c r="G104" s="199"/>
      <c r="H104" s="199"/>
      <c r="I104" s="199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</row>
    <row r="105" spans="1:26" ht="12.75" customHeight="1">
      <c r="A105" s="199"/>
      <c r="B105" s="199"/>
      <c r="C105" s="199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</row>
    <row r="106" spans="1:26" ht="12.75" customHeight="1">
      <c r="A106" s="199"/>
      <c r="B106" s="199"/>
      <c r="C106" s="199"/>
      <c r="D106" s="199"/>
      <c r="E106" s="199"/>
      <c r="F106" s="199"/>
      <c r="G106" s="199"/>
      <c r="H106" s="199"/>
      <c r="I106" s="199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</row>
    <row r="107" spans="1:26" ht="12.75" customHeight="1">
      <c r="A107" s="199"/>
      <c r="B107" s="199"/>
      <c r="C107" s="199"/>
      <c r="D107" s="199"/>
      <c r="E107" s="199"/>
      <c r="F107" s="199"/>
      <c r="G107" s="199"/>
      <c r="H107" s="199"/>
      <c r="I107" s="199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</row>
    <row r="108" spans="1:26" ht="12.75" customHeight="1">
      <c r="A108" s="199"/>
      <c r="B108" s="199"/>
      <c r="C108" s="199"/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</row>
    <row r="109" spans="1:26" ht="12.75" customHeight="1">
      <c r="A109" s="199"/>
      <c r="B109" s="199"/>
      <c r="C109" s="199"/>
      <c r="D109" s="199"/>
      <c r="E109" s="199"/>
      <c r="F109" s="199"/>
      <c r="G109" s="199"/>
      <c r="H109" s="199"/>
      <c r="I109" s="199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</row>
    <row r="110" spans="1:26" ht="12.75" customHeight="1">
      <c r="A110" s="199"/>
      <c r="B110" s="199"/>
      <c r="C110" s="199"/>
      <c r="D110" s="199"/>
      <c r="E110" s="199"/>
      <c r="F110" s="199"/>
      <c r="G110" s="199"/>
      <c r="H110" s="199"/>
      <c r="I110" s="199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</row>
    <row r="111" spans="1:26" ht="12.75" customHeight="1">
      <c r="A111" s="199"/>
      <c r="B111" s="199"/>
      <c r="C111" s="199"/>
      <c r="D111" s="199"/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</row>
    <row r="112" spans="1:26" ht="12.75" customHeight="1">
      <c r="A112" s="199"/>
      <c r="B112" s="199"/>
      <c r="C112" s="199"/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</row>
    <row r="113" spans="1:26" ht="12.75" customHeight="1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</row>
    <row r="114" spans="1:26" ht="12.75" customHeight="1">
      <c r="A114" s="199"/>
      <c r="B114" s="199"/>
      <c r="C114" s="199"/>
      <c r="D114" s="199"/>
      <c r="E114" s="199"/>
      <c r="F114" s="199"/>
      <c r="G114" s="199"/>
      <c r="H114" s="199"/>
      <c r="I114" s="199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</row>
    <row r="115" spans="1:26" ht="12.75" customHeight="1">
      <c r="A115" s="199"/>
      <c r="B115" s="199"/>
      <c r="C115" s="199"/>
      <c r="D115" s="199"/>
      <c r="E115" s="199"/>
      <c r="F115" s="199"/>
      <c r="G115" s="199"/>
      <c r="H115" s="199"/>
      <c r="I115" s="199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</row>
    <row r="116" spans="1:26" ht="12.75" customHeight="1">
      <c r="A116" s="199"/>
      <c r="B116" s="199"/>
      <c r="C116" s="199"/>
      <c r="D116" s="199"/>
      <c r="E116" s="199"/>
      <c r="F116" s="199"/>
      <c r="G116" s="199"/>
      <c r="H116" s="199"/>
      <c r="I116" s="199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</row>
    <row r="117" spans="1:26" ht="12.75" customHeight="1">
      <c r="A117" s="199"/>
      <c r="B117" s="199"/>
      <c r="C117" s="199"/>
      <c r="D117" s="199"/>
      <c r="E117" s="199"/>
      <c r="F117" s="199"/>
      <c r="G117" s="199"/>
      <c r="H117" s="199"/>
      <c r="I117" s="199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</row>
    <row r="118" spans="1:26" ht="12.75" customHeight="1">
      <c r="A118" s="199"/>
      <c r="B118" s="199"/>
      <c r="C118" s="199"/>
      <c r="D118" s="199"/>
      <c r="E118" s="199"/>
      <c r="F118" s="199"/>
      <c r="G118" s="199"/>
      <c r="H118" s="199"/>
      <c r="I118" s="199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</row>
    <row r="119" spans="1:26" ht="12.75" customHeight="1">
      <c r="A119" s="199"/>
      <c r="B119" s="199"/>
      <c r="C119" s="199"/>
      <c r="D119" s="199"/>
      <c r="E119" s="199"/>
      <c r="F119" s="199"/>
      <c r="G119" s="199"/>
      <c r="H119" s="199"/>
      <c r="I119" s="199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</row>
    <row r="120" spans="1:26" ht="12.75" customHeight="1">
      <c r="A120" s="199"/>
      <c r="B120" s="199"/>
      <c r="C120" s="199"/>
      <c r="D120" s="199"/>
      <c r="E120" s="199"/>
      <c r="F120" s="199"/>
      <c r="G120" s="199"/>
      <c r="H120" s="199"/>
      <c r="I120" s="199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</row>
    <row r="121" spans="1:26" ht="12.75" customHeight="1">
      <c r="A121" s="199"/>
      <c r="B121" s="199"/>
      <c r="C121" s="199"/>
      <c r="D121" s="199"/>
      <c r="E121" s="199"/>
      <c r="F121" s="199"/>
      <c r="G121" s="199"/>
      <c r="H121" s="199"/>
      <c r="I121" s="199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</row>
    <row r="122" spans="1:26" ht="12.75" customHeight="1">
      <c r="A122" s="199"/>
      <c r="B122" s="199"/>
      <c r="C122" s="199"/>
      <c r="D122" s="199"/>
      <c r="E122" s="199"/>
      <c r="F122" s="199"/>
      <c r="G122" s="199"/>
      <c r="H122" s="199"/>
      <c r="I122" s="199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</row>
    <row r="123" spans="1:26" ht="12.75" customHeight="1">
      <c r="A123" s="199"/>
      <c r="B123" s="199"/>
      <c r="C123" s="199"/>
      <c r="D123" s="199"/>
      <c r="E123" s="199"/>
      <c r="F123" s="199"/>
      <c r="G123" s="199"/>
      <c r="H123" s="199"/>
      <c r="I123" s="199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</row>
    <row r="124" spans="1:26" ht="12.75" customHeight="1">
      <c r="A124" s="199"/>
      <c r="B124" s="199"/>
      <c r="C124" s="199"/>
      <c r="D124" s="199"/>
      <c r="E124" s="199"/>
      <c r="F124" s="199"/>
      <c r="G124" s="199"/>
      <c r="H124" s="199"/>
      <c r="I124" s="199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</row>
    <row r="125" spans="1:26" ht="12.75" customHeight="1">
      <c r="A125" s="199"/>
      <c r="B125" s="199"/>
      <c r="C125" s="199"/>
      <c r="D125" s="199"/>
      <c r="E125" s="199"/>
      <c r="F125" s="199"/>
      <c r="G125" s="199"/>
      <c r="H125" s="199"/>
      <c r="I125" s="199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</row>
    <row r="126" spans="1:26" ht="12.75" customHeight="1">
      <c r="A126" s="199"/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</row>
    <row r="127" spans="1:26" ht="12.75" customHeight="1">
      <c r="A127" s="199"/>
      <c r="B127" s="199"/>
      <c r="C127" s="199"/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</row>
    <row r="128" spans="1:26" ht="12.75" customHeight="1">
      <c r="A128" s="199"/>
      <c r="B128" s="199"/>
      <c r="C128" s="199"/>
      <c r="D128" s="199"/>
      <c r="E128" s="199"/>
      <c r="F128" s="199"/>
      <c r="G128" s="199"/>
      <c r="H128" s="199"/>
      <c r="I128" s="199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</row>
    <row r="129" spans="1:26" ht="12.75" customHeight="1">
      <c r="A129" s="199"/>
      <c r="B129" s="199"/>
      <c r="C129" s="199"/>
      <c r="D129" s="199"/>
      <c r="E129" s="199"/>
      <c r="F129" s="199"/>
      <c r="G129" s="199"/>
      <c r="H129" s="199"/>
      <c r="I129" s="199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</row>
    <row r="130" spans="1:26" ht="12.75" customHeight="1">
      <c r="A130" s="199"/>
      <c r="B130" s="199"/>
      <c r="C130" s="199"/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</row>
    <row r="131" spans="1:26" ht="12.75" customHeight="1">
      <c r="A131" s="199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</row>
    <row r="132" spans="1:26" ht="12.75" customHeight="1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</row>
    <row r="133" spans="1:26" ht="12.75" customHeight="1">
      <c r="A133" s="199"/>
      <c r="B133" s="199"/>
      <c r="C133" s="199"/>
      <c r="D133" s="199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</row>
    <row r="134" spans="1:26" ht="12.75" customHeight="1">
      <c r="A134" s="199"/>
      <c r="B134" s="199"/>
      <c r="C134" s="199"/>
      <c r="D134" s="199"/>
      <c r="E134" s="199"/>
      <c r="F134" s="199"/>
      <c r="G134" s="199"/>
      <c r="H134" s="199"/>
      <c r="I134" s="199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</row>
    <row r="135" spans="1:26" ht="12.75" customHeight="1">
      <c r="A135" s="199"/>
      <c r="B135" s="199"/>
      <c r="C135" s="199"/>
      <c r="D135" s="199"/>
      <c r="E135" s="199"/>
      <c r="F135" s="199"/>
      <c r="G135" s="199"/>
      <c r="H135" s="199"/>
      <c r="I135" s="199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</row>
    <row r="136" spans="1:26" ht="12.75" customHeight="1">
      <c r="A136" s="199"/>
      <c r="B136" s="199"/>
      <c r="C136" s="199"/>
      <c r="D136" s="199"/>
      <c r="E136" s="199"/>
      <c r="F136" s="199"/>
      <c r="G136" s="199"/>
      <c r="H136" s="199"/>
      <c r="I136" s="199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</row>
    <row r="137" spans="1:26" ht="12.75" customHeight="1">
      <c r="A137" s="199"/>
      <c r="B137" s="199"/>
      <c r="C137" s="199"/>
      <c r="D137" s="199"/>
      <c r="E137" s="199"/>
      <c r="F137" s="199"/>
      <c r="G137" s="199"/>
      <c r="H137" s="199"/>
      <c r="I137" s="199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</row>
    <row r="138" spans="1:26" ht="12.75" customHeight="1">
      <c r="A138" s="199"/>
      <c r="B138" s="199"/>
      <c r="C138" s="199"/>
      <c r="D138" s="199"/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</row>
    <row r="139" spans="1:26" ht="12.75" customHeight="1">
      <c r="A139" s="199"/>
      <c r="B139" s="199"/>
      <c r="C139" s="199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</row>
    <row r="140" spans="1:26" ht="12.75" customHeight="1">
      <c r="A140" s="199"/>
      <c r="B140" s="199"/>
      <c r="C140" s="199"/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</row>
    <row r="141" spans="1:26" ht="12.75" customHeight="1">
      <c r="A141" s="199"/>
      <c r="B141" s="199"/>
      <c r="C141" s="199"/>
      <c r="D141" s="199"/>
      <c r="E141" s="199"/>
      <c r="F141" s="199"/>
      <c r="G141" s="199"/>
      <c r="H141" s="199"/>
      <c r="I141" s="199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</row>
    <row r="142" spans="1:26" ht="12.75" customHeight="1">
      <c r="A142" s="199"/>
      <c r="B142" s="199"/>
      <c r="C142" s="199"/>
      <c r="D142" s="199"/>
      <c r="E142" s="199"/>
      <c r="F142" s="199"/>
      <c r="G142" s="199"/>
      <c r="H142" s="199"/>
      <c r="I142" s="199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</row>
    <row r="143" spans="1:26" ht="12.75" customHeight="1">
      <c r="A143" s="199"/>
      <c r="B143" s="199"/>
      <c r="C143" s="199"/>
      <c r="D143" s="199"/>
      <c r="E143" s="199"/>
      <c r="F143" s="199"/>
      <c r="G143" s="199"/>
      <c r="H143" s="199"/>
      <c r="I143" s="199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</row>
    <row r="144" spans="1:26" ht="12.75" customHeight="1">
      <c r="A144" s="199"/>
      <c r="B144" s="199"/>
      <c r="C144" s="199"/>
      <c r="D144" s="199"/>
      <c r="E144" s="199"/>
      <c r="F144" s="199"/>
      <c r="G144" s="199"/>
      <c r="H144" s="199"/>
      <c r="I144" s="199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</row>
    <row r="145" spans="1:26" ht="12.75" customHeight="1">
      <c r="A145" s="199"/>
      <c r="B145" s="199"/>
      <c r="C145" s="199"/>
      <c r="D145" s="199"/>
      <c r="E145" s="199"/>
      <c r="F145" s="199"/>
      <c r="G145" s="199"/>
      <c r="H145" s="199"/>
      <c r="I145" s="199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</row>
    <row r="146" spans="1:26" ht="12.75" customHeight="1">
      <c r="A146" s="199"/>
      <c r="B146" s="199"/>
      <c r="C146" s="199"/>
      <c r="D146" s="199"/>
      <c r="E146" s="199"/>
      <c r="F146" s="199"/>
      <c r="G146" s="199"/>
      <c r="H146" s="199"/>
      <c r="I146" s="199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</row>
    <row r="147" spans="1:26" ht="12.75" customHeight="1">
      <c r="A147" s="199"/>
      <c r="B147" s="199"/>
      <c r="C147" s="199"/>
      <c r="D147" s="199"/>
      <c r="E147" s="199"/>
      <c r="F147" s="199"/>
      <c r="G147" s="199"/>
      <c r="H147" s="199"/>
      <c r="I147" s="199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</row>
    <row r="148" spans="1:26" ht="12.75" customHeight="1">
      <c r="A148" s="199"/>
      <c r="B148" s="199"/>
      <c r="C148" s="199"/>
      <c r="D148" s="199"/>
      <c r="E148" s="199"/>
      <c r="F148" s="199"/>
      <c r="G148" s="199"/>
      <c r="H148" s="199"/>
      <c r="I148" s="199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</row>
    <row r="149" spans="1:26" ht="12.75" customHeight="1">
      <c r="A149" s="199"/>
      <c r="B149" s="199"/>
      <c r="C149" s="199"/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</row>
    <row r="150" spans="1:26" ht="12.75" customHeight="1">
      <c r="A150" s="199"/>
      <c r="B150" s="199"/>
      <c r="C150" s="199"/>
      <c r="D150" s="199"/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</row>
    <row r="151" spans="1:26" ht="12.75" customHeight="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</row>
    <row r="152" spans="1:26" ht="12.75" customHeight="1">
      <c r="A152" s="199"/>
      <c r="B152" s="199"/>
      <c r="C152" s="199"/>
      <c r="D152" s="199"/>
      <c r="E152" s="199"/>
      <c r="F152" s="199"/>
      <c r="G152" s="199"/>
      <c r="H152" s="199"/>
      <c r="I152" s="199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</row>
    <row r="153" spans="1:26" ht="12.75" customHeight="1">
      <c r="A153" s="199"/>
      <c r="B153" s="199"/>
      <c r="C153" s="199"/>
      <c r="D153" s="199"/>
      <c r="E153" s="199"/>
      <c r="F153" s="199"/>
      <c r="G153" s="199"/>
      <c r="H153" s="199"/>
      <c r="I153" s="199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</row>
    <row r="154" spans="1:26" ht="12.75" customHeight="1">
      <c r="A154" s="199"/>
      <c r="B154" s="199"/>
      <c r="C154" s="199"/>
      <c r="D154" s="199"/>
      <c r="E154" s="199"/>
      <c r="F154" s="199"/>
      <c r="G154" s="199"/>
      <c r="H154" s="199"/>
      <c r="I154" s="199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</row>
    <row r="155" spans="1:26" ht="12.75" customHeight="1">
      <c r="A155" s="199"/>
      <c r="B155" s="199"/>
      <c r="C155" s="199"/>
      <c r="D155" s="199"/>
      <c r="E155" s="199"/>
      <c r="F155" s="199"/>
      <c r="G155" s="199"/>
      <c r="H155" s="199"/>
      <c r="I155" s="199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</row>
    <row r="156" spans="1:26" ht="12.75" customHeight="1">
      <c r="A156" s="199"/>
      <c r="B156" s="199"/>
      <c r="C156" s="199"/>
      <c r="D156" s="199"/>
      <c r="E156" s="199"/>
      <c r="F156" s="199"/>
      <c r="G156" s="199"/>
      <c r="H156" s="199"/>
      <c r="I156" s="199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</row>
    <row r="157" spans="1:26" ht="12.75" customHeight="1">
      <c r="A157" s="199"/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</row>
    <row r="158" spans="1:26" ht="12.75" customHeight="1">
      <c r="A158" s="199"/>
      <c r="B158" s="199"/>
      <c r="C158" s="199"/>
      <c r="D158" s="199"/>
      <c r="E158" s="199"/>
      <c r="F158" s="199"/>
      <c r="G158" s="199"/>
      <c r="H158" s="199"/>
      <c r="I158" s="199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</row>
    <row r="159" spans="1:26" ht="12.75" customHeight="1">
      <c r="A159" s="199"/>
      <c r="B159" s="199"/>
      <c r="C159" s="199"/>
      <c r="D159" s="199"/>
      <c r="E159" s="199"/>
      <c r="F159" s="199"/>
      <c r="G159" s="199"/>
      <c r="H159" s="199"/>
      <c r="I159" s="199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</row>
    <row r="160" spans="1:26" ht="12.75" customHeight="1">
      <c r="A160" s="199"/>
      <c r="B160" s="199"/>
      <c r="C160" s="199"/>
      <c r="D160" s="199"/>
      <c r="E160" s="199"/>
      <c r="F160" s="199"/>
      <c r="G160" s="199"/>
      <c r="H160" s="199"/>
      <c r="I160" s="199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</row>
    <row r="161" spans="1:26" ht="12.75" customHeight="1">
      <c r="A161" s="199"/>
      <c r="B161" s="199"/>
      <c r="C161" s="199"/>
      <c r="D161" s="199"/>
      <c r="E161" s="199"/>
      <c r="F161" s="199"/>
      <c r="G161" s="199"/>
      <c r="H161" s="199"/>
      <c r="I161" s="199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</row>
    <row r="162" spans="1:26" ht="12.75" customHeight="1">
      <c r="A162" s="199"/>
      <c r="B162" s="199"/>
      <c r="C162" s="199"/>
      <c r="D162" s="199"/>
      <c r="E162" s="199"/>
      <c r="F162" s="199"/>
      <c r="G162" s="199"/>
      <c r="H162" s="199"/>
      <c r="I162" s="199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</row>
    <row r="163" spans="1:26" ht="12.75" customHeight="1">
      <c r="A163" s="199"/>
      <c r="B163" s="199"/>
      <c r="C163" s="199"/>
      <c r="D163" s="199"/>
      <c r="E163" s="199"/>
      <c r="F163" s="199"/>
      <c r="G163" s="199"/>
      <c r="H163" s="199"/>
      <c r="I163" s="199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</row>
    <row r="164" spans="1:26" ht="12.75" customHeight="1">
      <c r="A164" s="199"/>
      <c r="B164" s="199"/>
      <c r="C164" s="199"/>
      <c r="D164" s="199"/>
      <c r="E164" s="199"/>
      <c r="F164" s="199"/>
      <c r="G164" s="199"/>
      <c r="H164" s="199"/>
      <c r="I164" s="199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</row>
    <row r="165" spans="1:26" ht="12.75" customHeight="1">
      <c r="A165" s="199"/>
      <c r="B165" s="199"/>
      <c r="C165" s="199"/>
      <c r="D165" s="199"/>
      <c r="E165" s="199"/>
      <c r="F165" s="199"/>
      <c r="G165" s="199"/>
      <c r="H165" s="199"/>
      <c r="I165" s="199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</row>
    <row r="166" spans="1:26" ht="12.75" customHeight="1">
      <c r="A166" s="199"/>
      <c r="B166" s="199"/>
      <c r="C166" s="199"/>
      <c r="D166" s="199"/>
      <c r="E166" s="199"/>
      <c r="F166" s="199"/>
      <c r="G166" s="199"/>
      <c r="H166" s="199"/>
      <c r="I166" s="199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</row>
    <row r="167" spans="1:26" ht="12.75" customHeight="1">
      <c r="A167" s="199"/>
      <c r="B167" s="199"/>
      <c r="C167" s="199"/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</row>
    <row r="168" spans="1:26" ht="12.75" customHeight="1">
      <c r="A168" s="199"/>
      <c r="B168" s="199"/>
      <c r="C168" s="199"/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</row>
    <row r="169" spans="1:26" ht="12.75" customHeight="1">
      <c r="A169" s="199"/>
      <c r="B169" s="199"/>
      <c r="C169" s="199"/>
      <c r="D169" s="199"/>
      <c r="E169" s="199"/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</row>
    <row r="170" spans="1:26" ht="12.75" customHeight="1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</row>
    <row r="171" spans="1:26" ht="12.75" customHeight="1">
      <c r="A171" s="199"/>
      <c r="B171" s="199"/>
      <c r="C171" s="199"/>
      <c r="D171" s="199"/>
      <c r="E171" s="199"/>
      <c r="F171" s="199"/>
      <c r="G171" s="199"/>
      <c r="H171" s="199"/>
      <c r="I171" s="199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</row>
    <row r="172" spans="1:26" ht="12.75" customHeight="1">
      <c r="A172" s="199"/>
      <c r="B172" s="199"/>
      <c r="C172" s="199"/>
      <c r="D172" s="199"/>
      <c r="E172" s="199"/>
      <c r="F172" s="199"/>
      <c r="G172" s="199"/>
      <c r="H172" s="199"/>
      <c r="I172" s="199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</row>
    <row r="173" spans="1:26" ht="12.75" customHeight="1">
      <c r="A173" s="199"/>
      <c r="B173" s="199"/>
      <c r="C173" s="199"/>
      <c r="D173" s="199"/>
      <c r="E173" s="199"/>
      <c r="F173" s="199"/>
      <c r="G173" s="199"/>
      <c r="H173" s="199"/>
      <c r="I173" s="199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</row>
    <row r="174" spans="1:26" ht="12.75" customHeight="1">
      <c r="A174" s="199"/>
      <c r="B174" s="199"/>
      <c r="C174" s="199"/>
      <c r="D174" s="199"/>
      <c r="E174" s="199"/>
      <c r="F174" s="199"/>
      <c r="G174" s="199"/>
      <c r="H174" s="199"/>
      <c r="I174" s="199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</row>
    <row r="175" spans="1:26" ht="12.75" customHeight="1">
      <c r="A175" s="199"/>
      <c r="B175" s="199"/>
      <c r="C175" s="199"/>
      <c r="D175" s="199"/>
      <c r="E175" s="199"/>
      <c r="F175" s="199"/>
      <c r="G175" s="199"/>
      <c r="H175" s="199"/>
      <c r="I175" s="199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</row>
    <row r="176" spans="1:26" ht="12.75" customHeight="1">
      <c r="A176" s="199"/>
      <c r="B176" s="199"/>
      <c r="C176" s="199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</row>
    <row r="177" spans="1:26" ht="12.75" customHeight="1">
      <c r="A177" s="199"/>
      <c r="B177" s="199"/>
      <c r="C177" s="199"/>
      <c r="D177" s="199"/>
      <c r="E177" s="199"/>
      <c r="F177" s="199"/>
      <c r="G177" s="199"/>
      <c r="H177" s="199"/>
      <c r="I177" s="199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</row>
    <row r="178" spans="1:26" ht="12.75" customHeight="1">
      <c r="A178" s="199"/>
      <c r="B178" s="199"/>
      <c r="C178" s="199"/>
      <c r="D178" s="199"/>
      <c r="E178" s="199"/>
      <c r="F178" s="199"/>
      <c r="G178" s="199"/>
      <c r="H178" s="199"/>
      <c r="I178" s="199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</row>
    <row r="179" spans="1:26" ht="12.75" customHeight="1">
      <c r="A179" s="199"/>
      <c r="B179" s="199"/>
      <c r="C179" s="199"/>
      <c r="D179" s="199"/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</row>
    <row r="180" spans="1:26" ht="12.75" customHeight="1">
      <c r="A180" s="199"/>
      <c r="B180" s="199"/>
      <c r="C180" s="199"/>
      <c r="D180" s="199"/>
      <c r="E180" s="199"/>
      <c r="F180" s="199"/>
      <c r="G180" s="199"/>
      <c r="H180" s="199"/>
      <c r="I180" s="199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</row>
    <row r="181" spans="1:26" ht="12.75" customHeight="1">
      <c r="A181" s="199"/>
      <c r="B181" s="199"/>
      <c r="C181" s="199"/>
      <c r="D181" s="199"/>
      <c r="E181" s="199"/>
      <c r="F181" s="199"/>
      <c r="G181" s="199"/>
      <c r="H181" s="199"/>
      <c r="I181" s="199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</row>
    <row r="182" spans="1:26" ht="12.75" customHeight="1">
      <c r="A182" s="199"/>
      <c r="B182" s="199"/>
      <c r="C182" s="199"/>
      <c r="D182" s="199"/>
      <c r="E182" s="199"/>
      <c r="F182" s="199"/>
      <c r="G182" s="199"/>
      <c r="H182" s="199"/>
      <c r="I182" s="199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</row>
    <row r="183" spans="1:26" ht="12.75" customHeight="1">
      <c r="A183" s="199"/>
      <c r="B183" s="199"/>
      <c r="C183" s="199"/>
      <c r="D183" s="199"/>
      <c r="E183" s="199"/>
      <c r="F183" s="199"/>
      <c r="G183" s="199"/>
      <c r="H183" s="199"/>
      <c r="I183" s="199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</row>
    <row r="184" spans="1:26" ht="12.75" customHeight="1">
      <c r="A184" s="199"/>
      <c r="B184" s="199"/>
      <c r="C184" s="199"/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</row>
    <row r="185" spans="1:26" ht="12.75" customHeight="1">
      <c r="A185" s="199"/>
      <c r="B185" s="199"/>
      <c r="C185" s="199"/>
      <c r="D185" s="199"/>
      <c r="E185" s="199"/>
      <c r="F185" s="199"/>
      <c r="G185" s="199"/>
      <c r="H185" s="199"/>
      <c r="I185" s="199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</row>
    <row r="186" spans="1:26" ht="12.75" customHeight="1">
      <c r="A186" s="199"/>
      <c r="B186" s="199"/>
      <c r="C186" s="199"/>
      <c r="D186" s="199"/>
      <c r="E186" s="199"/>
      <c r="F186" s="199"/>
      <c r="G186" s="199"/>
      <c r="H186" s="199"/>
      <c r="I186" s="199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</row>
    <row r="187" spans="1:26" ht="12.75" customHeight="1">
      <c r="A187" s="199"/>
      <c r="B187" s="199"/>
      <c r="C187" s="199"/>
      <c r="D187" s="199"/>
      <c r="E187" s="199"/>
      <c r="F187" s="199"/>
      <c r="G187" s="199"/>
      <c r="H187" s="199"/>
      <c r="I187" s="199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</row>
    <row r="188" spans="1:26" ht="12.75" customHeight="1">
      <c r="A188" s="199"/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</row>
    <row r="189" spans="1:26" ht="12.75" customHeight="1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</row>
    <row r="190" spans="1:26" ht="12.75" customHeight="1">
      <c r="A190" s="199"/>
      <c r="B190" s="199"/>
      <c r="C190" s="199"/>
      <c r="D190" s="199"/>
      <c r="E190" s="199"/>
      <c r="F190" s="199"/>
      <c r="G190" s="199"/>
      <c r="H190" s="199"/>
      <c r="I190" s="199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</row>
    <row r="191" spans="1:26" ht="12.75" customHeight="1">
      <c r="A191" s="199"/>
      <c r="B191" s="199"/>
      <c r="C191" s="199"/>
      <c r="D191" s="199"/>
      <c r="E191" s="199"/>
      <c r="F191" s="199"/>
      <c r="G191" s="199"/>
      <c r="H191" s="199"/>
      <c r="I191" s="199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</row>
    <row r="192" spans="1:26" ht="12.75" customHeight="1">
      <c r="A192" s="199"/>
      <c r="B192" s="199"/>
      <c r="C192" s="199"/>
      <c r="D192" s="199"/>
      <c r="E192" s="199"/>
      <c r="F192" s="199"/>
      <c r="G192" s="199"/>
      <c r="H192" s="199"/>
      <c r="I192" s="199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</row>
    <row r="193" spans="1:26" ht="12.75" customHeight="1">
      <c r="A193" s="199"/>
      <c r="B193" s="199"/>
      <c r="C193" s="199"/>
      <c r="D193" s="199"/>
      <c r="E193" s="199"/>
      <c r="F193" s="199"/>
      <c r="G193" s="199"/>
      <c r="H193" s="199"/>
      <c r="I193" s="199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</row>
    <row r="194" spans="1:26" ht="12.75" customHeight="1">
      <c r="A194" s="199"/>
      <c r="B194" s="199"/>
      <c r="C194" s="199"/>
      <c r="D194" s="199"/>
      <c r="E194" s="199"/>
      <c r="F194" s="199"/>
      <c r="G194" s="199"/>
      <c r="H194" s="199"/>
      <c r="I194" s="199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</row>
    <row r="195" spans="1:26" ht="12.75" customHeight="1">
      <c r="A195" s="199"/>
      <c r="B195" s="199"/>
      <c r="C195" s="199"/>
      <c r="D195" s="199"/>
      <c r="E195" s="199"/>
      <c r="F195" s="199"/>
      <c r="G195" s="199"/>
      <c r="H195" s="199"/>
      <c r="I195" s="199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</row>
    <row r="196" spans="1:26" ht="12.75" customHeight="1">
      <c r="A196" s="199"/>
      <c r="B196" s="199"/>
      <c r="C196" s="199"/>
      <c r="D196" s="199"/>
      <c r="E196" s="199"/>
      <c r="F196" s="199"/>
      <c r="G196" s="199"/>
      <c r="H196" s="199"/>
      <c r="I196" s="199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</row>
    <row r="197" spans="1:26" ht="12.75" customHeight="1">
      <c r="A197" s="199"/>
      <c r="B197" s="199"/>
      <c r="C197" s="199"/>
      <c r="D197" s="199"/>
      <c r="E197" s="199"/>
      <c r="F197" s="199"/>
      <c r="G197" s="199"/>
      <c r="H197" s="199"/>
      <c r="I197" s="199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</row>
    <row r="198" spans="1:26" ht="12.75" customHeight="1">
      <c r="A198" s="199"/>
      <c r="B198" s="199"/>
      <c r="C198" s="199"/>
      <c r="D198" s="199"/>
      <c r="E198" s="199"/>
      <c r="F198" s="199"/>
      <c r="G198" s="199"/>
      <c r="H198" s="199"/>
      <c r="I198" s="199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</row>
    <row r="199" spans="1:26" ht="12.75" customHeight="1">
      <c r="A199" s="199"/>
      <c r="B199" s="199"/>
      <c r="C199" s="199"/>
      <c r="D199" s="199"/>
      <c r="E199" s="199"/>
      <c r="F199" s="199"/>
      <c r="G199" s="199"/>
      <c r="H199" s="199"/>
      <c r="I199" s="199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</row>
    <row r="200" spans="1:26" ht="12.75" customHeight="1">
      <c r="A200" s="199"/>
      <c r="B200" s="199"/>
      <c r="C200" s="199"/>
      <c r="D200" s="199"/>
      <c r="E200" s="199"/>
      <c r="F200" s="199"/>
      <c r="G200" s="199"/>
      <c r="H200" s="199"/>
      <c r="I200" s="199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</row>
    <row r="201" spans="1:26" ht="12.75" customHeight="1">
      <c r="A201" s="199"/>
      <c r="B201" s="199"/>
      <c r="C201" s="199"/>
      <c r="D201" s="199"/>
      <c r="E201" s="199"/>
      <c r="F201" s="199"/>
      <c r="G201" s="199"/>
      <c r="H201" s="199"/>
      <c r="I201" s="199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</row>
    <row r="202" spans="1:26" ht="12.75" customHeight="1">
      <c r="A202" s="199"/>
      <c r="B202" s="199"/>
      <c r="C202" s="199"/>
      <c r="D202" s="199"/>
      <c r="E202" s="199"/>
      <c r="F202" s="199"/>
      <c r="G202" s="199"/>
      <c r="H202" s="199"/>
      <c r="I202" s="199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</row>
    <row r="203" spans="1:26" ht="12.75" customHeight="1">
      <c r="A203" s="199"/>
      <c r="B203" s="199"/>
      <c r="C203" s="199"/>
      <c r="D203" s="199"/>
      <c r="E203" s="199"/>
      <c r="F203" s="199"/>
      <c r="G203" s="199"/>
      <c r="H203" s="199"/>
      <c r="I203" s="199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</row>
    <row r="204" spans="1:26" ht="12.75" customHeight="1">
      <c r="A204" s="199"/>
      <c r="B204" s="199"/>
      <c r="C204" s="199"/>
      <c r="D204" s="199"/>
      <c r="E204" s="199"/>
      <c r="F204" s="199"/>
      <c r="G204" s="199"/>
      <c r="H204" s="199"/>
      <c r="I204" s="199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</row>
    <row r="205" spans="1:26" ht="12.75" customHeight="1">
      <c r="A205" s="199"/>
      <c r="B205" s="199"/>
      <c r="C205" s="199"/>
      <c r="D205" s="199"/>
      <c r="E205" s="199"/>
      <c r="F205" s="199"/>
      <c r="G205" s="199"/>
      <c r="H205" s="199"/>
      <c r="I205" s="199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</row>
    <row r="206" spans="1:26" ht="12.75" customHeight="1">
      <c r="A206" s="199"/>
      <c r="B206" s="199"/>
      <c r="C206" s="199"/>
      <c r="D206" s="199"/>
      <c r="E206" s="199"/>
      <c r="F206" s="199"/>
      <c r="G206" s="199"/>
      <c r="H206" s="199"/>
      <c r="I206" s="199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</row>
    <row r="207" spans="1:26" ht="12.75" customHeight="1">
      <c r="A207" s="199"/>
      <c r="B207" s="199"/>
      <c r="C207" s="199"/>
      <c r="D207" s="199"/>
      <c r="E207" s="199"/>
      <c r="F207" s="199"/>
      <c r="G207" s="199"/>
      <c r="H207" s="199"/>
      <c r="I207" s="199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</row>
    <row r="208" spans="1:26" ht="12.75" customHeight="1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</row>
    <row r="209" spans="1:26" ht="12.75" customHeight="1">
      <c r="A209" s="199"/>
      <c r="B209" s="199"/>
      <c r="C209" s="199"/>
      <c r="D209" s="199"/>
      <c r="E209" s="199"/>
      <c r="F209" s="199"/>
      <c r="G209" s="199"/>
      <c r="H209" s="199"/>
      <c r="I209" s="199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</row>
    <row r="210" spans="1:26" ht="12.75" customHeight="1">
      <c r="A210" s="199"/>
      <c r="B210" s="199"/>
      <c r="C210" s="199"/>
      <c r="D210" s="199"/>
      <c r="E210" s="199"/>
      <c r="F210" s="199"/>
      <c r="G210" s="199"/>
      <c r="H210" s="199"/>
      <c r="I210" s="199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</row>
    <row r="211" spans="1:26" ht="12.75" customHeight="1">
      <c r="A211" s="199"/>
      <c r="B211" s="199"/>
      <c r="C211" s="199"/>
      <c r="D211" s="199"/>
      <c r="E211" s="199"/>
      <c r="F211" s="199"/>
      <c r="G211" s="199"/>
      <c r="H211" s="199"/>
      <c r="I211" s="199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</row>
    <row r="212" spans="1:26" ht="12.75" customHeight="1">
      <c r="A212" s="199"/>
      <c r="B212" s="199"/>
      <c r="C212" s="199"/>
      <c r="D212" s="199"/>
      <c r="E212" s="199"/>
      <c r="F212" s="199"/>
      <c r="G212" s="199"/>
      <c r="H212" s="199"/>
      <c r="I212" s="199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</row>
    <row r="213" spans="1:26" ht="12.75" customHeight="1">
      <c r="A213" s="199"/>
      <c r="B213" s="199"/>
      <c r="C213" s="199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</row>
    <row r="214" spans="1:26" ht="12.75" customHeight="1">
      <c r="A214" s="199"/>
      <c r="B214" s="199"/>
      <c r="C214" s="199"/>
      <c r="D214" s="199"/>
      <c r="E214" s="199"/>
      <c r="F214" s="199"/>
      <c r="G214" s="199"/>
      <c r="H214" s="199"/>
      <c r="I214" s="199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</row>
    <row r="215" spans="1:26" ht="12.75" customHeight="1">
      <c r="A215" s="199"/>
      <c r="B215" s="199"/>
      <c r="C215" s="199"/>
      <c r="D215" s="199"/>
      <c r="E215" s="199"/>
      <c r="F215" s="199"/>
      <c r="G215" s="199"/>
      <c r="H215" s="199"/>
      <c r="I215" s="199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</row>
    <row r="216" spans="1:26" ht="12.75" customHeight="1">
      <c r="A216" s="199"/>
      <c r="B216" s="199"/>
      <c r="C216" s="199"/>
      <c r="D216" s="199"/>
      <c r="E216" s="199"/>
      <c r="F216" s="199"/>
      <c r="G216" s="199"/>
      <c r="H216" s="199"/>
      <c r="I216" s="199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</row>
    <row r="217" spans="1:26" ht="12.75" customHeight="1">
      <c r="A217" s="199"/>
      <c r="B217" s="199"/>
      <c r="C217" s="199"/>
      <c r="D217" s="199"/>
      <c r="E217" s="199"/>
      <c r="F217" s="199"/>
      <c r="G217" s="199"/>
      <c r="H217" s="199"/>
      <c r="I217" s="199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</row>
    <row r="218" spans="1:26" ht="12.75" customHeight="1">
      <c r="A218" s="199"/>
      <c r="B218" s="199"/>
      <c r="C218" s="199"/>
      <c r="D218" s="199"/>
      <c r="E218" s="199"/>
      <c r="F218" s="199"/>
      <c r="G218" s="199"/>
      <c r="H218" s="199"/>
      <c r="I218" s="199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</row>
    <row r="219" spans="1:26" ht="12.75" customHeight="1">
      <c r="A219" s="199"/>
      <c r="B219" s="199"/>
      <c r="C219" s="199"/>
      <c r="D219" s="199"/>
      <c r="E219" s="199"/>
      <c r="F219" s="199"/>
      <c r="G219" s="199"/>
      <c r="H219" s="199"/>
      <c r="I219" s="199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</row>
    <row r="220" spans="1:26" ht="12.75" customHeight="1">
      <c r="A220" s="199"/>
      <c r="B220" s="199"/>
      <c r="C220" s="199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</row>
    <row r="221" spans="1:26" ht="12.75" customHeight="1">
      <c r="A221" s="199"/>
      <c r="B221" s="199"/>
      <c r="C221" s="199"/>
      <c r="D221" s="199"/>
      <c r="E221" s="199"/>
      <c r="F221" s="199"/>
      <c r="G221" s="199"/>
      <c r="H221" s="199"/>
      <c r="I221" s="199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</row>
    <row r="222" spans="1:26" ht="12.75" customHeight="1">
      <c r="A222" s="199"/>
      <c r="B222" s="199"/>
      <c r="C222" s="199"/>
      <c r="D222" s="199"/>
      <c r="E222" s="199"/>
      <c r="F222" s="199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</row>
    <row r="223" spans="1:26" ht="12.75" customHeight="1">
      <c r="A223" s="199"/>
      <c r="B223" s="199"/>
      <c r="C223" s="199"/>
      <c r="D223" s="199"/>
      <c r="E223" s="199"/>
      <c r="F223" s="199"/>
      <c r="G223" s="199"/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</row>
    <row r="224" spans="1:26" ht="12.75" customHeight="1">
      <c r="A224" s="199"/>
      <c r="B224" s="199"/>
      <c r="C224" s="199"/>
      <c r="D224" s="199"/>
      <c r="E224" s="199"/>
      <c r="F224" s="199"/>
      <c r="G224" s="199"/>
      <c r="H224" s="199"/>
      <c r="I224" s="199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</row>
    <row r="225" spans="1:26" ht="12.75" customHeight="1">
      <c r="A225" s="199"/>
      <c r="B225" s="199"/>
      <c r="C225" s="199"/>
      <c r="D225" s="199"/>
      <c r="E225" s="199"/>
      <c r="F225" s="199"/>
      <c r="G225" s="199"/>
      <c r="H225" s="199"/>
      <c r="I225" s="199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</row>
    <row r="226" spans="1:26" ht="12.75" customHeight="1">
      <c r="A226" s="199"/>
      <c r="B226" s="199"/>
      <c r="C226" s="199"/>
      <c r="D226" s="199"/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</row>
    <row r="227" spans="1:26" ht="12.75" customHeight="1">
      <c r="A227" s="199"/>
      <c r="B227" s="199"/>
      <c r="C227" s="199"/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</row>
    <row r="228" spans="1:26" ht="12.75" customHeight="1">
      <c r="A228" s="199"/>
      <c r="B228" s="199"/>
      <c r="C228" s="199"/>
      <c r="D228" s="199"/>
      <c r="E228" s="199"/>
      <c r="F228" s="199"/>
      <c r="G228" s="199"/>
      <c r="H228" s="199"/>
      <c r="I228" s="199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</row>
    <row r="229" spans="1:26" ht="12.75" customHeight="1">
      <c r="A229" s="199"/>
      <c r="B229" s="199"/>
      <c r="C229" s="199"/>
      <c r="D229" s="199"/>
      <c r="E229" s="199"/>
      <c r="F229" s="199"/>
      <c r="G229" s="199"/>
      <c r="H229" s="199"/>
      <c r="I229" s="199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</row>
    <row r="230" spans="1:26" ht="12.75" customHeight="1">
      <c r="A230" s="199"/>
      <c r="B230" s="199"/>
      <c r="C230" s="199"/>
      <c r="D230" s="199"/>
      <c r="E230" s="199"/>
      <c r="F230" s="199"/>
      <c r="G230" s="199"/>
      <c r="H230" s="199"/>
      <c r="I230" s="199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</row>
    <row r="231" spans="1:26" ht="12.75" customHeight="1">
      <c r="A231" s="199"/>
      <c r="B231" s="199"/>
      <c r="C231" s="199"/>
      <c r="D231" s="199"/>
      <c r="E231" s="199"/>
      <c r="F231" s="199"/>
      <c r="G231" s="199"/>
      <c r="H231" s="199"/>
      <c r="I231" s="199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</row>
    <row r="232" spans="1:26" ht="12.75" customHeight="1">
      <c r="A232" s="199"/>
      <c r="B232" s="199"/>
      <c r="C232" s="199"/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</row>
    <row r="233" spans="1:26" ht="12.75" customHeight="1">
      <c r="A233" s="199"/>
      <c r="B233" s="199"/>
      <c r="C233" s="199"/>
      <c r="D233" s="199"/>
      <c r="E233" s="199"/>
      <c r="F233" s="199"/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</row>
    <row r="234" spans="1:26" ht="12.75" customHeight="1">
      <c r="A234" s="199"/>
      <c r="B234" s="199"/>
      <c r="C234" s="199"/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</row>
    <row r="235" spans="1:26" ht="12.75" customHeight="1">
      <c r="A235" s="199"/>
      <c r="B235" s="199"/>
      <c r="C235" s="199"/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</row>
    <row r="236" spans="1:26" ht="12.75" customHeight="1">
      <c r="A236" s="199"/>
      <c r="B236" s="199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</row>
    <row r="237" spans="1:26" ht="12.75" customHeight="1">
      <c r="A237" s="199"/>
      <c r="B237" s="199"/>
      <c r="C237" s="199"/>
      <c r="D237" s="199"/>
      <c r="E237" s="199"/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</row>
    <row r="238" spans="1:26" ht="12.75" customHeight="1">
      <c r="A238" s="199"/>
      <c r="B238" s="199"/>
      <c r="C238" s="199"/>
      <c r="D238" s="199"/>
      <c r="E238" s="199"/>
      <c r="F238" s="199"/>
      <c r="G238" s="199"/>
      <c r="H238" s="199"/>
      <c r="I238" s="199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</row>
    <row r="239" spans="1:26" ht="12.75" customHeight="1">
      <c r="A239" s="199"/>
      <c r="B239" s="199"/>
      <c r="C239" s="199"/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</row>
    <row r="240" spans="1:26" ht="12.75" customHeight="1">
      <c r="A240" s="199"/>
      <c r="B240" s="199"/>
      <c r="C240" s="199"/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</row>
    <row r="241" spans="1:26" ht="12.75" customHeight="1">
      <c r="A241" s="199"/>
      <c r="B241" s="199"/>
      <c r="C241" s="199"/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</row>
    <row r="242" spans="1:26" ht="12.75" customHeight="1">
      <c r="A242" s="199"/>
      <c r="B242" s="199"/>
      <c r="C242" s="199"/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</row>
    <row r="243" spans="1:26" ht="12.75" customHeight="1">
      <c r="A243" s="199"/>
      <c r="B243" s="199"/>
      <c r="C243" s="199"/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</row>
    <row r="244" spans="1:26" ht="12.75" customHeight="1">
      <c r="A244" s="199"/>
      <c r="B244" s="199"/>
      <c r="C244" s="199"/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</row>
    <row r="245" spans="1:26" ht="12.75" customHeight="1">
      <c r="A245" s="199"/>
      <c r="B245" s="199"/>
      <c r="C245" s="199"/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</row>
    <row r="246" spans="1:26" ht="12.75" customHeight="1">
      <c r="A246" s="199"/>
      <c r="B246" s="199"/>
      <c r="C246" s="199"/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</row>
    <row r="247" spans="1:26" ht="12.75" customHeight="1">
      <c r="A247" s="199"/>
      <c r="B247" s="199"/>
      <c r="C247" s="199"/>
      <c r="D247" s="199"/>
      <c r="E247" s="199"/>
      <c r="F247" s="199"/>
      <c r="G247" s="199"/>
      <c r="H247" s="199"/>
      <c r="I247" s="199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</row>
    <row r="248" spans="1:26" ht="12.75" customHeight="1">
      <c r="A248" s="199"/>
      <c r="B248" s="199"/>
      <c r="C248" s="199"/>
      <c r="D248" s="199"/>
      <c r="E248" s="199"/>
      <c r="F248" s="199"/>
      <c r="G248" s="199"/>
      <c r="H248" s="199"/>
      <c r="I248" s="199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</row>
    <row r="249" spans="1:26" ht="12.75" customHeight="1">
      <c r="A249" s="199"/>
      <c r="B249" s="199"/>
      <c r="C249" s="199"/>
      <c r="D249" s="199"/>
      <c r="E249" s="199"/>
      <c r="F249" s="199"/>
      <c r="G249" s="199"/>
      <c r="H249" s="199"/>
      <c r="I249" s="199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</row>
    <row r="250" spans="1:26" ht="12.75" customHeight="1">
      <c r="A250" s="199"/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</row>
    <row r="251" spans="1:26" ht="12.75" customHeight="1">
      <c r="A251" s="199"/>
      <c r="B251" s="199"/>
      <c r="C251" s="199"/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</row>
    <row r="252" spans="1:26" ht="12.75" customHeight="1">
      <c r="A252" s="199"/>
      <c r="B252" s="199"/>
      <c r="C252" s="199"/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</row>
    <row r="253" spans="1:26" ht="12.75" customHeight="1">
      <c r="A253" s="199"/>
      <c r="B253" s="199"/>
      <c r="C253" s="199"/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</row>
    <row r="254" spans="1:26" ht="12.75" customHeight="1">
      <c r="A254" s="199"/>
      <c r="B254" s="199"/>
      <c r="C254" s="199"/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</row>
    <row r="255" spans="1:26" ht="12.75" customHeight="1">
      <c r="A255" s="199"/>
      <c r="B255" s="199"/>
      <c r="C255" s="199"/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</row>
    <row r="256" spans="1:26" ht="12.75" customHeight="1">
      <c r="A256" s="199"/>
      <c r="B256" s="199"/>
      <c r="C256" s="199"/>
      <c r="D256" s="199"/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</row>
    <row r="257" spans="1:26" ht="12.75" customHeight="1">
      <c r="A257" s="199"/>
      <c r="B257" s="199"/>
      <c r="C257" s="199"/>
      <c r="D257" s="199"/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</row>
    <row r="258" spans="1:26" ht="12.75" customHeight="1">
      <c r="A258" s="199"/>
      <c r="B258" s="199"/>
      <c r="C258" s="199"/>
      <c r="D258" s="199"/>
      <c r="E258" s="199"/>
      <c r="F258" s="199"/>
      <c r="G258" s="199"/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</row>
    <row r="259" spans="1:26" ht="12.75" customHeight="1">
      <c r="A259" s="199"/>
      <c r="B259" s="199"/>
      <c r="C259" s="199"/>
      <c r="D259" s="199"/>
      <c r="E259" s="199"/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</row>
    <row r="260" spans="1:26" ht="12.75" customHeight="1">
      <c r="A260" s="199"/>
      <c r="B260" s="199"/>
      <c r="C260" s="199"/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</row>
    <row r="261" spans="1:26" ht="12.75" customHeight="1">
      <c r="A261" s="199"/>
      <c r="B261" s="199"/>
      <c r="C261" s="199"/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</row>
    <row r="262" spans="1:26" ht="12.75" customHeight="1">
      <c r="A262" s="199"/>
      <c r="B262" s="199"/>
      <c r="C262" s="199"/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</row>
    <row r="263" spans="1:26" ht="12.75" customHeight="1">
      <c r="A263" s="199"/>
      <c r="B263" s="199"/>
      <c r="C263" s="199"/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</row>
    <row r="264" spans="1:26" ht="12.75" customHeight="1">
      <c r="A264" s="199"/>
      <c r="B264" s="199"/>
      <c r="C264" s="199"/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</row>
    <row r="265" spans="1:26" ht="12.75" customHeight="1">
      <c r="A265" s="199"/>
      <c r="B265" s="199"/>
      <c r="C265" s="199"/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</row>
    <row r="266" spans="1:26" ht="12.75" customHeight="1">
      <c r="A266" s="199"/>
      <c r="B266" s="199"/>
      <c r="C266" s="199"/>
      <c r="D266" s="199"/>
      <c r="E266" s="199"/>
      <c r="F266" s="199"/>
      <c r="G266" s="199"/>
      <c r="H266" s="199"/>
      <c r="I266" s="199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</row>
    <row r="267" spans="1:26" ht="12.75" customHeight="1">
      <c r="A267" s="199"/>
      <c r="B267" s="199"/>
      <c r="C267" s="199"/>
      <c r="D267" s="199"/>
      <c r="E267" s="199"/>
      <c r="F267" s="199"/>
      <c r="G267" s="199"/>
      <c r="H267" s="199"/>
      <c r="I267" s="199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</row>
    <row r="268" spans="1:26" ht="12.75" customHeight="1">
      <c r="A268" s="199"/>
      <c r="B268" s="199"/>
      <c r="C268" s="199"/>
      <c r="D268" s="199"/>
      <c r="E268" s="199"/>
      <c r="F268" s="199"/>
      <c r="G268" s="199"/>
      <c r="H268" s="199"/>
      <c r="I268" s="199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</row>
    <row r="269" spans="1:26" ht="12.75" customHeight="1">
      <c r="A269" s="199"/>
      <c r="B269" s="199"/>
      <c r="C269" s="199"/>
      <c r="D269" s="199"/>
      <c r="E269" s="199"/>
      <c r="F269" s="199"/>
      <c r="G269" s="199"/>
      <c r="H269" s="199"/>
      <c r="I269" s="199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</row>
    <row r="270" spans="1:26" ht="12.75" customHeight="1">
      <c r="A270" s="199"/>
      <c r="B270" s="199"/>
      <c r="C270" s="199"/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</row>
    <row r="271" spans="1:26" ht="12.75" customHeight="1">
      <c r="A271" s="199"/>
      <c r="B271" s="199"/>
      <c r="C271" s="199"/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</row>
    <row r="272" spans="1:26" ht="12.75" customHeight="1">
      <c r="A272" s="199"/>
      <c r="B272" s="199"/>
      <c r="C272" s="199"/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</row>
    <row r="273" spans="1:26" ht="12.75" customHeight="1">
      <c r="A273" s="199"/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</row>
    <row r="274" spans="1:26" ht="12.75" customHeight="1">
      <c r="A274" s="199"/>
      <c r="B274" s="199"/>
      <c r="C274" s="199"/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</row>
    <row r="275" spans="1:26" ht="12.75" customHeight="1">
      <c r="A275" s="199"/>
      <c r="B275" s="199"/>
      <c r="C275" s="199"/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</row>
    <row r="276" spans="1:26" ht="12.75" customHeight="1">
      <c r="A276" s="199"/>
      <c r="B276" s="199"/>
      <c r="C276" s="199"/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</row>
    <row r="277" spans="1:26" ht="12.75" customHeight="1">
      <c r="A277" s="199"/>
      <c r="B277" s="199"/>
      <c r="C277" s="199"/>
      <c r="D277" s="199"/>
      <c r="E277" s="199"/>
      <c r="F277" s="199"/>
      <c r="G277" s="199"/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</row>
    <row r="278" spans="1:26" ht="12.75" customHeight="1">
      <c r="A278" s="199"/>
      <c r="B278" s="199"/>
      <c r="C278" s="199"/>
      <c r="D278" s="199"/>
      <c r="E278" s="199"/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</row>
    <row r="279" spans="1:26" ht="12.75" customHeight="1">
      <c r="A279" s="199"/>
      <c r="B279" s="199"/>
      <c r="C279" s="199"/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</row>
    <row r="280" spans="1:26" ht="12.75" customHeight="1">
      <c r="A280" s="199"/>
      <c r="B280" s="199"/>
      <c r="C280" s="199"/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</row>
    <row r="281" spans="1:26" ht="12.75" customHeight="1">
      <c r="A281" s="199"/>
      <c r="B281" s="199"/>
      <c r="C281" s="199"/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</row>
    <row r="282" spans="1:26" ht="12.75" customHeight="1">
      <c r="A282" s="199"/>
      <c r="B282" s="199"/>
      <c r="C282" s="199"/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</row>
    <row r="283" spans="1:26" ht="12.75" customHeight="1">
      <c r="A283" s="199"/>
      <c r="B283" s="199"/>
      <c r="C283" s="199"/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</row>
    <row r="284" spans="1:26" ht="12.75" customHeight="1">
      <c r="A284" s="199"/>
      <c r="B284" s="199"/>
      <c r="C284" s="199"/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</row>
    <row r="285" spans="1:26" ht="12.75" customHeight="1">
      <c r="A285" s="199"/>
      <c r="B285" s="199"/>
      <c r="C285" s="199"/>
      <c r="D285" s="199"/>
      <c r="E285" s="199"/>
      <c r="F285" s="199"/>
      <c r="G285" s="199"/>
      <c r="H285" s="199"/>
      <c r="I285" s="199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</row>
    <row r="286" spans="1:26" ht="12.75" customHeight="1">
      <c r="A286" s="199"/>
      <c r="B286" s="199"/>
      <c r="C286" s="199"/>
      <c r="D286" s="199"/>
      <c r="E286" s="199"/>
      <c r="F286" s="199"/>
      <c r="G286" s="199"/>
      <c r="H286" s="199"/>
      <c r="I286" s="199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</row>
    <row r="287" spans="1:26" ht="12.75" customHeight="1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</row>
    <row r="288" spans="1:26" ht="12.75" customHeight="1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</row>
    <row r="289" spans="1:26" ht="12.75" customHeight="1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</row>
    <row r="290" spans="1:26" ht="12.75" customHeight="1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</row>
    <row r="291" spans="1:26" ht="12.75" customHeight="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</row>
    <row r="292" spans="1:26" ht="12.75" customHeight="1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</row>
    <row r="293" spans="1:26" ht="12.75" customHeight="1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</row>
    <row r="294" spans="1:26" ht="12.75" customHeight="1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</row>
    <row r="295" spans="1:26" ht="12.75" customHeight="1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</row>
    <row r="296" spans="1:26" ht="12.75" customHeight="1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</row>
    <row r="297" spans="1:26" ht="12.75" customHeight="1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</row>
    <row r="298" spans="1:26" ht="12.75" customHeight="1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</row>
    <row r="299" spans="1:26" ht="12.75" customHeight="1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</row>
    <row r="300" spans="1:26" ht="12.75" customHeight="1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</row>
    <row r="301" spans="1:26" ht="12.75" customHeight="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</row>
    <row r="302" spans="1:26" ht="12.75" customHeight="1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</row>
    <row r="303" spans="1:26" ht="12.75" customHeight="1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</row>
    <row r="304" spans="1:26" ht="12.75" customHeight="1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</row>
    <row r="305" spans="1:26" ht="12.75" customHeight="1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</row>
    <row r="306" spans="1:26" ht="12.75" customHeight="1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</row>
    <row r="307" spans="1:26" ht="12.75" customHeight="1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</row>
    <row r="308" spans="1:26" ht="12.75" customHeight="1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</row>
    <row r="309" spans="1:26" ht="12.75" customHeight="1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ht="12.75" customHeight="1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ht="12.75" customHeight="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ht="12.75" customHeight="1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ht="12.75" customHeight="1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ht="12.75" customHeight="1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ht="12.75" customHeight="1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ht="12.75" customHeight="1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ht="12.75" customHeight="1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ht="12.75" customHeight="1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ht="12.75" customHeight="1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ht="12.75" customHeight="1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ht="12.75" customHeight="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ht="12.75" customHeight="1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ht="12.75" customHeight="1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ht="12.75" customHeight="1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ht="12.75" customHeight="1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ht="12.75" customHeight="1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ht="12.75" customHeight="1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</row>
    <row r="328" spans="1:26" ht="12.75" customHeight="1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ht="12.75" customHeight="1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ht="12.75" customHeight="1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ht="12.75" customHeight="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ht="12.75" customHeight="1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ht="12.75" customHeight="1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ht="12.75" customHeight="1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ht="12.75" customHeight="1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ht="12.75" customHeight="1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ht="12.75" customHeight="1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ht="12.75" customHeight="1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ht="12.75" customHeight="1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ht="12.75" customHeight="1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ht="12.75" customHeight="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199"/>
    </row>
    <row r="342" spans="1:26" ht="12.75" customHeight="1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ht="12.75" customHeight="1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ht="12.75" customHeight="1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ht="12.75" customHeight="1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ht="12.75" customHeight="1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ht="12.75" customHeight="1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ht="12.75" customHeight="1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ht="12.75" customHeight="1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ht="12.75" customHeight="1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</row>
    <row r="351" spans="1:26" ht="12.75" customHeight="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ht="12.75" customHeight="1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ht="12.75" customHeight="1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ht="12.75" customHeight="1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ht="12.75" customHeight="1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ht="12.75" customHeight="1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ht="12.75" customHeight="1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</row>
    <row r="358" spans="1:26" ht="12.75" customHeight="1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</row>
    <row r="359" spans="1:26" ht="12.75" customHeight="1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ht="12.75" customHeight="1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ht="12.75" customHeight="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ht="12.75" customHeight="1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ht="12.75" customHeight="1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ht="12.75" customHeight="1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ht="12.75" customHeight="1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ht="12.75" customHeight="1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ht="12.75" customHeight="1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ht="12.75" customHeight="1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ht="12.75" customHeight="1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ht="12.75" customHeight="1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ht="12.75" customHeight="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ht="12.75" customHeight="1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ht="12.75" customHeight="1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</row>
    <row r="374" spans="1:26" ht="12.75" customHeight="1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ht="12.75" customHeight="1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ht="12.75" customHeight="1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ht="12.75" customHeight="1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ht="12.75" customHeight="1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ht="12.75" customHeight="1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ht="12.75" customHeight="1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ht="12.75" customHeight="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ht="12.75" customHeight="1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</row>
    <row r="383" spans="1:26" ht="12.75" customHeight="1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ht="12.75" customHeight="1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ht="12.75" customHeight="1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ht="12.75" customHeight="1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ht="12.75" customHeight="1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ht="12.75" customHeight="1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ht="12.75" customHeight="1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ht="12.75" customHeight="1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ht="12.75" customHeight="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ht="12.75" customHeight="1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ht="12.75" customHeight="1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ht="12.75" customHeight="1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ht="12.75" customHeight="1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</row>
    <row r="396" spans="1:26" ht="12.75" customHeight="1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ht="12.75" customHeight="1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ht="12.75" customHeight="1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ht="12.75" customHeight="1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ht="12.75" customHeight="1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ht="12.75" customHeight="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ht="12.75" customHeight="1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ht="12.75" customHeight="1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ht="12.75" customHeight="1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ht="12.75" customHeight="1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</row>
    <row r="406" spans="1:26" ht="12.75" customHeight="1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</row>
    <row r="407" spans="1:26" ht="12.75" customHeight="1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</row>
    <row r="408" spans="1:26" ht="12.75" customHeight="1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ht="12.75" customHeight="1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ht="12.75" customHeight="1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ht="12.75" customHeight="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ht="12.75" customHeight="1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ht="12.75" customHeight="1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ht="12.75" customHeight="1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ht="12.75" customHeight="1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ht="12.75" customHeight="1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ht="12.75" customHeight="1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ht="12.75" customHeight="1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ht="12.75" customHeight="1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ht="12.75" customHeight="1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ht="12.75" customHeight="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ht="12.75" customHeight="1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ht="12.75" customHeight="1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ht="12.75" customHeight="1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ht="12.75" customHeight="1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ht="12.75" customHeight="1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</row>
    <row r="427" spans="1:26" ht="12.75" customHeight="1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ht="12.75" customHeight="1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ht="12.75" customHeight="1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ht="12.75" customHeight="1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ht="12.75" customHeight="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ht="12.75" customHeight="1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ht="12.75" customHeight="1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ht="12.75" customHeight="1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ht="12.75" customHeight="1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ht="12.75" customHeight="1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ht="12.75" customHeight="1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ht="12.75" customHeight="1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ht="12.75" customHeight="1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ht="12.75" customHeight="1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</row>
    <row r="441" spans="1:26" ht="12.75" customHeight="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ht="12.75" customHeight="1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ht="12.75" customHeight="1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ht="12.75" customHeight="1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ht="12.75" customHeight="1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ht="12.75" customHeight="1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ht="12.75" customHeight="1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ht="12.75" customHeight="1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ht="12.75" customHeight="1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</row>
    <row r="450" spans="1:26" ht="12.75" customHeight="1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ht="12.75" customHeight="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ht="12.75" customHeight="1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ht="12.75" customHeight="1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ht="12.75" customHeight="1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ht="12.75" customHeight="1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ht="12.75" customHeight="1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</row>
    <row r="457" spans="1:26" ht="12.75" customHeight="1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</row>
    <row r="458" spans="1:26" ht="12.75" customHeight="1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ht="12.75" customHeight="1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ht="12.75" customHeight="1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ht="12.75" customHeight="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ht="12.75" customHeight="1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ht="12.75" customHeight="1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ht="12.75" customHeight="1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ht="12.75" customHeight="1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ht="12.75" customHeight="1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ht="12.75" customHeight="1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ht="12.75" customHeight="1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ht="12.75" customHeight="1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ht="12.75" customHeight="1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ht="12.75" customHeight="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ht="12.75" customHeight="1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</row>
    <row r="473" spans="1:26" ht="12.75" customHeight="1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ht="12.75" customHeight="1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ht="12.75" customHeight="1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ht="12.75" customHeight="1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ht="12.75" customHeight="1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ht="12.75" customHeight="1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ht="12.75" customHeight="1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ht="12.75" customHeight="1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ht="12.75" customHeight="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</row>
    <row r="482" spans="1:26" ht="12.75" customHeight="1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ht="12.75" customHeight="1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ht="12.75" customHeight="1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ht="12.75" customHeight="1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ht="12.75" customHeight="1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ht="12.75" customHeight="1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ht="12.75" customHeight="1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ht="12.75" customHeight="1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ht="12.75" customHeight="1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ht="12.75" customHeight="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ht="12.75" customHeight="1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ht="12.75" customHeight="1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ht="12.75" customHeight="1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</row>
    <row r="495" spans="1:26" ht="12.75" customHeight="1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ht="12.75" customHeight="1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ht="12.75" customHeight="1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ht="12.75" customHeight="1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ht="12.75" customHeight="1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ht="12.75" customHeight="1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ht="12.75" customHeight="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ht="12.75" customHeight="1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ht="12.75" customHeight="1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ht="12.75" customHeight="1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</row>
    <row r="505" spans="1:26" ht="12.75" customHeight="1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</row>
    <row r="506" spans="1:26" ht="12.75" customHeight="1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</row>
    <row r="507" spans="1:26" ht="12.75" customHeight="1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ht="12.75" customHeight="1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ht="12.75" customHeight="1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ht="12.75" customHeight="1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ht="12.75" customHeight="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ht="12.75" customHeight="1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ht="12.75" customHeight="1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ht="12.75" customHeight="1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ht="12.75" customHeight="1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ht="12.75" customHeight="1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ht="12.75" customHeight="1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ht="12.75" customHeight="1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ht="12.75" customHeight="1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ht="12.75" customHeight="1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ht="12.75" customHeight="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ht="12.75" customHeight="1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ht="12.75" customHeight="1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ht="12.75" customHeight="1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ht="12.75" customHeight="1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</row>
    <row r="526" spans="1:26" ht="12.75" customHeight="1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ht="12.75" customHeight="1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ht="12.75" customHeight="1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ht="12.75" customHeight="1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ht="12.75" customHeight="1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ht="12.75" customHeight="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ht="12.75" customHeight="1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ht="12.75" customHeight="1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ht="12.75" customHeight="1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ht="12.75" customHeight="1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ht="12.75" customHeight="1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ht="12.75" customHeight="1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ht="12.75" customHeight="1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ht="12.75" customHeight="1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</row>
    <row r="540" spans="1:26" ht="12.75" customHeight="1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ht="12.75" customHeight="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ht="12.75" customHeight="1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ht="12.75" customHeight="1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ht="12.75" customHeight="1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ht="12.75" customHeight="1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ht="12.75" customHeight="1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ht="12.75" customHeight="1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ht="12.75" customHeight="1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</row>
    <row r="549" spans="1:26" ht="12.75" customHeight="1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ht="12.75" customHeight="1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ht="12.75" customHeight="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ht="12.75" customHeight="1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ht="12.75" customHeight="1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ht="12.75" customHeight="1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ht="12.75" customHeight="1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</row>
    <row r="556" spans="1:26" ht="12.75" customHeight="1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</row>
    <row r="557" spans="1:26" ht="12.75" customHeight="1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ht="12.75" customHeight="1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ht="12.75" customHeight="1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ht="12.75" customHeight="1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ht="12.75" customHeight="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ht="12.75" customHeight="1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ht="12.75" customHeight="1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ht="12.75" customHeight="1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ht="12.75" customHeight="1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ht="12.75" customHeight="1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ht="12.75" customHeight="1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ht="12.75" customHeight="1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ht="12.75" customHeight="1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ht="12.75" customHeight="1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ht="12.75" customHeight="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199"/>
    </row>
    <row r="572" spans="1:26" ht="12.75" customHeight="1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ht="12.75" customHeight="1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ht="12.75" customHeight="1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ht="12.75" customHeight="1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ht="12.75" customHeight="1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ht="12.75" customHeight="1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ht="12.75" customHeight="1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ht="12.75" customHeight="1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ht="12.75" customHeight="1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199"/>
    </row>
    <row r="581" spans="1:26" ht="12.75" customHeight="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ht="12.75" customHeight="1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ht="12.75" customHeight="1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ht="12.75" customHeight="1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ht="12.75" customHeight="1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ht="12.75" customHeight="1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ht="12.75" customHeight="1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ht="12.75" customHeight="1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ht="12.75" customHeight="1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ht="12.75" customHeight="1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ht="12.75" customHeight="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ht="12.75" customHeight="1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ht="12.75" customHeight="1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199"/>
    </row>
    <row r="594" spans="1:26" ht="12.75" customHeight="1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ht="12.75" customHeight="1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ht="12.75" customHeight="1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ht="12.75" customHeight="1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ht="12.75" customHeight="1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ht="12.75" customHeight="1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ht="12.75" customHeight="1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ht="12.75" customHeight="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ht="12.75" customHeight="1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ht="12.75" customHeight="1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199"/>
    </row>
    <row r="604" spans="1:26" ht="12.75" customHeight="1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199"/>
    </row>
    <row r="605" spans="1:26" ht="12.75" customHeight="1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199"/>
    </row>
    <row r="606" spans="1:26" ht="12.75" customHeight="1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ht="12.75" customHeight="1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ht="12.75" customHeight="1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ht="12.75" customHeight="1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ht="12.75" customHeight="1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ht="12.75" customHeight="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ht="12.75" customHeight="1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ht="12.75" customHeight="1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ht="12.75" customHeight="1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ht="12.75" customHeight="1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ht="12.75" customHeight="1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ht="12.75" customHeight="1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ht="12.75" customHeight="1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ht="12.75" customHeight="1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ht="12.75" customHeight="1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ht="12.75" customHeight="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ht="12.75" customHeight="1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ht="12.75" customHeight="1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ht="12.75" customHeight="1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199"/>
    </row>
    <row r="625" spans="1:26" ht="12.75" customHeight="1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199"/>
    </row>
    <row r="626" spans="1:26" ht="12.75" customHeight="1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199"/>
    </row>
    <row r="627" spans="1:26" ht="12.75" customHeight="1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199"/>
    </row>
    <row r="628" spans="1:26" ht="12.75" customHeight="1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ht="12.75" customHeight="1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ht="12.75" customHeight="1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ht="12.75" customHeight="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ht="12.75" customHeight="1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ht="12.75" customHeight="1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ht="12.75" customHeight="1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ht="12.75" customHeight="1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ht="12.75" customHeight="1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ht="12.75" customHeight="1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ht="12.75" customHeight="1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199"/>
    </row>
    <row r="639" spans="1:26" ht="12.75" customHeight="1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ht="12.75" customHeight="1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ht="12.75" customHeight="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ht="12.75" customHeight="1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ht="12.75" customHeight="1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ht="12.75" customHeight="1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ht="12.75" customHeight="1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ht="12.75" customHeight="1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ht="12.75" customHeight="1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199"/>
    </row>
    <row r="648" spans="1:26" ht="12.75" customHeight="1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ht="12.75" customHeight="1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ht="12.75" customHeight="1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ht="12.75" customHeight="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ht="12.75" customHeight="1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ht="12.75" customHeight="1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ht="12.75" customHeight="1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199"/>
    </row>
    <row r="655" spans="1:26" ht="12.75" customHeight="1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199"/>
    </row>
    <row r="656" spans="1:26" ht="12.75" customHeight="1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ht="12.75" customHeight="1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ht="12.75" customHeight="1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ht="12.75" customHeight="1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ht="12.75" customHeight="1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ht="12.75" customHeight="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ht="12.75" customHeight="1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ht="12.75" customHeight="1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ht="12.75" customHeight="1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ht="12.75" customHeight="1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ht="12.75" customHeight="1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ht="12.75" customHeight="1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ht="12.75" customHeight="1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ht="12.75" customHeight="1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ht="12.75" customHeight="1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199"/>
    </row>
    <row r="671" spans="1:26" ht="12.75" customHeight="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ht="12.75" customHeight="1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ht="12.75" customHeight="1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ht="12.75" customHeight="1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ht="12.75" customHeight="1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ht="12.75" customHeight="1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ht="12.75" customHeight="1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ht="12.75" customHeight="1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ht="12.75" customHeight="1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199"/>
    </row>
    <row r="680" spans="1:26" ht="12.75" customHeight="1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ht="12.75" customHeight="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ht="12.75" customHeight="1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ht="12.75" customHeight="1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ht="12.75" customHeight="1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ht="12.75" customHeight="1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ht="12.75" customHeight="1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ht="12.75" customHeight="1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ht="12.75" customHeight="1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ht="12.75" customHeight="1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ht="12.75" customHeight="1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ht="12.75" customHeight="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ht="12.75" customHeight="1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199"/>
    </row>
    <row r="693" spans="1:26" ht="12.75" customHeight="1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ht="12.75" customHeight="1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ht="12.75" customHeight="1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ht="12.75" customHeight="1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ht="12.75" customHeight="1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ht="12.75" customHeight="1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ht="12.75" customHeight="1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ht="12.75" customHeight="1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ht="12.75" customHeight="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ht="12.75" customHeight="1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199"/>
    </row>
    <row r="703" spans="1:26" ht="12.75" customHeight="1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199"/>
    </row>
    <row r="704" spans="1:26" ht="12.75" customHeight="1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199"/>
    </row>
    <row r="705" spans="1:26" ht="12.75" customHeight="1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ht="12.75" customHeight="1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ht="12.75" customHeight="1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ht="12.75" customHeight="1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ht="12.75" customHeight="1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ht="12.75" customHeight="1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ht="12.75" customHeight="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ht="12.75" customHeight="1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ht="12.75" customHeight="1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ht="12.75" customHeight="1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ht="12.75" customHeight="1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ht="12.75" customHeight="1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ht="12.75" customHeight="1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ht="12.75" customHeight="1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ht="12.75" customHeight="1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ht="12.75" customHeight="1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ht="12.75" customHeight="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ht="12.75" customHeight="1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ht="12.75" customHeight="1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199"/>
    </row>
    <row r="724" spans="1:26" ht="12.75" customHeight="1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ht="12.75" customHeight="1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ht="12.75" customHeight="1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ht="12.75" customHeight="1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ht="12.75" customHeight="1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ht="12.75" customHeight="1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ht="12.75" customHeight="1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ht="12.75" customHeight="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ht="12.75" customHeight="1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ht="12.75" customHeight="1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ht="12.75" customHeight="1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ht="12.75" customHeight="1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ht="12.75" customHeight="1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ht="12.75" customHeight="1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199"/>
    </row>
    <row r="738" spans="1:26" ht="12.75" customHeight="1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ht="12.75" customHeight="1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ht="12.75" customHeight="1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ht="12.75" customHeight="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ht="12.75" customHeight="1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ht="12.75" customHeight="1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ht="12.75" customHeight="1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ht="12.75" customHeight="1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ht="12.75" customHeight="1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199"/>
    </row>
    <row r="747" spans="1:26" ht="12.75" customHeight="1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ht="12.75" customHeight="1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ht="12.75" customHeight="1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ht="12.75" customHeight="1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ht="12.75" customHeight="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ht="12.75" customHeight="1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ht="12.75" customHeight="1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199"/>
    </row>
    <row r="754" spans="1:26" ht="12.75" customHeight="1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199"/>
    </row>
    <row r="755" spans="1:26" ht="12.75" customHeight="1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ht="12.75" customHeight="1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ht="12.75" customHeight="1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ht="12.75" customHeight="1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ht="12.75" customHeight="1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ht="12.75" customHeight="1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ht="12.75" customHeight="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ht="12.75" customHeight="1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ht="12.75" customHeight="1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ht="12.75" customHeight="1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ht="12.75" customHeight="1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ht="12.75" customHeight="1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ht="12.75" customHeight="1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ht="12.75" customHeight="1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ht="12.75" customHeight="1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199"/>
    </row>
    <row r="770" spans="1:26" ht="12.75" customHeight="1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ht="12.75" customHeight="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ht="12.75" customHeight="1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ht="12.75" customHeight="1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ht="12.75" customHeight="1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ht="12.75" customHeight="1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ht="12.75" customHeight="1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ht="12.75" customHeight="1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ht="12.75" customHeight="1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199"/>
    </row>
    <row r="779" spans="1:26" ht="12.75" customHeight="1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ht="12.75" customHeight="1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ht="12.75" customHeight="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ht="12.75" customHeight="1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ht="12.75" customHeight="1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ht="12.75" customHeight="1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ht="12.75" customHeight="1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ht="12.75" customHeight="1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ht="12.75" customHeight="1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ht="12.75" customHeight="1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ht="12.75" customHeight="1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ht="12.75" customHeight="1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ht="12.75" customHeight="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199"/>
    </row>
    <row r="792" spans="1:26" ht="12.75" customHeight="1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ht="12.75" customHeight="1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ht="12.75" customHeight="1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ht="12.75" customHeight="1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ht="12.75" customHeight="1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ht="12.75" customHeight="1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ht="12.75" customHeight="1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ht="12.75" customHeight="1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ht="12.75" customHeight="1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1" spans="1:26" ht="12.75" customHeight="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199"/>
    </row>
    <row r="802" spans="1:26" ht="12.75" customHeight="1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199"/>
    </row>
    <row r="803" spans="1:26" ht="12.75" customHeight="1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199"/>
    </row>
    <row r="804" spans="1:26" ht="12.75" customHeight="1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199"/>
    </row>
    <row r="805" spans="1:26" ht="12.75" customHeight="1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199"/>
    </row>
    <row r="806" spans="1:26" ht="12.75" customHeight="1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199"/>
    </row>
    <row r="807" spans="1:26" ht="12.75" customHeight="1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199"/>
    </row>
    <row r="808" spans="1:26" ht="12.75" customHeight="1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199"/>
    </row>
    <row r="809" spans="1:26" ht="12.75" customHeight="1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199"/>
    </row>
    <row r="810" spans="1:26" ht="12.75" customHeight="1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199"/>
    </row>
    <row r="811" spans="1:26" ht="12.75" customHeight="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199"/>
    </row>
    <row r="812" spans="1:26" ht="12.75" customHeight="1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199"/>
    </row>
    <row r="813" spans="1:26" ht="12.75" customHeight="1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199"/>
    </row>
    <row r="814" spans="1:26" ht="12.75" customHeight="1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199"/>
    </row>
    <row r="815" spans="1:26" ht="12.75" customHeight="1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199"/>
    </row>
    <row r="816" spans="1:26" ht="12.75" customHeight="1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199"/>
    </row>
    <row r="817" spans="1:26" ht="12.75" customHeight="1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199"/>
    </row>
    <row r="818" spans="1:26" ht="12.75" customHeight="1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199"/>
    </row>
    <row r="819" spans="1:26" ht="12.75" customHeight="1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199"/>
    </row>
    <row r="820" spans="1:26" ht="12.75" customHeight="1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199"/>
    </row>
    <row r="821" spans="1:26" ht="12.75" customHeight="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199"/>
    </row>
    <row r="822" spans="1:26" ht="12.75" customHeight="1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199"/>
    </row>
    <row r="823" spans="1:26" ht="12.75" customHeight="1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199"/>
    </row>
    <row r="824" spans="1:26" ht="12.75" customHeight="1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199"/>
    </row>
    <row r="825" spans="1:26" ht="12.75" customHeight="1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199"/>
    </row>
    <row r="826" spans="1:26" ht="12.75" customHeight="1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199"/>
    </row>
    <row r="827" spans="1:26" ht="12.75" customHeight="1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199"/>
    </row>
    <row r="828" spans="1:26" ht="12.75" customHeight="1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199"/>
    </row>
    <row r="829" spans="1:26" ht="12.75" customHeight="1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199"/>
    </row>
    <row r="830" spans="1:26" ht="12.75" customHeight="1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199"/>
    </row>
    <row r="831" spans="1:26" ht="12.75" customHeight="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199"/>
    </row>
    <row r="832" spans="1:26" ht="12.75" customHeight="1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199"/>
    </row>
    <row r="833" spans="1:26" ht="12.75" customHeight="1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199"/>
    </row>
    <row r="834" spans="1:26" ht="12.75" customHeight="1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199"/>
    </row>
    <row r="835" spans="1:26" ht="12.75" customHeight="1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199"/>
    </row>
    <row r="836" spans="1:26" ht="12.75" customHeight="1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199"/>
    </row>
    <row r="837" spans="1:26" ht="12.75" customHeight="1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199"/>
    </row>
    <row r="838" spans="1:26" ht="12.75" customHeight="1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199"/>
    </row>
    <row r="839" spans="1:26" ht="12.75" customHeight="1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199"/>
    </row>
    <row r="840" spans="1:26" ht="12.75" customHeight="1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199"/>
    </row>
    <row r="841" spans="1:26" ht="12.75" customHeight="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199"/>
    </row>
    <row r="842" spans="1:26" ht="12.75" customHeight="1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199"/>
    </row>
    <row r="843" spans="1:26" ht="12.75" customHeight="1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199"/>
    </row>
    <row r="844" spans="1:26" ht="12.75" customHeight="1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199"/>
    </row>
    <row r="845" spans="1:26" ht="12.75" customHeight="1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199"/>
    </row>
    <row r="846" spans="1:26" ht="12.75" customHeight="1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199"/>
    </row>
    <row r="847" spans="1:26" ht="12.75" customHeight="1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199"/>
    </row>
    <row r="848" spans="1:26" ht="12.75" customHeight="1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199"/>
    </row>
    <row r="849" spans="1:26" ht="12.75" customHeight="1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199"/>
    </row>
    <row r="850" spans="1:26" ht="12.75" customHeight="1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199"/>
    </row>
    <row r="851" spans="1:26" ht="12.75" customHeight="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199"/>
    </row>
    <row r="852" spans="1:26" ht="12.75" customHeight="1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199"/>
    </row>
    <row r="853" spans="1:26" ht="12.75" customHeight="1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199"/>
    </row>
    <row r="854" spans="1:26" ht="12.75" customHeight="1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199"/>
    </row>
    <row r="855" spans="1:26" ht="12.75" customHeight="1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199"/>
    </row>
    <row r="856" spans="1:26" ht="12.75" customHeight="1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199"/>
    </row>
    <row r="857" spans="1:26" ht="12.75" customHeight="1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199"/>
    </row>
    <row r="858" spans="1:26" ht="12.75" customHeight="1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199"/>
    </row>
    <row r="859" spans="1:26" ht="12.75" customHeight="1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199"/>
    </row>
    <row r="860" spans="1:26" ht="12.75" customHeight="1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199"/>
    </row>
    <row r="861" spans="1:26" ht="12.75" customHeight="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199"/>
    </row>
    <row r="862" spans="1:26" ht="12.75" customHeight="1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199"/>
    </row>
    <row r="863" spans="1:26" ht="12.75" customHeight="1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199"/>
    </row>
    <row r="864" spans="1:26" ht="12.75" customHeight="1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199"/>
    </row>
    <row r="865" spans="1:26" ht="12.75" customHeight="1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199"/>
    </row>
    <row r="866" spans="1:26" ht="12.75" customHeight="1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199"/>
    </row>
    <row r="867" spans="1:26" ht="12.75" customHeight="1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199"/>
    </row>
    <row r="868" spans="1:26" ht="12.75" customHeight="1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199"/>
    </row>
    <row r="869" spans="1:26" ht="12.75" customHeight="1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199"/>
    </row>
    <row r="870" spans="1:26" ht="12.75" customHeight="1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199"/>
    </row>
    <row r="871" spans="1:26" ht="12.75" customHeight="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199"/>
    </row>
    <row r="872" spans="1:26" ht="12.75" customHeight="1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199"/>
    </row>
    <row r="873" spans="1:26" ht="12.75" customHeight="1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199"/>
    </row>
    <row r="874" spans="1:26" ht="12.75" customHeight="1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199"/>
    </row>
    <row r="875" spans="1:26" ht="12.75" customHeight="1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199"/>
    </row>
    <row r="876" spans="1:26" ht="12.75" customHeight="1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199"/>
    </row>
    <row r="877" spans="1:26" ht="12.75" customHeight="1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199"/>
    </row>
    <row r="878" spans="1:26" ht="12.75" customHeight="1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199"/>
    </row>
    <row r="879" spans="1:26" ht="12.75" customHeight="1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199"/>
    </row>
    <row r="880" spans="1:26" ht="12.75" customHeight="1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199"/>
    </row>
    <row r="881" spans="1:26" ht="12.75" customHeight="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199"/>
    </row>
    <row r="882" spans="1:26" ht="12.75" customHeight="1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199"/>
    </row>
    <row r="883" spans="1:26" ht="12.75" customHeight="1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199"/>
    </row>
    <row r="884" spans="1:26" ht="12.75" customHeight="1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199"/>
    </row>
    <row r="885" spans="1:26" ht="12.75" customHeight="1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199"/>
    </row>
    <row r="886" spans="1:26" ht="12.75" customHeight="1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199"/>
    </row>
    <row r="887" spans="1:26" ht="12.75" customHeight="1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199"/>
    </row>
    <row r="888" spans="1:26" ht="12.75" customHeight="1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199"/>
    </row>
    <row r="889" spans="1:26" ht="12.75" customHeight="1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199"/>
    </row>
    <row r="890" spans="1:26" ht="12.75" customHeight="1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199"/>
    </row>
    <row r="891" spans="1:26" ht="12.75" customHeight="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199"/>
    </row>
    <row r="892" spans="1:26" ht="12.75" customHeight="1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199"/>
    </row>
    <row r="893" spans="1:26" ht="12.75" customHeight="1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199"/>
    </row>
    <row r="894" spans="1:26" ht="12.75" customHeight="1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199"/>
    </row>
    <row r="895" spans="1:26" ht="12.75" customHeight="1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199"/>
    </row>
    <row r="896" spans="1:26" ht="12.75" customHeight="1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199"/>
    </row>
    <row r="897" spans="1:26" ht="12.75" customHeight="1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199"/>
    </row>
    <row r="898" spans="1:26" ht="12.75" customHeight="1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199"/>
    </row>
    <row r="899" spans="1:26" ht="12.75" customHeight="1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199"/>
    </row>
    <row r="900" spans="1:26" ht="12.75" customHeight="1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199"/>
    </row>
    <row r="901" spans="1:26" ht="12.75" customHeight="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199"/>
    </row>
    <row r="902" spans="1:26" ht="12.75" customHeight="1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199"/>
    </row>
    <row r="903" spans="1:26" ht="12.75" customHeight="1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199"/>
    </row>
    <row r="904" spans="1:26" ht="12.75" customHeight="1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199"/>
    </row>
    <row r="905" spans="1:26" ht="12.75" customHeight="1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199"/>
    </row>
    <row r="906" spans="1:26" ht="12.75" customHeight="1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199"/>
    </row>
    <row r="907" spans="1:26" ht="12.75" customHeight="1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199"/>
    </row>
    <row r="908" spans="1:26" ht="12.75" customHeight="1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199"/>
    </row>
    <row r="909" spans="1:26" ht="12.75" customHeight="1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199"/>
    </row>
    <row r="910" spans="1:26" ht="12.75" customHeight="1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199"/>
    </row>
    <row r="911" spans="1:26" ht="12.75" customHeight="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199"/>
    </row>
    <row r="912" spans="1:26" ht="12.75" customHeight="1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199"/>
    </row>
    <row r="913" spans="1:26" ht="12.75" customHeight="1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199"/>
    </row>
    <row r="914" spans="1:26" ht="12.75" customHeight="1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199"/>
    </row>
    <row r="915" spans="1:26" ht="12.75" customHeight="1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199"/>
    </row>
    <row r="916" spans="1:26" ht="12.75" customHeight="1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199"/>
    </row>
    <row r="917" spans="1:26" ht="12.75" customHeight="1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199"/>
    </row>
    <row r="918" spans="1:26" ht="12.75" customHeight="1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199"/>
    </row>
    <row r="919" spans="1:26" ht="12.75" customHeight="1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199"/>
    </row>
    <row r="920" spans="1:26" ht="12.75" customHeight="1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199"/>
    </row>
    <row r="921" spans="1:26" ht="12.75" customHeight="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199"/>
    </row>
    <row r="922" spans="1:26" ht="12.75" customHeight="1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199"/>
    </row>
    <row r="923" spans="1:26" ht="12.75" customHeight="1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199"/>
    </row>
    <row r="924" spans="1:26" ht="12.75" customHeight="1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199"/>
    </row>
    <row r="925" spans="1:26" ht="12.75" customHeight="1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199"/>
    </row>
    <row r="926" spans="1:26" ht="12.75" customHeight="1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199"/>
    </row>
    <row r="927" spans="1:26" ht="12.75" customHeight="1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199"/>
    </row>
    <row r="928" spans="1:26" ht="12.75" customHeight="1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199"/>
    </row>
    <row r="929" spans="1:26" ht="12.75" customHeight="1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199"/>
    </row>
    <row r="930" spans="1:26" ht="12.75" customHeight="1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199"/>
    </row>
    <row r="931" spans="1:26" ht="12.75" customHeight="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199"/>
    </row>
    <row r="932" spans="1:26" ht="12.75" customHeight="1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199"/>
    </row>
    <row r="933" spans="1:26" ht="12.75" customHeight="1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199"/>
    </row>
    <row r="934" spans="1:26" ht="12.75" customHeight="1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199"/>
    </row>
    <row r="935" spans="1:26" ht="12.75" customHeight="1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199"/>
    </row>
    <row r="936" spans="1:26" ht="12.75" customHeight="1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199"/>
    </row>
    <row r="937" spans="1:26" ht="12.75" customHeight="1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199"/>
    </row>
    <row r="938" spans="1:26" ht="12.75" customHeight="1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199"/>
    </row>
    <row r="939" spans="1:26" ht="12.75" customHeight="1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199"/>
    </row>
    <row r="940" spans="1:26" ht="12.75" customHeight="1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199"/>
    </row>
    <row r="941" spans="1:26" ht="12.75" customHeight="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199"/>
    </row>
    <row r="942" spans="1:26" ht="12.75" customHeight="1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199"/>
    </row>
    <row r="943" spans="1:26" ht="12.75" customHeight="1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199"/>
    </row>
    <row r="944" spans="1:26" ht="12.75" customHeight="1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199"/>
    </row>
    <row r="945" spans="1:26" ht="12.75" customHeight="1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199"/>
    </row>
    <row r="946" spans="1:26" ht="12.75" customHeight="1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199"/>
    </row>
    <row r="947" spans="1:26" ht="12.75" customHeight="1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199"/>
    </row>
    <row r="948" spans="1:26" ht="12.75" customHeight="1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199"/>
    </row>
    <row r="949" spans="1:26" ht="12.75" customHeight="1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199"/>
    </row>
    <row r="950" spans="1:26" ht="12.75" customHeight="1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199"/>
    </row>
    <row r="951" spans="1:26" ht="12.75" customHeight="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199"/>
    </row>
    <row r="952" spans="1:26" ht="12.75" customHeight="1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199"/>
    </row>
    <row r="953" spans="1:26" ht="12.75" customHeight="1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199"/>
    </row>
    <row r="954" spans="1:26" ht="12.75" customHeight="1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199"/>
    </row>
    <row r="955" spans="1:26" ht="12.75" customHeight="1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199"/>
    </row>
    <row r="956" spans="1:26" ht="12.75" customHeight="1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199"/>
    </row>
    <row r="957" spans="1:26" ht="12.75" customHeight="1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199"/>
    </row>
    <row r="958" spans="1:26" ht="12.75" customHeight="1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199"/>
    </row>
    <row r="959" spans="1:26" ht="12.75" customHeight="1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199"/>
    </row>
    <row r="960" spans="1:26" ht="12.75" customHeight="1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199"/>
    </row>
    <row r="961" spans="1:26" ht="12.75" customHeight="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199"/>
    </row>
    <row r="962" spans="1:26" ht="12.75" customHeight="1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199"/>
    </row>
    <row r="963" spans="1:26" ht="12.75" customHeight="1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199"/>
    </row>
    <row r="964" spans="1:26" ht="12.75" customHeight="1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199"/>
    </row>
    <row r="965" spans="1:26" ht="12.75" customHeight="1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199"/>
    </row>
    <row r="966" spans="1:26" ht="12.75" customHeight="1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199"/>
    </row>
    <row r="967" spans="1:26" ht="12.75" customHeight="1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199"/>
    </row>
    <row r="968" spans="1:26" ht="12.75" customHeight="1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199"/>
    </row>
    <row r="969" spans="1:26" ht="12.75" customHeight="1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199"/>
    </row>
    <row r="970" spans="1:26" ht="12.75" customHeight="1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199"/>
    </row>
    <row r="971" spans="1:26" ht="12.75" customHeight="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199"/>
    </row>
    <row r="972" spans="1:26" ht="12.75" customHeight="1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199"/>
    </row>
    <row r="973" spans="1:26" ht="12.75" customHeight="1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199"/>
    </row>
    <row r="974" spans="1:26" ht="12.75" customHeight="1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199"/>
    </row>
    <row r="975" spans="1:26" ht="12.75" customHeight="1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199"/>
    </row>
    <row r="976" spans="1:26" ht="12.75" customHeight="1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199"/>
    </row>
    <row r="977" spans="1:26" ht="12.75" customHeight="1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199"/>
    </row>
    <row r="978" spans="1:26" ht="12.75" customHeight="1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199"/>
    </row>
    <row r="979" spans="1:26" ht="12.75" customHeight="1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199"/>
    </row>
    <row r="980" spans="1:26" ht="12.75" customHeight="1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199"/>
    </row>
    <row r="981" spans="1:26" ht="12.75" customHeight="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199"/>
    </row>
    <row r="982" spans="1:26" ht="12.75" customHeight="1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199"/>
    </row>
    <row r="983" spans="1:26" ht="12.75" customHeight="1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199"/>
    </row>
    <row r="984" spans="1:26" ht="12.75" customHeight="1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199"/>
    </row>
    <row r="985" spans="1:26" ht="12.75" customHeight="1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199"/>
    </row>
    <row r="986" spans="1:26" ht="12.75" customHeight="1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199"/>
    </row>
    <row r="987" spans="1:26" ht="12.75" customHeight="1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199"/>
    </row>
    <row r="988" spans="1:26" ht="12.75" customHeight="1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199"/>
    </row>
    <row r="989" spans="1:26" ht="12.75" customHeight="1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199"/>
    </row>
    <row r="990" spans="1:26" ht="12.75" customHeight="1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199"/>
    </row>
    <row r="991" spans="1:26" ht="12.75" customHeight="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199"/>
    </row>
    <row r="992" spans="1:26" ht="12.75" customHeight="1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199"/>
    </row>
    <row r="993" spans="1:26" ht="12.75" customHeight="1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199"/>
    </row>
    <row r="994" spans="1:26" ht="12.75" customHeight="1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199"/>
    </row>
    <row r="995" spans="1:26" ht="12.75" customHeight="1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199"/>
    </row>
    <row r="996" spans="1:26" ht="12.75" customHeight="1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199"/>
    </row>
    <row r="997" spans="1:26" ht="12.75" customHeight="1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199"/>
    </row>
    <row r="998" spans="1:26" ht="12.75" customHeight="1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199"/>
    </row>
    <row r="999" spans="1:26" ht="12.75" customHeight="1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199"/>
    </row>
    <row r="1000" spans="1:26" ht="12.75" customHeight="1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199"/>
    </row>
  </sheetData>
  <autoFilter ref="K2:N35" xr:uid="{00000000-0009-0000-0000-00000E000000}"/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15</vt:i4>
      </vt:variant>
    </vt:vector>
  </HeadingPairs>
  <TitlesOfParts>
    <vt:vector size="15" baseType="lpstr">
      <vt:lpstr>Pokedex</vt:lpstr>
      <vt:lpstr>Prototype DynamicLookup</vt:lpstr>
      <vt:lpstr>Sorted table for dropdown purpo</vt:lpstr>
      <vt:lpstr>QuickLookup Name</vt:lpstr>
      <vt:lpstr>QuickLookup Pokedex Number</vt:lpstr>
      <vt:lpstr>QuickLookup Type</vt:lpstr>
      <vt:lpstr>Yellow</vt:lpstr>
      <vt:lpstr>Crystal</vt:lpstr>
      <vt:lpstr>Emerald</vt:lpstr>
      <vt:lpstr>Platinum</vt:lpstr>
      <vt:lpstr>White 2</vt:lpstr>
      <vt:lpstr>X</vt:lpstr>
      <vt:lpstr>AS</vt:lpstr>
      <vt:lpstr>Ultra Sun</vt:lpstr>
      <vt:lpstr>Shield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Pribe</dc:creator>
  <cp:lastModifiedBy>Lukas Pribe</cp:lastModifiedBy>
  <dcterms:created xsi:type="dcterms:W3CDTF">2025-04-07T12:06:34Z</dcterms:created>
  <dcterms:modified xsi:type="dcterms:W3CDTF">2025-04-07T12:26:55Z</dcterms:modified>
</cp:coreProperties>
</file>