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Final Databases\New Version of Databases\New folder\"/>
    </mc:Choice>
  </mc:AlternateContent>
  <xr:revisionPtr revIDLastSave="2" documentId="13_ncr:1_{C7D05A70-56EC-4A04-A706-FEF3DBE76818}" xr6:coauthVersionLast="47" xr6:coauthVersionMax="47" xr10:uidLastSave="{62E23BA4-9C7C-4B23-96D2-38DBDCBE0928}"/>
  <bookViews>
    <workbookView xWindow="-120" yWindow="-120" windowWidth="29040" windowHeight="15840" activeTab="1" xr2:uid="{5F922746-11F7-4259-924E-B9500153B96E}"/>
  </bookViews>
  <sheets>
    <sheet name="D" sheetId="1" r:id="rId1"/>
    <sheet name="A" sheetId="40" r:id="rId2"/>
    <sheet name="B" sheetId="41" r:id="rId3"/>
    <sheet name="C" sheetId="42" r:id="rId4"/>
    <sheet name="F" sheetId="43" r:id="rId5"/>
    <sheet name="UNK (2)" sheetId="39" r:id="rId6"/>
  </sheets>
  <definedNames>
    <definedName name="_xlnm._FilterDatabase" localSheetId="0" hidden="1">D!$A$2:$S$109</definedName>
    <definedName name="Database_NP_LDS">D!$B$3:$S$109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04" i="1" l="1"/>
  <c r="L25" i="1"/>
  <c r="J7" i="43"/>
  <c r="J7" i="40"/>
  <c r="J7" i="41"/>
  <c r="J7" i="42"/>
  <c r="L3" i="43"/>
  <c r="S5" i="43"/>
  <c r="R5" i="43"/>
  <c r="Q5" i="43"/>
  <c r="O5" i="43"/>
  <c r="N5" i="43"/>
  <c r="M5" i="43"/>
  <c r="J5" i="43"/>
  <c r="H5" i="43"/>
  <c r="F5" i="43"/>
  <c r="D5" i="43"/>
  <c r="C5" i="43"/>
  <c r="S4" i="43"/>
  <c r="R4" i="43"/>
  <c r="Q4" i="43"/>
  <c r="O4" i="43"/>
  <c r="N4" i="43"/>
  <c r="M4" i="43"/>
  <c r="J4" i="43"/>
  <c r="H4" i="43"/>
  <c r="F4" i="43"/>
  <c r="D4" i="43"/>
  <c r="C4" i="43"/>
  <c r="P3" i="42" l="1"/>
  <c r="L3" i="42"/>
  <c r="S5" i="42"/>
  <c r="R5" i="42"/>
  <c r="Q5" i="42"/>
  <c r="O5" i="42"/>
  <c r="N5" i="42"/>
  <c r="M5" i="42"/>
  <c r="J5" i="42"/>
  <c r="H5" i="42"/>
  <c r="F5" i="42"/>
  <c r="D5" i="42"/>
  <c r="C5" i="42"/>
  <c r="S4" i="42"/>
  <c r="R4" i="42"/>
  <c r="Q4" i="42"/>
  <c r="O4" i="42"/>
  <c r="N4" i="42"/>
  <c r="M4" i="42"/>
  <c r="J4" i="42"/>
  <c r="H4" i="42"/>
  <c r="F4" i="42"/>
  <c r="D4" i="42"/>
  <c r="C4" i="42"/>
  <c r="P3" i="41"/>
  <c r="L3" i="41"/>
  <c r="S5" i="41"/>
  <c r="R5" i="41"/>
  <c r="Q5" i="41"/>
  <c r="O5" i="41"/>
  <c r="N5" i="41"/>
  <c r="M5" i="41"/>
  <c r="J5" i="41"/>
  <c r="H5" i="41"/>
  <c r="F5" i="41"/>
  <c r="D5" i="41"/>
  <c r="C5" i="41"/>
  <c r="S4" i="41"/>
  <c r="R4" i="41"/>
  <c r="Q4" i="41"/>
  <c r="O4" i="41"/>
  <c r="N4" i="41"/>
  <c r="M4" i="41"/>
  <c r="J4" i="41"/>
  <c r="H4" i="41"/>
  <c r="F4" i="41"/>
  <c r="D4" i="41"/>
  <c r="C4" i="41"/>
  <c r="S5" i="40"/>
  <c r="S4" i="40"/>
  <c r="R5" i="40"/>
  <c r="R4" i="40"/>
  <c r="Q5" i="40"/>
  <c r="Q4" i="40"/>
  <c r="O5" i="40"/>
  <c r="O4" i="40"/>
  <c r="N5" i="40"/>
  <c r="N4" i="40"/>
  <c r="M4" i="40"/>
  <c r="M5" i="40"/>
  <c r="J5" i="40"/>
  <c r="J4" i="40"/>
  <c r="H4" i="40"/>
  <c r="D4" i="40"/>
  <c r="H5" i="40"/>
  <c r="F5" i="40"/>
  <c r="D5" i="40"/>
  <c r="C5" i="40"/>
  <c r="F4" i="40"/>
  <c r="C4" i="40"/>
  <c r="P3" i="40"/>
  <c r="L3" i="40"/>
  <c r="P15" i="39" l="1"/>
  <c r="L15" i="39"/>
  <c r="P14" i="39"/>
  <c r="L14" i="39"/>
  <c r="P13" i="39"/>
  <c r="L13" i="39"/>
  <c r="P12" i="39"/>
  <c r="L12" i="39"/>
  <c r="P11" i="39"/>
  <c r="L11" i="39"/>
  <c r="P10" i="39"/>
  <c r="L10" i="39"/>
  <c r="P9" i="39"/>
  <c r="L9" i="39"/>
  <c r="P8" i="39"/>
  <c r="L8" i="39"/>
  <c r="P7" i="39"/>
  <c r="L7" i="39"/>
  <c r="P6" i="39"/>
  <c r="L6" i="39"/>
  <c r="P5" i="39"/>
  <c r="L5" i="39"/>
  <c r="P4" i="39"/>
  <c r="L4" i="39"/>
  <c r="L3" i="39"/>
  <c r="A12" i="40" l="1" a="1"/>
  <c r="A12" i="40" s="1"/>
  <c r="A42" i="42" a="1"/>
  <c r="A42" i="42" s="1"/>
  <c r="T42" i="42" s="1"/>
  <c r="A33" i="40" a="1"/>
  <c r="A33" i="40" s="1"/>
  <c r="T33" i="40" s="1"/>
  <c r="A29" i="40" a="1"/>
  <c r="A29" i="40" s="1"/>
  <c r="T29" i="40" s="1"/>
  <c r="A34" i="42" a="1"/>
  <c r="A34" i="42" s="1"/>
  <c r="T34" i="42" s="1"/>
  <c r="A25" i="40" a="1"/>
  <c r="A25" i="40" s="1"/>
  <c r="T25" i="40" s="1"/>
  <c r="A26" i="42" a="1"/>
  <c r="A26" i="42" s="1"/>
  <c r="T26" i="42" s="1"/>
  <c r="A29" i="41" a="1"/>
  <c r="A29" i="41" s="1"/>
  <c r="T29" i="41" s="1"/>
  <c r="A38" i="41" a="1"/>
  <c r="A38" i="41" s="1"/>
  <c r="T38" i="41" s="1"/>
  <c r="A38" i="40" a="1"/>
  <c r="A38" i="40" s="1"/>
  <c r="T38" i="40" s="1"/>
  <c r="A33" i="41" a="1"/>
  <c r="A33" i="41" s="1"/>
  <c r="T33" i="41" s="1"/>
  <c r="A25" i="41" a="1"/>
  <c r="A25" i="41" s="1"/>
  <c r="T25" i="41" s="1"/>
  <c r="A84" i="40" a="1"/>
  <c r="A84" i="40" s="1"/>
  <c r="T84" i="40" s="1"/>
  <c r="A58" i="40" a="1"/>
  <c r="A58" i="40" s="1"/>
  <c r="T58" i="40" s="1"/>
  <c r="A150" i="40" a="1"/>
  <c r="A150" i="40" s="1"/>
  <c r="T150" i="40" s="1"/>
  <c r="A188" i="40" a="1"/>
  <c r="A188" i="40" s="1"/>
  <c r="T188" i="40" s="1"/>
  <c r="A114" i="40" a="1"/>
  <c r="A114" i="40" s="1"/>
  <c r="T114" i="40" s="1"/>
  <c r="A56" i="43" a="1"/>
  <c r="A56" i="43" s="1"/>
  <c r="T56" i="43" s="1"/>
  <c r="A205" i="43" a="1"/>
  <c r="A205" i="43" s="1"/>
  <c r="T205" i="43" s="1"/>
  <c r="A40" i="43" a="1"/>
  <c r="A40" i="43" s="1"/>
  <c r="T40" i="43" s="1"/>
  <c r="A48" i="43" a="1"/>
  <c r="A48" i="43" s="1"/>
  <c r="T48" i="43" s="1"/>
  <c r="A327" i="43" a="1"/>
  <c r="A327" i="43" s="1"/>
  <c r="T327" i="43" s="1"/>
  <c r="A64" i="43" a="1"/>
  <c r="A64" i="43" s="1"/>
  <c r="T64" i="43" s="1"/>
  <c r="A12" i="43" a="1"/>
  <c r="A12" i="43" s="1"/>
  <c r="T12" i="43" s="1"/>
  <c r="A96" i="43" a="1"/>
  <c r="A96" i="43" s="1"/>
  <c r="T96" i="43" s="1"/>
  <c r="A25" i="43" a="1"/>
  <c r="A25" i="43" s="1"/>
  <c r="T25" i="43" s="1"/>
  <c r="A32" i="43" a="1"/>
  <c r="A32" i="43" s="1"/>
  <c r="T32" i="43" s="1"/>
  <c r="A264" i="43" a="1"/>
  <c r="A264" i="43" s="1"/>
  <c r="T264" i="43" s="1"/>
  <c r="A146" i="43" a="1"/>
  <c r="A146" i="43" s="1"/>
  <c r="T146" i="43" s="1"/>
  <c r="A18" i="43" a="1"/>
  <c r="A18" i="43" s="1"/>
  <c r="T18" i="43" s="1"/>
  <c r="T12" i="40"/>
  <c r="A15" i="40" a="1"/>
  <c r="A15" i="40" s="1"/>
  <c r="T15" i="40" s="1"/>
  <c r="A148" i="41" a="1"/>
  <c r="A148" i="41" s="1"/>
  <c r="T148" i="41" s="1"/>
  <c r="A132" i="42" a="1"/>
  <c r="A132" i="42" s="1"/>
  <c r="T132" i="42" s="1"/>
  <c r="A58" i="41" a="1"/>
  <c r="A58" i="41" s="1"/>
  <c r="T58" i="41" s="1"/>
  <c r="A18" i="41" a="1"/>
  <c r="A18" i="41" s="1"/>
  <c r="T18" i="41" s="1"/>
  <c r="A191" i="42" a="1"/>
  <c r="A191" i="42" s="1"/>
  <c r="T191" i="42" s="1"/>
  <c r="A21" i="41" a="1"/>
  <c r="A21" i="41" s="1"/>
  <c r="T21" i="41" s="1"/>
  <c r="A18" i="40" a="1"/>
  <c r="A18" i="40" s="1"/>
  <c r="T18" i="40" s="1"/>
  <c r="A82" i="42" a="1"/>
  <c r="A82" i="42" s="1"/>
  <c r="T82" i="42" s="1"/>
  <c r="A313" i="42" a="1"/>
  <c r="A313" i="42" s="1"/>
  <c r="T313" i="42" s="1"/>
  <c r="A200" i="41" a="1"/>
  <c r="A200" i="41" s="1"/>
  <c r="T200" i="41" s="1"/>
  <c r="A12" i="42" a="1"/>
  <c r="A12" i="42" s="1"/>
  <c r="T12" i="42" s="1"/>
  <c r="A50" i="42" a="1"/>
  <c r="A50" i="42" s="1"/>
  <c r="T50" i="42" s="1"/>
  <c r="A18" i="42" a="1"/>
  <c r="A18" i="42" s="1"/>
  <c r="T18" i="42" s="1"/>
  <c r="A15" i="41" a="1"/>
  <c r="A15" i="41" s="1"/>
  <c r="T15" i="41" s="1"/>
  <c r="A21" i="42" a="1"/>
  <c r="A21" i="42" s="1"/>
  <c r="T21" i="42" s="1"/>
  <c r="A101" i="41" a="1"/>
  <c r="A101" i="41" s="1"/>
  <c r="T101" i="41" s="1"/>
  <c r="A250" i="42" a="1"/>
  <c r="A250" i="42" s="1"/>
  <c r="T250" i="42" s="1"/>
  <c r="A21" i="40" a="1"/>
  <c r="A21" i="40" s="1"/>
  <c r="T21" i="40" s="1"/>
  <c r="A15" i="42" a="1"/>
  <c r="A15" i="42" s="1"/>
  <c r="T15" i="42" s="1"/>
  <c r="A12" i="41" a="1"/>
  <c r="A12" i="41" s="1"/>
  <c r="T12" i="41" s="1"/>
  <c r="A262" i="41" a="1"/>
  <c r="A262" i="41" s="1"/>
  <c r="T262" i="4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<sst xmlns="http://schemas.openxmlformats.org/spreadsheetml/2006/main" count="786" uniqueCount="172">
  <si>
    <t>Code</t>
  </si>
  <si>
    <t>Name of Compound and Subclass</t>
  </si>
  <si>
    <t>Rf (MPA)</t>
  </si>
  <si>
    <t>254 nm DEV H° and C</t>
  </si>
  <si>
    <t>CF</t>
  </si>
  <si>
    <t>366 nm DEV H° and C</t>
  </si>
  <si>
    <t>CF2</t>
  </si>
  <si>
    <t>366 nm VSA  H° and C</t>
  </si>
  <si>
    <t>CF3</t>
  </si>
  <si>
    <t>T VSA H° and C</t>
  </si>
  <si>
    <t>CF4</t>
  </si>
  <si>
    <t>UV-Vis Peaks</t>
  </si>
  <si>
    <r>
      <t xml:space="preserve">UV </t>
    </r>
    <r>
      <rPr>
        <sz val="11"/>
        <rFont val="Ebrima"/>
      </rPr>
      <t>λ1</t>
    </r>
  </si>
  <si>
    <t>UV λ2</t>
  </si>
  <si>
    <t>UV λ3</t>
  </si>
  <si>
    <t>Fl Peaks</t>
  </si>
  <si>
    <r>
      <t xml:space="preserve">Fl </t>
    </r>
    <r>
      <rPr>
        <sz val="11"/>
        <rFont val="Ebrima"/>
      </rPr>
      <t>λ</t>
    </r>
    <r>
      <rPr>
        <sz val="11"/>
        <rFont val="Calibri"/>
        <family val="2"/>
        <scheme val="minor"/>
      </rPr>
      <t xml:space="preserve"> 1</t>
    </r>
  </si>
  <si>
    <t>Fl λ 2</t>
  </si>
  <si>
    <t>Fl λ 3</t>
  </si>
  <si>
    <t>5-Methoxyflavone, Flavone</t>
  </si>
  <si>
    <t>T</t>
  </si>
  <si>
    <t>B</t>
  </si>
  <si>
    <t>CB</t>
  </si>
  <si>
    <t>O</t>
  </si>
  <si>
    <t>6-Hydroxyflavone-B-D-Gllucose, Flavone</t>
  </si>
  <si>
    <t>acacetin, Flavone</t>
  </si>
  <si>
    <t>G</t>
  </si>
  <si>
    <t>apigenin, Flavone</t>
  </si>
  <si>
    <t>baicalin, Flavone</t>
  </si>
  <si>
    <t>chrysin, Flavone</t>
  </si>
  <si>
    <t>Genkwanin, Flavone</t>
  </si>
  <si>
    <t>Y</t>
  </si>
  <si>
    <t>luteolin, Flavone</t>
  </si>
  <si>
    <t>vitexin, Flavone</t>
  </si>
  <si>
    <t>fisetin, Flavonol</t>
  </si>
  <si>
    <t>galangin, Flavonol</t>
  </si>
  <si>
    <t>isorhamnetin, Flavonol</t>
  </si>
  <si>
    <t>kaempferide, Flavonol</t>
  </si>
  <si>
    <t>kaempferol, Flavonol</t>
  </si>
  <si>
    <t>R</t>
  </si>
  <si>
    <t>myricetin, Flavonol</t>
  </si>
  <si>
    <t>quercetin, Flavonol</t>
  </si>
  <si>
    <t>rutin, Flavonol</t>
  </si>
  <si>
    <t>hesperetin, Flavanone</t>
  </si>
  <si>
    <t>hesperidin, Flavanone</t>
  </si>
  <si>
    <t>naringenin, Flavanone</t>
  </si>
  <si>
    <t>naringin, Flavanone</t>
  </si>
  <si>
    <t>pinocembrin, Flavanone</t>
  </si>
  <si>
    <t>sakuranetin, Flavanone</t>
  </si>
  <si>
    <t>pinobanksin, Flavanonol</t>
  </si>
  <si>
    <t>taxifolin, Flavanonol</t>
  </si>
  <si>
    <t>catechin, Flavan-3-ol</t>
  </si>
  <si>
    <t>epicatechin, Flavan-3-ol</t>
  </si>
  <si>
    <t>epigallocatechin, Flavan-3-ol</t>
  </si>
  <si>
    <t>(-)-epigallocatechin gallate, Flavan-3-ol</t>
  </si>
  <si>
    <t>Biochanin A, Isoflavone</t>
  </si>
  <si>
    <t>YG</t>
  </si>
  <si>
    <t>daidzein, Isoflavone</t>
  </si>
  <si>
    <t>formononetin, Isoflavone</t>
  </si>
  <si>
    <t>genistein, Isoflavone</t>
  </si>
  <si>
    <t>genistin, Isoflavone</t>
  </si>
  <si>
    <t>t-Chalcone, Chalcone</t>
  </si>
  <si>
    <t>2,3,4-THBA, HBAD</t>
  </si>
  <si>
    <t>2,3,4-TMBA, HBAD</t>
  </si>
  <si>
    <t>V</t>
  </si>
  <si>
    <t>2,4,5-TMBA, HBAD</t>
  </si>
  <si>
    <t>S</t>
  </si>
  <si>
    <t>3,5-Dihydroxybenzoic acid, HBAD</t>
  </si>
  <si>
    <t>benzoic acid, HBAD</t>
  </si>
  <si>
    <t>Cuminic Acid, HBAD</t>
  </si>
  <si>
    <t>ellagic acid, HBAD</t>
  </si>
  <si>
    <t>eudesmic acid, HBAD</t>
  </si>
  <si>
    <t>gallic acid, HBAD</t>
  </si>
  <si>
    <t>gentisic acid, HBAD</t>
  </si>
  <si>
    <t>Leptosperine, HCAD</t>
  </si>
  <si>
    <t>methyl paraben, HBAD</t>
  </si>
  <si>
    <t>methyl syringate, HBAD</t>
  </si>
  <si>
    <t>Methyl-3,4,5-trimethoxybenzoate, HBAD</t>
  </si>
  <si>
    <t>m-hydroxybenzoic acid, HBAD</t>
  </si>
  <si>
    <t>m-Toluic Acid, HBAD</t>
  </si>
  <si>
    <t>o-Anisic acid , HBAD</t>
  </si>
  <si>
    <t>o-Toluic Acid, HBAD</t>
  </si>
  <si>
    <t>p-hydroxybenzoic acid, HBAD</t>
  </si>
  <si>
    <t>protocatechuic acid, HBAD</t>
  </si>
  <si>
    <t>resorcylic acid, HBAD</t>
  </si>
  <si>
    <t>salicylic acid, HBAD</t>
  </si>
  <si>
    <t>syringic acid, HBAD</t>
  </si>
  <si>
    <t>vanillic acid, HBAD</t>
  </si>
  <si>
    <t>vanillic acid methyl ester, HBAD</t>
  </si>
  <si>
    <t>caffeic acid, HCAD</t>
  </si>
  <si>
    <t>caffeic acid dimethyl ether, HCAD</t>
  </si>
  <si>
    <t>CAPE, HCAD</t>
  </si>
  <si>
    <t>chlorogenic acid, HCAD</t>
  </si>
  <si>
    <t>ferulic acid, HCAD</t>
  </si>
  <si>
    <t>isoferulic acid, HCAD</t>
  </si>
  <si>
    <t>m-coumaric acid, HCAD</t>
  </si>
  <si>
    <t>methyl ferulate, HCAD</t>
  </si>
  <si>
    <t>Neochlorogenic Acid, HCAD</t>
  </si>
  <si>
    <t>o-coumaric acid, HCAD</t>
  </si>
  <si>
    <t>p-coumaric acid, HCAD</t>
  </si>
  <si>
    <t>p-MCA, HCAD</t>
  </si>
  <si>
    <t>rosmarinic acid, HCAD</t>
  </si>
  <si>
    <t>sinapic acid, HCAD</t>
  </si>
  <si>
    <t>t-cinnamic acid, HCAD</t>
  </si>
  <si>
    <t>trans-p-coumaric acid methyl ester, HCAD</t>
  </si>
  <si>
    <t>3,4-Dihydroxyphenylacetic acid, HPAAD</t>
  </si>
  <si>
    <t>P</t>
  </si>
  <si>
    <t>Homogentisic Acid, HPAAD</t>
  </si>
  <si>
    <t>Homovanillic Acid, HPAAD</t>
  </si>
  <si>
    <t>Mandelic Acid, HPAAD</t>
  </si>
  <si>
    <t>Phenylacetic Acid, HPAAD</t>
  </si>
  <si>
    <t>p-Hydroxyphenylacetic acid, HPAAD</t>
  </si>
  <si>
    <t>L-β -Phenyllactic Acid, HPLAD</t>
  </si>
  <si>
    <t>DL-p-Phenyllactic Acid, HPLAD</t>
  </si>
  <si>
    <t>p-methoxyphenyllactic acid, HPLAD</t>
  </si>
  <si>
    <t>3-Phenylpropanoic acid, HPPAD</t>
  </si>
  <si>
    <t>Phloretic acid, HPPAD</t>
  </si>
  <si>
    <t>2-Methoxy-4-vinylphenol, AMPh</t>
  </si>
  <si>
    <t>M</t>
  </si>
  <si>
    <t>p-methoxyphenol, AMPh</t>
  </si>
  <si>
    <t>4-methylpyrocatechol, APh</t>
  </si>
  <si>
    <t>Isopseudocumenol, APh</t>
  </si>
  <si>
    <t>Thymol, AMPh</t>
  </si>
  <si>
    <t>Acetaminophen, p-AmPh</t>
  </si>
  <si>
    <t>Pyrogallol, Phenol</t>
  </si>
  <si>
    <t>Pyrocatechol, Phenol</t>
  </si>
  <si>
    <t>2-methylbenzaldehyde, HBzd</t>
  </si>
  <si>
    <t>p-anisaldehyde, HBzd</t>
  </si>
  <si>
    <t>Protocatechualdehyde, HBzd</t>
  </si>
  <si>
    <t>Vanillin, HBzd</t>
  </si>
  <si>
    <t>2-Hydroxyacetophenone, HAPh</t>
  </si>
  <si>
    <t>2-Methoxyacetophenone, HAPh</t>
  </si>
  <si>
    <t>Dibenzyl oxalate, OE</t>
  </si>
  <si>
    <t>Absiscic Acid, Non Phenolic</t>
  </si>
  <si>
    <t>benzophenone, Non Phenolic</t>
  </si>
  <si>
    <t>Kojic Acid, Non Phenolic</t>
  </si>
  <si>
    <t>Lepteridine, Non Phenolic</t>
  </si>
  <si>
    <t>Lumichrome, Non Phenolic</t>
  </si>
  <si>
    <r>
      <t xml:space="preserve">UV-Vis </t>
    </r>
    <r>
      <rPr>
        <sz val="11"/>
        <rFont val="Ebrima"/>
      </rPr>
      <t>λ1</t>
    </r>
  </si>
  <si>
    <t>UV-Vis λ2</t>
  </si>
  <si>
    <t>UV-Vis λ3</t>
  </si>
  <si>
    <r>
      <t xml:space="preserve">FL </t>
    </r>
    <r>
      <rPr>
        <sz val="11"/>
        <rFont val="Ebrima"/>
      </rPr>
      <t>λ</t>
    </r>
    <r>
      <rPr>
        <sz val="11"/>
        <rFont val="Calibri"/>
        <family val="2"/>
        <scheme val="minor"/>
      </rPr>
      <t xml:space="preserve"> 1</t>
    </r>
  </si>
  <si>
    <t>FL λ 2</t>
  </si>
  <si>
    <t>FL λ 3</t>
  </si>
  <si>
    <t>Syringic Acid+AH</t>
  </si>
  <si>
    <t>End</t>
  </si>
  <si>
    <t>Start</t>
  </si>
  <si>
    <r>
      <t xml:space="preserve"> Till FL </t>
    </r>
    <r>
      <rPr>
        <sz val="11"/>
        <color theme="1"/>
        <rFont val="Ebrima"/>
      </rPr>
      <t>λ</t>
    </r>
    <r>
      <rPr>
        <sz val="11"/>
        <color theme="1"/>
        <rFont val="Calibri"/>
        <family val="2"/>
      </rPr>
      <t>3</t>
    </r>
  </si>
  <si>
    <r>
      <t xml:space="preserve"> Till FL </t>
    </r>
    <r>
      <rPr>
        <sz val="11"/>
        <color theme="1"/>
        <rFont val="Ebrima"/>
      </rPr>
      <t>λ</t>
    </r>
    <r>
      <rPr>
        <sz val="11"/>
        <color theme="1"/>
        <rFont val="Calibri"/>
        <family val="2"/>
      </rPr>
      <t>2</t>
    </r>
  </si>
  <si>
    <r>
      <t xml:space="preserve"> Till FL </t>
    </r>
    <r>
      <rPr>
        <sz val="11"/>
        <color theme="1"/>
        <rFont val="Ebrima"/>
      </rPr>
      <t>λ</t>
    </r>
    <r>
      <rPr>
        <sz val="11"/>
        <color theme="1"/>
        <rFont val="Calibri"/>
        <family val="2"/>
      </rPr>
      <t>1</t>
    </r>
  </si>
  <si>
    <t xml:space="preserve"> Till FL Peaks</t>
  </si>
  <si>
    <r>
      <t xml:space="preserve"> Till UV-Vis </t>
    </r>
    <r>
      <rPr>
        <sz val="11"/>
        <color theme="1"/>
        <rFont val="Ebrima"/>
      </rPr>
      <t>λ</t>
    </r>
    <r>
      <rPr>
        <sz val="11"/>
        <color theme="1"/>
        <rFont val="Calibri"/>
        <family val="2"/>
      </rPr>
      <t>3</t>
    </r>
  </si>
  <si>
    <r>
      <t xml:space="preserve"> Till UV-Vis </t>
    </r>
    <r>
      <rPr>
        <sz val="11"/>
        <color theme="1"/>
        <rFont val="Ebrima"/>
      </rPr>
      <t>λ</t>
    </r>
    <r>
      <rPr>
        <sz val="11"/>
        <color theme="1"/>
        <rFont val="Calibri"/>
        <family val="2"/>
      </rPr>
      <t>2</t>
    </r>
  </si>
  <si>
    <r>
      <t xml:space="preserve"> Till UV-Vis </t>
    </r>
    <r>
      <rPr>
        <sz val="11"/>
        <color theme="1"/>
        <rFont val="Ebrima"/>
      </rPr>
      <t>λ</t>
    </r>
    <r>
      <rPr>
        <sz val="11"/>
        <color theme="1"/>
        <rFont val="Calibri"/>
        <family val="2"/>
      </rPr>
      <t>1</t>
    </r>
  </si>
  <si>
    <t xml:space="preserve"> Till UV-Vis Peaks</t>
  </si>
  <si>
    <t xml:space="preserve"> Till T VSA H° and C</t>
  </si>
  <si>
    <t xml:space="preserve"> Till 366 nm VSA H° and C</t>
  </si>
  <si>
    <t xml:space="preserve"> Till 366 nmDEV H° and C</t>
  </si>
  <si>
    <t>Till 254 nm DEV H° and C</t>
  </si>
  <si>
    <t>Till Rf</t>
  </si>
  <si>
    <t>Kaempferol+AH</t>
  </si>
  <si>
    <t>ASA+AH1</t>
  </si>
  <si>
    <t>Naringenin</t>
  </si>
  <si>
    <t>Syringic Acid 5 µL</t>
  </si>
  <si>
    <t>Syringic Acid 2 µL</t>
  </si>
  <si>
    <t>Kaempferol 5 µL</t>
  </si>
  <si>
    <t>Kaempferol 2 µL</t>
  </si>
  <si>
    <t>ASA+AH2</t>
  </si>
  <si>
    <t>ASA 5 µL 1</t>
  </si>
  <si>
    <t>ASA 5 µL 2</t>
  </si>
  <si>
    <t>ASA 2 µL 1</t>
  </si>
  <si>
    <t>ASA 2 µL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</si>
</sst>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name val="Calibri Light"/>
      <family val="2"/>
      <scheme val="major"/>
    </font>
    <font>
      <sz val="11"/>
      <name val="Ebrima"/>
    </font>
    <font>
      <b/>
      <sz val="8"/>
      <color theme="1"/>
      <name val="Palatino Linotype"/>
      <family val="1"/>
    </font>
    <font>
      <sz val="8"/>
      <name val="Palatino Linotype"/>
      <family val="1"/>
    </font>
    <font>
      <sz val="8"/>
      <color theme="1"/>
      <name val="Palatino Linotype"/>
      <family val="1"/>
    </font>
    <font>
      <b/>
      <sz val="11"/>
      <color theme="0"/>
      <name val="Calibri"/>
      <family val="2"/>
      <scheme val="minor"/>
    </font>
    <font>
      <b/>
      <sz val="9"/>
      <name val="Palatino Linotype"/>
      <family val="1"/>
    </font>
    <font>
      <b/>
      <sz val="8"/>
      <color theme="0"/>
      <name val="Palatino Linotype"/>
      <family val="1"/>
    </font>
    <font>
      <sz val="11"/>
      <color theme="1"/>
      <name val="Ebrima"/>
    </font>
    <font>
      <sz val="11"/>
      <color theme="1"/>
      <name val="Calibri"/>
      <family val="2"/>
    </font>
    <font>
      <sz val="9"/>
      <name val="Palatino Linotype"/>
      <family val="1"/>
    </font>
  </fonts>
  <fills count="45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9726"/>
        <bgColor indexed="64"/>
      </patternFill>
    </fill>
    <fill>
      <patternFill patternType="solid">
        <fgColor rgb="FF00751A"/>
        <bgColor indexed="64"/>
      </patternFill>
    </fill>
    <fill>
      <patternFill patternType="solid">
        <fgColor rgb="FF007614"/>
        <bgColor indexed="64"/>
      </patternFill>
    </fill>
    <fill>
      <patternFill patternType="solid">
        <fgColor rgb="FF00A12A"/>
        <bgColor indexed="64"/>
      </patternFill>
    </fill>
    <fill>
      <patternFill patternType="solid">
        <fgColor rgb="FF009126"/>
        <bgColor indexed="64"/>
      </patternFill>
    </fill>
    <fill>
      <patternFill patternType="solid">
        <fgColor rgb="FF00D13F"/>
        <bgColor indexed="64"/>
      </patternFill>
    </fill>
    <fill>
      <patternFill patternType="solid">
        <fgColor rgb="FF007E1A"/>
        <bgColor indexed="64"/>
      </patternFill>
    </fill>
    <fill>
      <patternFill patternType="solid">
        <fgColor rgb="FF01BB36"/>
        <bgColor indexed="64"/>
      </patternFill>
    </fill>
    <fill>
      <patternFill patternType="solid">
        <fgColor rgb="FF017E1A"/>
        <bgColor indexed="64"/>
      </patternFill>
    </fill>
    <fill>
      <patternFill patternType="solid">
        <fgColor rgb="FF008819"/>
        <bgColor indexed="64"/>
      </patternFill>
    </fill>
    <fill>
      <patternFill patternType="solid">
        <fgColor rgb="FF006A0C"/>
        <bgColor indexed="64"/>
      </patternFill>
    </fill>
    <fill>
      <patternFill patternType="solid">
        <fgColor rgb="FF00A225"/>
        <bgColor indexed="64"/>
      </patternFill>
    </fill>
    <fill>
      <patternFill patternType="solid">
        <fgColor rgb="FF01882C"/>
        <bgColor indexed="64"/>
      </patternFill>
    </fill>
    <fill>
      <patternFill patternType="solid">
        <fgColor rgb="FF017415"/>
        <bgColor indexed="64"/>
      </patternFill>
    </fill>
    <fill>
      <patternFill patternType="solid">
        <fgColor rgb="FF00560D"/>
        <bgColor indexed="64"/>
      </patternFill>
    </fill>
    <fill>
      <patternFill patternType="solid">
        <fgColor rgb="FF10743E"/>
        <bgColor indexed="64"/>
      </patternFill>
    </fill>
    <fill>
      <patternFill patternType="solid">
        <fgColor rgb="FF009F25"/>
        <bgColor indexed="64"/>
      </patternFill>
    </fill>
    <fill>
      <patternFill patternType="solid">
        <fgColor rgb="FF00C339"/>
        <bgColor indexed="64"/>
      </patternFill>
    </fill>
    <fill>
      <patternFill patternType="solid">
        <fgColor rgb="FF01F256"/>
        <bgColor indexed="64"/>
      </patternFill>
    </fill>
    <fill>
      <patternFill patternType="solid">
        <fgColor rgb="FF00C039"/>
        <bgColor indexed="64"/>
      </patternFill>
    </fill>
    <fill>
      <patternFill patternType="solid">
        <fgColor rgb="FF00C63B"/>
        <bgColor indexed="64"/>
      </patternFill>
    </fill>
    <fill>
      <patternFill patternType="solid">
        <fgColor rgb="FF00B82E"/>
        <bgColor indexed="64"/>
      </patternFill>
    </fill>
    <fill>
      <patternFill patternType="solid">
        <fgColor rgb="FF00B937"/>
        <bgColor indexed="64"/>
      </patternFill>
    </fill>
    <fill>
      <patternFill patternType="solid">
        <fgColor rgb="FF00A92C"/>
        <bgColor indexed="64"/>
      </patternFill>
    </fill>
    <fill>
      <patternFill patternType="solid">
        <fgColor rgb="FF00D843"/>
        <bgColor indexed="64"/>
      </patternFill>
    </fill>
    <fill>
      <patternFill patternType="solid">
        <fgColor rgb="FF00D340"/>
        <bgColor indexed="64"/>
      </patternFill>
    </fill>
    <fill>
      <patternFill patternType="solid">
        <fgColor rgb="FF00D541"/>
        <bgColor indexed="64"/>
      </patternFill>
    </fill>
    <fill>
      <patternFill patternType="solid">
        <fgColor rgb="FF00BD35"/>
        <bgColor indexed="64"/>
      </patternFill>
    </fill>
    <fill>
      <patternFill patternType="solid">
        <fgColor rgb="FF008F30"/>
        <bgColor indexed="64"/>
      </patternFill>
    </fill>
    <fill>
      <patternFill patternType="solid">
        <fgColor rgb="FF00B539"/>
        <bgColor indexed="64"/>
      </patternFill>
    </fill>
    <fill>
      <patternFill patternType="solid">
        <fgColor rgb="FF00A337"/>
        <bgColor indexed="64"/>
      </patternFill>
    </fill>
    <fill>
      <patternFill patternType="solid">
        <fgColor rgb="FF00883C"/>
        <bgColor indexed="64"/>
      </patternFill>
    </fill>
    <fill>
      <patternFill patternType="solid">
        <fgColor rgb="FF00A82F"/>
        <bgColor indexed="64"/>
      </patternFill>
    </fill>
    <fill>
      <patternFill patternType="solid">
        <fgColor rgb="FF007318"/>
        <bgColor indexed="64"/>
      </patternFill>
    </fill>
    <fill>
      <patternFill patternType="solid">
        <fgColor rgb="FF00AB38"/>
        <bgColor indexed="64"/>
      </patternFill>
    </fill>
    <fill>
      <patternFill patternType="solid">
        <fgColor rgb="FF01A93C"/>
        <bgColor indexed="64"/>
      </patternFill>
    </fill>
    <fill>
      <patternFill patternType="solid">
        <fgColor rgb="FF008A34"/>
        <bgColor indexed="64"/>
      </patternFill>
    </fill>
    <fill>
      <patternFill patternType="solid">
        <fgColor rgb="FF008D2D"/>
        <bgColor indexed="64"/>
      </patternFill>
    </fill>
    <fill>
      <patternFill patternType="solid">
        <fgColor rgb="FF015B25"/>
        <bgColor indexed="64"/>
      </patternFill>
    </fill>
    <fill>
      <patternFill patternType="solid">
        <fgColor rgb="FF01752A"/>
        <bgColor indexed="64"/>
      </patternFill>
    </fill>
    <fill>
      <patternFill patternType="solid">
        <fgColor rgb="FF00AC32"/>
        <bgColor indexed="64"/>
      </patternFill>
    </fill>
    <fill>
      <patternFill patternType="solid">
        <fgColor rgb="FF009E1C"/>
        <bgColor indexed="64"/>
      </patternFill>
    </fill>
    <fill>
      <patternFill patternType="solid">
        <fgColor rgb="FF00A52D"/>
        <bgColor indexed="64"/>
      </patternFill>
    </fill>
    <fill>
      <patternFill patternType="solid">
        <fgColor rgb="FF00D553"/>
        <bgColor indexed="64"/>
      </patternFill>
    </fill>
    <fill>
      <patternFill patternType="solid">
        <fgColor rgb="FF01932E"/>
        <bgColor indexed="64"/>
      </patternFill>
    </fill>
    <fill>
      <patternFill patternType="solid">
        <fgColor rgb="FF006011"/>
        <bgColor indexed="64"/>
      </patternFill>
    </fill>
    <fill>
      <patternFill patternType="solid">
        <fgColor rgb="FF00A131"/>
        <bgColor indexed="64"/>
      </patternFill>
    </fill>
    <fill>
      <patternFill patternType="solid">
        <fgColor rgb="FF007922"/>
        <bgColor indexed="64"/>
      </patternFill>
    </fill>
    <fill>
      <patternFill patternType="solid">
        <fgColor rgb="FF00BD37"/>
        <bgColor indexed="64"/>
      </patternFill>
    </fill>
    <fill>
      <patternFill patternType="solid">
        <fgColor rgb="FF007020"/>
        <bgColor indexed="64"/>
      </patternFill>
    </fill>
    <fill>
      <patternFill patternType="solid">
        <fgColor rgb="FF01EC52"/>
        <bgColor indexed="64"/>
      </patternFill>
    </fill>
    <fill>
      <patternFill patternType="solid">
        <fgColor rgb="FF02B138"/>
        <bgColor indexed="64"/>
      </patternFill>
    </fill>
    <fill>
      <patternFill patternType="solid">
        <fgColor rgb="FF00933B"/>
        <bgColor indexed="64"/>
      </patternFill>
    </fill>
    <fill>
      <patternFill patternType="solid">
        <fgColor rgb="FF005C19"/>
        <bgColor indexed="64"/>
      </patternFill>
    </fill>
    <fill>
      <patternFill patternType="solid">
        <fgColor rgb="FF015F20"/>
        <bgColor indexed="64"/>
      </patternFill>
    </fill>
    <fill>
      <patternFill patternType="solid">
        <fgColor rgb="FF00510C"/>
        <bgColor indexed="64"/>
      </patternFill>
    </fill>
    <fill>
      <patternFill patternType="solid">
        <fgColor rgb="FF009C2B"/>
        <bgColor indexed="64"/>
      </patternFill>
    </fill>
    <fill>
      <patternFill patternType="solid">
        <fgColor rgb="FF018D2D"/>
        <bgColor indexed="64"/>
      </patternFill>
    </fill>
    <fill>
      <patternFill patternType="solid">
        <fgColor rgb="FF00C93B"/>
        <bgColor indexed="64"/>
      </patternFill>
    </fill>
    <fill>
      <patternFill patternType="solid">
        <fgColor rgb="FF01D241"/>
        <bgColor indexed="64"/>
      </patternFill>
    </fill>
    <fill>
      <patternFill patternType="solid">
        <fgColor rgb="FF016C28"/>
        <bgColor indexed="64"/>
      </patternFill>
    </fill>
    <fill>
      <patternFill patternType="solid">
        <fgColor rgb="FF014D03"/>
        <bgColor indexed="64"/>
      </patternFill>
    </fill>
    <fill>
      <patternFill patternType="solid">
        <fgColor rgb="FF00D343"/>
        <bgColor indexed="64"/>
      </patternFill>
    </fill>
    <fill>
      <patternFill patternType="solid">
        <fgColor rgb="FF00D542"/>
        <bgColor indexed="64"/>
      </patternFill>
    </fill>
    <fill>
      <patternFill patternType="solid">
        <fgColor rgb="FF00CB3E"/>
        <bgColor indexed="64"/>
      </patternFill>
    </fill>
    <fill>
      <patternFill patternType="solid">
        <fgColor rgb="FF006016"/>
        <bgColor indexed="64"/>
      </patternFill>
    </fill>
    <fill>
      <patternFill patternType="solid">
        <fgColor rgb="FF004818"/>
        <bgColor indexed="64"/>
      </patternFill>
    </fill>
    <fill>
      <patternFill patternType="solid">
        <fgColor rgb="FF00B534"/>
        <bgColor indexed="64"/>
      </patternFill>
    </fill>
    <fill>
      <patternFill patternType="solid">
        <fgColor rgb="FF01A62D"/>
        <bgColor indexed="64"/>
      </patternFill>
    </fill>
    <fill>
      <patternFill patternType="solid">
        <fgColor rgb="FF00701C"/>
        <bgColor indexed="64"/>
      </patternFill>
    </fill>
    <fill>
      <patternFill patternType="solid">
        <fgColor rgb="FF022602"/>
        <bgColor indexed="64"/>
      </patternFill>
    </fill>
    <fill>
      <patternFill patternType="solid">
        <fgColor rgb="FF00DE49"/>
        <bgColor indexed="64"/>
      </patternFill>
    </fill>
    <fill>
      <patternFill patternType="solid">
        <fgColor rgb="FF01DD48"/>
        <bgColor indexed="64"/>
      </patternFill>
    </fill>
    <fill>
      <patternFill patternType="solid">
        <fgColor rgb="FF009128"/>
        <bgColor indexed="64"/>
      </patternFill>
    </fill>
    <fill>
      <patternFill patternType="solid">
        <fgColor rgb="FF01E14A"/>
        <bgColor indexed="64"/>
      </patternFill>
    </fill>
    <fill>
      <patternFill patternType="solid">
        <fgColor rgb="FF01D243"/>
        <bgColor indexed="64"/>
      </patternFill>
    </fill>
    <fill>
      <patternFill patternType="solid">
        <fgColor rgb="FF01DB4F"/>
        <bgColor indexed="64"/>
      </patternFill>
    </fill>
    <fill>
      <patternFill patternType="solid">
        <fgColor rgb="FF00E348"/>
        <bgColor indexed="64"/>
      </patternFill>
    </fill>
    <fill>
      <patternFill patternType="solid">
        <fgColor rgb="FF00DB43"/>
        <bgColor indexed="64"/>
      </patternFill>
    </fill>
    <fill>
      <patternFill patternType="solid">
        <fgColor rgb="FF00CC3C"/>
        <bgColor indexed="64"/>
      </patternFill>
    </fill>
    <fill>
      <patternFill patternType="solid">
        <fgColor rgb="FF00DC46"/>
        <bgColor indexed="64"/>
      </patternFill>
    </fill>
    <fill>
      <patternFill patternType="solid">
        <fgColor rgb="FF003D02"/>
        <bgColor indexed="64"/>
      </patternFill>
    </fill>
    <fill>
      <patternFill patternType="solid">
        <fgColor rgb="FF00ED4D"/>
        <bgColor indexed="64"/>
      </patternFill>
    </fill>
    <fill>
      <patternFill patternType="solid">
        <fgColor rgb="FF008B24"/>
        <bgColor indexed="64"/>
      </patternFill>
    </fill>
    <fill>
      <patternFill patternType="solid">
        <fgColor rgb="FF004600"/>
        <bgColor indexed="64"/>
      </patternFill>
    </fill>
    <fill>
      <patternFill patternType="solid">
        <fgColor rgb="FF12A15F"/>
        <bgColor indexed="64"/>
      </patternFill>
    </fill>
    <fill>
      <patternFill patternType="solid">
        <fgColor rgb="FF01B935"/>
        <bgColor indexed="64"/>
      </patternFill>
    </fill>
    <fill>
      <patternFill patternType="solid">
        <fgColor rgb="FF00C843"/>
        <bgColor indexed="64"/>
      </patternFill>
    </fill>
    <fill>
      <patternFill patternType="solid">
        <fgColor rgb="FF00DE4D"/>
        <bgColor indexed="64"/>
      </patternFill>
    </fill>
    <fill>
      <patternFill patternType="solid">
        <fgColor rgb="FF2E8C71"/>
        <bgColor indexed="64"/>
      </patternFill>
    </fill>
    <fill>
      <patternFill patternType="solid">
        <fgColor rgb="FF026336"/>
        <bgColor indexed="64"/>
      </patternFill>
    </fill>
    <fill>
      <patternFill patternType="solid">
        <fgColor rgb="FF00952D"/>
        <bgColor indexed="64"/>
      </patternFill>
    </fill>
    <fill>
      <patternFill patternType="solid">
        <fgColor rgb="FF00E451"/>
        <bgColor indexed="64"/>
      </patternFill>
    </fill>
    <fill>
      <patternFill patternType="solid">
        <fgColor rgb="FF0DC678"/>
        <bgColor indexed="64"/>
      </patternFill>
    </fill>
    <fill>
      <patternFill patternType="solid">
        <fgColor rgb="FF00DB4D"/>
        <bgColor indexed="64"/>
      </patternFill>
    </fill>
    <fill>
      <patternFill patternType="solid">
        <fgColor rgb="FF2FDC80"/>
        <bgColor indexed="64"/>
      </patternFill>
    </fill>
    <fill>
      <patternFill patternType="solid">
        <fgColor rgb="FF008F2A"/>
        <bgColor indexed="64"/>
      </patternFill>
    </fill>
    <fill>
      <patternFill patternType="solid">
        <fgColor rgb="FF008C2B"/>
        <bgColor indexed="64"/>
      </patternFill>
    </fill>
    <fill>
      <patternFill patternType="solid">
        <fgColor rgb="FF00B33B"/>
        <bgColor indexed="64"/>
      </patternFill>
    </fill>
    <fill>
      <patternFill patternType="solid">
        <fgColor rgb="FF00742B"/>
        <bgColor indexed="64"/>
      </patternFill>
    </fill>
    <fill>
      <patternFill patternType="solid">
        <fgColor rgb="FF004E12"/>
        <bgColor indexed="64"/>
      </patternFill>
    </fill>
    <fill>
      <patternFill patternType="solid">
        <fgColor rgb="FF005C0C"/>
        <bgColor indexed="64"/>
      </patternFill>
    </fill>
    <fill>
      <patternFill patternType="solid">
        <fgColor rgb="FF00E54A"/>
        <bgColor indexed="64"/>
      </patternFill>
    </fill>
    <fill>
      <patternFill patternType="solid">
        <fgColor rgb="FF8B8587"/>
        <bgColor indexed="64"/>
      </patternFill>
    </fill>
    <fill>
      <patternFill patternType="solid">
        <fgColor rgb="FF3B7986"/>
        <bgColor indexed="64"/>
      </patternFill>
    </fill>
    <fill>
      <patternFill patternType="solid">
        <fgColor rgb="FF746F69"/>
        <bgColor indexed="64"/>
      </patternFill>
    </fill>
    <fill>
      <patternFill patternType="solid">
        <fgColor rgb="FF002D33"/>
        <bgColor indexed="64"/>
      </patternFill>
    </fill>
    <fill>
      <patternFill patternType="solid">
        <fgColor rgb="FF252B2B"/>
        <bgColor indexed="64"/>
      </patternFill>
    </fill>
    <fill>
      <patternFill patternType="solid">
        <fgColor rgb="FF1F3435"/>
        <bgColor indexed="64"/>
      </patternFill>
    </fill>
    <fill>
      <patternFill patternType="solid">
        <fgColor rgb="FF5F988F"/>
        <bgColor indexed="64"/>
      </patternFill>
    </fill>
    <fill>
      <patternFill patternType="solid">
        <fgColor rgb="FF5BB9B9"/>
        <bgColor indexed="64"/>
      </patternFill>
    </fill>
    <fill>
      <patternFill patternType="solid">
        <fgColor rgb="FFA1C9B5"/>
        <bgColor indexed="64"/>
      </patternFill>
    </fill>
    <fill>
      <patternFill patternType="solid">
        <fgColor rgb="FF829E88"/>
        <bgColor indexed="64"/>
      </patternFill>
    </fill>
    <fill>
      <patternFill patternType="solid">
        <fgColor rgb="FF8EAC92"/>
        <bgColor indexed="64"/>
      </patternFill>
    </fill>
    <fill>
      <patternFill patternType="solid">
        <fgColor rgb="FF476F6F"/>
        <bgColor indexed="64"/>
      </patternFill>
    </fill>
    <fill>
      <patternFill patternType="solid">
        <fgColor rgb="FF4FE5D9"/>
        <bgColor indexed="64"/>
      </patternFill>
    </fill>
    <fill>
      <patternFill patternType="solid">
        <fgColor rgb="FF2F4036"/>
        <bgColor indexed="64"/>
      </patternFill>
    </fill>
    <fill>
      <patternFill patternType="solid">
        <fgColor rgb="FF458B8D"/>
        <bgColor indexed="64"/>
      </patternFill>
    </fill>
    <fill>
      <patternFill patternType="solid">
        <fgColor rgb="FF006780"/>
        <bgColor indexed="64"/>
      </patternFill>
    </fill>
    <fill>
      <patternFill patternType="solid">
        <fgColor rgb="FF0F2D2B"/>
        <bgColor indexed="64"/>
      </patternFill>
    </fill>
    <fill>
      <patternFill patternType="solid">
        <fgColor rgb="FF68A095"/>
        <bgColor indexed="64"/>
      </patternFill>
    </fill>
    <fill>
      <patternFill patternType="solid">
        <fgColor rgb="FF02A8B6"/>
        <bgColor indexed="64"/>
      </patternFill>
    </fill>
    <fill>
      <patternFill patternType="solid">
        <fgColor rgb="FF649F9B"/>
        <bgColor indexed="64"/>
      </patternFill>
    </fill>
    <fill>
      <patternFill patternType="solid">
        <fgColor rgb="FF5D9F9E"/>
        <bgColor indexed="64"/>
      </patternFill>
    </fill>
    <fill>
      <patternFill patternType="solid">
        <fgColor rgb="FF344437"/>
        <bgColor indexed="64"/>
      </patternFill>
    </fill>
    <fill>
      <patternFill patternType="solid">
        <fgColor rgb="FF2A3B35"/>
        <bgColor indexed="64"/>
      </patternFill>
    </fill>
    <fill>
      <patternFill patternType="solid">
        <fgColor rgb="FF173537"/>
        <bgColor indexed="64"/>
      </patternFill>
    </fill>
    <fill>
      <patternFill patternType="solid">
        <fgColor rgb="FF123338"/>
        <bgColor indexed="64"/>
      </patternFill>
    </fill>
    <fill>
      <patternFill patternType="solid">
        <fgColor rgb="FF05150B"/>
        <bgColor indexed="64"/>
      </patternFill>
    </fill>
    <fill>
      <patternFill patternType="solid">
        <fgColor rgb="FF05150A"/>
        <bgColor indexed="64"/>
      </patternFill>
    </fill>
    <fill>
      <patternFill patternType="solid">
        <fgColor rgb="FF0B2F2D"/>
        <bgColor indexed="64"/>
      </patternFill>
    </fill>
    <fill>
      <patternFill patternType="solid">
        <fgColor rgb="FF012E34"/>
        <bgColor indexed="64"/>
      </patternFill>
    </fill>
    <fill>
      <patternFill patternType="solid">
        <fgColor rgb="FF023F76"/>
        <bgColor indexed="64"/>
      </patternFill>
    </fill>
    <fill>
      <patternFill patternType="solid">
        <fgColor rgb="FF004171"/>
        <bgColor indexed="64"/>
      </patternFill>
    </fill>
    <fill>
      <patternFill patternType="solid">
        <fgColor rgb="FF012873"/>
        <bgColor indexed="64"/>
      </patternFill>
    </fill>
    <fill>
      <patternFill patternType="solid">
        <fgColor rgb="FF0074A3"/>
        <bgColor indexed="64"/>
      </patternFill>
    </fill>
    <fill>
      <patternFill patternType="solid">
        <fgColor rgb="FF001522"/>
        <bgColor indexed="64"/>
      </patternFill>
    </fill>
    <fill>
      <patternFill patternType="solid">
        <fgColor rgb="FF051B19"/>
        <bgColor indexed="64"/>
      </patternFill>
    </fill>
    <fill>
      <patternFill patternType="solid">
        <fgColor rgb="FF013F6E"/>
        <bgColor indexed="64"/>
      </patternFill>
    </fill>
    <fill>
      <patternFill patternType="solid">
        <fgColor rgb="FF023C8E"/>
        <bgColor indexed="64"/>
      </patternFill>
    </fill>
    <fill>
      <patternFill patternType="solid">
        <fgColor rgb="FF005BEA"/>
        <bgColor indexed="64"/>
      </patternFill>
    </fill>
    <fill>
      <patternFill patternType="solid">
        <fgColor rgb="FF014BB6"/>
        <bgColor indexed="64"/>
      </patternFill>
    </fill>
    <fill>
      <patternFill patternType="solid">
        <fgColor rgb="FF005E9B"/>
        <bgColor indexed="64"/>
      </patternFill>
    </fill>
    <fill>
      <patternFill patternType="solid">
        <fgColor rgb="FF007AE9"/>
        <bgColor indexed="64"/>
      </patternFill>
    </fill>
    <fill>
      <patternFill patternType="solid">
        <fgColor rgb="FF012F3C"/>
        <bgColor indexed="64"/>
      </patternFill>
    </fill>
    <fill>
      <patternFill patternType="solid">
        <fgColor rgb="FF032A49"/>
        <bgColor indexed="64"/>
      </patternFill>
    </fill>
    <fill>
      <patternFill patternType="solid">
        <fgColor rgb="FF03120B"/>
        <bgColor indexed="64"/>
      </patternFill>
    </fill>
    <fill>
      <patternFill patternType="solid">
        <fgColor rgb="FF0081E9"/>
        <bgColor indexed="64"/>
      </patternFill>
    </fill>
    <fill>
      <patternFill patternType="solid">
        <fgColor rgb="FF2A8D92"/>
        <bgColor indexed="64"/>
      </patternFill>
    </fill>
    <fill>
      <patternFill patternType="solid">
        <fgColor rgb="FF1D95A3"/>
        <bgColor indexed="64"/>
      </patternFill>
    </fill>
    <fill>
      <patternFill patternType="solid">
        <fgColor rgb="FF0A8489"/>
        <bgColor indexed="64"/>
      </patternFill>
    </fill>
    <fill>
      <patternFill patternType="solid">
        <fgColor rgb="FF0097EA"/>
        <bgColor indexed="64"/>
      </patternFill>
    </fill>
    <fill>
      <patternFill patternType="solid">
        <fgColor rgb="FF01363A"/>
        <bgColor indexed="64"/>
      </patternFill>
    </fill>
    <fill>
      <patternFill patternType="solid">
        <fgColor rgb="FF004E8E"/>
        <bgColor indexed="64"/>
      </patternFill>
    </fill>
    <fill>
      <patternFill patternType="solid">
        <fgColor rgb="FF0C3837"/>
        <bgColor indexed="64"/>
      </patternFill>
    </fill>
    <fill>
      <patternFill patternType="solid">
        <fgColor rgb="FF033939"/>
        <bgColor indexed="64"/>
      </patternFill>
    </fill>
    <fill>
      <patternFill patternType="solid">
        <fgColor rgb="FF0D3938"/>
        <bgColor indexed="64"/>
      </patternFill>
    </fill>
    <fill>
      <patternFill patternType="solid">
        <fgColor rgb="FF0C3A3A"/>
        <bgColor indexed="64"/>
      </patternFill>
    </fill>
    <fill>
      <patternFill patternType="solid">
        <fgColor rgb="FF022F34"/>
        <bgColor indexed="64"/>
      </patternFill>
    </fill>
    <fill>
      <patternFill patternType="solid">
        <fgColor rgb="FF257A7D"/>
        <bgColor indexed="64"/>
      </patternFill>
    </fill>
    <fill>
      <patternFill patternType="solid">
        <fgColor rgb="FF268182"/>
        <bgColor indexed="64"/>
      </patternFill>
    </fill>
    <fill>
      <patternFill patternType="solid">
        <fgColor rgb="FF03201B"/>
        <bgColor indexed="64"/>
      </patternFill>
    </fill>
    <fill>
      <patternFill patternType="solid">
        <fgColor rgb="FF04171F"/>
        <bgColor indexed="64"/>
      </patternFill>
    </fill>
    <fill>
      <patternFill patternType="solid">
        <fgColor rgb="FF031614"/>
        <bgColor indexed="64"/>
      </patternFill>
    </fill>
    <fill>
      <patternFill patternType="solid">
        <fgColor rgb="FF04150F"/>
        <bgColor indexed="64"/>
      </patternFill>
    </fill>
    <fill>
      <patternFill patternType="solid">
        <fgColor rgb="FF001518"/>
        <bgColor indexed="64"/>
      </patternFill>
    </fill>
    <fill>
      <patternFill patternType="solid">
        <fgColor rgb="FF15261E"/>
        <bgColor indexed="64"/>
      </patternFill>
    </fill>
    <fill>
      <patternFill patternType="solid">
        <fgColor rgb="FF012563"/>
        <bgColor indexed="64"/>
      </patternFill>
    </fill>
    <fill>
      <patternFill patternType="solid">
        <fgColor rgb="FF018FE3"/>
        <bgColor indexed="64"/>
      </patternFill>
    </fill>
    <fill>
      <patternFill patternType="solid">
        <fgColor rgb="FF1F8AC2"/>
        <bgColor indexed="64"/>
      </patternFill>
    </fill>
    <fill>
      <patternFill patternType="solid">
        <fgColor rgb="FF093639"/>
        <bgColor indexed="64"/>
      </patternFill>
    </fill>
    <fill>
      <patternFill patternType="solid">
        <fgColor rgb="FF00242D"/>
        <bgColor indexed="64"/>
      </patternFill>
    </fill>
    <fill>
      <patternFill patternType="solid">
        <fgColor rgb="FF288789"/>
        <bgColor indexed="64"/>
      </patternFill>
    </fill>
    <fill>
      <patternFill patternType="solid">
        <fgColor rgb="FF021617"/>
        <bgColor indexed="64"/>
      </patternFill>
    </fill>
    <fill>
      <patternFill patternType="solid">
        <fgColor rgb="FF021513"/>
        <bgColor indexed="64"/>
      </patternFill>
    </fill>
    <fill>
      <patternFill patternType="solid">
        <fgColor rgb="FF0C3A38"/>
        <bgColor indexed="64"/>
      </patternFill>
    </fill>
    <fill>
      <patternFill patternType="solid">
        <fgColor rgb="FF0C3433"/>
        <bgColor indexed="64"/>
      </patternFill>
    </fill>
    <fill>
      <patternFill patternType="solid">
        <fgColor rgb="FF02373B"/>
        <bgColor indexed="64"/>
      </patternFill>
    </fill>
    <fill>
      <patternFill patternType="solid">
        <fgColor rgb="FF093A37"/>
        <bgColor indexed="64"/>
      </patternFill>
    </fill>
    <fill>
      <patternFill patternType="solid">
        <fgColor rgb="FF093332"/>
        <bgColor indexed="64"/>
      </patternFill>
    </fill>
    <fill>
      <patternFill patternType="solid">
        <fgColor rgb="FF0D3131"/>
        <bgColor indexed="64"/>
      </patternFill>
    </fill>
    <fill>
      <patternFill patternType="solid">
        <fgColor rgb="FF0E3232"/>
        <bgColor indexed="64"/>
      </patternFill>
    </fill>
    <fill>
      <patternFill patternType="solid">
        <fgColor rgb="FF073938"/>
        <bgColor indexed="64"/>
      </patternFill>
    </fill>
    <fill>
      <patternFill patternType="solid">
        <fgColor rgb="FF083B3F"/>
        <bgColor indexed="64"/>
      </patternFill>
    </fill>
    <fill>
      <patternFill patternType="solid">
        <fgColor rgb="FF033D48"/>
        <bgColor indexed="64"/>
      </patternFill>
    </fill>
    <fill>
      <patternFill patternType="solid">
        <fgColor rgb="FF07201C"/>
        <bgColor indexed="64"/>
      </patternFill>
    </fill>
    <fill>
      <patternFill patternType="solid">
        <fgColor rgb="FF01A7DB"/>
        <bgColor indexed="64"/>
      </patternFill>
    </fill>
    <fill>
      <patternFill patternType="solid">
        <fgColor rgb="FF002535"/>
        <bgColor indexed="64"/>
      </patternFill>
    </fill>
    <fill>
      <patternFill patternType="solid">
        <fgColor rgb="FF041004"/>
        <bgColor indexed="64"/>
      </patternFill>
    </fill>
    <fill>
      <patternFill patternType="solid">
        <fgColor rgb="FF051105"/>
        <bgColor indexed="64"/>
      </patternFill>
    </fill>
    <fill>
      <patternFill patternType="solid">
        <fgColor rgb="FF0094DE"/>
        <bgColor indexed="64"/>
      </patternFill>
    </fill>
    <fill>
      <patternFill patternType="solid">
        <fgColor rgb="FF001137"/>
        <bgColor indexed="64"/>
      </patternFill>
    </fill>
    <fill>
      <patternFill patternType="solid">
        <fgColor rgb="FF050C04"/>
        <bgColor indexed="64"/>
      </patternFill>
    </fill>
    <fill>
      <patternFill patternType="solid">
        <fgColor rgb="FF002842"/>
        <bgColor indexed="64"/>
      </patternFill>
    </fill>
    <fill>
      <patternFill patternType="solid">
        <fgColor rgb="FF0056A3"/>
        <bgColor indexed="64"/>
      </patternFill>
    </fill>
    <fill>
      <patternFill patternType="solid">
        <fgColor rgb="FF00213C"/>
        <bgColor indexed="64"/>
      </patternFill>
    </fill>
    <fill>
      <patternFill patternType="solid">
        <fgColor rgb="FF00C7E6"/>
        <bgColor indexed="64"/>
      </patternFill>
    </fill>
    <fill>
      <patternFill patternType="solid">
        <fgColor rgb="FF03120D"/>
        <bgColor indexed="64"/>
      </patternFill>
    </fill>
    <fill>
      <patternFill patternType="solid">
        <fgColor rgb="FF001214"/>
        <bgColor indexed="64"/>
      </patternFill>
    </fill>
    <fill>
      <patternFill patternType="solid">
        <fgColor rgb="FF120E02"/>
        <bgColor indexed="64"/>
      </patternFill>
    </fill>
    <fill>
      <patternFill patternType="solid">
        <fgColor rgb="FF080E04"/>
        <bgColor indexed="64"/>
      </patternFill>
    </fill>
    <fill>
      <patternFill patternType="solid">
        <fgColor rgb="FF041D19"/>
        <bgColor indexed="64"/>
      </patternFill>
    </fill>
    <fill>
      <patternFill patternType="solid">
        <fgColor rgb="FF061D1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95E5"/>
        <bgColor indexed="64"/>
      </patternFill>
    </fill>
    <fill>
      <patternFill patternType="solid">
        <fgColor rgb="FF006486"/>
        <bgColor indexed="64"/>
      </patternFill>
    </fill>
    <fill>
      <patternFill patternType="solid">
        <fgColor rgb="FF009FBF"/>
        <bgColor indexed="64"/>
      </patternFill>
    </fill>
    <fill>
      <patternFill patternType="solid">
        <fgColor rgb="FF026491"/>
        <bgColor indexed="64"/>
      </patternFill>
    </fill>
    <fill>
      <patternFill patternType="solid">
        <fgColor rgb="FF01A2E8"/>
        <bgColor indexed="64"/>
      </patternFill>
    </fill>
    <fill>
      <patternFill patternType="solid">
        <fgColor rgb="FF026096"/>
        <bgColor indexed="64"/>
      </patternFill>
    </fill>
    <fill>
      <patternFill patternType="solid">
        <fgColor rgb="FF005F7D"/>
        <bgColor indexed="64"/>
      </patternFill>
    </fill>
    <fill>
      <patternFill patternType="solid">
        <fgColor rgb="FF00688B"/>
        <bgColor indexed="64"/>
      </patternFill>
    </fill>
    <fill>
      <patternFill patternType="solid">
        <fgColor rgb="FF0095B6"/>
        <bgColor indexed="64"/>
      </patternFill>
    </fill>
    <fill>
      <patternFill patternType="solid">
        <fgColor rgb="FF01607C"/>
        <bgColor indexed="64"/>
      </patternFill>
    </fill>
    <fill>
      <patternFill patternType="solid">
        <fgColor rgb="FF007692"/>
        <bgColor indexed="64"/>
      </patternFill>
    </fill>
    <fill>
      <patternFill patternType="solid">
        <fgColor rgb="FF00738E"/>
        <bgColor indexed="64"/>
      </patternFill>
    </fill>
    <fill>
      <patternFill patternType="solid">
        <fgColor rgb="FF02CED9"/>
        <bgColor indexed="64"/>
      </patternFill>
    </fill>
    <fill>
      <patternFill patternType="solid">
        <fgColor rgb="FF00B2C8"/>
        <bgColor indexed="64"/>
      </patternFill>
    </fill>
    <fill>
      <patternFill patternType="solid">
        <fgColor rgb="FF013368"/>
        <bgColor indexed="64"/>
      </patternFill>
    </fill>
    <fill>
      <patternFill patternType="solid">
        <fgColor rgb="FF698B8A"/>
        <bgColor indexed="64"/>
      </patternFill>
    </fill>
    <fill>
      <patternFill patternType="solid">
        <fgColor rgb="FF1F3A57"/>
        <bgColor indexed="64"/>
      </patternFill>
    </fill>
    <fill>
      <patternFill patternType="solid">
        <fgColor rgb="FF002E60"/>
        <bgColor indexed="64"/>
      </patternFill>
    </fill>
    <fill>
      <patternFill patternType="solid">
        <fgColor rgb="FF003D74"/>
        <bgColor indexed="64"/>
      </patternFill>
    </fill>
    <fill>
      <patternFill patternType="solid">
        <fgColor rgb="FF013565"/>
        <bgColor indexed="64"/>
      </patternFill>
    </fill>
    <fill>
      <patternFill patternType="solid">
        <fgColor rgb="FF003464"/>
        <bgColor indexed="64"/>
      </patternFill>
    </fill>
    <fill>
      <patternFill patternType="solid">
        <fgColor rgb="FF3D7997"/>
        <bgColor indexed="64"/>
      </patternFill>
    </fill>
    <fill>
      <patternFill patternType="solid">
        <fgColor rgb="FF15253F"/>
        <bgColor indexed="64"/>
      </patternFill>
    </fill>
    <fill>
      <patternFill patternType="solid">
        <fgColor rgb="FF0D3D6B"/>
        <bgColor indexed="64"/>
      </patternFill>
    </fill>
    <fill>
      <patternFill patternType="solid">
        <fgColor rgb="FF1B273D"/>
        <bgColor indexed="64"/>
      </patternFill>
    </fill>
    <fill>
      <patternFill patternType="solid">
        <fgColor rgb="FF001E51"/>
        <bgColor indexed="64"/>
      </patternFill>
    </fill>
    <fill>
      <patternFill patternType="solid">
        <fgColor rgb="FF001C4B"/>
        <bgColor indexed="64"/>
      </patternFill>
    </fill>
    <fill>
      <patternFill patternType="solid">
        <fgColor rgb="FF1B192E"/>
        <bgColor indexed="64"/>
      </patternFill>
    </fill>
    <fill>
      <patternFill patternType="solid">
        <fgColor rgb="FF1C1C36"/>
        <bgColor indexed="64"/>
      </patternFill>
    </fill>
    <fill>
      <patternFill patternType="solid">
        <fgColor rgb="FF0162E5"/>
        <bgColor indexed="64"/>
      </patternFill>
    </fill>
    <fill>
      <patternFill patternType="solid">
        <fgColor rgb="FF0262DD"/>
        <bgColor indexed="64"/>
      </patternFill>
    </fill>
    <fill>
      <patternFill patternType="solid">
        <fgColor rgb="FF0046B0"/>
        <bgColor indexed="64"/>
      </patternFill>
    </fill>
    <fill>
      <patternFill patternType="solid">
        <fgColor rgb="FF0057BE"/>
        <bgColor indexed="64"/>
      </patternFill>
    </fill>
    <fill>
      <patternFill patternType="solid">
        <fgColor rgb="FF003B75"/>
        <bgColor indexed="64"/>
      </patternFill>
    </fill>
    <fill>
      <patternFill patternType="solid">
        <fgColor rgb="FF0052BE"/>
        <bgColor indexed="64"/>
      </patternFill>
    </fill>
    <fill>
      <patternFill patternType="solid">
        <fgColor rgb="FF0051D1"/>
        <bgColor indexed="64"/>
      </patternFill>
    </fill>
    <fill>
      <patternFill patternType="solid">
        <fgColor rgb="FF01417E"/>
        <bgColor indexed="64"/>
      </patternFill>
    </fill>
    <fill>
      <patternFill patternType="solid">
        <fgColor rgb="FF0059AF"/>
        <bgColor indexed="64"/>
      </patternFill>
    </fill>
    <fill>
      <patternFill patternType="solid">
        <fgColor rgb="FF014C90"/>
        <bgColor indexed="64"/>
      </patternFill>
    </fill>
    <fill>
      <patternFill patternType="solid">
        <fgColor rgb="FF004D85"/>
        <bgColor indexed="64"/>
      </patternFill>
    </fill>
    <fill>
      <patternFill patternType="solid">
        <fgColor rgb="FF007DE7"/>
        <bgColor indexed="64"/>
      </patternFill>
    </fill>
    <fill>
      <patternFill patternType="solid">
        <fgColor rgb="FF004771"/>
        <bgColor indexed="64"/>
      </patternFill>
    </fill>
    <fill>
      <patternFill patternType="solid">
        <fgColor rgb="FF024691"/>
        <bgColor indexed="64"/>
      </patternFill>
    </fill>
    <fill>
      <patternFill patternType="solid">
        <fgColor rgb="FF003777"/>
        <bgColor indexed="64"/>
      </patternFill>
    </fill>
    <fill>
      <patternFill patternType="solid">
        <fgColor rgb="FF0075D2"/>
        <bgColor indexed="64"/>
      </patternFill>
    </fill>
    <fill>
      <patternFill patternType="solid">
        <fgColor rgb="FF003E79"/>
        <bgColor indexed="64"/>
      </patternFill>
    </fill>
    <fill>
      <patternFill patternType="solid">
        <fgColor rgb="FF0065C9"/>
        <bgColor indexed="64"/>
      </patternFill>
    </fill>
    <fill>
      <patternFill patternType="solid">
        <fgColor rgb="FF0060C6"/>
        <bgColor indexed="64"/>
      </patternFill>
    </fill>
    <fill>
      <patternFill patternType="solid">
        <fgColor rgb="FF0062C7"/>
        <bgColor indexed="64"/>
      </patternFill>
    </fill>
    <fill>
      <patternFill patternType="solid">
        <fgColor rgb="FF00376D"/>
        <bgColor indexed="64"/>
      </patternFill>
    </fill>
    <fill>
      <patternFill patternType="solid">
        <fgColor rgb="FF0061C2"/>
        <bgColor indexed="64"/>
      </patternFill>
    </fill>
    <fill>
      <patternFill patternType="solid">
        <fgColor rgb="FF013E6B"/>
        <bgColor indexed="64"/>
      </patternFill>
    </fill>
    <fill>
      <patternFill patternType="solid">
        <fgColor rgb="FF003D69"/>
        <bgColor indexed="64"/>
      </patternFill>
    </fill>
    <fill>
      <patternFill patternType="solid">
        <fgColor rgb="FF065590"/>
        <bgColor indexed="64"/>
      </patternFill>
    </fill>
    <fill>
      <patternFill patternType="solid">
        <fgColor rgb="FF005490"/>
        <bgColor indexed="64"/>
      </patternFill>
    </fill>
    <fill>
      <patternFill patternType="solid">
        <fgColor rgb="FF045491"/>
        <bgColor indexed="64"/>
      </patternFill>
    </fill>
    <fill>
      <patternFill patternType="solid">
        <fgColor rgb="FF5887A5"/>
        <bgColor indexed="64"/>
      </patternFill>
    </fill>
    <fill>
      <patternFill patternType="solid">
        <fgColor rgb="FF143352"/>
        <bgColor indexed="64"/>
      </patternFill>
    </fill>
    <fill>
      <patternFill patternType="solid">
        <fgColor rgb="FF002959"/>
        <bgColor indexed="64"/>
      </patternFill>
    </fill>
    <fill>
      <patternFill patternType="solid">
        <fgColor rgb="FF013972"/>
        <bgColor indexed="64"/>
      </patternFill>
    </fill>
    <fill>
      <patternFill patternType="solid">
        <fgColor rgb="FF01356E"/>
        <bgColor indexed="64"/>
      </patternFill>
    </fill>
    <fill>
      <patternFill patternType="solid">
        <fgColor rgb="FF003D80"/>
        <bgColor indexed="64"/>
      </patternFill>
    </fill>
    <fill>
      <patternFill patternType="solid">
        <fgColor rgb="FF00397C"/>
        <bgColor indexed="64"/>
      </patternFill>
    </fill>
    <fill>
      <patternFill patternType="solid">
        <fgColor rgb="FF003C78"/>
        <bgColor indexed="64"/>
      </patternFill>
    </fill>
    <fill>
      <patternFill patternType="solid">
        <fgColor rgb="FF003D78"/>
        <bgColor indexed="64"/>
      </patternFill>
    </fill>
    <fill>
      <patternFill patternType="solid">
        <fgColor rgb="FF00417B"/>
        <bgColor indexed="64"/>
      </patternFill>
    </fill>
    <fill>
      <patternFill patternType="solid">
        <fgColor rgb="FF1B779C"/>
        <bgColor indexed="64"/>
      </patternFill>
    </fill>
    <fill>
      <patternFill patternType="solid">
        <fgColor rgb="FF03CCE6"/>
        <bgColor indexed="64"/>
      </patternFill>
    </fill>
    <fill>
      <patternFill patternType="solid">
        <fgColor rgb="FF013E7D"/>
        <bgColor indexed="64"/>
      </patternFill>
    </fill>
    <fill>
      <patternFill patternType="solid">
        <fgColor rgb="FF0061C0"/>
        <bgColor indexed="64"/>
      </patternFill>
    </fill>
    <fill>
      <patternFill patternType="solid">
        <fgColor rgb="FF2A4067"/>
        <bgColor indexed="64"/>
      </patternFill>
    </fill>
    <fill>
      <patternFill patternType="solid">
        <fgColor rgb="FF6B608B"/>
        <bgColor indexed="64"/>
      </patternFill>
    </fill>
    <fill>
      <patternFill patternType="solid">
        <fgColor rgb="FF013766"/>
        <bgColor indexed="64"/>
      </patternFill>
    </fill>
    <fill>
      <patternFill patternType="solid">
        <fgColor rgb="FF006495"/>
        <bgColor indexed="64"/>
      </patternFill>
    </fill>
    <fill>
      <patternFill patternType="solid">
        <fgColor rgb="FF0061C8"/>
        <bgColor indexed="64"/>
      </patternFill>
    </fill>
    <fill>
      <patternFill patternType="solid">
        <fgColor rgb="FF005897"/>
        <bgColor indexed="64"/>
      </patternFill>
    </fill>
    <fill>
      <patternFill patternType="solid">
        <fgColor rgb="FF003E65"/>
        <bgColor indexed="64"/>
      </patternFill>
    </fill>
    <fill>
      <patternFill patternType="solid">
        <fgColor rgb="FF003E67"/>
        <bgColor indexed="64"/>
      </patternFill>
    </fill>
    <fill>
      <patternFill patternType="solid">
        <fgColor rgb="FF015289"/>
        <bgColor indexed="64"/>
      </patternFill>
    </fill>
    <fill>
      <patternFill patternType="solid">
        <fgColor rgb="FF1B3A57"/>
        <bgColor indexed="64"/>
      </patternFill>
    </fill>
    <fill>
      <patternFill patternType="solid">
        <fgColor rgb="FF1B3653"/>
        <bgColor indexed="64"/>
      </patternFill>
    </fill>
    <fill>
      <patternFill patternType="solid">
        <fgColor rgb="FF012D5C"/>
        <bgColor indexed="64"/>
      </patternFill>
    </fill>
    <fill>
      <patternFill patternType="solid">
        <fgColor rgb="FF284C80"/>
        <bgColor indexed="64"/>
      </patternFill>
    </fill>
    <fill>
      <patternFill patternType="solid">
        <fgColor rgb="FF272042"/>
        <bgColor indexed="64"/>
      </patternFill>
    </fill>
    <fill>
      <patternFill patternType="solid">
        <fgColor rgb="FF1E6EAD"/>
        <bgColor indexed="64"/>
      </patternFill>
    </fill>
    <fill>
      <patternFill patternType="solid">
        <fgColor rgb="FF005081"/>
        <bgColor indexed="64"/>
      </patternFill>
    </fill>
    <fill>
      <patternFill patternType="solid">
        <fgColor rgb="FF004181"/>
        <bgColor indexed="64"/>
      </patternFill>
    </fill>
    <fill>
      <patternFill patternType="solid">
        <fgColor rgb="FF0094D2"/>
        <bgColor indexed="64"/>
      </patternFill>
    </fill>
    <fill>
      <patternFill patternType="solid">
        <fgColor rgb="FF005A99"/>
        <bgColor indexed="64"/>
      </patternFill>
    </fill>
    <fill>
      <patternFill patternType="solid">
        <fgColor rgb="FF00142C"/>
        <bgColor indexed="64"/>
      </patternFill>
    </fill>
    <fill>
      <patternFill patternType="solid">
        <fgColor rgb="FF060314"/>
        <bgColor indexed="64"/>
      </patternFill>
    </fill>
    <fill>
      <patternFill patternType="solid">
        <fgColor rgb="FF279499"/>
        <bgColor indexed="64"/>
      </patternFill>
    </fill>
    <fill>
      <patternFill patternType="solid">
        <fgColor rgb="FF000E29"/>
        <bgColor indexed="64"/>
      </patternFill>
    </fill>
    <fill>
      <patternFill patternType="solid">
        <fgColor rgb="FF001B2E"/>
        <bgColor indexed="64"/>
      </patternFill>
    </fill>
    <fill>
      <patternFill patternType="solid">
        <fgColor rgb="FF013644"/>
        <bgColor indexed="64"/>
      </patternFill>
    </fill>
    <fill>
      <patternFill patternType="solid">
        <fgColor rgb="FF029EC4"/>
        <bgColor indexed="64"/>
      </patternFill>
    </fill>
    <fill>
      <patternFill patternType="solid">
        <fgColor rgb="FF001932"/>
        <bgColor indexed="64"/>
      </patternFill>
    </fill>
    <fill>
      <patternFill patternType="solid">
        <fgColor rgb="FF002752"/>
        <bgColor indexed="64"/>
      </patternFill>
    </fill>
    <fill>
      <patternFill patternType="solid">
        <fgColor rgb="FF00263D"/>
        <bgColor indexed="64"/>
      </patternFill>
    </fill>
    <fill>
      <patternFill patternType="solid">
        <fgColor rgb="FF011A38"/>
        <bgColor indexed="64"/>
      </patternFill>
    </fill>
    <fill>
      <patternFill patternType="solid">
        <fgColor rgb="FF015A94"/>
        <bgColor indexed="64"/>
      </patternFill>
    </fill>
    <fill>
      <patternFill patternType="solid">
        <fgColor rgb="FF00162D"/>
        <bgColor indexed="64"/>
      </patternFill>
    </fill>
    <fill>
      <patternFill patternType="solid">
        <fgColor rgb="FF003942"/>
        <bgColor indexed="64"/>
      </patternFill>
    </fill>
    <fill>
      <patternFill patternType="solid">
        <fgColor rgb="FF5E7B89"/>
        <bgColor indexed="64"/>
      </patternFill>
    </fill>
    <fill>
      <patternFill patternType="solid">
        <fgColor rgb="FF003F72"/>
        <bgColor indexed="64"/>
      </patternFill>
    </fill>
    <fill>
      <patternFill patternType="solid">
        <fgColor rgb="FFE1CA84"/>
        <bgColor indexed="64"/>
      </patternFill>
    </fill>
    <fill>
      <patternFill patternType="solid">
        <fgColor rgb="FFE9D69B"/>
        <bgColor indexed="64"/>
      </patternFill>
    </fill>
    <fill>
      <patternFill patternType="solid">
        <fgColor rgb="FFECD062"/>
        <bgColor indexed="64"/>
      </patternFill>
    </fill>
    <fill>
      <patternFill patternType="solid">
        <fgColor rgb="FFD2BA7C"/>
        <bgColor indexed="64"/>
      </patternFill>
    </fill>
    <fill>
      <patternFill patternType="solid">
        <fgColor rgb="FFCBC490"/>
        <bgColor indexed="64"/>
      </patternFill>
    </fill>
    <fill>
      <patternFill patternType="solid">
        <fgColor rgb="FFDBD6AE"/>
        <bgColor indexed="64"/>
      </patternFill>
    </fill>
    <fill>
      <patternFill patternType="solid">
        <fgColor rgb="FFEEC56D"/>
        <bgColor indexed="64"/>
      </patternFill>
    </fill>
    <fill>
      <patternFill patternType="solid">
        <fgColor rgb="FFE0C381"/>
        <bgColor indexed="64"/>
      </patternFill>
    </fill>
    <fill>
      <patternFill patternType="solid">
        <fgColor rgb="FFD6988D"/>
        <bgColor indexed="64"/>
      </patternFill>
    </fill>
    <fill>
      <patternFill patternType="solid">
        <fgColor rgb="FFDFBD7D"/>
        <bgColor indexed="64"/>
      </patternFill>
    </fill>
    <fill>
      <patternFill patternType="solid">
        <fgColor rgb="FFDCB566"/>
        <bgColor indexed="64"/>
      </patternFill>
    </fill>
    <fill>
      <patternFill patternType="solid">
        <fgColor rgb="FFDAB96C"/>
        <bgColor indexed="64"/>
      </patternFill>
    </fill>
    <fill>
      <patternFill patternType="solid">
        <fgColor rgb="FFBDA82B"/>
        <bgColor indexed="64"/>
      </patternFill>
    </fill>
    <fill>
      <patternFill patternType="solid">
        <fgColor rgb="FFCD9600"/>
        <bgColor indexed="64"/>
      </patternFill>
    </fill>
    <fill>
      <patternFill patternType="solid">
        <fgColor rgb="FFE1CCB1"/>
        <bgColor indexed="64"/>
      </patternFill>
    </fill>
    <fill>
      <patternFill patternType="solid">
        <fgColor rgb="FFC9C6C1"/>
        <bgColor indexed="64"/>
      </patternFill>
    </fill>
    <fill>
      <patternFill patternType="solid">
        <fgColor rgb="FFB5ACA5"/>
        <bgColor indexed="64"/>
      </patternFill>
    </fill>
    <fill>
      <patternFill patternType="solid">
        <fgColor rgb="FFE9B092"/>
        <bgColor indexed="64"/>
      </patternFill>
    </fill>
    <fill>
      <patternFill patternType="solid">
        <fgColor rgb="FFE9CCAA"/>
        <bgColor indexed="64"/>
      </patternFill>
    </fill>
    <fill>
      <patternFill patternType="solid">
        <fgColor rgb="FFF1A46E"/>
        <bgColor indexed="64"/>
      </patternFill>
    </fill>
    <fill>
      <patternFill patternType="solid">
        <fgColor rgb="FFF2A976"/>
        <bgColor indexed="64"/>
      </patternFill>
    </fill>
    <fill>
      <patternFill patternType="solid">
        <fgColor rgb="FFCE4900"/>
        <bgColor indexed="64"/>
      </patternFill>
    </fill>
    <fill>
      <patternFill patternType="solid">
        <fgColor rgb="FFDE5119"/>
        <bgColor indexed="64"/>
      </patternFill>
    </fill>
    <fill>
      <patternFill patternType="solid">
        <fgColor rgb="FFFB9F5E"/>
        <bgColor indexed="64"/>
      </patternFill>
    </fill>
    <fill>
      <patternFill patternType="solid">
        <fgColor rgb="FFE46346"/>
        <bgColor indexed="64"/>
      </patternFill>
    </fill>
    <fill>
      <patternFill patternType="solid">
        <fgColor rgb="FFE04701"/>
        <bgColor indexed="64"/>
      </patternFill>
    </fill>
    <fill>
      <patternFill patternType="solid">
        <fgColor rgb="FFCE2800"/>
        <bgColor indexed="64"/>
      </patternFill>
    </fill>
    <fill>
      <patternFill patternType="solid">
        <fgColor rgb="FFA30600"/>
        <bgColor indexed="64"/>
      </patternFill>
    </fill>
    <fill>
      <patternFill patternType="solid">
        <fgColor rgb="FFBC3610"/>
        <bgColor indexed="64"/>
      </patternFill>
    </fill>
    <fill>
      <patternFill patternType="solid">
        <fgColor rgb="FFE2D9CA"/>
        <bgColor indexed="64"/>
      </patternFill>
    </fill>
    <fill>
      <patternFill patternType="solid">
        <fgColor rgb="FFE6E0D2"/>
        <bgColor indexed="64"/>
      </patternFill>
    </fill>
    <fill>
      <patternFill patternType="solid">
        <fgColor rgb="FFDBD5C9"/>
        <bgColor indexed="64"/>
      </patternFill>
    </fill>
    <fill>
      <patternFill patternType="solid">
        <fgColor rgb="FFE0DACE"/>
        <bgColor indexed="64"/>
      </patternFill>
    </fill>
    <fill>
      <patternFill patternType="solid">
        <fgColor rgb="FFDFD1B4"/>
        <bgColor indexed="64"/>
      </patternFill>
    </fill>
    <fill>
      <patternFill patternType="solid">
        <fgColor rgb="FFE2DCCE"/>
        <bgColor indexed="64"/>
      </patternFill>
    </fill>
    <fill>
      <patternFill patternType="solid">
        <fgColor rgb="FFDAD6CA"/>
        <bgColor indexed="64"/>
      </patternFill>
    </fill>
    <fill>
      <patternFill patternType="solid">
        <fgColor rgb="FFE4D5AE"/>
        <bgColor indexed="64"/>
      </patternFill>
    </fill>
    <fill>
      <patternFill patternType="solid">
        <fgColor rgb="FFD6D8D5"/>
        <bgColor indexed="64"/>
      </patternFill>
    </fill>
    <fill>
      <patternFill patternType="solid">
        <fgColor rgb="FFE2E4DF"/>
        <bgColor indexed="64"/>
      </patternFill>
    </fill>
    <fill>
      <patternFill patternType="solid">
        <fgColor rgb="FFE5E4E0"/>
        <bgColor indexed="64"/>
      </patternFill>
    </fill>
    <fill>
      <patternFill patternType="solid">
        <fgColor rgb="FFD5EADB"/>
        <bgColor indexed="64"/>
      </patternFill>
    </fill>
    <fill>
      <patternFill patternType="solid">
        <fgColor rgb="FFC4C3BF"/>
        <bgColor indexed="64"/>
      </patternFill>
    </fill>
    <fill>
      <patternFill patternType="solid">
        <fgColor rgb="FFE1D2B5"/>
        <bgColor indexed="64"/>
      </patternFill>
    </fill>
    <fill>
      <patternFill patternType="solid">
        <fgColor rgb="FFE0D9C9"/>
        <bgColor indexed="64"/>
      </patternFill>
    </fill>
    <fill>
      <patternFill patternType="solid">
        <fgColor rgb="FFDFDAC7"/>
        <bgColor indexed="64"/>
      </patternFill>
    </fill>
    <fill>
      <patternFill patternType="solid">
        <fgColor rgb="FFE6D6B2"/>
        <bgColor indexed="64"/>
      </patternFill>
    </fill>
    <fill>
      <patternFill patternType="solid">
        <fgColor rgb="FFDFCCBB"/>
        <bgColor indexed="64"/>
      </patternFill>
    </fill>
    <fill>
      <patternFill patternType="solid">
        <fgColor rgb="FFDECBBA"/>
        <bgColor indexed="64"/>
      </patternFill>
    </fill>
    <fill>
      <patternFill patternType="solid">
        <fgColor rgb="FFDFCDB9"/>
        <bgColor indexed="64"/>
      </patternFill>
    </fill>
    <fill>
      <patternFill patternType="solid">
        <fgColor rgb="FFDCD3B2"/>
        <bgColor indexed="64"/>
      </patternFill>
    </fill>
    <fill>
      <patternFill patternType="solid">
        <fgColor rgb="FFDCD1B1"/>
        <bgColor indexed="64"/>
      </patternFill>
    </fill>
    <fill>
      <patternFill patternType="solid">
        <fgColor rgb="FFDDD4B3"/>
        <bgColor indexed="64"/>
      </patternFill>
    </fill>
    <fill>
      <patternFill patternType="solid">
        <fgColor rgb="FFE3E0DB"/>
        <bgColor indexed="64"/>
      </patternFill>
    </fill>
    <fill>
      <patternFill patternType="solid">
        <fgColor rgb="FFDCDBC9"/>
        <bgColor indexed="64"/>
      </patternFill>
    </fill>
    <fill>
      <patternFill patternType="solid">
        <fgColor rgb="FFD8D9D4"/>
        <bgColor indexed="64"/>
      </patternFill>
    </fill>
    <fill>
      <patternFill patternType="solid">
        <fgColor rgb="FFE3E2E0"/>
        <bgColor indexed="64"/>
      </patternFill>
    </fill>
    <fill>
      <patternFill patternType="solid">
        <fgColor rgb="FFDCE1DB"/>
        <bgColor indexed="64"/>
      </patternFill>
    </fill>
    <fill>
      <patternFill patternType="solid">
        <fgColor rgb="FF977A7C"/>
        <bgColor indexed="64"/>
      </patternFill>
    </fill>
    <fill>
      <patternFill patternType="solid">
        <fgColor rgb="FFBEAA9F"/>
        <bgColor indexed="64"/>
      </patternFill>
    </fill>
    <fill>
      <patternFill patternType="solid">
        <fgColor rgb="FFDB9C79"/>
        <bgColor indexed="64"/>
      </patternFill>
    </fill>
    <fill>
      <patternFill patternType="solid">
        <fgColor rgb="FFE6CEAC"/>
        <bgColor indexed="64"/>
      </patternFill>
    </fill>
    <fill>
      <patternFill patternType="solid">
        <fgColor rgb="FFDED5B6"/>
        <bgColor indexed="64"/>
      </patternFill>
    </fill>
    <fill>
      <patternFill patternType="solid">
        <fgColor rgb="FFE5D4BA"/>
        <bgColor indexed="64"/>
      </patternFill>
    </fill>
    <fill>
      <patternFill patternType="solid">
        <fgColor rgb="FFE3E0D9"/>
        <bgColor indexed="64"/>
      </patternFill>
    </fill>
    <fill>
      <patternFill patternType="solid">
        <fgColor rgb="FFE4DFD9"/>
        <bgColor indexed="64"/>
      </patternFill>
    </fill>
    <fill>
      <patternFill patternType="solid">
        <fgColor rgb="FFE4E0DD"/>
        <bgColor indexed="64"/>
      </patternFill>
    </fill>
    <fill>
      <patternFill patternType="solid">
        <fgColor rgb="FFE3DED8"/>
        <bgColor indexed="64"/>
      </patternFill>
    </fill>
    <fill>
      <patternFill patternType="solid">
        <fgColor rgb="FFE6A764"/>
        <bgColor indexed="64"/>
      </patternFill>
    </fill>
    <fill>
      <patternFill patternType="solid">
        <fgColor rgb="FF580000"/>
        <bgColor indexed="64"/>
      </patternFill>
    </fill>
    <fill>
      <patternFill patternType="solid">
        <fgColor rgb="FFE8D8B6"/>
        <bgColor indexed="64"/>
      </patternFill>
    </fill>
    <fill>
      <patternFill patternType="solid">
        <fgColor rgb="FFDFC9B4"/>
        <bgColor indexed="64"/>
      </patternFill>
    </fill>
    <fill>
      <patternFill patternType="solid">
        <fgColor rgb="FFD9C8C1"/>
        <bgColor indexed="64"/>
      </patternFill>
    </fill>
    <fill>
      <patternFill patternType="solid">
        <fgColor rgb="FFCECBC6"/>
        <bgColor indexed="64"/>
      </patternFill>
    </fill>
    <fill>
      <patternFill patternType="solid">
        <fgColor rgb="FFE1D193"/>
        <bgColor indexed="64"/>
      </patternFill>
    </fill>
    <fill>
      <patternFill patternType="solid">
        <fgColor rgb="FFE5D3C5"/>
        <bgColor indexed="64"/>
      </patternFill>
    </fill>
    <fill>
      <patternFill patternType="solid">
        <fgColor rgb="FFE3CDBF"/>
        <bgColor indexed="64"/>
      </patternFill>
    </fill>
    <fill>
      <patternFill patternType="solid">
        <fgColor rgb="FFDCE0DF"/>
        <bgColor indexed="64"/>
      </patternFill>
    </fill>
    <fill>
      <patternFill patternType="solid">
        <fgColor rgb="FFDEDBD6"/>
        <bgColor indexed="64"/>
      </patternFill>
    </fill>
    <fill>
      <patternFill patternType="solid">
        <fgColor rgb="FFE2E3DB"/>
        <bgColor indexed="64"/>
      </patternFill>
    </fill>
    <fill>
      <patternFill patternType="solid">
        <fgColor rgb="FFC5C1C0"/>
        <bgColor indexed="64"/>
      </patternFill>
    </fill>
    <fill>
      <patternFill patternType="solid">
        <fgColor rgb="FFC1BDBC"/>
        <bgColor indexed="64"/>
      </patternFill>
    </fill>
    <fill>
      <patternFill patternType="solid">
        <fgColor rgb="FFDE8FBE"/>
        <bgColor indexed="64"/>
      </patternFill>
    </fill>
    <fill>
      <patternFill patternType="solid">
        <fgColor rgb="FFAF375A"/>
        <bgColor indexed="64"/>
      </patternFill>
    </fill>
    <fill>
      <patternFill patternType="solid">
        <fgColor rgb="FF61002B"/>
        <bgColor indexed="64"/>
      </patternFill>
    </fill>
    <fill>
      <patternFill patternType="solid">
        <fgColor rgb="FFDFE0C1"/>
        <bgColor indexed="64"/>
      </patternFill>
    </fill>
    <fill>
      <patternFill patternType="solid">
        <fgColor rgb="FFE1CEB0"/>
        <bgColor indexed="64"/>
      </patternFill>
    </fill>
    <fill>
      <patternFill patternType="solid">
        <fgColor rgb="FFE4D5B8"/>
        <bgColor indexed="64"/>
      </patternFill>
    </fill>
    <fill>
      <patternFill patternType="solid">
        <fgColor rgb="FFE3DEC1"/>
        <bgColor indexed="64"/>
      </patternFill>
    </fill>
    <fill>
      <patternFill patternType="solid">
        <fgColor rgb="FFE6D9B7"/>
        <bgColor indexed="64"/>
      </patternFill>
    </fill>
    <fill>
      <patternFill patternType="solid">
        <fgColor rgb="FFE1CEC0"/>
        <bgColor indexed="64"/>
      </patternFill>
    </fill>
    <fill>
      <patternFill patternType="solid">
        <fgColor rgb="FFD10016"/>
        <bgColor indexed="64"/>
      </patternFill>
    </fill>
    <fill>
      <patternFill patternType="solid">
        <fgColor rgb="FFE6D2B7"/>
        <bgColor indexed="64"/>
      </patternFill>
    </fill>
    <fill>
      <patternFill patternType="solid">
        <fgColor rgb="FFC96BA9"/>
        <bgColor indexed="64"/>
      </patternFill>
    </fill>
    <fill>
      <patternFill patternType="solid">
        <fgColor rgb="FFE3CFAA"/>
        <bgColor indexed="64"/>
      </patternFill>
    </fill>
    <fill>
      <patternFill patternType="solid">
        <fgColor rgb="FFDCC67A"/>
        <bgColor indexed="64"/>
      </patternFill>
    </fill>
    <fill>
      <patternFill patternType="solid">
        <fgColor rgb="FFDCCBB9"/>
        <bgColor indexed="64"/>
      </patternFill>
    </fill>
    <fill>
      <patternFill patternType="solid">
        <fgColor rgb="FFE5D5C8"/>
        <bgColor indexed="64"/>
      </patternFill>
    </fill>
    <fill>
      <patternFill patternType="solid">
        <fgColor rgb="FFE3B9A1"/>
        <bgColor indexed="64"/>
      </patternFill>
    </fill>
    <fill>
      <patternFill patternType="solid">
        <fgColor rgb="FFE7D9CC"/>
        <bgColor indexed="64"/>
      </patternFill>
    </fill>
    <fill>
      <patternFill patternType="solid">
        <fgColor rgb="FFD3C5C2"/>
        <bgColor indexed="64"/>
      </patternFill>
    </fill>
    <fill>
      <patternFill patternType="solid">
        <fgColor rgb="FFE3D5A8"/>
        <bgColor indexed="64"/>
      </patternFill>
    </fill>
    <fill>
      <patternFill patternType="solid">
        <fgColor rgb="FFE2D5CD"/>
        <bgColor indexed="64"/>
      </patternFill>
    </fill>
    <fill>
      <patternFill patternType="solid">
        <fgColor rgb="FFE2B58E"/>
        <bgColor indexed="64"/>
      </patternFill>
    </fill>
    <fill>
      <patternFill patternType="solid">
        <fgColor rgb="FF643D42"/>
        <bgColor indexed="64"/>
      </patternFill>
    </fill>
    <fill>
      <patternFill patternType="solid">
        <fgColor rgb="FFDDCFCF"/>
        <bgColor indexed="64"/>
      </patternFill>
    </fill>
    <fill>
      <patternFill patternType="solid">
        <fgColor rgb="FF01B43C"/>
        <bgColor indexed="64"/>
      </patternFill>
    </fill>
    <fill>
      <patternFill patternType="solid">
        <fgColor rgb="FF01621D"/>
        <bgColor indexed="64"/>
      </patternFill>
    </fill>
    <fill>
      <patternFill patternType="solid">
        <fgColor rgb="FF019B33"/>
        <bgColor indexed="64"/>
      </patternFill>
    </fill>
    <fill>
      <patternFill patternType="solid">
        <fgColor rgb="FF00BA3F"/>
        <bgColor indexed="64"/>
      </patternFill>
    </fill>
    <fill>
      <patternFill patternType="solid">
        <fgColor rgb="FF015507"/>
        <bgColor indexed="64"/>
      </patternFill>
    </fill>
    <fill>
      <patternFill patternType="solid">
        <fgColor rgb="FF008222"/>
        <bgColor indexed="64"/>
      </patternFill>
    </fill>
    <fill>
      <patternFill patternType="solid">
        <fgColor rgb="FF00AB35"/>
        <bgColor indexed="64"/>
      </patternFill>
    </fill>
    <fill>
      <patternFill patternType="solid">
        <fgColor rgb="FF00C947"/>
        <bgColor indexed="64"/>
      </patternFill>
    </fill>
    <fill>
      <patternFill patternType="solid">
        <fgColor rgb="FF00D348"/>
        <bgColor indexed="64"/>
      </patternFill>
    </fill>
    <fill>
      <patternFill patternType="solid">
        <fgColor rgb="FF00E650"/>
        <bgColor indexed="64"/>
      </patternFill>
    </fill>
    <fill>
      <patternFill patternType="solid">
        <fgColor rgb="FF1F2F2C"/>
        <bgColor indexed="64"/>
      </patternFill>
    </fill>
    <fill>
      <patternFill patternType="solid">
        <fgColor rgb="FF042A2B"/>
        <bgColor indexed="64"/>
      </patternFill>
    </fill>
    <fill>
      <patternFill patternType="solid">
        <fgColor rgb="FF07292A"/>
        <bgColor indexed="64"/>
      </patternFill>
    </fill>
    <fill>
      <patternFill patternType="solid">
        <fgColor rgb="FF0A2A29"/>
        <bgColor indexed="64"/>
      </patternFill>
    </fill>
    <fill>
      <patternFill patternType="solid">
        <fgColor rgb="FF313C34"/>
        <bgColor indexed="64"/>
      </patternFill>
    </fill>
    <fill>
      <patternFill patternType="solid">
        <fgColor rgb="FF234340"/>
        <bgColor indexed="64"/>
      </patternFill>
    </fill>
    <fill>
      <patternFill patternType="solid">
        <fgColor rgb="FF002C37"/>
        <bgColor indexed="64"/>
      </patternFill>
    </fill>
    <fill>
      <patternFill patternType="solid">
        <fgColor rgb="FF082A29"/>
        <bgColor indexed="64"/>
      </patternFill>
    </fill>
    <fill>
      <patternFill patternType="solid">
        <fgColor rgb="FF0A2244"/>
        <bgColor indexed="64"/>
      </patternFill>
    </fill>
    <fill>
      <patternFill patternType="solid">
        <fgColor rgb="FF00385D"/>
        <bgColor indexed="64"/>
      </patternFill>
    </fill>
    <fill>
      <patternFill patternType="solid">
        <fgColor rgb="FF003C61"/>
        <bgColor indexed="64"/>
      </patternFill>
    </fill>
    <fill>
      <patternFill patternType="solid">
        <fgColor rgb="FF00C0CF"/>
        <bgColor indexed="64"/>
      </patternFill>
    </fill>
    <fill>
      <patternFill patternType="solid">
        <fgColor rgb="FF007ECE"/>
        <bgColor indexed="64"/>
      </patternFill>
    </fill>
    <fill>
      <patternFill patternType="solid">
        <fgColor rgb="FF00759A"/>
        <bgColor indexed="64"/>
      </patternFill>
    </fill>
    <fill>
      <patternFill patternType="solid">
        <fgColor rgb="FF003E63"/>
        <bgColor indexed="64"/>
      </patternFill>
    </fill>
    <fill>
      <patternFill patternType="solid">
        <fgColor rgb="FFCFAFA2"/>
        <bgColor indexed="64"/>
      </patternFill>
    </fill>
    <fill>
      <patternFill patternType="solid">
        <fgColor rgb="FFE0C4B9"/>
        <bgColor indexed="64"/>
      </patternFill>
    </fill>
    <fill>
      <patternFill patternType="solid">
        <fgColor rgb="FFE3CCBE"/>
        <bgColor indexed="64"/>
      </patternFill>
    </fill>
    <fill>
      <patternFill patternType="solid">
        <fgColor rgb="FFBA0900"/>
        <bgColor indexed="64"/>
      </patternFill>
    </fill>
    <fill>
      <patternFill patternType="solid">
        <fgColor rgb="FFCF8407"/>
        <bgColor indexed="64"/>
      </patternFill>
    </fill>
    <fill>
      <patternFill patternType="solid">
        <fgColor rgb="FFDCA45A"/>
        <bgColor indexed="64"/>
      </patternFill>
    </fill>
    <fill>
      <patternFill patternType="solid">
        <fgColor rgb="FFDAC3BB"/>
        <bgColor indexed="64"/>
      </patternFill>
    </fill>
    <fill>
      <patternFill patternType="solid">
        <fgColor rgb="FFE1CDC4"/>
        <bgColor indexed="64"/>
      </patternFill>
    </fill>
    <fill>
      <patternFill patternType="solid">
        <fgColor rgb="FFE6D5CE"/>
        <bgColor indexed="64"/>
      </patternFill>
    </fill>
    <fill>
      <patternFill patternType="solid">
        <fgColor rgb="FF274B47"/>
        <bgColor indexed="64"/>
      </patternFill>
    </fill>
    <fill>
      <patternFill patternType="solid">
        <fgColor rgb="FF00BE3A"/>
        <bgColor indexed="64"/>
      </patternFill>
    </fill>
    <fill>
      <patternFill patternType="solid">
        <fgColor rgb="FF007CBE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0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textRotation="90"/>
    </xf>
    <xf numFmtId="0" fontId="1" fillId="0" borderId="1" xfId="0" applyFont="1" applyBorder="1"/>
    <xf numFmtId="0" fontId="3" fillId="0" borderId="1" xfId="0" applyFont="1" applyBorder="1" applyAlignment="1">
      <alignment textRotation="90"/>
    </xf>
    <xf numFmtId="0" fontId="0" fillId="0" borderId="5" xfId="0" applyBorder="1"/>
    <xf numFmtId="0" fontId="3" fillId="0" borderId="5" xfId="0" applyFont="1" applyBorder="1" applyAlignment="1">
      <alignment textRotation="90"/>
    </xf>
    <xf numFmtId="0" fontId="3" fillId="0" borderId="0" xfId="0" applyFont="1" applyAlignment="1">
      <alignment textRotation="90"/>
    </xf>
    <xf numFmtId="0" fontId="3" fillId="0" borderId="0" xfId="0" applyFont="1"/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/>
    </xf>
    <xf numFmtId="0" fontId="10" fillId="418" borderId="1" xfId="0" applyFont="1" applyFill="1" applyBorder="1" applyAlignment="1">
      <alignment horizontal="left"/>
    </xf>
    <xf numFmtId="0" fontId="10" fillId="428" borderId="1" xfId="0" applyFont="1" applyFill="1" applyBorder="1" applyAlignment="1">
      <alignment horizontal="left"/>
    </xf>
    <xf numFmtId="0" fontId="10" fillId="436" borderId="1" xfId="0" applyFont="1" applyFill="1" applyBorder="1" applyAlignment="1">
      <alignment horizontal="left"/>
    </xf>
    <xf numFmtId="0" fontId="10" fillId="442" borderId="1" xfId="0" applyFont="1" applyFill="1" applyBorder="1" applyAlignment="1">
      <alignment horizontal="left"/>
    </xf>
    <xf numFmtId="164" fontId="9" fillId="0" borderId="1" xfId="0" applyNumberFormat="1" applyFont="1" applyBorder="1" applyAlignment="1">
      <alignment horizontal="left"/>
    </xf>
    <xf numFmtId="0" fontId="10" fillId="417" borderId="1" xfId="0" applyFont="1" applyFill="1" applyBorder="1" applyAlignment="1">
      <alignment horizontal="left"/>
    </xf>
    <xf numFmtId="0" fontId="10" fillId="419" borderId="1" xfId="0" applyFont="1" applyFill="1" applyBorder="1" applyAlignment="1">
      <alignment horizontal="left"/>
    </xf>
    <xf numFmtId="0" fontId="10" fillId="420" borderId="1" xfId="0" applyFont="1" applyFill="1" applyBorder="1" applyAlignment="1">
      <alignment horizontal="left"/>
    </xf>
    <xf numFmtId="0" fontId="10" fillId="421" borderId="1" xfId="0" applyFont="1" applyFill="1" applyBorder="1" applyAlignment="1">
      <alignment horizontal="left"/>
    </xf>
    <xf numFmtId="0" fontId="10" fillId="422" borderId="1" xfId="0" applyFont="1" applyFill="1" applyBorder="1" applyAlignment="1">
      <alignment horizontal="left"/>
    </xf>
    <xf numFmtId="0" fontId="10" fillId="423" borderId="1" xfId="0" applyFont="1" applyFill="1" applyBorder="1" applyAlignment="1">
      <alignment horizontal="left"/>
    </xf>
    <xf numFmtId="0" fontId="10" fillId="424" borderId="1" xfId="0" applyFont="1" applyFill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0" fillId="425" borderId="1" xfId="0" applyFont="1" applyFill="1" applyBorder="1" applyAlignment="1">
      <alignment horizontal="left"/>
    </xf>
    <xf numFmtId="0" fontId="10" fillId="426" borderId="1" xfId="0" applyFont="1" applyFill="1" applyBorder="1" applyAlignment="1">
      <alignment horizontal="left"/>
    </xf>
    <xf numFmtId="0" fontId="10" fillId="427" borderId="1" xfId="0" applyFont="1" applyFill="1" applyBorder="1" applyAlignment="1">
      <alignment horizontal="left"/>
    </xf>
    <xf numFmtId="0" fontId="10" fillId="429" borderId="1" xfId="0" applyFont="1" applyFill="1" applyBorder="1" applyAlignment="1">
      <alignment horizontal="left"/>
    </xf>
    <xf numFmtId="0" fontId="10" fillId="430" borderId="1" xfId="0" applyFont="1" applyFill="1" applyBorder="1" applyAlignment="1">
      <alignment horizontal="left"/>
    </xf>
    <xf numFmtId="0" fontId="10" fillId="451" borderId="1" xfId="0" applyFont="1" applyFill="1" applyBorder="1" applyAlignment="1">
      <alignment horizontal="left"/>
    </xf>
    <xf numFmtId="0" fontId="10" fillId="431" borderId="1" xfId="0" applyFont="1" applyFill="1" applyBorder="1" applyAlignment="1">
      <alignment horizontal="left"/>
    </xf>
    <xf numFmtId="0" fontId="10" fillId="432" borderId="1" xfId="0" applyFont="1" applyFill="1" applyBorder="1" applyAlignment="1">
      <alignment horizontal="left"/>
    </xf>
    <xf numFmtId="0" fontId="10" fillId="433" borderId="1" xfId="0" applyFont="1" applyFill="1" applyBorder="1" applyAlignment="1">
      <alignment horizontal="left"/>
    </xf>
    <xf numFmtId="0" fontId="10" fillId="434" borderId="1" xfId="0" applyFont="1" applyFill="1" applyBorder="1" applyAlignment="1">
      <alignment horizontal="left"/>
    </xf>
    <xf numFmtId="0" fontId="10" fillId="435" borderId="1" xfId="0" applyFont="1" applyFill="1" applyBorder="1" applyAlignment="1">
      <alignment horizontal="left"/>
    </xf>
    <xf numFmtId="0" fontId="10" fillId="437" borderId="1" xfId="0" applyFont="1" applyFill="1" applyBorder="1" applyAlignment="1">
      <alignment horizontal="left"/>
    </xf>
    <xf numFmtId="0" fontId="10" fillId="438" borderId="1" xfId="0" applyFont="1" applyFill="1" applyBorder="1" applyAlignment="1">
      <alignment horizontal="left"/>
    </xf>
    <xf numFmtId="0" fontId="10" fillId="439" borderId="1" xfId="0" applyFont="1" applyFill="1" applyBorder="1" applyAlignment="1">
      <alignment horizontal="left"/>
    </xf>
    <xf numFmtId="0" fontId="10" fillId="440" borderId="1" xfId="0" applyFont="1" applyFill="1" applyBorder="1" applyAlignment="1">
      <alignment horizontal="left"/>
    </xf>
    <xf numFmtId="0" fontId="10" fillId="441" borderId="1" xfId="0" applyFont="1" applyFill="1" applyBorder="1" applyAlignment="1">
      <alignment horizontal="left"/>
    </xf>
    <xf numFmtId="0" fontId="10" fillId="283" borderId="1" xfId="0" applyFont="1" applyFill="1" applyBorder="1" applyAlignment="1">
      <alignment horizontal="left"/>
    </xf>
    <xf numFmtId="0" fontId="10" fillId="206" borderId="1" xfId="0" applyFont="1" applyFill="1" applyBorder="1" applyAlignment="1">
      <alignment horizontal="left"/>
    </xf>
    <xf numFmtId="0" fontId="10" fillId="443" borderId="1" xfId="0" applyFont="1" applyFill="1" applyBorder="1" applyAlignment="1">
      <alignment horizontal="left"/>
    </xf>
    <xf numFmtId="0" fontId="10" fillId="444" borderId="1" xfId="0" applyFont="1" applyFill="1" applyBorder="1" applyAlignment="1">
      <alignment horizontal="left"/>
    </xf>
    <xf numFmtId="0" fontId="10" fillId="445" borderId="1" xfId="0" applyFont="1" applyFill="1" applyBorder="1" applyAlignment="1">
      <alignment horizontal="left"/>
    </xf>
    <xf numFmtId="0" fontId="10" fillId="446" borderId="1" xfId="0" applyFont="1" applyFill="1" applyBorder="1" applyAlignment="1">
      <alignment horizontal="left"/>
    </xf>
    <xf numFmtId="0" fontId="10" fillId="447" borderId="1" xfId="0" applyFont="1" applyFill="1" applyBorder="1" applyAlignment="1">
      <alignment horizontal="left"/>
    </xf>
    <xf numFmtId="0" fontId="10" fillId="448" borderId="1" xfId="0" applyFont="1" applyFill="1" applyBorder="1" applyAlignment="1">
      <alignment horizontal="left"/>
    </xf>
    <xf numFmtId="0" fontId="10" fillId="449" borderId="1" xfId="0" applyFont="1" applyFill="1" applyBorder="1" applyAlignment="1">
      <alignment horizontal="left"/>
    </xf>
    <xf numFmtId="0" fontId="10" fillId="450" borderId="1" xfId="0" applyFont="1" applyFill="1" applyBorder="1" applyAlignment="1">
      <alignment horizontal="left"/>
    </xf>
    <xf numFmtId="0" fontId="11" fillId="454" borderId="1" xfId="0" applyFont="1" applyFill="1" applyBorder="1" applyAlignment="1">
      <alignment horizontal="center"/>
    </xf>
    <xf numFmtId="0" fontId="11" fillId="454" borderId="1" xfId="0" applyFont="1" applyFill="1" applyBorder="1" applyAlignment="1">
      <alignment horizontal="center" vertical="center" wrapText="1"/>
    </xf>
    <xf numFmtId="0" fontId="11" fillId="454" borderId="1" xfId="0" applyFont="1" applyFill="1" applyBorder="1" applyAlignment="1">
      <alignment horizontal="center" wrapText="1"/>
    </xf>
    <xf numFmtId="2" fontId="11" fillId="454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left" textRotation="90"/>
    </xf>
    <xf numFmtId="0" fontId="0" fillId="0" borderId="0" xfId="0" applyAlignment="1">
      <alignment horizontal="left"/>
    </xf>
    <xf numFmtId="0" fontId="3" fillId="454" borderId="1" xfId="0" applyFont="1" applyFill="1" applyBorder="1" applyAlignment="1">
      <alignment horizontal="left"/>
    </xf>
    <xf numFmtId="0" fontId="3" fillId="454" borderId="1" xfId="0" applyFont="1" applyFill="1" applyBorder="1"/>
    <xf numFmtId="0" fontId="5" fillId="454" borderId="1" xfId="0" applyFont="1" applyFill="1" applyBorder="1" applyAlignment="1">
      <alignment horizontal="center"/>
    </xf>
    <xf numFmtId="0" fontId="10" fillId="0" borderId="1" xfId="0" applyFont="1" applyBorder="1"/>
    <xf numFmtId="0" fontId="12" fillId="3" borderId="1" xfId="0" applyFont="1" applyFill="1" applyBorder="1" applyAlignment="1">
      <alignment horizontal="left"/>
    </xf>
    <xf numFmtId="0" fontId="12" fillId="5" borderId="1" xfId="0" applyFont="1" applyFill="1" applyBorder="1" applyAlignment="1">
      <alignment horizontal="left"/>
    </xf>
    <xf numFmtId="0" fontId="12" fillId="15" borderId="1" xfId="0" applyFont="1" applyFill="1" applyBorder="1" applyAlignment="1">
      <alignment horizontal="left"/>
    </xf>
    <xf numFmtId="0" fontId="12" fillId="12" borderId="1" xfId="0" applyFont="1" applyFill="1" applyBorder="1" applyAlignment="1">
      <alignment horizontal="left"/>
    </xf>
    <xf numFmtId="0" fontId="12" fillId="13" borderId="1" xfId="0" applyFont="1" applyFill="1" applyBorder="1" applyAlignment="1">
      <alignment horizontal="left"/>
    </xf>
    <xf numFmtId="0" fontId="12" fillId="26" borderId="1" xfId="0" applyFont="1" applyFill="1" applyBorder="1" applyAlignment="1">
      <alignment horizontal="left"/>
    </xf>
    <xf numFmtId="0" fontId="12" fillId="99" borderId="1" xfId="0" applyFont="1" applyFill="1" applyBorder="1" applyAlignment="1">
      <alignment horizontal="left"/>
    </xf>
    <xf numFmtId="0" fontId="12" fillId="60" borderId="1" xfId="0" applyFont="1" applyFill="1" applyBorder="1" applyAlignment="1">
      <alignment horizontal="left"/>
    </xf>
    <xf numFmtId="0" fontId="12" fillId="102" borderId="1" xfId="0" applyFont="1" applyFill="1" applyBorder="1" applyAlignment="1">
      <alignment horizontal="left"/>
    </xf>
    <xf numFmtId="0" fontId="12" fillId="40" borderId="1" xfId="0" applyFont="1" applyFill="1" applyBorder="1" applyAlignment="1">
      <alignment horizontal="left"/>
    </xf>
    <xf numFmtId="0" fontId="12" fillId="57" borderId="1" xfId="0" applyFont="1" applyFill="1" applyBorder="1" applyAlignment="1">
      <alignment horizontal="left"/>
    </xf>
    <xf numFmtId="0" fontId="12" fillId="46" borderId="1" xfId="0" applyFont="1" applyFill="1" applyBorder="1" applyAlignment="1">
      <alignment horizontal="left"/>
    </xf>
    <xf numFmtId="0" fontId="12" fillId="47" borderId="1" xfId="0" applyFont="1" applyFill="1" applyBorder="1" applyAlignment="1">
      <alignment horizontal="left"/>
    </xf>
    <xf numFmtId="0" fontId="12" fillId="65" borderId="1" xfId="0" applyFont="1" applyFill="1" applyBorder="1" applyAlignment="1">
      <alignment horizontal="left"/>
    </xf>
    <xf numFmtId="0" fontId="12" fillId="52" borderId="1" xfId="0" applyFont="1" applyFill="1" applyBorder="1" applyAlignment="1">
      <alignment horizontal="left"/>
    </xf>
    <xf numFmtId="0" fontId="12" fillId="55" borderId="1" xfId="0" applyFont="1" applyFill="1" applyBorder="1" applyAlignment="1">
      <alignment horizontal="left"/>
    </xf>
    <xf numFmtId="0" fontId="12" fillId="49" borderId="1" xfId="0" applyFont="1" applyFill="1" applyBorder="1" applyAlignment="1">
      <alignment horizontal="left"/>
    </xf>
    <xf numFmtId="0" fontId="12" fillId="50" borderId="1" xfId="0" applyFont="1" applyFill="1" applyBorder="1" applyAlignment="1">
      <alignment horizontal="left"/>
    </xf>
    <xf numFmtId="0" fontId="12" fillId="31" borderId="1" xfId="0" applyFont="1" applyFill="1" applyBorder="1" applyAlignment="1">
      <alignment horizontal="left"/>
    </xf>
    <xf numFmtId="0" fontId="12" fillId="39" borderId="1" xfId="0" applyFont="1" applyFill="1" applyBorder="1" applyAlignment="1">
      <alignment horizontal="left"/>
    </xf>
    <xf numFmtId="0" fontId="12" fillId="33" borderId="1" xfId="0" applyFont="1" applyFill="1" applyBorder="1" applyAlignment="1">
      <alignment horizontal="left"/>
    </xf>
    <xf numFmtId="0" fontId="12" fillId="42" borderId="1" xfId="0" applyFont="1" applyFill="1" applyBorder="1" applyAlignment="1">
      <alignment horizontal="left"/>
    </xf>
    <xf numFmtId="0" fontId="12" fillId="35" borderId="1" xfId="0" applyFont="1" applyFill="1" applyBorder="1" applyAlignment="1">
      <alignment horizontal="left"/>
    </xf>
    <xf numFmtId="0" fontId="12" fillId="36" borderId="1" xfId="0" applyFont="1" applyFill="1" applyBorder="1" applyAlignment="1">
      <alignment horizontal="left"/>
    </xf>
    <xf numFmtId="0" fontId="12" fillId="37" borderId="1" xfId="0" applyFont="1" applyFill="1" applyBorder="1" applyAlignment="1">
      <alignment horizontal="left"/>
    </xf>
    <xf numFmtId="0" fontId="12" fillId="81" borderId="1" xfId="0" applyFont="1" applyFill="1" applyBorder="1" applyAlignment="1">
      <alignment horizontal="left"/>
    </xf>
    <xf numFmtId="0" fontId="12" fillId="74" borderId="1" xfId="0" applyFont="1" applyFill="1" applyBorder="1" applyAlignment="1">
      <alignment horizontal="left"/>
    </xf>
    <xf numFmtId="0" fontId="12" fillId="80" borderId="1" xfId="0" applyFont="1" applyFill="1" applyBorder="1" applyAlignment="1">
      <alignment horizontal="left"/>
    </xf>
    <xf numFmtId="0" fontId="12" fillId="90" borderId="1" xfId="0" applyFont="1" applyFill="1" applyBorder="1" applyAlignment="1">
      <alignment horizontal="left"/>
    </xf>
    <xf numFmtId="0" fontId="12" fillId="79" borderId="1" xfId="0" applyFont="1" applyFill="1" applyBorder="1" applyAlignment="1">
      <alignment horizontal="left"/>
    </xf>
    <xf numFmtId="0" fontId="12" fillId="61" borderId="1" xfId="0" applyFont="1" applyFill="1" applyBorder="1" applyAlignment="1">
      <alignment horizontal="left"/>
    </xf>
    <xf numFmtId="0" fontId="12" fillId="71" borderId="1" xfId="0" applyFont="1" applyFill="1" applyBorder="1" applyAlignment="1">
      <alignment horizontal="left"/>
    </xf>
    <xf numFmtId="0" fontId="12" fillId="104" borderId="1" xfId="0" applyFont="1" applyFill="1" applyBorder="1" applyAlignment="1">
      <alignment horizontal="left"/>
    </xf>
    <xf numFmtId="0" fontId="12" fillId="106" borderId="1" xfId="0" applyFont="1" applyFill="1" applyBorder="1" applyAlignment="1">
      <alignment horizontal="left"/>
    </xf>
    <xf numFmtId="0" fontId="12" fillId="108" borderId="1" xfId="0" applyFont="1" applyFill="1" applyBorder="1" applyAlignment="1">
      <alignment horizontal="left"/>
    </xf>
    <xf numFmtId="0" fontId="12" fillId="118" borderId="1" xfId="0" applyFont="1" applyFill="1" applyBorder="1" applyAlignment="1">
      <alignment horizontal="left"/>
    </xf>
    <xf numFmtId="0" fontId="12" fillId="115" borderId="1" xfId="0" applyFont="1" applyFill="1" applyBorder="1" applyAlignment="1">
      <alignment horizontal="left"/>
    </xf>
    <xf numFmtId="0" fontId="12" fillId="116" borderId="1" xfId="0" applyFont="1" applyFill="1" applyBorder="1" applyAlignment="1">
      <alignment horizontal="left"/>
    </xf>
    <xf numFmtId="0" fontId="12" fillId="129" borderId="1" xfId="0" applyFont="1" applyFill="1" applyBorder="1" applyAlignment="1">
      <alignment horizontal="left"/>
    </xf>
    <xf numFmtId="0" fontId="12" fillId="200" borderId="1" xfId="0" applyFont="1" applyFill="1" applyBorder="1" applyAlignment="1">
      <alignment horizontal="left"/>
    </xf>
    <xf numFmtId="0" fontId="12" fillId="161" borderId="1" xfId="0" applyFont="1" applyFill="1" applyBorder="1" applyAlignment="1">
      <alignment horizontal="left"/>
    </xf>
    <xf numFmtId="0" fontId="12" fillId="192" borderId="1" xfId="0" applyFont="1" applyFill="1" applyBorder="1" applyAlignment="1">
      <alignment horizontal="left"/>
    </xf>
    <xf numFmtId="0" fontId="12" fillId="168" borderId="1" xfId="0" applyFont="1" applyFill="1" applyBorder="1" applyAlignment="1">
      <alignment horizontal="left"/>
    </xf>
    <xf numFmtId="0" fontId="12" fillId="158" borderId="1" xfId="0" applyFont="1" applyFill="1" applyBorder="1" applyAlignment="1">
      <alignment horizontal="left"/>
    </xf>
    <xf numFmtId="0" fontId="12" fillId="150" borderId="1" xfId="0" applyFont="1" applyFill="1" applyBorder="1" applyAlignment="1">
      <alignment horizontal="left"/>
    </xf>
    <xf numFmtId="0" fontId="12" fillId="140" borderId="1" xfId="0" applyFont="1" applyFill="1" applyBorder="1" applyAlignment="1">
      <alignment horizontal="left"/>
    </xf>
    <xf numFmtId="0" fontId="12" fillId="165" borderId="1" xfId="0" applyFont="1" applyFill="1" applyBorder="1" applyAlignment="1">
      <alignment horizontal="left"/>
    </xf>
    <xf numFmtId="0" fontId="12" fillId="153" borderId="1" xfId="0" applyFont="1" applyFill="1" applyBorder="1" applyAlignment="1">
      <alignment horizontal="left"/>
    </xf>
    <xf numFmtId="0" fontId="12" fillId="156" borderId="1" xfId="0" applyFont="1" applyFill="1" applyBorder="1" applyAlignment="1">
      <alignment horizontal="left"/>
    </xf>
    <xf numFmtId="0" fontId="12" fillId="152" borderId="1" xfId="0" applyFont="1" applyFill="1" applyBorder="1" applyAlignment="1">
      <alignment horizontal="left"/>
    </xf>
    <xf numFmtId="0" fontId="12" fillId="135" borderId="1" xfId="0" applyFont="1" applyFill="1" applyBorder="1" applyAlignment="1">
      <alignment horizontal="left"/>
    </xf>
    <xf numFmtId="0" fontId="12" fillId="143" borderId="1" xfId="0" applyFont="1" applyFill="1" applyBorder="1" applyAlignment="1">
      <alignment horizontal="left"/>
    </xf>
    <xf numFmtId="0" fontId="12" fillId="137" borderId="1" xfId="0" applyFont="1" applyFill="1" applyBorder="1" applyAlignment="1">
      <alignment horizontal="left"/>
    </xf>
    <xf numFmtId="0" fontId="12" fillId="146" borderId="1" xfId="0" applyFont="1" applyFill="1" applyBorder="1" applyAlignment="1">
      <alignment horizontal="left"/>
    </xf>
    <xf numFmtId="0" fontId="12" fillId="139" borderId="1" xfId="0" applyFont="1" applyFill="1" applyBorder="1" applyAlignment="1">
      <alignment horizontal="left"/>
    </xf>
    <xf numFmtId="0" fontId="12" fillId="141" borderId="1" xfId="0" applyFont="1" applyFill="1" applyBorder="1" applyAlignment="1">
      <alignment horizontal="left"/>
    </xf>
    <xf numFmtId="0" fontId="12" fillId="183" borderId="1" xfId="0" applyFont="1" applyFill="1" applyBorder="1" applyAlignment="1">
      <alignment horizontal="left"/>
    </xf>
    <xf numFmtId="0" fontId="12" fillId="175" borderId="1" xfId="0" applyFont="1" applyFill="1" applyBorder="1" applyAlignment="1">
      <alignment horizontal="left"/>
    </xf>
    <xf numFmtId="0" fontId="12" fillId="182" borderId="1" xfId="0" applyFont="1" applyFill="1" applyBorder="1" applyAlignment="1">
      <alignment horizontal="left"/>
    </xf>
    <xf numFmtId="0" fontId="12" fillId="191" borderId="1" xfId="0" applyFont="1" applyFill="1" applyBorder="1" applyAlignment="1">
      <alignment horizontal="left"/>
    </xf>
    <xf numFmtId="0" fontId="12" fillId="180" borderId="1" xfId="0" applyFont="1" applyFill="1" applyBorder="1" applyAlignment="1">
      <alignment horizontal="left"/>
    </xf>
    <xf numFmtId="0" fontId="12" fillId="162" borderId="1" xfId="0" applyFont="1" applyFill="1" applyBorder="1" applyAlignment="1">
      <alignment horizontal="left"/>
    </xf>
    <xf numFmtId="0" fontId="12" fillId="172" borderId="1" xfId="0" applyFont="1" applyFill="1" applyBorder="1" applyAlignment="1">
      <alignment horizontal="left"/>
    </xf>
    <xf numFmtId="0" fontId="12" fillId="204" borderId="1" xfId="0" applyFont="1" applyFill="1" applyBorder="1" applyAlignment="1">
      <alignment horizontal="left"/>
    </xf>
    <xf numFmtId="0" fontId="12" fillId="207" borderId="1" xfId="0" applyFont="1" applyFill="1" applyBorder="1" applyAlignment="1">
      <alignment horizontal="left"/>
    </xf>
    <xf numFmtId="0" fontId="12" fillId="210" borderId="1" xfId="0" applyFont="1" applyFill="1" applyBorder="1" applyAlignment="1">
      <alignment horizontal="left"/>
    </xf>
    <xf numFmtId="0" fontId="12" fillId="209" borderId="1" xfId="0" applyFont="1" applyFill="1" applyBorder="1" applyAlignment="1">
      <alignment horizontal="left"/>
    </xf>
    <xf numFmtId="0" fontId="12" fillId="219" borderId="1" xfId="0" applyFont="1" applyFill="1" applyBorder="1" applyAlignment="1">
      <alignment horizontal="left"/>
    </xf>
    <xf numFmtId="0" fontId="12" fillId="216" borderId="1" xfId="0" applyFont="1" applyFill="1" applyBorder="1" applyAlignment="1">
      <alignment horizontal="left"/>
    </xf>
    <xf numFmtId="0" fontId="12" fillId="217" borderId="1" xfId="0" applyFont="1" applyFill="1" applyBorder="1" applyAlignment="1">
      <alignment horizontal="left"/>
    </xf>
    <xf numFmtId="0" fontId="12" fillId="230" borderId="1" xfId="0" applyFont="1" applyFill="1" applyBorder="1" applyAlignment="1">
      <alignment horizontal="left"/>
    </xf>
    <xf numFmtId="0" fontId="12" fillId="305" borderId="1" xfId="0" applyFont="1" applyFill="1" applyBorder="1" applyAlignment="1">
      <alignment horizontal="left"/>
    </xf>
    <xf numFmtId="0" fontId="12" fillId="264" borderId="1" xfId="0" applyFont="1" applyFill="1" applyBorder="1" applyAlignment="1">
      <alignment horizontal="left"/>
    </xf>
    <xf numFmtId="0" fontId="12" fillId="308" borderId="1" xfId="0" applyFont="1" applyFill="1" applyBorder="1" applyAlignment="1">
      <alignment horizontal="left"/>
    </xf>
    <xf numFmtId="0" fontId="12" fillId="272" borderId="1" xfId="0" applyFont="1" applyFill="1" applyBorder="1" applyAlignment="1">
      <alignment horizontal="left"/>
    </xf>
    <xf numFmtId="0" fontId="12" fillId="261" borderId="1" xfId="0" applyFont="1" applyFill="1" applyBorder="1" applyAlignment="1">
      <alignment horizontal="left"/>
    </xf>
    <xf numFmtId="0" fontId="12" fillId="251" borderId="1" xfId="0" applyFont="1" applyFill="1" applyBorder="1" applyAlignment="1">
      <alignment horizontal="left"/>
    </xf>
    <xf numFmtId="0" fontId="12" fillId="252" borderId="1" xfId="0" applyFont="1" applyFill="1" applyBorder="1" applyAlignment="1">
      <alignment horizontal="left"/>
    </xf>
    <xf numFmtId="0" fontId="12" fillId="269" borderId="1" xfId="0" applyFont="1" applyFill="1" applyBorder="1" applyAlignment="1">
      <alignment horizontal="left"/>
    </xf>
    <xf numFmtId="0" fontId="12" fillId="257" borderId="1" xfId="0" applyFont="1" applyFill="1" applyBorder="1" applyAlignment="1">
      <alignment horizontal="left"/>
    </xf>
    <xf numFmtId="0" fontId="12" fillId="259" borderId="1" xfId="0" applyFont="1" applyFill="1" applyBorder="1" applyAlignment="1">
      <alignment horizontal="left"/>
    </xf>
    <xf numFmtId="0" fontId="12" fillId="254" borderId="1" xfId="0" applyFont="1" applyFill="1" applyBorder="1" applyAlignment="1">
      <alignment horizontal="left"/>
    </xf>
    <xf numFmtId="0" fontId="12" fillId="255" borderId="1" xfId="0" applyFont="1" applyFill="1" applyBorder="1" applyAlignment="1">
      <alignment horizontal="left"/>
    </xf>
    <xf numFmtId="0" fontId="12" fillId="236" borderId="1" xfId="0" applyFont="1" applyFill="1" applyBorder="1" applyAlignment="1">
      <alignment horizontal="left"/>
    </xf>
    <xf numFmtId="0" fontId="12" fillId="244" borderId="1" xfId="0" applyFont="1" applyFill="1" applyBorder="1" applyAlignment="1">
      <alignment horizontal="left"/>
    </xf>
    <xf numFmtId="0" fontId="12" fillId="238" borderId="1" xfId="0" applyFont="1" applyFill="1" applyBorder="1" applyAlignment="1">
      <alignment horizontal="left"/>
    </xf>
    <xf numFmtId="0" fontId="12" fillId="247" borderId="1" xfId="0" applyFont="1" applyFill="1" applyBorder="1" applyAlignment="1">
      <alignment horizontal="left"/>
    </xf>
    <xf numFmtId="0" fontId="12" fillId="240" borderId="1" xfId="0" applyFont="1" applyFill="1" applyBorder="1" applyAlignment="1">
      <alignment horizontal="left"/>
    </xf>
    <xf numFmtId="0" fontId="12" fillId="241" borderId="1" xfId="0" applyFont="1" applyFill="1" applyBorder="1" applyAlignment="1">
      <alignment horizontal="left"/>
    </xf>
    <xf numFmtId="0" fontId="12" fillId="242" borderId="1" xfId="0" applyFont="1" applyFill="1" applyBorder="1" applyAlignment="1">
      <alignment horizontal="left"/>
    </xf>
    <xf numFmtId="0" fontId="12" fillId="287" borderId="1" xfId="0" applyFont="1" applyFill="1" applyBorder="1" applyAlignment="1">
      <alignment horizontal="left"/>
    </xf>
    <xf numFmtId="0" fontId="12" fillId="279" borderId="1" xfId="0" applyFont="1" applyFill="1" applyBorder="1" applyAlignment="1">
      <alignment horizontal="left"/>
    </xf>
    <xf numFmtId="0" fontId="12" fillId="286" borderId="1" xfId="0" applyFont="1" applyFill="1" applyBorder="1" applyAlignment="1">
      <alignment horizontal="left"/>
    </xf>
    <xf numFmtId="0" fontId="12" fillId="296" borderId="1" xfId="0" applyFont="1" applyFill="1" applyBorder="1" applyAlignment="1">
      <alignment horizontal="left"/>
    </xf>
    <xf numFmtId="0" fontId="12" fillId="284" borderId="1" xfId="0" applyFont="1" applyFill="1" applyBorder="1" applyAlignment="1">
      <alignment horizontal="left"/>
    </xf>
    <xf numFmtId="0" fontId="12" fillId="265" borderId="1" xfId="0" applyFont="1" applyFill="1" applyBorder="1" applyAlignment="1">
      <alignment horizontal="left"/>
    </xf>
    <xf numFmtId="0" fontId="12" fillId="276" borderId="1" xfId="0" applyFont="1" applyFill="1" applyBorder="1" applyAlignment="1">
      <alignment horizontal="left"/>
    </xf>
    <xf numFmtId="0" fontId="12" fillId="310" borderId="1" xfId="0" applyFont="1" applyFill="1" applyBorder="1" applyAlignment="1">
      <alignment horizontal="left"/>
    </xf>
    <xf numFmtId="0" fontId="12" fillId="193" borderId="1" xfId="0" applyFont="1" applyFill="1" applyBorder="1" applyAlignment="1">
      <alignment horizontal="left"/>
    </xf>
    <xf numFmtId="0" fontId="12" fillId="298" borderId="1" xfId="0" applyFont="1" applyFill="1" applyBorder="1" applyAlignment="1">
      <alignment horizontal="left"/>
    </xf>
    <xf numFmtId="0" fontId="12" fillId="197" borderId="1" xfId="0" applyFont="1" applyFill="1" applyBorder="1" applyAlignment="1">
      <alignment horizontal="left"/>
    </xf>
    <xf numFmtId="0" fontId="12" fillId="302" borderId="1" xfId="0" applyFont="1" applyFill="1" applyBorder="1" applyAlignment="1">
      <alignment horizontal="left"/>
    </xf>
    <xf numFmtId="0" fontId="12" fillId="110" borderId="1" xfId="0" applyFont="1" applyFill="1" applyBorder="1" applyAlignment="1">
      <alignment horizontal="left"/>
    </xf>
    <xf numFmtId="0" fontId="12" fillId="211" borderId="1" xfId="0" applyFont="1" applyFill="1" applyBorder="1" applyAlignment="1">
      <alignment horizontal="left"/>
    </xf>
    <xf numFmtId="0" fontId="12" fillId="109" borderId="1" xfId="0" applyFont="1" applyFill="1" applyBorder="1" applyAlignment="1">
      <alignment horizontal="left"/>
    </xf>
    <xf numFmtId="0" fontId="12" fillId="107" borderId="1" xfId="0" applyFont="1" applyFill="1" applyBorder="1" applyAlignment="1">
      <alignment horizontal="left"/>
    </xf>
    <xf numFmtId="0" fontId="12" fillId="208" borderId="1" xfId="0" applyFont="1" applyFill="1" applyBorder="1" applyAlignment="1">
      <alignment horizontal="left"/>
    </xf>
    <xf numFmtId="0" fontId="12" fillId="202" borderId="1" xfId="0" applyFont="1" applyFill="1" applyBorder="1" applyAlignment="1">
      <alignment horizontal="left"/>
    </xf>
    <xf numFmtId="0" fontId="12" fillId="307" borderId="1" xfId="0" applyFont="1" applyFill="1" applyBorder="1" applyAlignment="1">
      <alignment horizontal="left"/>
    </xf>
    <xf numFmtId="0" fontId="12" fillId="111" borderId="1" xfId="0" applyFont="1" applyFill="1" applyBorder="1" applyAlignment="1">
      <alignment horizontal="left"/>
    </xf>
    <xf numFmtId="0" fontId="12" fillId="212" borderId="1" xfId="0" applyFont="1" applyFill="1" applyBorder="1" applyAlignment="1">
      <alignment horizontal="left"/>
    </xf>
    <xf numFmtId="0" fontId="12" fillId="112" borderId="1" xfId="0" applyFont="1" applyFill="1" applyBorder="1" applyAlignment="1">
      <alignment horizontal="left"/>
    </xf>
    <xf numFmtId="0" fontId="12" fillId="213" borderId="1" xfId="0" applyFont="1" applyFill="1" applyBorder="1" applyAlignment="1">
      <alignment horizontal="left"/>
    </xf>
    <xf numFmtId="0" fontId="12" fillId="113" borderId="1" xfId="0" applyFont="1" applyFill="1" applyBorder="1" applyAlignment="1">
      <alignment horizontal="left"/>
    </xf>
    <xf numFmtId="0" fontId="12" fillId="214" borderId="1" xfId="0" applyFont="1" applyFill="1" applyBorder="1" applyAlignment="1">
      <alignment horizontal="left"/>
    </xf>
    <xf numFmtId="0" fontId="12" fillId="119" borderId="1" xfId="0" applyFont="1" applyFill="1" applyBorder="1" applyAlignment="1">
      <alignment horizontal="left"/>
    </xf>
    <xf numFmtId="0" fontId="12" fillId="220" borderId="1" xfId="0" applyFont="1" applyFill="1" applyBorder="1" applyAlignment="1">
      <alignment horizontal="left"/>
    </xf>
    <xf numFmtId="0" fontId="12" fillId="114" borderId="1" xfId="0" applyFont="1" applyFill="1" applyBorder="1" applyAlignment="1">
      <alignment horizontal="left"/>
    </xf>
    <xf numFmtId="0" fontId="12" fillId="215" borderId="1" xfId="0" applyFont="1" applyFill="1" applyBorder="1" applyAlignment="1">
      <alignment horizontal="left"/>
    </xf>
    <xf numFmtId="0" fontId="12" fillId="117" borderId="1" xfId="0" applyFont="1" applyFill="1" applyBorder="1" applyAlignment="1">
      <alignment horizontal="left"/>
    </xf>
    <xf numFmtId="0" fontId="12" fillId="218" borderId="1" xfId="0" applyFont="1" applyFill="1" applyBorder="1" applyAlignment="1">
      <alignment horizontal="left"/>
    </xf>
    <xf numFmtId="0" fontId="12" fillId="123" borderId="1" xfId="0" applyFont="1" applyFill="1" applyBorder="1" applyAlignment="1">
      <alignment horizontal="left"/>
    </xf>
    <xf numFmtId="0" fontId="12" fillId="224" borderId="1" xfId="0" applyFont="1" applyFill="1" applyBorder="1" applyAlignment="1">
      <alignment horizontal="left"/>
    </xf>
    <xf numFmtId="0" fontId="12" fillId="124" borderId="1" xfId="0" applyFont="1" applyFill="1" applyBorder="1" applyAlignment="1">
      <alignment horizontal="left"/>
    </xf>
    <xf numFmtId="0" fontId="12" fillId="225" borderId="1" xfId="0" applyFont="1" applyFill="1" applyBorder="1" applyAlignment="1">
      <alignment horizontal="left"/>
    </xf>
    <xf numFmtId="0" fontId="12" fillId="125" borderId="1" xfId="0" applyFont="1" applyFill="1" applyBorder="1" applyAlignment="1">
      <alignment horizontal="left"/>
    </xf>
    <xf numFmtId="0" fontId="12" fillId="226" borderId="1" xfId="0" applyFont="1" applyFill="1" applyBorder="1" applyAlignment="1">
      <alignment horizontal="left"/>
    </xf>
    <xf numFmtId="0" fontId="12" fillId="127" borderId="1" xfId="0" applyFont="1" applyFill="1" applyBorder="1" applyAlignment="1">
      <alignment horizontal="left"/>
    </xf>
    <xf numFmtId="0" fontId="12" fillId="228" borderId="1" xfId="0" applyFont="1" applyFill="1" applyBorder="1" applyAlignment="1">
      <alignment horizontal="left"/>
    </xf>
    <xf numFmtId="0" fontId="12" fillId="126" borderId="1" xfId="0" applyFont="1" applyFill="1" applyBorder="1" applyAlignment="1">
      <alignment horizontal="left"/>
    </xf>
    <xf numFmtId="0" fontId="12" fillId="227" borderId="1" xfId="0" applyFont="1" applyFill="1" applyBorder="1" applyAlignment="1">
      <alignment horizontal="left"/>
    </xf>
    <xf numFmtId="0" fontId="12" fillId="128" borderId="1" xfId="0" applyFont="1" applyFill="1" applyBorder="1" applyAlignment="1">
      <alignment horizontal="left"/>
    </xf>
    <xf numFmtId="0" fontId="12" fillId="229" borderId="1" xfId="0" applyFont="1" applyFill="1" applyBorder="1" applyAlignment="1">
      <alignment horizontal="left"/>
    </xf>
    <xf numFmtId="0" fontId="12" fillId="130" borderId="1" xfId="0" applyFont="1" applyFill="1" applyBorder="1" applyAlignment="1">
      <alignment horizontal="left"/>
    </xf>
    <xf numFmtId="0" fontId="12" fillId="231" borderId="1" xfId="0" applyFont="1" applyFill="1" applyBorder="1" applyAlignment="1">
      <alignment horizontal="left"/>
    </xf>
    <xf numFmtId="0" fontId="12" fillId="131" borderId="1" xfId="0" applyFont="1" applyFill="1" applyBorder="1" applyAlignment="1">
      <alignment horizontal="left"/>
    </xf>
    <xf numFmtId="0" fontId="12" fillId="232" borderId="1" xfId="0" applyFont="1" applyFill="1" applyBorder="1" applyAlignment="1">
      <alignment horizontal="left"/>
    </xf>
    <xf numFmtId="0" fontId="12" fillId="132" borderId="1" xfId="0" applyFont="1" applyFill="1" applyBorder="1" applyAlignment="1">
      <alignment horizontal="left"/>
    </xf>
    <xf numFmtId="0" fontId="12" fillId="233" borderId="1" xfId="0" applyFont="1" applyFill="1" applyBorder="1" applyAlignment="1">
      <alignment horizontal="left"/>
    </xf>
    <xf numFmtId="0" fontId="12" fillId="133" borderId="1" xfId="0" applyFont="1" applyFill="1" applyBorder="1" applyAlignment="1">
      <alignment horizontal="left"/>
    </xf>
    <xf numFmtId="0" fontId="12" fillId="234" borderId="1" xfId="0" applyFont="1" applyFill="1" applyBorder="1" applyAlignment="1">
      <alignment horizontal="left"/>
    </xf>
    <xf numFmtId="0" fontId="12" fillId="134" borderId="1" xfId="0" applyFont="1" applyFill="1" applyBorder="1" applyAlignment="1">
      <alignment horizontal="left"/>
    </xf>
    <xf numFmtId="0" fontId="12" fillId="235" borderId="1" xfId="0" applyFont="1" applyFill="1" applyBorder="1" applyAlignment="1">
      <alignment horizontal="left"/>
    </xf>
    <xf numFmtId="0" fontId="12" fillId="203" borderId="1" xfId="0" applyFont="1" applyFill="1" applyBorder="1" applyAlignment="1">
      <alignment horizontal="left"/>
    </xf>
    <xf numFmtId="0" fontId="12" fillId="309" borderId="1" xfId="0" applyFont="1" applyFill="1" applyBorder="1" applyAlignment="1">
      <alignment horizontal="left"/>
    </xf>
    <xf numFmtId="0" fontId="12" fillId="121" borderId="1" xfId="0" applyFont="1" applyFill="1" applyBorder="1" applyAlignment="1">
      <alignment horizontal="left"/>
    </xf>
    <xf numFmtId="0" fontId="12" fillId="222" borderId="1" xfId="0" applyFont="1" applyFill="1" applyBorder="1" applyAlignment="1">
      <alignment horizontal="left"/>
    </xf>
    <xf numFmtId="0" fontId="12" fillId="120" borderId="1" xfId="0" applyFont="1" applyFill="1" applyBorder="1" applyAlignment="1">
      <alignment horizontal="left"/>
    </xf>
    <xf numFmtId="0" fontId="12" fillId="221" borderId="1" xfId="0" applyFont="1" applyFill="1" applyBorder="1" applyAlignment="1">
      <alignment horizontal="left"/>
    </xf>
    <xf numFmtId="0" fontId="12" fillId="122" borderId="1" xfId="0" applyFont="1" applyFill="1" applyBorder="1" applyAlignment="1">
      <alignment horizontal="left"/>
    </xf>
    <xf numFmtId="0" fontId="12" fillId="223" borderId="1" xfId="0" applyFont="1" applyFill="1" applyBorder="1" applyAlignment="1">
      <alignment horizontal="left"/>
    </xf>
    <xf numFmtId="0" fontId="12" fillId="195" borderId="1" xfId="0" applyFont="1" applyFill="1" applyBorder="1" applyAlignment="1">
      <alignment horizontal="left"/>
    </xf>
    <xf numFmtId="0" fontId="12" fillId="300" borderId="1" xfId="0" applyFont="1" applyFill="1" applyBorder="1" applyAlignment="1">
      <alignment horizontal="left"/>
    </xf>
    <xf numFmtId="0" fontId="12" fillId="194" borderId="1" xfId="0" applyFont="1" applyFill="1" applyBorder="1" applyAlignment="1">
      <alignment horizontal="left"/>
    </xf>
    <xf numFmtId="0" fontId="12" fillId="299" borderId="1" xfId="0" applyFont="1" applyFill="1" applyBorder="1" applyAlignment="1">
      <alignment horizontal="left"/>
    </xf>
    <xf numFmtId="0" fontId="12" fillId="256" borderId="1" xfId="0" applyFont="1" applyFill="1" applyBorder="1" applyAlignment="1">
      <alignment horizontal="left"/>
    </xf>
    <xf numFmtId="0" fontId="12" fillId="160" borderId="1" xfId="0" applyFont="1" applyFill="1" applyBorder="1" applyAlignment="1">
      <alignment horizontal="left"/>
    </xf>
    <xf numFmtId="0" fontId="12" fillId="263" borderId="1" xfId="0" applyFont="1" applyFill="1" applyBorder="1" applyAlignment="1">
      <alignment horizontal="left"/>
    </xf>
    <xf numFmtId="0" fontId="12" fillId="148" borderId="1" xfId="0" applyFont="1" applyFill="1" applyBorder="1" applyAlignment="1">
      <alignment horizontal="left"/>
    </xf>
    <xf numFmtId="0" fontId="12" fillId="249" borderId="1" xfId="0" applyFont="1" applyFill="1" applyBorder="1" applyAlignment="1">
      <alignment horizontal="left"/>
    </xf>
    <xf numFmtId="0" fontId="12" fillId="149" borderId="1" xfId="0" applyFont="1" applyFill="1" applyBorder="1" applyAlignment="1">
      <alignment horizontal="left"/>
    </xf>
    <xf numFmtId="0" fontId="12" fillId="250" borderId="1" xfId="0" applyFont="1" applyFill="1" applyBorder="1" applyAlignment="1">
      <alignment horizontal="left"/>
    </xf>
    <xf numFmtId="0" fontId="12" fillId="453" borderId="1" xfId="0" applyFont="1" applyFill="1" applyBorder="1" applyAlignment="1">
      <alignment horizontal="left" vertical="center"/>
    </xf>
    <xf numFmtId="0" fontId="12" fillId="159" borderId="1" xfId="0" applyFont="1" applyFill="1" applyBorder="1" applyAlignment="1">
      <alignment horizontal="left"/>
    </xf>
    <xf numFmtId="0" fontId="12" fillId="262" borderId="1" xfId="0" applyFont="1" applyFill="1" applyBorder="1" applyAlignment="1">
      <alignment horizontal="left"/>
    </xf>
    <xf numFmtId="0" fontId="12" fillId="267" borderId="1" xfId="0" applyFont="1" applyFill="1" applyBorder="1" applyAlignment="1">
      <alignment horizontal="left"/>
    </xf>
    <xf numFmtId="0" fontId="12" fillId="155" borderId="1" xfId="0" applyFont="1" applyFill="1" applyBorder="1" applyAlignment="1">
      <alignment horizontal="left"/>
    </xf>
    <xf numFmtId="0" fontId="12" fillId="258" borderId="1" xfId="0" applyFont="1" applyFill="1" applyBorder="1" applyAlignment="1">
      <alignment horizontal="left"/>
    </xf>
    <xf numFmtId="0" fontId="12" fillId="167" borderId="1" xfId="0" applyFont="1" applyFill="1" applyBorder="1" applyAlignment="1">
      <alignment horizontal="left"/>
    </xf>
    <xf numFmtId="0" fontId="12" fillId="271" borderId="1" xfId="0" applyFont="1" applyFill="1" applyBorder="1" applyAlignment="1">
      <alignment horizontal="left"/>
    </xf>
    <xf numFmtId="0" fontId="12" fillId="166" borderId="1" xfId="0" applyFont="1" applyFill="1" applyBorder="1" applyAlignment="1">
      <alignment horizontal="left"/>
    </xf>
    <xf numFmtId="0" fontId="12" fillId="270" borderId="1" xfId="0" applyFont="1" applyFill="1" applyBorder="1" applyAlignment="1">
      <alignment horizontal="left"/>
    </xf>
    <xf numFmtId="0" fontId="12" fillId="151" borderId="1" xfId="0" applyFont="1" applyFill="1" applyBorder="1" applyAlignment="1">
      <alignment horizontal="left"/>
    </xf>
    <xf numFmtId="0" fontId="12" fillId="253" borderId="1" xfId="0" applyFont="1" applyFill="1" applyBorder="1" applyAlignment="1">
      <alignment horizontal="left"/>
    </xf>
    <xf numFmtId="0" fontId="12" fillId="154" borderId="1" xfId="0" applyFont="1" applyFill="1" applyBorder="1" applyAlignment="1">
      <alignment horizontal="left"/>
    </xf>
    <xf numFmtId="0" fontId="12" fillId="157" borderId="1" xfId="0" applyFont="1" applyFill="1" applyBorder="1" applyAlignment="1">
      <alignment horizontal="left"/>
    </xf>
    <xf numFmtId="0" fontId="12" fillId="260" borderId="1" xfId="0" applyFont="1" applyFill="1" applyBorder="1" applyAlignment="1">
      <alignment horizontal="left"/>
    </xf>
    <xf numFmtId="0" fontId="12" fillId="198" borderId="1" xfId="0" applyFont="1" applyFill="1" applyBorder="1" applyAlignment="1">
      <alignment horizontal="left"/>
    </xf>
    <xf numFmtId="0" fontId="12" fillId="303" borderId="1" xfId="0" applyFont="1" applyFill="1" applyBorder="1" applyAlignment="1">
      <alignment horizontal="left"/>
    </xf>
    <xf numFmtId="0" fontId="12" fillId="136" borderId="1" xfId="0" applyFont="1" applyFill="1" applyBorder="1" applyAlignment="1">
      <alignment horizontal="left"/>
    </xf>
    <xf numFmtId="0" fontId="12" fillId="237" borderId="1" xfId="0" applyFont="1" applyFill="1" applyBorder="1" applyAlignment="1">
      <alignment horizontal="left"/>
    </xf>
    <xf numFmtId="0" fontId="12" fillId="145" borderId="1" xfId="0" applyFont="1" applyFill="1" applyBorder="1" applyAlignment="1">
      <alignment horizontal="left"/>
    </xf>
    <xf numFmtId="0" fontId="12" fillId="246" borderId="1" xfId="0" applyFont="1" applyFill="1" applyBorder="1" applyAlignment="1">
      <alignment horizontal="left"/>
    </xf>
    <xf numFmtId="0" fontId="12" fillId="144" borderId="1" xfId="0" applyFont="1" applyFill="1" applyBorder="1" applyAlignment="1">
      <alignment horizontal="left"/>
    </xf>
    <xf numFmtId="0" fontId="12" fillId="245" borderId="1" xfId="0" applyFont="1" applyFill="1" applyBorder="1" applyAlignment="1">
      <alignment horizontal="left"/>
    </xf>
    <xf numFmtId="0" fontId="12" fillId="196" borderId="1" xfId="0" applyFont="1" applyFill="1" applyBorder="1" applyAlignment="1">
      <alignment horizontal="left"/>
    </xf>
    <xf numFmtId="0" fontId="12" fillId="301" borderId="1" xfId="0" applyFont="1" applyFill="1" applyBorder="1" applyAlignment="1">
      <alignment horizontal="left"/>
    </xf>
    <xf numFmtId="0" fontId="12" fillId="138" borderId="1" xfId="0" applyFont="1" applyFill="1" applyBorder="1" applyAlignment="1">
      <alignment horizontal="left"/>
    </xf>
    <xf numFmtId="0" fontId="12" fillId="239" borderId="1" xfId="0" applyFont="1" applyFill="1" applyBorder="1" applyAlignment="1">
      <alignment horizontal="left"/>
    </xf>
    <xf numFmtId="0" fontId="12" fillId="201" borderId="1" xfId="0" applyFont="1" applyFill="1" applyBorder="1" applyAlignment="1">
      <alignment horizontal="left"/>
    </xf>
    <xf numFmtId="0" fontId="12" fillId="306" borderId="1" xfId="0" applyFont="1" applyFill="1" applyBorder="1" applyAlignment="1">
      <alignment horizontal="left"/>
    </xf>
    <xf numFmtId="0" fontId="12" fillId="142" borderId="1" xfId="0" applyFont="1" applyFill="1" applyBorder="1" applyAlignment="1">
      <alignment horizontal="left"/>
    </xf>
    <xf numFmtId="0" fontId="12" fillId="243" borderId="1" xfId="0" applyFont="1" applyFill="1" applyBorder="1" applyAlignment="1">
      <alignment horizontal="left"/>
    </xf>
    <xf numFmtId="0" fontId="12" fillId="147" borderId="1" xfId="0" applyFont="1" applyFill="1" applyBorder="1" applyAlignment="1">
      <alignment horizontal="left"/>
    </xf>
    <xf numFmtId="0" fontId="12" fillId="248" borderId="1" xfId="0" applyFont="1" applyFill="1" applyBorder="1" applyAlignment="1">
      <alignment horizontal="left"/>
    </xf>
    <xf numFmtId="0" fontId="12" fillId="181" borderId="1" xfId="0" applyFont="1" applyFill="1" applyBorder="1" applyAlignment="1">
      <alignment horizontal="left"/>
    </xf>
    <xf numFmtId="0" fontId="12" fillId="285" borderId="1" xfId="0" applyFont="1" applyFill="1" applyBorder="1" applyAlignment="1">
      <alignment horizontal="left"/>
    </xf>
    <xf numFmtId="0" fontId="12" fillId="205" borderId="1" xfId="0" applyFont="1" applyFill="1" applyBorder="1" applyAlignment="1">
      <alignment horizontal="left"/>
    </xf>
    <xf numFmtId="0" fontId="12" fillId="311" borderId="1" xfId="0" applyFont="1" applyFill="1" applyBorder="1" applyAlignment="1">
      <alignment horizontal="left"/>
    </xf>
    <xf numFmtId="0" fontId="12" fillId="177" borderId="1" xfId="0" applyFont="1" applyFill="1" applyBorder="1" applyAlignment="1">
      <alignment horizontal="left"/>
    </xf>
    <xf numFmtId="0" fontId="12" fillId="281" borderId="1" xfId="0" applyFont="1" applyFill="1" applyBorder="1" applyAlignment="1">
      <alignment horizontal="left"/>
    </xf>
    <xf numFmtId="0" fontId="12" fillId="176" borderId="1" xfId="0" applyFont="1" applyFill="1" applyBorder="1" applyAlignment="1">
      <alignment horizontal="left"/>
    </xf>
    <xf numFmtId="0" fontId="12" fillId="280" borderId="1" xfId="0" applyFont="1" applyFill="1" applyBorder="1" applyAlignment="1">
      <alignment horizontal="left"/>
    </xf>
    <xf numFmtId="0" fontId="12" fillId="179" borderId="1" xfId="0" applyFont="1" applyFill="1" applyBorder="1" applyAlignment="1">
      <alignment horizontal="left"/>
    </xf>
    <xf numFmtId="0" fontId="12" fillId="283" borderId="1" xfId="0" applyFont="1" applyFill="1" applyBorder="1" applyAlignment="1">
      <alignment horizontal="left"/>
    </xf>
    <xf numFmtId="0" fontId="12" fillId="178" borderId="1" xfId="0" applyFont="1" applyFill="1" applyBorder="1" applyAlignment="1">
      <alignment horizontal="left"/>
    </xf>
    <xf numFmtId="0" fontId="12" fillId="282" borderId="1" xfId="0" applyFont="1" applyFill="1" applyBorder="1" applyAlignment="1">
      <alignment horizontal="left"/>
    </xf>
    <xf numFmtId="0" fontId="12" fillId="186" borderId="1" xfId="0" applyFont="1" applyFill="1" applyBorder="1" applyAlignment="1">
      <alignment horizontal="left"/>
    </xf>
    <xf numFmtId="0" fontId="12" fillId="290" borderId="1" xfId="0" applyFont="1" applyFill="1" applyBorder="1" applyAlignment="1">
      <alignment horizontal="left"/>
    </xf>
    <xf numFmtId="0" fontId="12" fillId="188" borderId="1" xfId="0" applyFont="1" applyFill="1" applyBorder="1" applyAlignment="1">
      <alignment horizontal="left"/>
    </xf>
    <xf numFmtId="0" fontId="12" fillId="292" borderId="1" xfId="0" applyFont="1" applyFill="1" applyBorder="1" applyAlignment="1">
      <alignment horizontal="left"/>
    </xf>
    <xf numFmtId="0" fontId="12" fillId="184" borderId="1" xfId="0" applyFont="1" applyFill="1" applyBorder="1" applyAlignment="1">
      <alignment horizontal="left"/>
    </xf>
    <xf numFmtId="0" fontId="12" fillId="288" borderId="1" xfId="0" applyFont="1" applyFill="1" applyBorder="1" applyAlignment="1">
      <alignment horizontal="left"/>
    </xf>
    <xf numFmtId="0" fontId="12" fillId="185" borderId="1" xfId="0" applyFont="1" applyFill="1" applyBorder="1" applyAlignment="1">
      <alignment horizontal="left"/>
    </xf>
    <xf numFmtId="0" fontId="12" fillId="289" borderId="1" xfId="0" applyFont="1" applyFill="1" applyBorder="1" applyAlignment="1">
      <alignment horizontal="left"/>
    </xf>
    <xf numFmtId="0" fontId="12" fillId="297" borderId="1" xfId="0" applyFont="1" applyFill="1" applyBorder="1" applyAlignment="1">
      <alignment horizontal="left"/>
    </xf>
    <xf numFmtId="0" fontId="12" fillId="164" borderId="1" xfId="0" applyFont="1" applyFill="1" applyBorder="1" applyAlignment="1">
      <alignment horizontal="left"/>
    </xf>
    <xf numFmtId="0" fontId="12" fillId="268" borderId="1" xfId="0" applyFont="1" applyFill="1" applyBorder="1" applyAlignment="1">
      <alignment horizontal="left"/>
    </xf>
    <xf numFmtId="0" fontId="12" fillId="163" borderId="1" xfId="0" applyFont="1" applyFill="1" applyBorder="1" applyAlignment="1">
      <alignment horizontal="left"/>
    </xf>
    <xf numFmtId="0" fontId="12" fillId="266" borderId="1" xfId="0" applyFont="1" applyFill="1" applyBorder="1" applyAlignment="1">
      <alignment horizontal="left"/>
    </xf>
    <xf numFmtId="0" fontId="12" fillId="173" borderId="1" xfId="0" applyFont="1" applyFill="1" applyBorder="1" applyAlignment="1">
      <alignment horizontal="left"/>
    </xf>
    <xf numFmtId="0" fontId="12" fillId="277" borderId="1" xfId="0" applyFont="1" applyFill="1" applyBorder="1" applyAlignment="1">
      <alignment horizontal="left"/>
    </xf>
    <xf numFmtId="0" fontId="12" fillId="174" borderId="1" xfId="0" applyFont="1" applyFill="1" applyBorder="1" applyAlignment="1">
      <alignment horizontal="left"/>
    </xf>
    <xf numFmtId="0" fontId="12" fillId="278" borderId="1" xfId="0" applyFont="1" applyFill="1" applyBorder="1" applyAlignment="1">
      <alignment horizontal="left"/>
    </xf>
    <xf numFmtId="0" fontId="12" fillId="171" borderId="1" xfId="0" applyFont="1" applyFill="1" applyBorder="1" applyAlignment="1">
      <alignment horizontal="left"/>
    </xf>
    <xf numFmtId="0" fontId="12" fillId="275" borderId="1" xfId="0" applyFont="1" applyFill="1" applyBorder="1" applyAlignment="1">
      <alignment horizontal="left"/>
    </xf>
    <xf numFmtId="0" fontId="12" fillId="169" borderId="1" xfId="0" applyFont="1" applyFill="1" applyBorder="1" applyAlignment="1">
      <alignment horizontal="left"/>
    </xf>
    <xf numFmtId="0" fontId="12" fillId="273" borderId="1" xfId="0" applyFont="1" applyFill="1" applyBorder="1" applyAlignment="1">
      <alignment horizontal="left"/>
    </xf>
    <xf numFmtId="0" fontId="12" fillId="170" borderId="1" xfId="0" applyFont="1" applyFill="1" applyBorder="1" applyAlignment="1">
      <alignment horizontal="left"/>
    </xf>
    <xf numFmtId="0" fontId="12" fillId="274" borderId="1" xfId="0" applyFont="1" applyFill="1" applyBorder="1" applyAlignment="1">
      <alignment horizontal="left"/>
    </xf>
    <xf numFmtId="0" fontId="12" fillId="187" borderId="1" xfId="0" applyFont="1" applyFill="1" applyBorder="1" applyAlignment="1">
      <alignment horizontal="left"/>
    </xf>
    <xf numFmtId="0" fontId="12" fillId="291" borderId="1" xfId="0" applyFont="1" applyFill="1" applyBorder="1" applyAlignment="1">
      <alignment horizontal="left"/>
    </xf>
    <xf numFmtId="0" fontId="12" fillId="293" borderId="1" xfId="0" applyFont="1" applyFill="1" applyBorder="1" applyAlignment="1">
      <alignment horizontal="left"/>
    </xf>
    <xf numFmtId="0" fontId="12" fillId="190" borderId="1" xfId="0" applyFont="1" applyFill="1" applyBorder="1" applyAlignment="1">
      <alignment horizontal="left"/>
    </xf>
    <xf numFmtId="0" fontId="12" fillId="295" borderId="1" xfId="0" applyFont="1" applyFill="1" applyBorder="1" applyAlignment="1">
      <alignment horizontal="left"/>
    </xf>
    <xf numFmtId="0" fontId="12" fillId="199" borderId="1" xfId="0" applyFont="1" applyFill="1" applyBorder="1" applyAlignment="1">
      <alignment horizontal="left"/>
    </xf>
    <xf numFmtId="0" fontId="12" fillId="304" borderId="1" xfId="0" applyFont="1" applyFill="1" applyBorder="1" applyAlignment="1">
      <alignment horizontal="left"/>
    </xf>
    <xf numFmtId="0" fontId="12" fillId="316" borderId="1" xfId="0" applyFont="1" applyFill="1" applyBorder="1" applyAlignment="1">
      <alignment horizontal="left"/>
    </xf>
    <xf numFmtId="0" fontId="12" fillId="312" borderId="1" xfId="0" applyFont="1" applyFill="1" applyBorder="1" applyAlignment="1">
      <alignment horizontal="left"/>
    </xf>
    <xf numFmtId="0" fontId="12" fillId="315" borderId="1" xfId="0" applyFont="1" applyFill="1" applyBorder="1" applyAlignment="1">
      <alignment horizontal="left"/>
    </xf>
    <xf numFmtId="0" fontId="12" fillId="313" borderId="1" xfId="0" applyFont="1" applyFill="1" applyBorder="1" applyAlignment="1">
      <alignment horizontal="left"/>
    </xf>
    <xf numFmtId="0" fontId="12" fillId="314" borderId="1" xfId="0" applyFont="1" applyFill="1" applyBorder="1" applyAlignment="1">
      <alignment horizontal="left"/>
    </xf>
    <xf numFmtId="0" fontId="12" fillId="317" borderId="1" xfId="0" applyFont="1" applyFill="1" applyBorder="1" applyAlignment="1">
      <alignment horizontal="left"/>
    </xf>
    <xf numFmtId="0" fontId="12" fillId="324" borderId="1" xfId="0" applyFont="1" applyFill="1" applyBorder="1" applyAlignment="1">
      <alignment horizontal="left"/>
    </xf>
    <xf numFmtId="0" fontId="12" fillId="318" borderId="1" xfId="0" applyFont="1" applyFill="1" applyBorder="1" applyAlignment="1">
      <alignment horizontal="left"/>
    </xf>
    <xf numFmtId="0" fontId="12" fillId="319" borderId="1" xfId="0" applyFont="1" applyFill="1" applyBorder="1" applyAlignment="1">
      <alignment horizontal="left"/>
    </xf>
    <xf numFmtId="0" fontId="12" fillId="320" borderId="1" xfId="0" applyFont="1" applyFill="1" applyBorder="1" applyAlignment="1">
      <alignment horizontal="left"/>
    </xf>
    <xf numFmtId="0" fontId="12" fillId="321" borderId="1" xfId="0" applyFont="1" applyFill="1" applyBorder="1" applyAlignment="1">
      <alignment horizontal="left"/>
    </xf>
    <xf numFmtId="0" fontId="12" fillId="322" borderId="1" xfId="0" applyFont="1" applyFill="1" applyBorder="1" applyAlignment="1">
      <alignment horizontal="left"/>
    </xf>
    <xf numFmtId="0" fontId="12" fillId="323" borderId="1" xfId="0" applyFont="1" applyFill="1" applyBorder="1" applyAlignment="1">
      <alignment horizontal="left"/>
    </xf>
    <xf numFmtId="0" fontId="12" fillId="335" borderId="1" xfId="0" applyFont="1" applyFill="1" applyBorder="1" applyAlignment="1">
      <alignment horizontal="left"/>
    </xf>
    <xf numFmtId="0" fontId="12" fillId="410" borderId="1" xfId="0" applyFont="1" applyFill="1" applyBorder="1" applyAlignment="1">
      <alignment horizontal="left"/>
    </xf>
    <xf numFmtId="0" fontId="12" fillId="370" borderId="1" xfId="0" applyFont="1" applyFill="1" applyBorder="1" applyAlignment="1">
      <alignment horizontal="left"/>
    </xf>
    <xf numFmtId="0" fontId="12" fillId="413" borderId="1" xfId="0" applyFont="1" applyFill="1" applyBorder="1" applyAlignment="1">
      <alignment horizontal="left"/>
    </xf>
    <xf numFmtId="0" fontId="12" fillId="378" borderId="1" xfId="0" applyFont="1" applyFill="1" applyBorder="1" applyAlignment="1">
      <alignment horizontal="left"/>
    </xf>
    <xf numFmtId="0" fontId="12" fillId="367" borderId="1" xfId="0" applyFont="1" applyFill="1" applyBorder="1" applyAlignment="1">
      <alignment horizontal="left"/>
    </xf>
    <xf numFmtId="0" fontId="12" fillId="356" borderId="1" xfId="0" applyFont="1" applyFill="1" applyBorder="1" applyAlignment="1">
      <alignment horizontal="left"/>
    </xf>
    <xf numFmtId="0" fontId="12" fillId="357" borderId="1" xfId="0" applyFont="1" applyFill="1" applyBorder="1" applyAlignment="1">
      <alignment horizontal="left"/>
    </xf>
    <xf numFmtId="0" fontId="12" fillId="375" borderId="1" xfId="0" applyFont="1" applyFill="1" applyBorder="1" applyAlignment="1">
      <alignment horizontal="left"/>
    </xf>
    <xf numFmtId="0" fontId="12" fillId="362" borderId="1" xfId="0" applyFont="1" applyFill="1" applyBorder="1" applyAlignment="1">
      <alignment horizontal="left"/>
    </xf>
    <xf numFmtId="0" fontId="12" fillId="365" borderId="1" xfId="0" applyFont="1" applyFill="1" applyBorder="1" applyAlignment="1">
      <alignment horizontal="left"/>
    </xf>
    <xf numFmtId="0" fontId="12" fillId="359" borderId="1" xfId="0" applyFont="1" applyFill="1" applyBorder="1" applyAlignment="1">
      <alignment horizontal="left"/>
    </xf>
    <xf numFmtId="0" fontId="12" fillId="360" borderId="1" xfId="0" applyFont="1" applyFill="1" applyBorder="1" applyAlignment="1">
      <alignment horizontal="left"/>
    </xf>
    <xf numFmtId="0" fontId="12" fillId="341" borderId="1" xfId="0" applyFont="1" applyFill="1" applyBorder="1" applyAlignment="1">
      <alignment horizontal="left"/>
    </xf>
    <xf numFmtId="0" fontId="12" fillId="349" borderId="1" xfId="0" applyFont="1" applyFill="1" applyBorder="1" applyAlignment="1">
      <alignment horizontal="left"/>
    </xf>
    <xf numFmtId="0" fontId="12" fillId="343" borderId="1" xfId="0" applyFont="1" applyFill="1" applyBorder="1" applyAlignment="1">
      <alignment horizontal="left"/>
    </xf>
    <xf numFmtId="0" fontId="12" fillId="352" borderId="1" xfId="0" applyFont="1" applyFill="1" applyBorder="1" applyAlignment="1">
      <alignment horizontal="left"/>
    </xf>
    <xf numFmtId="0" fontId="12" fillId="345" borderId="1" xfId="0" applyFont="1" applyFill="1" applyBorder="1" applyAlignment="1">
      <alignment horizontal="left"/>
    </xf>
    <xf numFmtId="0" fontId="12" fillId="346" borderId="1" xfId="0" applyFont="1" applyFill="1" applyBorder="1" applyAlignment="1">
      <alignment horizontal="left"/>
    </xf>
    <xf numFmtId="0" fontId="12" fillId="347" borderId="1" xfId="0" applyFont="1" applyFill="1" applyBorder="1" applyAlignment="1">
      <alignment horizontal="left"/>
    </xf>
    <xf numFmtId="0" fontId="12" fillId="392" borderId="1" xfId="0" applyFont="1" applyFill="1" applyBorder="1" applyAlignment="1">
      <alignment horizontal="left"/>
    </xf>
    <xf numFmtId="0" fontId="12" fillId="385" borderId="1" xfId="0" applyFont="1" applyFill="1" applyBorder="1" applyAlignment="1">
      <alignment horizontal="left"/>
    </xf>
    <xf numFmtId="0" fontId="12" fillId="391" borderId="1" xfId="0" applyFont="1" applyFill="1" applyBorder="1" applyAlignment="1">
      <alignment horizontal="left"/>
    </xf>
    <xf numFmtId="0" fontId="12" fillId="401" borderId="1" xfId="0" applyFont="1" applyFill="1" applyBorder="1" applyAlignment="1">
      <alignment horizontal="left"/>
    </xf>
    <xf numFmtId="0" fontId="12" fillId="376" borderId="1" xfId="0" applyFont="1" applyFill="1" applyBorder="1" applyAlignment="1">
      <alignment horizontal="left"/>
    </xf>
    <xf numFmtId="0" fontId="12" fillId="371" borderId="1" xfId="0" applyFont="1" applyFill="1" applyBorder="1" applyAlignment="1">
      <alignment horizontal="left"/>
    </xf>
    <xf numFmtId="0" fontId="12" fillId="382" borderId="1" xfId="0" applyFont="1" applyFill="1" applyBorder="1" applyAlignment="1">
      <alignment horizontal="left"/>
    </xf>
    <xf numFmtId="0" fontId="12" fillId="415" borderId="1" xfId="0" applyFont="1" applyFill="1" applyBorder="1" applyAlignment="1">
      <alignment horizontal="left"/>
    </xf>
    <xf numFmtId="0" fontId="12" fillId="403" borderId="1" xfId="0" applyFont="1" applyFill="1" applyBorder="1" applyAlignment="1">
      <alignment horizontal="left"/>
    </xf>
    <xf numFmtId="0" fontId="12" fillId="407" borderId="1" xfId="0" applyFont="1" applyFill="1" applyBorder="1" applyAlignment="1">
      <alignment horizontal="left"/>
    </xf>
    <xf numFmtId="0" fontId="12" fillId="412" borderId="1" xfId="0" applyFont="1" applyFill="1" applyBorder="1" applyAlignment="1">
      <alignment horizontal="left"/>
    </xf>
    <xf numFmtId="0" fontId="12" fillId="325" borderId="1" xfId="0" applyFont="1" applyFill="1" applyBorder="1" applyAlignment="1">
      <alignment horizontal="left"/>
    </xf>
    <xf numFmtId="0" fontId="12" fillId="329" borderId="1" xfId="0" applyFont="1" applyFill="1" applyBorder="1" applyAlignment="1">
      <alignment horizontal="left"/>
    </xf>
    <xf numFmtId="0" fontId="12" fillId="330" borderId="1" xfId="0" applyFont="1" applyFill="1" applyBorder="1" applyAlignment="1">
      <alignment horizontal="left"/>
    </xf>
    <xf numFmtId="0" fontId="12" fillId="331" borderId="1" xfId="0" applyFont="1" applyFill="1" applyBorder="1" applyAlignment="1">
      <alignment horizontal="left"/>
    </xf>
    <xf numFmtId="0" fontId="12" fillId="333" borderId="1" xfId="0" applyFont="1" applyFill="1" applyBorder="1" applyAlignment="1">
      <alignment horizontal="left"/>
    </xf>
    <xf numFmtId="0" fontId="12" fillId="332" borderId="1" xfId="0" applyFont="1" applyFill="1" applyBorder="1" applyAlignment="1">
      <alignment horizontal="left"/>
    </xf>
    <xf numFmtId="0" fontId="12" fillId="334" borderId="1" xfId="0" applyFont="1" applyFill="1" applyBorder="1" applyAlignment="1">
      <alignment horizontal="left"/>
    </xf>
    <xf numFmtId="0" fontId="12" fillId="336" borderId="1" xfId="0" applyFont="1" applyFill="1" applyBorder="1" applyAlignment="1">
      <alignment horizontal="left"/>
    </xf>
    <xf numFmtId="0" fontId="12" fillId="337" borderId="1" xfId="0" applyFont="1" applyFill="1" applyBorder="1" applyAlignment="1">
      <alignment horizontal="left"/>
    </xf>
    <xf numFmtId="0" fontId="12" fillId="338" borderId="1" xfId="0" applyFont="1" applyFill="1" applyBorder="1" applyAlignment="1">
      <alignment horizontal="left"/>
    </xf>
    <xf numFmtId="0" fontId="12" fillId="339" borderId="1" xfId="0" applyFont="1" applyFill="1" applyBorder="1" applyAlignment="1">
      <alignment horizontal="left"/>
    </xf>
    <xf numFmtId="0" fontId="12" fillId="340" borderId="1" xfId="0" applyFont="1" applyFill="1" applyBorder="1" applyAlignment="1">
      <alignment horizontal="left"/>
    </xf>
    <xf numFmtId="0" fontId="12" fillId="414" borderId="1" xfId="0" applyFont="1" applyFill="1" applyBorder="1" applyAlignment="1">
      <alignment horizontal="left"/>
    </xf>
    <xf numFmtId="0" fontId="12" fillId="327" borderId="1" xfId="0" applyFont="1" applyFill="1" applyBorder="1" applyAlignment="1">
      <alignment horizontal="left"/>
    </xf>
    <xf numFmtId="0" fontId="12" fillId="326" borderId="1" xfId="0" applyFont="1" applyFill="1" applyBorder="1" applyAlignment="1">
      <alignment horizontal="left"/>
    </xf>
    <xf numFmtId="0" fontId="12" fillId="328" borderId="1" xfId="0" applyFont="1" applyFill="1" applyBorder="1" applyAlignment="1">
      <alignment horizontal="left"/>
    </xf>
    <xf numFmtId="0" fontId="12" fillId="405" borderId="1" xfId="0" applyFont="1" applyFill="1" applyBorder="1" applyAlignment="1">
      <alignment horizontal="left"/>
    </xf>
    <xf numFmtId="0" fontId="12" fillId="404" borderId="1" xfId="0" applyFont="1" applyFill="1" applyBorder="1" applyAlignment="1">
      <alignment horizontal="left"/>
    </xf>
    <xf numFmtId="0" fontId="12" fillId="361" borderId="1" xfId="0" applyFont="1" applyFill="1" applyBorder="1" applyAlignment="1">
      <alignment horizontal="left"/>
    </xf>
    <xf numFmtId="0" fontId="12" fillId="369" borderId="1" xfId="0" applyFont="1" applyFill="1" applyBorder="1" applyAlignment="1">
      <alignment horizontal="left"/>
    </xf>
    <xf numFmtId="0" fontId="12" fillId="354" borderId="1" xfId="0" applyFont="1" applyFill="1" applyBorder="1" applyAlignment="1">
      <alignment horizontal="left"/>
    </xf>
    <xf numFmtId="0" fontId="12" fillId="355" borderId="1" xfId="0" applyFont="1" applyFill="1" applyBorder="1" applyAlignment="1">
      <alignment horizontal="left"/>
    </xf>
    <xf numFmtId="2" fontId="12" fillId="0" borderId="1" xfId="0" applyNumberFormat="1" applyFont="1" applyBorder="1" applyAlignment="1">
      <alignment horizontal="left"/>
    </xf>
    <xf numFmtId="0" fontId="12" fillId="368" borderId="1" xfId="0" applyFont="1" applyFill="1" applyBorder="1" applyAlignment="1">
      <alignment horizontal="left"/>
    </xf>
    <xf numFmtId="0" fontId="12" fillId="373" borderId="1" xfId="0" applyFont="1" applyFill="1" applyBorder="1" applyAlignment="1">
      <alignment horizontal="left"/>
    </xf>
    <xf numFmtId="0" fontId="12" fillId="364" borderId="1" xfId="0" applyFont="1" applyFill="1" applyBorder="1" applyAlignment="1">
      <alignment horizontal="left"/>
    </xf>
    <xf numFmtId="0" fontId="12" fillId="377" borderId="1" xfId="0" applyFont="1" applyFill="1" applyBorder="1" applyAlignment="1">
      <alignment horizontal="left"/>
    </xf>
    <xf numFmtId="0" fontId="12" fillId="358" borderId="1" xfId="0" applyFont="1" applyFill="1" applyBorder="1" applyAlignment="1">
      <alignment horizontal="left"/>
    </xf>
    <xf numFmtId="0" fontId="12" fillId="363" borderId="1" xfId="0" applyFont="1" applyFill="1" applyBorder="1" applyAlignment="1">
      <alignment horizontal="left"/>
    </xf>
    <xf numFmtId="0" fontId="12" fillId="366" borderId="1" xfId="0" applyFont="1" applyFill="1" applyBorder="1" applyAlignment="1">
      <alignment horizontal="left"/>
    </xf>
    <xf numFmtId="0" fontId="12" fillId="408" borderId="1" xfId="0" applyFont="1" applyFill="1" applyBorder="1" applyAlignment="1">
      <alignment horizontal="left"/>
    </xf>
    <xf numFmtId="0" fontId="12" fillId="342" borderId="1" xfId="0" applyFont="1" applyFill="1" applyBorder="1" applyAlignment="1">
      <alignment horizontal="left"/>
    </xf>
    <xf numFmtId="0" fontId="12" fillId="351" borderId="1" xfId="0" applyFont="1" applyFill="1" applyBorder="1" applyAlignment="1">
      <alignment horizontal="left"/>
    </xf>
    <xf numFmtId="0" fontId="12" fillId="350" borderId="1" xfId="0" applyFont="1" applyFill="1" applyBorder="1" applyAlignment="1">
      <alignment horizontal="left"/>
    </xf>
    <xf numFmtId="0" fontId="12" fillId="406" borderId="1" xfId="0" applyFont="1" applyFill="1" applyBorder="1" applyAlignment="1">
      <alignment horizontal="left"/>
    </xf>
    <xf numFmtId="0" fontId="12" fillId="344" borderId="1" xfId="0" applyFont="1" applyFill="1" applyBorder="1" applyAlignment="1">
      <alignment horizontal="left"/>
    </xf>
    <xf numFmtId="0" fontId="12" fillId="411" borderId="1" xfId="0" applyFont="1" applyFill="1" applyBorder="1" applyAlignment="1">
      <alignment horizontal="left"/>
    </xf>
    <xf numFmtId="0" fontId="12" fillId="348" borderId="1" xfId="0" applyFont="1" applyFill="1" applyBorder="1" applyAlignment="1">
      <alignment horizontal="left"/>
    </xf>
    <xf numFmtId="0" fontId="12" fillId="353" borderId="1" xfId="0" applyFont="1" applyFill="1" applyBorder="1" applyAlignment="1">
      <alignment horizontal="left"/>
    </xf>
    <xf numFmtId="0" fontId="12" fillId="390" borderId="1" xfId="0" applyFont="1" applyFill="1" applyBorder="1" applyAlignment="1">
      <alignment horizontal="left"/>
    </xf>
    <xf numFmtId="0" fontId="12" fillId="416" borderId="1" xfId="0" applyFont="1" applyFill="1" applyBorder="1" applyAlignment="1">
      <alignment horizontal="left"/>
    </xf>
    <xf numFmtId="0" fontId="12" fillId="387" borderId="1" xfId="0" applyFont="1" applyFill="1" applyBorder="1" applyAlignment="1">
      <alignment horizontal="left"/>
    </xf>
    <xf numFmtId="0" fontId="12" fillId="386" borderId="1" xfId="0" applyFont="1" applyFill="1" applyBorder="1" applyAlignment="1">
      <alignment horizontal="left"/>
    </xf>
    <xf numFmtId="0" fontId="12" fillId="389" borderId="1" xfId="0" applyFont="1" applyFill="1" applyBorder="1" applyAlignment="1">
      <alignment horizontal="left"/>
    </xf>
    <xf numFmtId="0" fontId="12" fillId="388" borderId="1" xfId="0" applyFont="1" applyFill="1" applyBorder="1" applyAlignment="1">
      <alignment horizontal="left"/>
    </xf>
    <xf numFmtId="0" fontId="12" fillId="395" borderId="1" xfId="0" applyFont="1" applyFill="1" applyBorder="1" applyAlignment="1">
      <alignment horizontal="left"/>
    </xf>
    <xf numFmtId="0" fontId="12" fillId="397" borderId="1" xfId="0" applyFont="1" applyFill="1" applyBorder="1" applyAlignment="1">
      <alignment horizontal="left"/>
    </xf>
    <xf numFmtId="0" fontId="12" fillId="393" borderId="1" xfId="0" applyFont="1" applyFill="1" applyBorder="1" applyAlignment="1">
      <alignment horizontal="left"/>
    </xf>
    <xf numFmtId="0" fontId="12" fillId="394" borderId="1" xfId="0" applyFont="1" applyFill="1" applyBorder="1" applyAlignment="1">
      <alignment horizontal="left"/>
    </xf>
    <xf numFmtId="0" fontId="12" fillId="402" borderId="1" xfId="0" applyFont="1" applyFill="1" applyBorder="1" applyAlignment="1">
      <alignment horizontal="left"/>
    </xf>
    <xf numFmtId="0" fontId="12" fillId="374" borderId="1" xfId="0" applyFont="1" applyFill="1" applyBorder="1" applyAlignment="1">
      <alignment horizontal="left"/>
    </xf>
    <xf numFmtId="0" fontId="12" fillId="372" borderId="1" xfId="0" applyFont="1" applyFill="1" applyBorder="1" applyAlignment="1">
      <alignment horizontal="left"/>
    </xf>
    <xf numFmtId="0" fontId="12" fillId="383" borderId="1" xfId="0" applyFont="1" applyFill="1" applyBorder="1" applyAlignment="1">
      <alignment horizontal="left"/>
    </xf>
    <xf numFmtId="0" fontId="12" fillId="384" borderId="1" xfId="0" applyFont="1" applyFill="1" applyBorder="1" applyAlignment="1">
      <alignment horizontal="left"/>
    </xf>
    <xf numFmtId="0" fontId="12" fillId="381" borderId="1" xfId="0" applyFont="1" applyFill="1" applyBorder="1" applyAlignment="1">
      <alignment horizontal="left"/>
    </xf>
    <xf numFmtId="0" fontId="12" fillId="379" borderId="1" xfId="0" applyFont="1" applyFill="1" applyBorder="1" applyAlignment="1">
      <alignment horizontal="left"/>
    </xf>
    <xf numFmtId="0" fontId="12" fillId="380" borderId="1" xfId="0" applyFont="1" applyFill="1" applyBorder="1" applyAlignment="1">
      <alignment horizontal="left"/>
    </xf>
    <xf numFmtId="0" fontId="12" fillId="396" borderId="1" xfId="0" applyFont="1" applyFill="1" applyBorder="1" applyAlignment="1">
      <alignment horizontal="left"/>
    </xf>
    <xf numFmtId="0" fontId="12" fillId="398" borderId="1" xfId="0" applyFont="1" applyFill="1" applyBorder="1" applyAlignment="1">
      <alignment horizontal="left"/>
    </xf>
    <xf numFmtId="0" fontId="12" fillId="400" borderId="1" xfId="0" applyFont="1" applyFill="1" applyBorder="1" applyAlignment="1">
      <alignment horizontal="left"/>
    </xf>
    <xf numFmtId="0" fontId="12" fillId="409" borderId="1" xfId="0" applyFon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 textRotation="90"/>
    </xf>
    <xf numFmtId="0" fontId="3" fillId="0" borderId="0" xfId="0" applyFont="1" applyAlignment="1">
      <alignment horizontal="left" textRotation="90"/>
    </xf>
    <xf numFmtId="0" fontId="3" fillId="0" borderId="0" xfId="0" applyFont="1" applyAlignment="1">
      <alignment horizontal="left"/>
    </xf>
    <xf numFmtId="0" fontId="11" fillId="454" borderId="1" xfId="0" applyFont="1" applyFill="1" applyBorder="1" applyAlignment="1">
      <alignment horizontal="left"/>
    </xf>
    <xf numFmtId="2" fontId="11" fillId="454" borderId="1" xfId="0" applyNumberFormat="1" applyFont="1" applyFill="1" applyBorder="1" applyAlignment="1">
      <alignment horizontal="left" wrapText="1"/>
    </xf>
    <xf numFmtId="0" fontId="12" fillId="92" borderId="1" xfId="0" applyFont="1" applyFill="1" applyBorder="1" applyAlignment="1">
      <alignment horizontal="left"/>
    </xf>
    <xf numFmtId="0" fontId="12" fillId="96" borderId="1" xfId="0" applyFont="1" applyFill="1" applyBorder="1" applyAlignment="1">
      <alignment horizontal="left"/>
    </xf>
    <xf numFmtId="0" fontId="12" fillId="7" borderId="1" xfId="0" applyFont="1" applyFill="1" applyBorder="1" applyAlignment="1">
      <alignment horizontal="left"/>
    </xf>
    <xf numFmtId="0" fontId="12" fillId="6" borderId="1" xfId="0" applyFont="1" applyFill="1" applyBorder="1" applyAlignment="1">
      <alignment horizontal="left"/>
    </xf>
    <xf numFmtId="0" fontId="12" fillId="4" borderId="1" xfId="0" applyFont="1" applyFill="1" applyBorder="1" applyAlignment="1">
      <alignment horizontal="left"/>
    </xf>
    <xf numFmtId="0" fontId="12" fillId="101" borderId="1" xfId="0" applyFont="1" applyFill="1" applyBorder="1" applyAlignment="1">
      <alignment horizontal="left"/>
    </xf>
    <xf numFmtId="0" fontId="12" fillId="8" borderId="1" xfId="0" applyFont="1" applyFill="1" applyBorder="1" applyAlignment="1">
      <alignment horizontal="left"/>
    </xf>
    <xf numFmtId="0" fontId="12" fillId="9" borderId="1" xfId="0" applyFont="1" applyFill="1" applyBorder="1" applyAlignment="1">
      <alignment horizontal="left"/>
    </xf>
    <xf numFmtId="0" fontId="12" fillId="10" borderId="1" xfId="0" applyFont="1" applyFill="1" applyBorder="1" applyAlignment="1">
      <alignment horizontal="left"/>
    </xf>
    <xf numFmtId="0" fontId="12" fillId="16" borderId="1" xfId="0" applyFont="1" applyFill="1" applyBorder="1" applyAlignment="1">
      <alignment horizontal="left"/>
    </xf>
    <xf numFmtId="0" fontId="12" fillId="11" borderId="1" xfId="0" applyFont="1" applyFill="1" applyBorder="1" applyAlignment="1">
      <alignment horizontal="left"/>
    </xf>
    <xf numFmtId="0" fontId="12" fillId="14" borderId="1" xfId="0" applyFont="1" applyFill="1" applyBorder="1" applyAlignment="1">
      <alignment horizontal="left"/>
    </xf>
    <xf numFmtId="0" fontId="12" fillId="20" borderId="1" xfId="0" applyFont="1" applyFill="1" applyBorder="1" applyAlignment="1">
      <alignment horizontal="left"/>
    </xf>
    <xf numFmtId="0" fontId="12" fillId="21" borderId="1" xfId="0" applyFont="1" applyFill="1" applyBorder="1" applyAlignment="1">
      <alignment horizontal="left"/>
    </xf>
    <xf numFmtId="0" fontId="12" fillId="22" borderId="1" xfId="0" applyFont="1" applyFill="1" applyBorder="1" applyAlignment="1">
      <alignment horizontal="left"/>
    </xf>
    <xf numFmtId="0" fontId="12" fillId="24" borderId="1" xfId="0" applyFont="1" applyFill="1" applyBorder="1" applyAlignment="1">
      <alignment horizontal="left"/>
    </xf>
    <xf numFmtId="0" fontId="12" fillId="23" borderId="1" xfId="0" applyFont="1" applyFill="1" applyBorder="1" applyAlignment="1">
      <alignment horizontal="left"/>
    </xf>
    <xf numFmtId="0" fontId="12" fillId="25" borderId="1" xfId="0" applyFont="1" applyFill="1" applyBorder="1" applyAlignment="1">
      <alignment horizontal="left"/>
    </xf>
    <xf numFmtId="0" fontId="12" fillId="27" borderId="1" xfId="0" applyFont="1" applyFill="1" applyBorder="1" applyAlignment="1">
      <alignment horizontal="left"/>
    </xf>
    <xf numFmtId="0" fontId="12" fillId="28" borderId="1" xfId="0" applyFont="1" applyFill="1" applyBorder="1" applyAlignment="1">
      <alignment horizontal="left"/>
    </xf>
    <xf numFmtId="0" fontId="12" fillId="29" borderId="1" xfId="0" applyFont="1" applyFill="1" applyBorder="1" applyAlignment="1">
      <alignment horizontal="left"/>
    </xf>
    <xf numFmtId="0" fontId="12" fillId="30" borderId="1" xfId="0" applyFont="1" applyFill="1" applyBorder="1" applyAlignment="1">
      <alignment horizontal="left"/>
    </xf>
    <xf numFmtId="0" fontId="12" fillId="103" borderId="1" xfId="0" applyFont="1" applyFill="1" applyBorder="1" applyAlignment="1">
      <alignment horizontal="left"/>
    </xf>
    <xf numFmtId="0" fontId="12" fillId="18" borderId="1" xfId="0" applyFont="1" applyFill="1" applyBorder="1" applyAlignment="1">
      <alignment horizontal="left"/>
    </xf>
    <xf numFmtId="0" fontId="12" fillId="17" borderId="1" xfId="0" applyFont="1" applyFill="1" applyBorder="1" applyAlignment="1">
      <alignment horizontal="left"/>
    </xf>
    <xf numFmtId="0" fontId="12" fillId="19" borderId="1" xfId="0" applyFont="1" applyFill="1" applyBorder="1" applyAlignment="1">
      <alignment horizontal="left"/>
    </xf>
    <xf numFmtId="0" fontId="12" fillId="94" borderId="1" xfId="0" applyFont="1" applyFill="1" applyBorder="1" applyAlignment="1">
      <alignment horizontal="left"/>
    </xf>
    <xf numFmtId="0" fontId="12" fillId="93" borderId="1" xfId="0" applyFont="1" applyFill="1" applyBorder="1" applyAlignment="1">
      <alignment horizontal="left"/>
    </xf>
    <xf numFmtId="0" fontId="12" fillId="51" borderId="1" xfId="0" applyFont="1" applyFill="1" applyBorder="1" applyAlignment="1">
      <alignment horizontal="left"/>
    </xf>
    <xf numFmtId="0" fontId="12" fillId="59" borderId="1" xfId="0" applyFont="1" applyFill="1" applyBorder="1" applyAlignment="1">
      <alignment horizontal="left"/>
    </xf>
    <xf numFmtId="0" fontId="12" fillId="44" borderId="1" xfId="0" applyFont="1" applyFill="1" applyBorder="1" applyAlignment="1">
      <alignment horizontal="left"/>
    </xf>
    <xf numFmtId="0" fontId="12" fillId="45" borderId="1" xfId="0" applyFont="1" applyFill="1" applyBorder="1" applyAlignment="1">
      <alignment horizontal="left"/>
    </xf>
    <xf numFmtId="0" fontId="12" fillId="452" borderId="1" xfId="0" applyFont="1" applyFill="1" applyBorder="1" applyAlignment="1">
      <alignment horizontal="left"/>
    </xf>
    <xf numFmtId="0" fontId="12" fillId="58" borderId="1" xfId="0" applyFont="1" applyFill="1" applyBorder="1" applyAlignment="1">
      <alignment horizontal="left"/>
    </xf>
    <xf numFmtId="0" fontId="12" fillId="63" borderId="1" xfId="0" applyFont="1" applyFill="1" applyBorder="1" applyAlignment="1">
      <alignment horizontal="left"/>
    </xf>
    <xf numFmtId="0" fontId="12" fillId="54" borderId="1" xfId="0" applyFont="1" applyFill="1" applyBorder="1" applyAlignment="1">
      <alignment horizontal="left"/>
    </xf>
    <xf numFmtId="0" fontId="12" fillId="67" borderId="1" xfId="0" applyFont="1" applyFill="1" applyBorder="1" applyAlignment="1">
      <alignment horizontal="left"/>
    </xf>
    <xf numFmtId="0" fontId="12" fillId="66" borderId="1" xfId="0" applyFont="1" applyFill="1" applyBorder="1" applyAlignment="1">
      <alignment horizontal="left"/>
    </xf>
    <xf numFmtId="0" fontId="12" fillId="48" borderId="1" xfId="0" applyFont="1" applyFill="1" applyBorder="1" applyAlignment="1">
      <alignment horizontal="left"/>
    </xf>
    <xf numFmtId="0" fontId="12" fillId="53" borderId="1" xfId="0" applyFont="1" applyFill="1" applyBorder="1" applyAlignment="1">
      <alignment horizontal="left"/>
    </xf>
    <xf numFmtId="0" fontId="12" fillId="56" borderId="1" xfId="0" applyFont="1" applyFill="1" applyBorder="1" applyAlignment="1">
      <alignment horizontal="left"/>
    </xf>
    <xf numFmtId="0" fontId="12" fillId="97" borderId="1" xfId="0" applyFont="1" applyFill="1" applyBorder="1" applyAlignment="1">
      <alignment horizontal="left"/>
    </xf>
    <xf numFmtId="0" fontId="12" fillId="32" borderId="1" xfId="0" applyFont="1" applyFill="1" applyBorder="1" applyAlignment="1">
      <alignment horizontal="left"/>
    </xf>
    <xf numFmtId="0" fontId="12" fillId="41" borderId="1" xfId="0" applyFont="1" applyFill="1" applyBorder="1" applyAlignment="1">
      <alignment horizontal="left"/>
    </xf>
    <xf numFmtId="0" fontId="12" fillId="95" borderId="1" xfId="0" applyFont="1" applyFill="1" applyBorder="1" applyAlignment="1">
      <alignment horizontal="left"/>
    </xf>
    <xf numFmtId="0" fontId="12" fillId="34" borderId="1" xfId="0" applyFont="1" applyFill="1" applyBorder="1" applyAlignment="1">
      <alignment horizontal="left"/>
    </xf>
    <xf numFmtId="0" fontId="12" fillId="100" borderId="1" xfId="0" applyFont="1" applyFill="1" applyBorder="1" applyAlignment="1">
      <alignment horizontal="left"/>
    </xf>
    <xf numFmtId="0" fontId="12" fillId="38" borderId="1" xfId="0" applyFont="1" applyFill="1" applyBorder="1" applyAlignment="1">
      <alignment horizontal="left"/>
    </xf>
    <xf numFmtId="0" fontId="12" fillId="43" borderId="1" xfId="0" applyFont="1" applyFill="1" applyBorder="1" applyAlignment="1">
      <alignment horizontal="left"/>
    </xf>
    <xf numFmtId="0" fontId="12" fillId="105" borderId="1" xfId="0" applyFont="1" applyFill="1" applyBorder="1" applyAlignment="1">
      <alignment horizontal="left"/>
    </xf>
    <xf numFmtId="0" fontId="12" fillId="76" borderId="1" xfId="0" applyFont="1" applyFill="1" applyBorder="1" applyAlignment="1">
      <alignment horizontal="left"/>
    </xf>
    <xf numFmtId="0" fontId="12" fillId="75" borderId="1" xfId="0" applyFont="1" applyFill="1" applyBorder="1" applyAlignment="1">
      <alignment horizontal="left"/>
    </xf>
    <xf numFmtId="0" fontId="12" fillId="78" borderId="1" xfId="0" applyFont="1" applyFill="1" applyBorder="1" applyAlignment="1">
      <alignment horizontal="left"/>
    </xf>
    <xf numFmtId="0" fontId="12" fillId="77" borderId="1" xfId="0" applyFont="1" applyFill="1" applyBorder="1" applyAlignment="1">
      <alignment horizontal="left"/>
    </xf>
    <xf numFmtId="0" fontId="12" fillId="84" borderId="1" xfId="0" applyFont="1" applyFill="1" applyBorder="1" applyAlignment="1">
      <alignment horizontal="left"/>
    </xf>
    <xf numFmtId="0" fontId="12" fillId="86" borderId="1" xfId="0" applyFont="1" applyFill="1" applyBorder="1" applyAlignment="1">
      <alignment horizontal="left"/>
    </xf>
    <xf numFmtId="0" fontId="12" fillId="82" borderId="1" xfId="0" applyFont="1" applyFill="1" applyBorder="1" applyAlignment="1">
      <alignment horizontal="left"/>
    </xf>
    <xf numFmtId="0" fontId="12" fillId="83" borderId="1" xfId="0" applyFont="1" applyFill="1" applyBorder="1" applyAlignment="1">
      <alignment horizontal="left"/>
    </xf>
    <xf numFmtId="0" fontId="12" fillId="91" borderId="1" xfId="0" applyFont="1" applyFill="1" applyBorder="1" applyAlignment="1">
      <alignment horizontal="left"/>
    </xf>
    <xf numFmtId="0" fontId="12" fillId="64" borderId="1" xfId="0" applyFont="1" applyFill="1" applyBorder="1" applyAlignment="1">
      <alignment horizontal="left"/>
    </xf>
    <xf numFmtId="0" fontId="12" fillId="62" borderId="1" xfId="0" applyFont="1" applyFill="1" applyBorder="1" applyAlignment="1">
      <alignment horizontal="left"/>
    </xf>
    <xf numFmtId="0" fontId="12" fillId="72" borderId="1" xfId="0" applyFont="1" applyFill="1" applyBorder="1" applyAlignment="1">
      <alignment horizontal="left"/>
    </xf>
    <xf numFmtId="0" fontId="12" fillId="73" borderId="1" xfId="0" applyFont="1" applyFill="1" applyBorder="1" applyAlignment="1">
      <alignment horizontal="left"/>
    </xf>
    <xf numFmtId="0" fontId="12" fillId="70" borderId="1" xfId="0" applyFont="1" applyFill="1" applyBorder="1" applyAlignment="1">
      <alignment horizontal="left"/>
    </xf>
    <xf numFmtId="0" fontId="12" fillId="68" borderId="1" xfId="0" applyFont="1" applyFill="1" applyBorder="1" applyAlignment="1">
      <alignment horizontal="left"/>
    </xf>
    <xf numFmtId="0" fontId="12" fillId="69" borderId="1" xfId="0" applyFont="1" applyFill="1" applyBorder="1" applyAlignment="1">
      <alignment horizontal="left"/>
    </xf>
    <xf numFmtId="0" fontId="12" fillId="85" borderId="1" xfId="0" applyFont="1" applyFill="1" applyBorder="1" applyAlignment="1">
      <alignment horizontal="left"/>
    </xf>
    <xf numFmtId="0" fontId="12" fillId="87" borderId="1" xfId="0" applyFont="1" applyFill="1" applyBorder="1" applyAlignment="1">
      <alignment horizontal="left"/>
    </xf>
    <xf numFmtId="0" fontId="12" fillId="89" borderId="1" xfId="0" applyFont="1" applyFill="1" applyBorder="1" applyAlignment="1">
      <alignment horizontal="left"/>
    </xf>
    <xf numFmtId="0" fontId="12" fillId="98" borderId="1" xfId="0" applyFont="1" applyFill="1" applyBorder="1" applyAlignment="1">
      <alignment horizontal="left"/>
    </xf>
    <xf numFmtId="0" fontId="11" fillId="454" borderId="1" xfId="0" applyFont="1" applyFill="1" applyBorder="1" applyAlignment="1">
      <alignment horizontal="left" wrapText="1"/>
    </xf>
    <xf numFmtId="0" fontId="5" fillId="454" borderId="1" xfId="0" applyFont="1" applyFill="1" applyBorder="1" applyAlignment="1">
      <alignment horizontal="left"/>
    </xf>
    <xf numFmtId="0" fontId="9" fillId="0" borderId="1" xfId="0" applyFont="1" applyBorder="1" applyAlignment="1">
      <alignment horizontal="left" vertical="top"/>
    </xf>
    <xf numFmtId="0" fontId="11" fillId="454" borderId="7" xfId="0" applyFont="1" applyFill="1" applyBorder="1" applyAlignment="1">
      <alignment horizontal="center" vertical="top"/>
    </xf>
    <xf numFmtId="0" fontId="11" fillId="454" borderId="4" xfId="0" applyFont="1" applyFill="1" applyBorder="1" applyAlignment="1">
      <alignment horizontal="center" vertical="top" wrapText="1"/>
    </xf>
    <xf numFmtId="2" fontId="11" fillId="454" borderId="4" xfId="0" applyNumberFormat="1" applyFont="1" applyFill="1" applyBorder="1" applyAlignment="1">
      <alignment horizontal="center" vertical="top" wrapText="1"/>
    </xf>
    <xf numFmtId="0" fontId="5" fillId="454" borderId="4" xfId="0" applyFont="1" applyFill="1" applyBorder="1" applyAlignment="1">
      <alignment horizontal="center" vertical="top"/>
    </xf>
    <xf numFmtId="0" fontId="3" fillId="454" borderId="4" xfId="0" applyFont="1" applyFill="1" applyBorder="1" applyAlignment="1">
      <alignment horizontal="center" vertical="top"/>
    </xf>
    <xf numFmtId="0" fontId="3" fillId="454" borderId="8" xfId="0" applyFont="1" applyFill="1" applyBorder="1" applyAlignment="1">
      <alignment horizontal="center" vertical="top"/>
    </xf>
    <xf numFmtId="164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2" fontId="0" fillId="0" borderId="1" xfId="0" applyNumberFormat="1" applyBorder="1" applyAlignment="1">
      <alignment horizontal="left"/>
    </xf>
    <xf numFmtId="0" fontId="7" fillId="0" borderId="5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9" fillId="0" borderId="3" xfId="0" applyFont="1" applyBorder="1" applyAlignment="1">
      <alignment horizontal="left"/>
    </xf>
    <xf numFmtId="0" fontId="12" fillId="88" borderId="3" xfId="0" applyFont="1" applyFill="1" applyBorder="1" applyAlignment="1">
      <alignment horizontal="left"/>
    </xf>
    <xf numFmtId="0" fontId="12" fillId="189" borderId="3" xfId="0" applyFont="1" applyFill="1" applyBorder="1" applyAlignment="1">
      <alignment horizontal="left"/>
    </xf>
    <xf numFmtId="0" fontId="12" fillId="294" borderId="3" xfId="0" applyFont="1" applyFill="1" applyBorder="1" applyAlignment="1">
      <alignment horizontal="left"/>
    </xf>
    <xf numFmtId="0" fontId="12" fillId="399" borderId="3" xfId="0" applyFont="1" applyFill="1" applyBorder="1" applyAlignment="1">
      <alignment horizontal="left"/>
    </xf>
    <xf numFmtId="0" fontId="0" fillId="0" borderId="5" xfId="0" applyBorder="1" applyAlignment="1">
      <alignment horizontal="left"/>
    </xf>
    <xf numFmtId="0" fontId="11" fillId="454" borderId="5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left"/>
    </xf>
    <xf numFmtId="0" fontId="15" fillId="0" borderId="1" xfId="0" applyFont="1" applyBorder="1" applyAlignment="1">
      <alignment horizontal="left"/>
    </xf>
  </cellXfs>
  <cellStyles count="1">
    <cellStyle name="Normal" xfId="0" builtinId="0"/>
  </cellStyles>
  <dxfs count="24">
    <dxf>
      <font>
        <strike val="0"/>
        <outline val="0"/>
        <shadow val="0"/>
        <u val="none"/>
        <vertAlign val="baseline"/>
        <sz val="8"/>
        <color auto="1"/>
        <name val="Palatino Linotype"/>
        <family val="1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8"/>
        <color auto="1"/>
        <name val="Palatino Linotype"/>
        <family val="1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8"/>
        <color auto="1"/>
        <name val="Palatino Linotype"/>
        <family val="1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8"/>
        <color auto="1"/>
        <name val="Palatino Linotype"/>
        <family val="1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9"/>
        <color auto="1"/>
        <name val="Palatino Linotype"/>
        <family val="1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9"/>
        <color auto="1"/>
        <name val="Palatino Linotype"/>
        <family val="1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9"/>
        <color auto="1"/>
        <name val="Palatino Linotype"/>
        <family val="1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9"/>
        <color auto="1"/>
        <name val="Palatino Linotype"/>
        <family val="1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Palatino Linotype"/>
        <family val="1"/>
        <scheme val="none"/>
      </font>
      <numFmt numFmtId="2" formatCode="0.00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Palatino Linotype"/>
        <family val="1"/>
        <scheme val="none"/>
      </font>
      <numFmt numFmtId="2" formatCode="0.00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Palatino Linotype"/>
        <family val="1"/>
        <scheme val="none"/>
      </font>
      <numFmt numFmtId="2" formatCode="0.00"/>
      <alignment horizontal="lef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8"/>
        <color theme="0"/>
        <name val="Palatino Linotype"/>
        <family val="1"/>
        <scheme val="none"/>
      </font>
      <alignment horizontal="left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name val="Palatino Linotype"/>
        <family val="1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8"/>
        <color theme="0"/>
        <name val="Palatino Linotype"/>
        <family val="1"/>
        <scheme val="none"/>
      </font>
      <alignment horizontal="left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name val="Palatino Linotype"/>
        <family val="1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8"/>
        <color theme="0"/>
        <name val="Palatino Linotype"/>
        <family val="1"/>
        <scheme val="none"/>
      </font>
      <alignment horizontal="left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name val="Palatino Linotype"/>
        <family val="1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name val="Palatino Linotype"/>
        <family val="1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8"/>
        <name val="Palatino Linotype"/>
        <family val="1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name val="Palatino Linotype"/>
        <family val="1"/>
        <scheme val="none"/>
      </font>
      <alignment horizontal="left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0118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334C01-0790-4853-8C04-B947EA4889D4}" name="LVSN" displayName="LVSN" ref="A2:S109" totalsRowShown="0" headerRowDxfId="23" dataDxfId="22" headerRowBorderDxfId="20" tableBorderDxfId="21" totalsRowBorderDxfId="19">
  <autoFilter ref="A2:S109" xr:uid="{06EF7FD2-75D9-44C8-BC89-FFEF048430DE}"/>
  <sortState xmlns:xlrd2="http://schemas.microsoft.com/office/spreadsheetml/2017/richdata2" ref="A3:S109">
    <sortCondition ref="A2:A109"/>
  </sortState>
  <tableColumns count="19">
    <tableColumn id="1" xr3:uid="{A41480C4-9293-4AB0-9B4F-15ED958BFE7D}" name="Code" dataDxfId="18"/>
    <tableColumn id="2" xr3:uid="{BFD136DF-3A57-4F23-BFB8-85410B0C48D8}" name="Name of Compound and Subclass" dataDxfId="17"/>
    <tableColumn id="7" xr3:uid="{758E73C3-31D4-4FA7-9200-91A520B7A2C7}" name="Rf (MPA)" dataDxfId="16"/>
    <tableColumn id="8" xr3:uid="{D16B49AB-0416-4D38-A484-93B0487E8724}" name="254 nm DEV H° and C" dataDxfId="15"/>
    <tableColumn id="10" xr3:uid="{690402BF-70AD-4F93-84B3-FA384F53BECF}" name="CF" dataDxfId="14"/>
    <tableColumn id="11" xr3:uid="{A51B6C42-D6A4-4ECC-9899-A4DDC28E310B}" name="366 nm DEV H° and C" dataDxfId="13"/>
    <tableColumn id="13" xr3:uid="{1671E0A4-906C-49F1-8142-66248B04DDB7}" name="CF2" dataDxfId="12"/>
    <tableColumn id="14" xr3:uid="{A295DD0A-0734-4A4A-BBA2-015845C37ED7}" name="366 nm VSA  H° and C" dataDxfId="11"/>
    <tableColumn id="23" xr3:uid="{1377BD20-0E13-4784-ABDB-AF2D66E8BB25}" name="CF3" dataDxfId="10"/>
    <tableColumn id="22" xr3:uid="{4E584151-DCBB-4EA3-B884-FF0F2B03E1F3}" name="T VSA H° and C" dataDxfId="9"/>
    <tableColumn id="17" xr3:uid="{E4FF555F-F36B-4E3D-8D14-4257D7612F46}" name="CF4" dataDxfId="8"/>
    <tableColumn id="66" xr3:uid="{91ED7087-47F8-40B1-9D97-1868C453EDC6}" name="UV-Vis Peaks" dataDxfId="7"/>
    <tableColumn id="18" xr3:uid="{65C48713-6E61-4A12-989C-93BEF2BA59F6}" name="UV λ1" dataDxfId="6"/>
    <tableColumn id="19" xr3:uid="{EDEE6773-D2D3-492C-BFC8-DD5B5812258D}" name="UV λ2" dataDxfId="5"/>
    <tableColumn id="20" xr3:uid="{B894E52D-1A3B-4891-B14F-712A5A90BC61}" name="UV λ3" dataDxfId="4"/>
    <tableColumn id="35" xr3:uid="{22DF78BE-16F8-4FD8-B784-A7AACC4C7AC7}" name="Fl Peaks" dataDxfId="3"/>
    <tableColumn id="36" xr3:uid="{4BB28695-6F4B-4F0C-BDAA-66D00A47F77E}" name="Fl λ 1" dataDxfId="2"/>
    <tableColumn id="37" xr3:uid="{BFF2B3C9-7809-482B-A735-A7AB4AF89F69}" name="Fl λ 2" dataDxfId="1"/>
    <tableColumn id="38" xr3:uid="{0DA8CBD5-A4E0-4B1F-8CFD-644F39D30FD1}" name="Fl λ 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90B04-8642-4891-84E8-A7A1414A242B}">
  <dimension ref="A1:AG109"/>
  <sheetViews>
    <sheetView workbookViewId="0">
      <selection activeCell="L41" sqref="L41"/>
    </sheetView>
  </sheetViews>
  <sheetFormatPr defaultRowHeight="15"/>
  <cols>
    <col min="1" max="1" width="9.28515625" style="58" bestFit="1" customWidth="1"/>
    <col min="2" max="2" width="21.5703125" style="58" customWidth="1"/>
    <col min="3" max="3" width="6.85546875" style="58" bestFit="1" customWidth="1"/>
    <col min="4" max="4" width="11" style="58" customWidth="1"/>
    <col min="5" max="5" width="6.28515625" style="58" bestFit="1" customWidth="1"/>
    <col min="6" max="6" width="11.42578125" style="58" customWidth="1"/>
    <col min="7" max="7" width="6.28515625" style="58" bestFit="1" customWidth="1"/>
    <col min="8" max="8" width="11.140625" style="58" customWidth="1"/>
    <col min="9" max="9" width="4.7109375" style="58" customWidth="1"/>
    <col min="10" max="10" width="8.7109375" style="58" customWidth="1"/>
    <col min="11" max="11" width="4.28515625" style="58" customWidth="1"/>
    <col min="12" max="12" width="6.42578125" style="58" customWidth="1"/>
    <col min="13" max="14" width="4.42578125" style="408" bestFit="1" customWidth="1"/>
    <col min="15" max="15" width="5.28515625" style="408" customWidth="1"/>
    <col min="16" max="16" width="5.7109375" style="408" customWidth="1"/>
    <col min="17" max="19" width="4.42578125" style="408" bestFit="1" customWidth="1"/>
    <col min="20" max="20" width="3.7109375" style="10" bestFit="1" customWidth="1"/>
    <col min="21" max="21" width="4.42578125" style="10" bestFit="1" customWidth="1"/>
    <col min="22" max="23" width="4" style="10" bestFit="1" customWidth="1"/>
    <col min="24" max="24" width="3.7109375" style="10" bestFit="1" customWidth="1"/>
    <col min="25" max="28" width="4" style="10" bestFit="1" customWidth="1"/>
  </cols>
  <sheetData>
    <row r="1" spans="1:33" s="1" customFormat="1">
      <c r="A1" s="2"/>
      <c r="B1" s="2"/>
      <c r="C1" s="2"/>
      <c r="D1" s="57"/>
      <c r="E1" s="2"/>
      <c r="F1" s="57"/>
      <c r="G1" s="57"/>
      <c r="H1" s="57"/>
      <c r="I1" s="2"/>
      <c r="J1" s="57"/>
      <c r="K1" s="405"/>
      <c r="L1" s="406"/>
      <c r="M1" s="407"/>
      <c r="N1" s="407"/>
      <c r="O1" s="407"/>
      <c r="P1" s="407"/>
      <c r="Q1" s="407"/>
      <c r="R1" s="407"/>
      <c r="S1" s="407"/>
      <c r="T1" s="9"/>
      <c r="U1" s="9"/>
      <c r="V1" s="9"/>
      <c r="W1" s="9"/>
      <c r="X1" s="9"/>
      <c r="Y1" s="9"/>
      <c r="Z1" s="9"/>
      <c r="AA1" s="9"/>
      <c r="AB1" s="9"/>
      <c r="AC1"/>
      <c r="AD1"/>
      <c r="AE1"/>
      <c r="AF1"/>
      <c r="AG1" s="7"/>
    </row>
    <row r="2" spans="1:33" s="6" customFormat="1" ht="42.75">
      <c r="A2" s="484" t="s">
        <v>0</v>
      </c>
      <c r="B2" s="485" t="s">
        <v>1</v>
      </c>
      <c r="C2" s="485" t="s">
        <v>2</v>
      </c>
      <c r="D2" s="486" t="s">
        <v>3</v>
      </c>
      <c r="E2" s="487" t="s">
        <v>4</v>
      </c>
      <c r="F2" s="486" t="s">
        <v>5</v>
      </c>
      <c r="G2" s="487" t="s">
        <v>6</v>
      </c>
      <c r="H2" s="486" t="s">
        <v>7</v>
      </c>
      <c r="I2" s="487" t="s">
        <v>8</v>
      </c>
      <c r="J2" s="486" t="s">
        <v>9</v>
      </c>
      <c r="K2" s="487" t="s">
        <v>10</v>
      </c>
      <c r="L2" s="486" t="s">
        <v>11</v>
      </c>
      <c r="M2" s="488" t="s">
        <v>12</v>
      </c>
      <c r="N2" s="488" t="s">
        <v>13</v>
      </c>
      <c r="O2" s="488" t="s">
        <v>14</v>
      </c>
      <c r="P2" s="486" t="s">
        <v>15</v>
      </c>
      <c r="Q2" s="488" t="s">
        <v>16</v>
      </c>
      <c r="R2" s="488" t="s">
        <v>17</v>
      </c>
      <c r="S2" s="489" t="s">
        <v>18</v>
      </c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8"/>
    </row>
    <row r="3" spans="1:33" ht="15.75">
      <c r="A3" s="493">
        <v>1</v>
      </c>
      <c r="B3" s="13" t="s">
        <v>19</v>
      </c>
      <c r="C3" s="13">
        <v>0.51300000000000001</v>
      </c>
      <c r="D3" s="411">
        <v>163.80000000000001</v>
      </c>
      <c r="E3" s="13" t="s">
        <v>20</v>
      </c>
      <c r="F3" s="161">
        <v>220.9</v>
      </c>
      <c r="G3" s="13" t="s">
        <v>21</v>
      </c>
      <c r="H3" s="162">
        <v>187.1</v>
      </c>
      <c r="I3" s="13" t="s">
        <v>22</v>
      </c>
      <c r="J3" s="341">
        <v>34.9</v>
      </c>
      <c r="K3" s="13" t="s">
        <v>23</v>
      </c>
      <c r="L3" s="503">
        <v>3</v>
      </c>
      <c r="M3" s="503">
        <v>268</v>
      </c>
      <c r="N3" s="503">
        <v>296</v>
      </c>
      <c r="O3" s="503">
        <v>331</v>
      </c>
      <c r="P3" s="1">
        <v>2</v>
      </c>
      <c r="Q3" s="1">
        <v>225</v>
      </c>
      <c r="R3" s="1">
        <v>312</v>
      </c>
      <c r="S3" s="1"/>
      <c r="T3"/>
      <c r="U3"/>
      <c r="V3"/>
      <c r="W3"/>
      <c r="X3"/>
      <c r="Y3"/>
      <c r="Z3"/>
      <c r="AA3"/>
      <c r="AB3"/>
    </row>
    <row r="4" spans="1:33" ht="15.75">
      <c r="A4" s="493">
        <v>2</v>
      </c>
      <c r="B4" s="13" t="s">
        <v>24</v>
      </c>
      <c r="C4" s="13">
        <v>9.8000000000000004E-2</v>
      </c>
      <c r="D4" s="412">
        <v>155.19999999999999</v>
      </c>
      <c r="E4" s="13" t="s">
        <v>20</v>
      </c>
      <c r="F4" s="163">
        <v>237.2</v>
      </c>
      <c r="G4" s="13" t="s">
        <v>21</v>
      </c>
      <c r="H4" s="164">
        <v>203.1</v>
      </c>
      <c r="I4" s="13" t="s">
        <v>22</v>
      </c>
      <c r="J4" s="342">
        <v>30.9</v>
      </c>
      <c r="K4" s="13" t="s">
        <v>23</v>
      </c>
      <c r="L4" s="503">
        <v>2</v>
      </c>
      <c r="M4" s="503">
        <v>265</v>
      </c>
      <c r="N4" s="503">
        <v>310</v>
      </c>
      <c r="O4" s="503"/>
      <c r="P4" s="1">
        <v>2</v>
      </c>
      <c r="Q4" s="1">
        <v>224</v>
      </c>
      <c r="R4" s="1">
        <v>316</v>
      </c>
      <c r="S4" s="1"/>
      <c r="T4"/>
      <c r="U4"/>
      <c r="V4"/>
      <c r="W4"/>
      <c r="X4"/>
      <c r="Y4"/>
      <c r="Z4"/>
      <c r="AA4"/>
      <c r="AB4"/>
    </row>
    <row r="5" spans="1:33" ht="15.75">
      <c r="A5" s="493">
        <v>3</v>
      </c>
      <c r="B5" s="13" t="s">
        <v>25</v>
      </c>
      <c r="C5" s="13">
        <v>0.64919740000000004</v>
      </c>
      <c r="D5" s="413">
        <v>134.6</v>
      </c>
      <c r="E5" s="13" t="s">
        <v>26</v>
      </c>
      <c r="F5" s="165">
        <v>180</v>
      </c>
      <c r="G5" s="13" t="s">
        <v>22</v>
      </c>
      <c r="H5" s="166">
        <v>203.5</v>
      </c>
      <c r="I5" s="13" t="s">
        <v>22</v>
      </c>
      <c r="J5" s="300">
        <v>53.8</v>
      </c>
      <c r="K5" s="13" t="s">
        <v>23</v>
      </c>
      <c r="L5" s="503">
        <v>2</v>
      </c>
      <c r="M5" s="503">
        <v>270</v>
      </c>
      <c r="N5" s="503">
        <v>329</v>
      </c>
      <c r="O5" s="503"/>
      <c r="P5" s="1">
        <v>2</v>
      </c>
      <c r="Q5" s="1">
        <v>224</v>
      </c>
      <c r="R5" s="1">
        <v>357</v>
      </c>
      <c r="S5" s="1"/>
      <c r="T5"/>
      <c r="U5"/>
      <c r="V5"/>
      <c r="W5"/>
      <c r="X5"/>
      <c r="Y5"/>
      <c r="Z5"/>
      <c r="AA5"/>
      <c r="AB5"/>
    </row>
    <row r="6" spans="1:33" ht="15.75">
      <c r="A6" s="493">
        <v>4</v>
      </c>
      <c r="B6" s="11" t="s">
        <v>27</v>
      </c>
      <c r="C6" s="18">
        <v>0.61741570000000001</v>
      </c>
      <c r="D6" s="63">
        <v>134</v>
      </c>
      <c r="E6" s="13" t="s">
        <v>26</v>
      </c>
      <c r="F6" s="96">
        <v>199.1</v>
      </c>
      <c r="G6" s="13" t="s">
        <v>22</v>
      </c>
      <c r="H6" s="127">
        <v>206.2</v>
      </c>
      <c r="I6" s="13" t="s">
        <v>22</v>
      </c>
      <c r="J6" s="301">
        <v>46.3</v>
      </c>
      <c r="K6" s="13" t="s">
        <v>23</v>
      </c>
      <c r="L6" s="503">
        <v>2</v>
      </c>
      <c r="M6" s="503">
        <v>271</v>
      </c>
      <c r="N6" s="503">
        <v>336</v>
      </c>
      <c r="O6" s="503"/>
      <c r="P6" s="1">
        <v>2</v>
      </c>
      <c r="Q6" s="1">
        <v>224</v>
      </c>
      <c r="R6" s="1">
        <v>341</v>
      </c>
      <c r="S6" s="1"/>
      <c r="T6"/>
      <c r="U6"/>
      <c r="V6"/>
      <c r="W6"/>
      <c r="X6"/>
      <c r="Y6"/>
      <c r="Z6"/>
      <c r="AA6"/>
      <c r="AB6"/>
    </row>
    <row r="7" spans="1:33" ht="15.75">
      <c r="A7" s="493">
        <v>5</v>
      </c>
      <c r="B7" s="483" t="s">
        <v>28</v>
      </c>
      <c r="C7" s="13">
        <v>2.94542E-2</v>
      </c>
      <c r="D7" s="414">
        <v>134.6</v>
      </c>
      <c r="E7" s="13" t="s">
        <v>26</v>
      </c>
      <c r="F7" s="167">
        <v>185</v>
      </c>
      <c r="G7" s="13" t="s">
        <v>22</v>
      </c>
      <c r="H7" s="128">
        <v>197.9</v>
      </c>
      <c r="I7" s="13" t="s">
        <v>22</v>
      </c>
      <c r="J7" s="302">
        <v>44.3</v>
      </c>
      <c r="K7" s="13" t="s">
        <v>23</v>
      </c>
      <c r="L7" s="503">
        <v>1</v>
      </c>
      <c r="M7" s="503">
        <v>284</v>
      </c>
      <c r="N7" s="503"/>
      <c r="O7" s="503"/>
      <c r="P7" s="1">
        <v>2</v>
      </c>
      <c r="Q7" s="1">
        <v>224</v>
      </c>
      <c r="R7" s="1">
        <v>366</v>
      </c>
      <c r="S7" s="1"/>
      <c r="T7"/>
      <c r="U7"/>
      <c r="V7"/>
      <c r="W7"/>
      <c r="X7"/>
      <c r="Y7"/>
      <c r="Z7"/>
      <c r="AA7"/>
      <c r="AB7"/>
    </row>
    <row r="8" spans="1:33" ht="15.75">
      <c r="A8" s="493">
        <v>6</v>
      </c>
      <c r="B8" s="12" t="s">
        <v>29</v>
      </c>
      <c r="C8" s="13">
        <v>0.67215080000000005</v>
      </c>
      <c r="D8" s="415">
        <v>132.19999999999999</v>
      </c>
      <c r="E8" s="13" t="s">
        <v>26</v>
      </c>
      <c r="F8" s="168">
        <v>185.5</v>
      </c>
      <c r="G8" s="13" t="s">
        <v>22</v>
      </c>
      <c r="H8" s="169">
        <v>190.1</v>
      </c>
      <c r="I8" s="13" t="s">
        <v>22</v>
      </c>
      <c r="J8" s="303">
        <v>46.5</v>
      </c>
      <c r="K8" s="13" t="s">
        <v>23</v>
      </c>
      <c r="L8" s="503">
        <v>2</v>
      </c>
      <c r="M8" s="503">
        <v>270</v>
      </c>
      <c r="N8" s="503">
        <v>317</v>
      </c>
      <c r="O8" s="503"/>
      <c r="P8" s="1">
        <v>2</v>
      </c>
      <c r="Q8" s="1">
        <v>224</v>
      </c>
      <c r="R8" s="1">
        <v>358</v>
      </c>
      <c r="S8" s="1"/>
      <c r="T8"/>
      <c r="U8"/>
      <c r="V8"/>
      <c r="W8"/>
      <c r="X8"/>
      <c r="Y8"/>
      <c r="Z8"/>
      <c r="AA8"/>
      <c r="AB8"/>
    </row>
    <row r="9" spans="1:33" ht="15.75">
      <c r="A9" s="493">
        <v>7</v>
      </c>
      <c r="B9" s="13" t="s">
        <v>30</v>
      </c>
      <c r="C9" s="13">
        <v>0.65272870000000005</v>
      </c>
      <c r="D9" s="416">
        <v>138.9</v>
      </c>
      <c r="E9" s="13" t="s">
        <v>26</v>
      </c>
      <c r="F9" s="170">
        <v>46.1</v>
      </c>
      <c r="G9" s="13" t="s">
        <v>31</v>
      </c>
      <c r="H9" s="171">
        <v>228.8</v>
      </c>
      <c r="I9" s="13" t="s">
        <v>21</v>
      </c>
      <c r="J9" s="343">
        <v>46.9</v>
      </c>
      <c r="K9" s="13" t="s">
        <v>23</v>
      </c>
      <c r="L9" s="503">
        <v>2</v>
      </c>
      <c r="M9" s="503">
        <v>268</v>
      </c>
      <c r="N9" s="503">
        <v>338</v>
      </c>
      <c r="O9" s="503"/>
      <c r="P9" s="1">
        <v>2</v>
      </c>
      <c r="Q9" s="1">
        <v>224</v>
      </c>
      <c r="R9" s="1">
        <v>367</v>
      </c>
      <c r="S9" s="1"/>
      <c r="T9"/>
      <c r="U9"/>
      <c r="V9"/>
      <c r="W9"/>
      <c r="X9"/>
      <c r="Y9"/>
      <c r="Z9"/>
      <c r="AA9"/>
      <c r="AB9"/>
    </row>
    <row r="10" spans="1:33" ht="15.75">
      <c r="A10" s="493">
        <v>8</v>
      </c>
      <c r="B10" s="12" t="s">
        <v>32</v>
      </c>
      <c r="C10" s="18">
        <v>0.58389999999999997</v>
      </c>
      <c r="D10" s="64">
        <v>129.1</v>
      </c>
      <c r="E10" s="13" t="s">
        <v>26</v>
      </c>
      <c r="F10" s="97">
        <v>33</v>
      </c>
      <c r="G10" s="13" t="s">
        <v>23</v>
      </c>
      <c r="H10" s="129">
        <v>191.5</v>
      </c>
      <c r="I10" s="13" t="s">
        <v>22</v>
      </c>
      <c r="J10" s="304">
        <v>48.9</v>
      </c>
      <c r="K10" s="13" t="s">
        <v>23</v>
      </c>
      <c r="L10" s="503">
        <v>2</v>
      </c>
      <c r="M10" s="503">
        <v>268</v>
      </c>
      <c r="N10" s="503">
        <v>352</v>
      </c>
      <c r="O10" s="503"/>
      <c r="P10" s="1">
        <v>2</v>
      </c>
      <c r="Q10" s="1">
        <v>224</v>
      </c>
      <c r="R10" s="1">
        <v>342</v>
      </c>
      <c r="S10" s="1"/>
      <c r="T10"/>
      <c r="U10"/>
      <c r="V10"/>
      <c r="W10"/>
      <c r="X10"/>
      <c r="Y10"/>
      <c r="Z10"/>
      <c r="AA10"/>
      <c r="AB10"/>
    </row>
    <row r="11" spans="1:33" ht="15.75">
      <c r="A11" s="493">
        <v>9</v>
      </c>
      <c r="B11" s="13" t="s">
        <v>33</v>
      </c>
      <c r="C11" s="13">
        <v>0.16187799999999999</v>
      </c>
      <c r="D11" s="417">
        <v>137.1</v>
      </c>
      <c r="E11" s="13" t="s">
        <v>26</v>
      </c>
      <c r="F11" s="172">
        <v>180.4</v>
      </c>
      <c r="G11" s="13" t="s">
        <v>22</v>
      </c>
      <c r="H11" s="173">
        <v>197.2</v>
      </c>
      <c r="I11" s="13" t="s">
        <v>22</v>
      </c>
      <c r="J11" s="305">
        <v>54.2</v>
      </c>
      <c r="K11" s="13" t="s">
        <v>23</v>
      </c>
      <c r="L11" s="503">
        <v>2</v>
      </c>
      <c r="M11" s="503">
        <v>273</v>
      </c>
      <c r="N11" s="503">
        <v>337</v>
      </c>
      <c r="O11" s="503"/>
      <c r="P11" s="1">
        <v>2</v>
      </c>
      <c r="Q11" s="1">
        <v>224</v>
      </c>
      <c r="R11" s="1">
        <v>366</v>
      </c>
      <c r="S11" s="1"/>
      <c r="T11"/>
      <c r="U11"/>
      <c r="V11"/>
      <c r="W11"/>
      <c r="X11"/>
      <c r="Y11"/>
      <c r="Z11"/>
      <c r="AA11"/>
      <c r="AB11"/>
    </row>
    <row r="12" spans="1:33" ht="15.75">
      <c r="A12" s="493">
        <v>10</v>
      </c>
      <c r="B12" s="13" t="s">
        <v>34</v>
      </c>
      <c r="C12" s="18">
        <v>0.53972710000000002</v>
      </c>
      <c r="D12" s="65">
        <v>138.19999999999999</v>
      </c>
      <c r="E12" s="13" t="s">
        <v>26</v>
      </c>
      <c r="F12" s="98">
        <v>175.9</v>
      </c>
      <c r="G12" s="13" t="s">
        <v>20</v>
      </c>
      <c r="H12" s="130">
        <v>183.5</v>
      </c>
      <c r="I12" s="13" t="s">
        <v>22</v>
      </c>
      <c r="J12" s="306">
        <v>52.4</v>
      </c>
      <c r="K12" s="13" t="s">
        <v>23</v>
      </c>
      <c r="L12" s="503">
        <v>3</v>
      </c>
      <c r="M12" s="503">
        <v>264</v>
      </c>
      <c r="N12" s="503">
        <v>325</v>
      </c>
      <c r="O12" s="503">
        <v>393</v>
      </c>
      <c r="P12" s="1">
        <v>2</v>
      </c>
      <c r="Q12" s="1">
        <v>224</v>
      </c>
      <c r="R12" s="1">
        <v>363</v>
      </c>
      <c r="S12" s="1"/>
      <c r="T12"/>
      <c r="U12"/>
      <c r="V12"/>
      <c r="W12"/>
      <c r="X12"/>
      <c r="Y12"/>
      <c r="Z12"/>
      <c r="AA12"/>
      <c r="AB12"/>
    </row>
    <row r="13" spans="1:33" ht="15.75">
      <c r="A13" s="493">
        <v>11</v>
      </c>
      <c r="B13" s="12" t="s">
        <v>35</v>
      </c>
      <c r="C13" s="13">
        <v>0.70216690000000004</v>
      </c>
      <c r="D13" s="418">
        <v>131.30000000000001</v>
      </c>
      <c r="E13" s="13" t="s">
        <v>26</v>
      </c>
      <c r="F13" s="174">
        <v>171.6</v>
      </c>
      <c r="G13" s="13" t="s">
        <v>20</v>
      </c>
      <c r="H13" s="175">
        <v>193.5</v>
      </c>
      <c r="I13" s="13" t="s">
        <v>22</v>
      </c>
      <c r="J13" s="307">
        <v>41.9</v>
      </c>
      <c r="K13" s="13" t="s">
        <v>23</v>
      </c>
      <c r="L13" s="503">
        <v>3</v>
      </c>
      <c r="M13" s="503">
        <v>268</v>
      </c>
      <c r="N13" s="503">
        <v>311</v>
      </c>
      <c r="O13" s="503">
        <v>363</v>
      </c>
      <c r="P13" s="1">
        <v>2</v>
      </c>
      <c r="Q13" s="1">
        <v>224</v>
      </c>
      <c r="R13" s="1">
        <v>343</v>
      </c>
      <c r="S13" s="1"/>
      <c r="T13"/>
      <c r="U13"/>
      <c r="V13"/>
      <c r="W13"/>
      <c r="X13"/>
      <c r="Y13"/>
      <c r="Z13"/>
      <c r="AA13"/>
      <c r="AB13"/>
    </row>
    <row r="14" spans="1:33" ht="15.75">
      <c r="A14" s="493">
        <v>12</v>
      </c>
      <c r="B14" s="12" t="s">
        <v>36</v>
      </c>
      <c r="C14" s="13">
        <v>0.65100000000000002</v>
      </c>
      <c r="D14" s="419">
        <v>136.1</v>
      </c>
      <c r="E14" s="13" t="s">
        <v>26</v>
      </c>
      <c r="F14" s="176">
        <v>180</v>
      </c>
      <c r="G14" s="13" t="s">
        <v>22</v>
      </c>
      <c r="H14" s="177">
        <v>191.2</v>
      </c>
      <c r="I14" s="13" t="s">
        <v>22</v>
      </c>
      <c r="J14" s="308">
        <v>42.7</v>
      </c>
      <c r="K14" s="13" t="s">
        <v>23</v>
      </c>
      <c r="L14" s="503">
        <v>2</v>
      </c>
      <c r="M14" s="503">
        <v>261</v>
      </c>
      <c r="N14" s="503">
        <v>364</v>
      </c>
      <c r="O14" s="503"/>
      <c r="P14" s="1">
        <v>2</v>
      </c>
      <c r="Q14" s="1">
        <v>224</v>
      </c>
      <c r="R14" s="1">
        <v>340</v>
      </c>
      <c r="S14" s="1"/>
      <c r="T14"/>
      <c r="U14"/>
      <c r="V14"/>
      <c r="W14"/>
      <c r="X14"/>
      <c r="Y14"/>
      <c r="Z14"/>
      <c r="AA14"/>
      <c r="AB14"/>
    </row>
    <row r="15" spans="1:33" ht="15.75">
      <c r="A15" s="493">
        <v>13</v>
      </c>
      <c r="B15" s="13" t="s">
        <v>37</v>
      </c>
      <c r="C15" s="13">
        <v>0.68980730000000001</v>
      </c>
      <c r="D15" s="420">
        <v>129.4</v>
      </c>
      <c r="E15" s="13" t="s">
        <v>26</v>
      </c>
      <c r="F15" s="178">
        <v>144.19999999999999</v>
      </c>
      <c r="G15" s="13" t="s">
        <v>26</v>
      </c>
      <c r="H15" s="179">
        <v>187.6</v>
      </c>
      <c r="I15" s="13" t="s">
        <v>22</v>
      </c>
      <c r="J15" s="344">
        <v>45</v>
      </c>
      <c r="K15" s="13" t="s">
        <v>23</v>
      </c>
      <c r="L15" s="503">
        <v>3</v>
      </c>
      <c r="M15" s="503">
        <v>269</v>
      </c>
      <c r="N15" s="503">
        <v>330</v>
      </c>
      <c r="O15" s="503">
        <v>367</v>
      </c>
      <c r="P15" s="1">
        <v>2</v>
      </c>
      <c r="Q15" s="1">
        <v>223</v>
      </c>
      <c r="R15" s="1">
        <v>361</v>
      </c>
      <c r="S15" s="1"/>
      <c r="T15"/>
      <c r="U15"/>
      <c r="V15"/>
      <c r="W15"/>
      <c r="X15"/>
      <c r="Y15"/>
      <c r="Z15"/>
      <c r="AA15"/>
      <c r="AB15"/>
    </row>
    <row r="16" spans="1:33" ht="15.75">
      <c r="A16" s="493">
        <v>14</v>
      </c>
      <c r="B16" s="12" t="s">
        <v>38</v>
      </c>
      <c r="C16" s="13">
        <v>0.65449429999999997</v>
      </c>
      <c r="D16" s="421">
        <v>130.9</v>
      </c>
      <c r="E16" s="13" t="s">
        <v>26</v>
      </c>
      <c r="F16" s="180">
        <v>150</v>
      </c>
      <c r="G16" s="13" t="s">
        <v>20</v>
      </c>
      <c r="H16" s="181">
        <v>189.4</v>
      </c>
      <c r="I16" s="13" t="s">
        <v>22</v>
      </c>
      <c r="J16" s="309">
        <v>8</v>
      </c>
      <c r="K16" s="13" t="s">
        <v>39</v>
      </c>
      <c r="L16" s="503">
        <v>2</v>
      </c>
      <c r="M16" s="503">
        <v>269</v>
      </c>
      <c r="N16" s="503">
        <v>371</v>
      </c>
      <c r="O16" s="503"/>
      <c r="P16" s="1">
        <v>2</v>
      </c>
      <c r="Q16" s="1">
        <v>223</v>
      </c>
      <c r="R16" s="1">
        <v>361</v>
      </c>
      <c r="S16" s="1"/>
      <c r="T16"/>
      <c r="U16"/>
      <c r="V16"/>
      <c r="W16"/>
      <c r="X16"/>
      <c r="Y16"/>
      <c r="Z16"/>
      <c r="AA16"/>
      <c r="AB16"/>
    </row>
    <row r="17" spans="1:28" ht="15.75">
      <c r="A17" s="493">
        <v>15</v>
      </c>
      <c r="B17" s="12" t="s">
        <v>40</v>
      </c>
      <c r="C17" s="18">
        <v>0.58739960000000002</v>
      </c>
      <c r="D17" s="66">
        <v>129.9</v>
      </c>
      <c r="E17" s="13" t="s">
        <v>26</v>
      </c>
      <c r="F17" s="99">
        <v>131.69999999999999</v>
      </c>
      <c r="G17" s="13" t="s">
        <v>26</v>
      </c>
      <c r="H17" s="131">
        <v>189.4</v>
      </c>
      <c r="I17" s="13" t="s">
        <v>22</v>
      </c>
      <c r="J17" s="310">
        <v>40</v>
      </c>
      <c r="K17" s="13" t="s">
        <v>23</v>
      </c>
      <c r="L17" s="503">
        <v>2</v>
      </c>
      <c r="M17" s="503">
        <v>261</v>
      </c>
      <c r="N17" s="503">
        <v>373</v>
      </c>
      <c r="O17" s="503"/>
      <c r="P17" s="1">
        <v>2</v>
      </c>
      <c r="Q17" s="1">
        <v>224</v>
      </c>
      <c r="R17" s="1">
        <v>341</v>
      </c>
      <c r="S17" s="1"/>
      <c r="T17"/>
      <c r="U17"/>
      <c r="V17"/>
      <c r="W17"/>
      <c r="X17"/>
      <c r="Y17"/>
      <c r="Z17"/>
      <c r="AA17"/>
      <c r="AB17"/>
    </row>
    <row r="18" spans="1:28" ht="15.75">
      <c r="A18" s="493">
        <v>16</v>
      </c>
      <c r="B18" s="12" t="s">
        <v>41</v>
      </c>
      <c r="C18" s="18">
        <v>0.61741570000000001</v>
      </c>
      <c r="D18" s="67">
        <v>125.9</v>
      </c>
      <c r="E18" s="13" t="s">
        <v>26</v>
      </c>
      <c r="F18" s="100">
        <v>127.1</v>
      </c>
      <c r="G18" s="13" t="s">
        <v>26</v>
      </c>
      <c r="H18" s="132">
        <v>192.1</v>
      </c>
      <c r="I18" s="13" t="s">
        <v>22</v>
      </c>
      <c r="J18" s="311">
        <v>41.1</v>
      </c>
      <c r="K18" s="13" t="s">
        <v>23</v>
      </c>
      <c r="L18" s="503">
        <v>2</v>
      </c>
      <c r="M18" s="503">
        <v>261</v>
      </c>
      <c r="N18" s="503">
        <v>370</v>
      </c>
      <c r="O18" s="503"/>
      <c r="P18" s="1">
        <v>2</v>
      </c>
      <c r="Q18" s="1">
        <v>224</v>
      </c>
      <c r="R18" s="1">
        <v>340</v>
      </c>
      <c r="S18" s="1"/>
      <c r="T18"/>
      <c r="U18"/>
      <c r="V18"/>
      <c r="W18"/>
      <c r="X18"/>
      <c r="Y18"/>
      <c r="Z18"/>
      <c r="AA18"/>
      <c r="AB18"/>
    </row>
    <row r="19" spans="1:28" ht="15.75">
      <c r="A19" s="493">
        <v>17</v>
      </c>
      <c r="B19" s="12" t="s">
        <v>42</v>
      </c>
      <c r="C19" s="13">
        <v>3.2985500000000001E-2</v>
      </c>
      <c r="D19" s="422">
        <v>132.6</v>
      </c>
      <c r="E19" s="13" t="s">
        <v>26</v>
      </c>
      <c r="F19" s="182">
        <v>180</v>
      </c>
      <c r="G19" s="13" t="s">
        <v>22</v>
      </c>
      <c r="H19" s="183">
        <v>188.6</v>
      </c>
      <c r="I19" s="13" t="s">
        <v>22</v>
      </c>
      <c r="J19" s="312">
        <v>43</v>
      </c>
      <c r="K19" s="13" t="s">
        <v>23</v>
      </c>
      <c r="L19" s="503">
        <v>2</v>
      </c>
      <c r="M19" s="503">
        <v>264</v>
      </c>
      <c r="N19" s="503">
        <v>361</v>
      </c>
      <c r="O19" s="503"/>
      <c r="P19" s="1">
        <v>2</v>
      </c>
      <c r="Q19" s="1">
        <v>224</v>
      </c>
      <c r="R19" s="1">
        <v>342</v>
      </c>
      <c r="S19" s="1"/>
      <c r="T19"/>
      <c r="U19"/>
      <c r="V19"/>
      <c r="W19"/>
      <c r="X19"/>
      <c r="Y19"/>
      <c r="Z19"/>
      <c r="AA19"/>
      <c r="AB19"/>
    </row>
    <row r="20" spans="1:28" ht="15.75">
      <c r="A20" s="493">
        <v>18</v>
      </c>
      <c r="B20" s="12" t="s">
        <v>43</v>
      </c>
      <c r="C20" s="13">
        <v>0.6668539</v>
      </c>
      <c r="D20" s="423">
        <v>136.5</v>
      </c>
      <c r="E20" s="13" t="s">
        <v>26</v>
      </c>
      <c r="F20" s="184">
        <v>169.3</v>
      </c>
      <c r="G20" s="13" t="s">
        <v>20</v>
      </c>
      <c r="H20" s="185">
        <v>202.3</v>
      </c>
      <c r="I20" s="13" t="s">
        <v>22</v>
      </c>
      <c r="J20" s="345">
        <v>19.8</v>
      </c>
      <c r="K20" s="13" t="s">
        <v>39</v>
      </c>
      <c r="L20" s="503">
        <v>1</v>
      </c>
      <c r="M20" s="503">
        <v>290</v>
      </c>
      <c r="N20" s="503"/>
      <c r="O20" s="503"/>
      <c r="P20" s="1">
        <v>3</v>
      </c>
      <c r="Q20" s="1">
        <v>222</v>
      </c>
      <c r="R20" s="1">
        <v>247</v>
      </c>
      <c r="S20" s="1">
        <v>342</v>
      </c>
      <c r="T20"/>
      <c r="U20"/>
      <c r="V20"/>
      <c r="W20"/>
      <c r="X20"/>
      <c r="Y20"/>
      <c r="Z20"/>
      <c r="AA20"/>
      <c r="AB20"/>
    </row>
    <row r="21" spans="1:28" ht="15.75">
      <c r="A21" s="493">
        <v>19</v>
      </c>
      <c r="B21" s="12" t="s">
        <v>44</v>
      </c>
      <c r="C21" s="13">
        <v>5.7704600000000002E-2</v>
      </c>
      <c r="D21" s="424">
        <v>140.30000000000001</v>
      </c>
      <c r="E21" s="13" t="s">
        <v>26</v>
      </c>
      <c r="F21" s="186">
        <v>186.4</v>
      </c>
      <c r="G21" s="13" t="s">
        <v>22</v>
      </c>
      <c r="H21" s="187">
        <v>213.7</v>
      </c>
      <c r="I21" s="13" t="s">
        <v>21</v>
      </c>
      <c r="J21" s="346">
        <v>32.6</v>
      </c>
      <c r="K21" s="13" t="s">
        <v>23</v>
      </c>
      <c r="L21" s="503">
        <v>2</v>
      </c>
      <c r="M21" s="503">
        <v>286</v>
      </c>
      <c r="N21" s="503">
        <v>329</v>
      </c>
      <c r="O21" s="503"/>
      <c r="P21" s="1">
        <v>3</v>
      </c>
      <c r="Q21" s="1">
        <v>223</v>
      </c>
      <c r="R21" s="1">
        <v>254</v>
      </c>
      <c r="S21" s="1">
        <v>364</v>
      </c>
      <c r="T21"/>
      <c r="U21"/>
      <c r="V21"/>
      <c r="W21"/>
      <c r="X21"/>
      <c r="Y21"/>
      <c r="Z21"/>
      <c r="AA21"/>
      <c r="AB21"/>
    </row>
    <row r="22" spans="1:28" ht="15.75">
      <c r="A22" s="493">
        <v>20</v>
      </c>
      <c r="B22" s="12" t="s">
        <v>45</v>
      </c>
      <c r="C22" s="13">
        <v>0.68</v>
      </c>
      <c r="D22" s="425">
        <v>136.80000000000001</v>
      </c>
      <c r="E22" s="13" t="s">
        <v>26</v>
      </c>
      <c r="F22" s="188">
        <v>176.5</v>
      </c>
      <c r="G22" s="13" t="s">
        <v>20</v>
      </c>
      <c r="H22" s="189">
        <v>210.7</v>
      </c>
      <c r="I22" s="13" t="s">
        <v>21</v>
      </c>
      <c r="J22" s="347">
        <v>24.2</v>
      </c>
      <c r="K22" s="13" t="s">
        <v>39</v>
      </c>
      <c r="L22" s="503">
        <v>1</v>
      </c>
      <c r="M22" s="503">
        <v>292</v>
      </c>
      <c r="N22" s="503"/>
      <c r="O22" s="503"/>
      <c r="P22" s="1">
        <v>2</v>
      </c>
      <c r="Q22" s="1">
        <v>223</v>
      </c>
      <c r="R22" s="1">
        <v>365</v>
      </c>
      <c r="S22" s="1"/>
      <c r="T22"/>
      <c r="U22"/>
      <c r="V22"/>
      <c r="W22"/>
      <c r="X22"/>
      <c r="Y22"/>
      <c r="Z22"/>
      <c r="AA22"/>
      <c r="AB22"/>
    </row>
    <row r="23" spans="1:28" ht="15.75">
      <c r="A23" s="493">
        <v>21</v>
      </c>
      <c r="B23" s="13" t="s">
        <v>46</v>
      </c>
      <c r="C23" s="13">
        <v>5.9470299999999997E-2</v>
      </c>
      <c r="D23" s="426">
        <v>133.9</v>
      </c>
      <c r="E23" s="13" t="s">
        <v>26</v>
      </c>
      <c r="F23" s="190">
        <v>130.19999999999999</v>
      </c>
      <c r="G23" s="13" t="s">
        <v>26</v>
      </c>
      <c r="H23" s="191">
        <v>205.5</v>
      </c>
      <c r="I23" s="13" t="s">
        <v>22</v>
      </c>
      <c r="J23" s="348">
        <v>20.5</v>
      </c>
      <c r="K23" s="13" t="s">
        <v>39</v>
      </c>
      <c r="L23" s="503">
        <v>2</v>
      </c>
      <c r="M23" s="503">
        <v>286</v>
      </c>
      <c r="N23" s="503">
        <v>333</v>
      </c>
      <c r="O23" s="503"/>
      <c r="P23" s="1">
        <v>3</v>
      </c>
      <c r="Q23" s="1">
        <v>222</v>
      </c>
      <c r="R23" s="1">
        <v>247</v>
      </c>
      <c r="S23" s="1">
        <v>342</v>
      </c>
      <c r="T23"/>
      <c r="U23"/>
      <c r="V23"/>
      <c r="W23"/>
      <c r="X23"/>
      <c r="Y23"/>
      <c r="Z23"/>
      <c r="AA23"/>
      <c r="AB23"/>
    </row>
    <row r="24" spans="1:28" ht="15.75">
      <c r="A24" s="493">
        <v>22</v>
      </c>
      <c r="B24" s="12" t="s">
        <v>47</v>
      </c>
      <c r="C24" s="13">
        <v>0.72335470000000002</v>
      </c>
      <c r="D24" s="427">
        <v>136.9</v>
      </c>
      <c r="E24" s="13" t="s">
        <v>26</v>
      </c>
      <c r="F24" s="192">
        <v>179.2</v>
      </c>
      <c r="G24" s="13" t="s">
        <v>20</v>
      </c>
      <c r="H24" s="193">
        <v>206.6</v>
      </c>
      <c r="I24" s="13" t="s">
        <v>22</v>
      </c>
      <c r="J24" s="349">
        <v>24.2</v>
      </c>
      <c r="K24" s="13" t="s">
        <v>39</v>
      </c>
      <c r="L24" s="503">
        <v>1</v>
      </c>
      <c r="M24" s="503">
        <v>293</v>
      </c>
      <c r="N24" s="503"/>
      <c r="O24" s="503"/>
      <c r="P24" s="1">
        <v>3</v>
      </c>
      <c r="Q24" s="1">
        <v>224</v>
      </c>
      <c r="R24" s="1">
        <v>252</v>
      </c>
      <c r="S24" s="1">
        <v>365</v>
      </c>
      <c r="T24"/>
      <c r="U24"/>
      <c r="V24"/>
      <c r="W24"/>
      <c r="X24"/>
      <c r="Y24"/>
      <c r="Z24"/>
      <c r="AA24"/>
      <c r="AB24"/>
    </row>
    <row r="25" spans="1:28" ht="15.75">
      <c r="A25" s="493">
        <v>23</v>
      </c>
      <c r="B25" s="13" t="s">
        <v>48</v>
      </c>
      <c r="C25" s="13">
        <v>0.6986</v>
      </c>
      <c r="D25" s="428">
        <v>136.80000000000001</v>
      </c>
      <c r="E25" s="13" t="s">
        <v>26</v>
      </c>
      <c r="F25" s="194">
        <v>159.6</v>
      </c>
      <c r="G25" s="13" t="s">
        <v>20</v>
      </c>
      <c r="H25" s="195">
        <v>200.1</v>
      </c>
      <c r="I25" s="13" t="s">
        <v>22</v>
      </c>
      <c r="J25" s="350">
        <v>16</v>
      </c>
      <c r="K25" s="13" t="s">
        <v>39</v>
      </c>
      <c r="L25" s="503">
        <f t="shared" ref="L25" si="0">COUNTIF(M25:O25, "&gt;=0")</f>
        <v>1</v>
      </c>
      <c r="M25" s="503">
        <v>292</v>
      </c>
      <c r="N25" s="503"/>
      <c r="O25" s="503"/>
      <c r="P25" s="1">
        <v>3</v>
      </c>
      <c r="Q25" s="1">
        <v>223</v>
      </c>
      <c r="R25" s="1">
        <v>251</v>
      </c>
      <c r="S25" s="1">
        <v>367</v>
      </c>
      <c r="T25"/>
      <c r="U25"/>
      <c r="V25"/>
      <c r="W25"/>
      <c r="X25"/>
      <c r="Y25"/>
      <c r="Z25"/>
      <c r="AA25"/>
      <c r="AB25"/>
    </row>
    <row r="26" spans="1:28" ht="15.75">
      <c r="A26" s="493">
        <v>24</v>
      </c>
      <c r="B26" s="13" t="s">
        <v>49</v>
      </c>
      <c r="C26" s="13">
        <v>0.69686990000000004</v>
      </c>
      <c r="D26" s="428">
        <v>136.80000000000001</v>
      </c>
      <c r="E26" s="13" t="s">
        <v>26</v>
      </c>
      <c r="F26" s="196">
        <v>190.7</v>
      </c>
      <c r="G26" s="13" t="s">
        <v>22</v>
      </c>
      <c r="H26" s="197">
        <v>199.3</v>
      </c>
      <c r="I26" s="13" t="s">
        <v>22</v>
      </c>
      <c r="J26" s="351">
        <v>9.9</v>
      </c>
      <c r="K26" s="13" t="s">
        <v>39</v>
      </c>
      <c r="L26" s="503">
        <v>1</v>
      </c>
      <c r="M26" s="503">
        <v>295</v>
      </c>
      <c r="N26" s="503"/>
      <c r="O26" s="503"/>
      <c r="P26" s="1">
        <v>3</v>
      </c>
      <c r="Q26" s="1">
        <v>224</v>
      </c>
      <c r="R26" s="1">
        <v>251</v>
      </c>
      <c r="S26" s="1">
        <v>365</v>
      </c>
      <c r="T26"/>
      <c r="U26"/>
      <c r="V26"/>
      <c r="W26"/>
      <c r="X26"/>
      <c r="Y26"/>
      <c r="Z26"/>
      <c r="AA26"/>
      <c r="AB26"/>
    </row>
    <row r="27" spans="1:28" ht="15.75">
      <c r="A27" s="493">
        <v>25</v>
      </c>
      <c r="B27" s="13" t="s">
        <v>50</v>
      </c>
      <c r="C27" s="18">
        <v>0.59093090000000004</v>
      </c>
      <c r="D27" s="68">
        <v>134.5</v>
      </c>
      <c r="E27" s="13" t="s">
        <v>26</v>
      </c>
      <c r="F27" s="101">
        <v>183.4</v>
      </c>
      <c r="G27" s="13" t="s">
        <v>22</v>
      </c>
      <c r="H27" s="133">
        <v>205.8</v>
      </c>
      <c r="I27" s="13" t="s">
        <v>22</v>
      </c>
      <c r="J27" s="313">
        <v>24.3</v>
      </c>
      <c r="K27" s="13" t="s">
        <v>39</v>
      </c>
      <c r="L27" s="503">
        <v>1</v>
      </c>
      <c r="M27" s="503">
        <v>292</v>
      </c>
      <c r="N27" s="503"/>
      <c r="O27" s="503"/>
      <c r="P27" s="1">
        <v>3</v>
      </c>
      <c r="Q27" s="1">
        <v>224</v>
      </c>
      <c r="R27" s="1">
        <v>256</v>
      </c>
      <c r="S27" s="1">
        <v>364</v>
      </c>
      <c r="T27"/>
      <c r="U27"/>
      <c r="V27"/>
      <c r="W27"/>
      <c r="X27"/>
      <c r="Y27"/>
      <c r="Z27"/>
      <c r="AA27"/>
      <c r="AB27"/>
    </row>
    <row r="28" spans="1:28" ht="15.75">
      <c r="A28" s="493">
        <v>26</v>
      </c>
      <c r="B28" s="12" t="s">
        <v>51</v>
      </c>
      <c r="C28" s="13">
        <v>0.52030489999999996</v>
      </c>
      <c r="D28" s="429">
        <v>137.6</v>
      </c>
      <c r="E28" s="13" t="s">
        <v>26</v>
      </c>
      <c r="F28" s="198">
        <v>141.80000000000001</v>
      </c>
      <c r="G28" s="13" t="s">
        <v>26</v>
      </c>
      <c r="H28" s="199">
        <v>210.5</v>
      </c>
      <c r="I28" s="13" t="s">
        <v>21</v>
      </c>
      <c r="J28" s="352">
        <v>17.899999999999999</v>
      </c>
      <c r="K28" s="13" t="s">
        <v>39</v>
      </c>
      <c r="L28" s="503">
        <v>1</v>
      </c>
      <c r="M28" s="503">
        <v>281</v>
      </c>
      <c r="N28" s="503"/>
      <c r="O28" s="503"/>
      <c r="P28" s="1">
        <v>3</v>
      </c>
      <c r="Q28" s="1">
        <v>224</v>
      </c>
      <c r="R28" s="1">
        <v>255</v>
      </c>
      <c r="S28" s="1">
        <v>342</v>
      </c>
      <c r="T28"/>
      <c r="U28"/>
      <c r="V28"/>
      <c r="W28"/>
      <c r="X28"/>
      <c r="Y28"/>
      <c r="Z28"/>
      <c r="AA28"/>
      <c r="AB28"/>
    </row>
    <row r="29" spans="1:28" ht="15.75">
      <c r="A29" s="493">
        <v>27</v>
      </c>
      <c r="B29" s="12" t="s">
        <v>52</v>
      </c>
      <c r="C29" s="13">
        <v>0.49911709999999998</v>
      </c>
      <c r="D29" s="430">
        <v>137.19999999999999</v>
      </c>
      <c r="E29" s="13" t="s">
        <v>26</v>
      </c>
      <c r="F29" s="200">
        <v>137.80000000000001</v>
      </c>
      <c r="G29" s="13" t="s">
        <v>26</v>
      </c>
      <c r="H29" s="201">
        <v>208.8</v>
      </c>
      <c r="I29" s="13" t="s">
        <v>22</v>
      </c>
      <c r="J29" s="353">
        <v>10.6</v>
      </c>
      <c r="K29" s="13" t="s">
        <v>39</v>
      </c>
      <c r="L29" s="503">
        <v>1</v>
      </c>
      <c r="M29" s="503">
        <v>281</v>
      </c>
      <c r="N29" s="503"/>
      <c r="O29" s="503"/>
      <c r="P29" s="1">
        <v>3</v>
      </c>
      <c r="Q29" s="1">
        <v>224</v>
      </c>
      <c r="R29" s="1">
        <v>256</v>
      </c>
      <c r="S29" s="1">
        <v>352</v>
      </c>
      <c r="T29"/>
      <c r="U29"/>
      <c r="V29"/>
      <c r="W29"/>
      <c r="X29"/>
      <c r="Y29"/>
      <c r="Z29"/>
      <c r="AA29"/>
      <c r="AB29"/>
    </row>
    <row r="30" spans="1:28" ht="15.75">
      <c r="A30" s="493">
        <v>28</v>
      </c>
      <c r="B30" s="13" t="s">
        <v>53</v>
      </c>
      <c r="C30" s="13">
        <v>0.42849110000000001</v>
      </c>
      <c r="D30" s="431">
        <v>137.30000000000001</v>
      </c>
      <c r="E30" s="13" t="s">
        <v>26</v>
      </c>
      <c r="F30" s="202">
        <v>177.2</v>
      </c>
      <c r="G30" s="13" t="s">
        <v>20</v>
      </c>
      <c r="H30" s="203">
        <v>201.2</v>
      </c>
      <c r="I30" s="13" t="s">
        <v>22</v>
      </c>
      <c r="J30" s="354">
        <v>1.9</v>
      </c>
      <c r="K30" s="13" t="s">
        <v>39</v>
      </c>
      <c r="L30" s="503">
        <v>1</v>
      </c>
      <c r="M30" s="503">
        <v>273</v>
      </c>
      <c r="N30" s="503"/>
      <c r="O30" s="503"/>
      <c r="P30" s="1">
        <v>2</v>
      </c>
      <c r="Q30" s="1">
        <v>225</v>
      </c>
      <c r="R30" s="1">
        <v>347</v>
      </c>
      <c r="S30" s="1"/>
      <c r="T30"/>
      <c r="U30"/>
      <c r="V30"/>
      <c r="W30"/>
      <c r="X30"/>
      <c r="Y30"/>
      <c r="Z30"/>
      <c r="AA30"/>
      <c r="AB30"/>
    </row>
    <row r="31" spans="1:28" ht="15.75">
      <c r="A31" s="493">
        <v>29</v>
      </c>
      <c r="B31" s="13" t="s">
        <v>54</v>
      </c>
      <c r="C31" s="13">
        <v>0.40730329999999998</v>
      </c>
      <c r="D31" s="432">
        <v>135.80000000000001</v>
      </c>
      <c r="E31" s="13" t="s">
        <v>26</v>
      </c>
      <c r="F31" s="204">
        <v>188</v>
      </c>
      <c r="G31" s="13" t="s">
        <v>22</v>
      </c>
      <c r="H31" s="205">
        <v>199.4</v>
      </c>
      <c r="I31" s="13" t="s">
        <v>22</v>
      </c>
      <c r="J31" s="355">
        <v>12.1</v>
      </c>
      <c r="K31" s="13" t="s">
        <v>39</v>
      </c>
      <c r="L31" s="503">
        <v>1</v>
      </c>
      <c r="M31" s="503">
        <v>282</v>
      </c>
      <c r="N31" s="503"/>
      <c r="O31" s="503"/>
      <c r="P31" s="1">
        <v>2</v>
      </c>
      <c r="Q31" s="1">
        <v>225</v>
      </c>
      <c r="R31" s="1">
        <v>332</v>
      </c>
      <c r="S31" s="1"/>
      <c r="T31"/>
      <c r="U31"/>
      <c r="V31"/>
      <c r="W31"/>
      <c r="X31"/>
      <c r="Y31"/>
      <c r="Z31"/>
      <c r="AA31"/>
      <c r="AB31"/>
    </row>
    <row r="32" spans="1:28" ht="15.75">
      <c r="A32" s="493">
        <v>30</v>
      </c>
      <c r="B32" s="13" t="s">
        <v>55</v>
      </c>
      <c r="C32" s="13">
        <v>0.69157299999999999</v>
      </c>
      <c r="D32" s="433">
        <v>132.69999999999999</v>
      </c>
      <c r="E32" s="13" t="s">
        <v>26</v>
      </c>
      <c r="F32" s="206">
        <v>96.6</v>
      </c>
      <c r="G32" s="13" t="s">
        <v>56</v>
      </c>
      <c r="H32" s="207">
        <v>195.3</v>
      </c>
      <c r="I32" s="13" t="s">
        <v>22</v>
      </c>
      <c r="J32" s="356">
        <v>27.6</v>
      </c>
      <c r="K32" s="13" t="s">
        <v>39</v>
      </c>
      <c r="L32" s="503">
        <v>1</v>
      </c>
      <c r="M32" s="503">
        <v>262</v>
      </c>
      <c r="N32" s="503"/>
      <c r="O32" s="503"/>
      <c r="P32" s="1">
        <v>2</v>
      </c>
      <c r="Q32" s="1">
        <v>224</v>
      </c>
      <c r="R32" s="1">
        <v>365</v>
      </c>
      <c r="S32" s="1"/>
      <c r="T32"/>
      <c r="U32"/>
      <c r="V32"/>
      <c r="W32"/>
      <c r="X32"/>
      <c r="Y32"/>
      <c r="Z32"/>
      <c r="AA32"/>
      <c r="AB32"/>
    </row>
    <row r="33" spans="1:28" ht="15.75">
      <c r="A33" s="493">
        <v>31</v>
      </c>
      <c r="B33" s="13" t="s">
        <v>57</v>
      </c>
      <c r="C33" s="18">
        <v>0.59975920000000005</v>
      </c>
      <c r="D33" s="69">
        <v>136.6</v>
      </c>
      <c r="E33" s="13" t="s">
        <v>26</v>
      </c>
      <c r="F33" s="102">
        <v>160.9</v>
      </c>
      <c r="G33" s="13" t="s">
        <v>26</v>
      </c>
      <c r="H33" s="134">
        <v>226.4</v>
      </c>
      <c r="I33" s="13" t="s">
        <v>21</v>
      </c>
      <c r="J33" s="314">
        <v>28.8</v>
      </c>
      <c r="K33" s="13" t="s">
        <v>39</v>
      </c>
      <c r="L33" s="503">
        <v>2</v>
      </c>
      <c r="M33" s="503">
        <v>250</v>
      </c>
      <c r="N33" s="503">
        <v>305</v>
      </c>
      <c r="O33" s="503"/>
      <c r="P33" s="1">
        <v>2</v>
      </c>
      <c r="Q33" s="1">
        <v>222</v>
      </c>
      <c r="R33" s="1">
        <v>314</v>
      </c>
      <c r="S33" s="1"/>
      <c r="T33"/>
      <c r="U33"/>
      <c r="V33"/>
      <c r="W33"/>
      <c r="X33"/>
      <c r="Y33"/>
      <c r="Z33"/>
      <c r="AA33"/>
      <c r="AB33"/>
    </row>
    <row r="34" spans="1:28" ht="15.75">
      <c r="A34" s="493">
        <v>32</v>
      </c>
      <c r="B34" s="13" t="s">
        <v>58</v>
      </c>
      <c r="C34" s="13">
        <v>0.63680000000000003</v>
      </c>
      <c r="D34" s="434">
        <v>147.4</v>
      </c>
      <c r="E34" s="13" t="s">
        <v>26</v>
      </c>
      <c r="F34" s="208">
        <v>195.3</v>
      </c>
      <c r="G34" s="13" t="s">
        <v>22</v>
      </c>
      <c r="H34" s="209">
        <v>178.5</v>
      </c>
      <c r="I34" s="13" t="s">
        <v>20</v>
      </c>
      <c r="J34" s="357">
        <v>38.200000000000003</v>
      </c>
      <c r="K34" s="13" t="s">
        <v>23</v>
      </c>
      <c r="L34" s="503">
        <v>2</v>
      </c>
      <c r="M34" s="503">
        <v>250</v>
      </c>
      <c r="N34" s="503">
        <v>306</v>
      </c>
      <c r="O34" s="503"/>
      <c r="P34" s="1">
        <v>2</v>
      </c>
      <c r="Q34" s="1">
        <v>223</v>
      </c>
      <c r="R34" s="1">
        <v>313</v>
      </c>
      <c r="S34" s="1"/>
      <c r="T34"/>
      <c r="U34"/>
      <c r="V34"/>
      <c r="W34"/>
      <c r="X34"/>
      <c r="Y34"/>
      <c r="Z34"/>
      <c r="AA34"/>
      <c r="AB34"/>
    </row>
    <row r="35" spans="1:28" ht="15.75">
      <c r="A35" s="493">
        <v>33</v>
      </c>
      <c r="B35" s="12" t="s">
        <v>59</v>
      </c>
      <c r="C35" s="13">
        <v>0.66332259999999998</v>
      </c>
      <c r="D35" s="435">
        <v>128.1</v>
      </c>
      <c r="E35" s="13" t="s">
        <v>26</v>
      </c>
      <c r="F35" s="210">
        <v>181.4</v>
      </c>
      <c r="G35" s="13" t="s">
        <v>22</v>
      </c>
      <c r="H35" s="211">
        <v>210.8</v>
      </c>
      <c r="I35" s="13" t="s">
        <v>21</v>
      </c>
      <c r="J35" s="358">
        <v>34.1</v>
      </c>
      <c r="K35" s="13" t="s">
        <v>23</v>
      </c>
      <c r="L35" s="503">
        <v>1</v>
      </c>
      <c r="M35" s="503">
        <v>260</v>
      </c>
      <c r="N35" s="503"/>
      <c r="O35" s="503"/>
      <c r="P35" s="1">
        <v>2</v>
      </c>
      <c r="Q35" s="1">
        <v>224</v>
      </c>
      <c r="R35" s="1">
        <v>365</v>
      </c>
      <c r="S35" s="1"/>
      <c r="T35"/>
      <c r="U35"/>
      <c r="V35"/>
      <c r="W35"/>
      <c r="X35"/>
      <c r="Y35"/>
      <c r="Z35"/>
      <c r="AA35"/>
      <c r="AB35"/>
    </row>
    <row r="36" spans="1:28" ht="15.75">
      <c r="A36" s="493">
        <v>34</v>
      </c>
      <c r="B36" s="13" t="s">
        <v>60</v>
      </c>
      <c r="C36" s="13">
        <v>0.18</v>
      </c>
      <c r="D36" s="436">
        <v>132.80000000000001</v>
      </c>
      <c r="E36" s="13" t="s">
        <v>26</v>
      </c>
      <c r="F36" s="212">
        <v>176.6</v>
      </c>
      <c r="G36" s="13" t="s">
        <v>20</v>
      </c>
      <c r="H36" s="213">
        <v>199.7</v>
      </c>
      <c r="I36" s="13" t="s">
        <v>22</v>
      </c>
      <c r="J36" s="359">
        <v>25.9</v>
      </c>
      <c r="K36" s="13" t="s">
        <v>39</v>
      </c>
      <c r="L36" s="503">
        <v>1</v>
      </c>
      <c r="M36" s="503">
        <v>261</v>
      </c>
      <c r="N36" s="503"/>
      <c r="O36" s="503"/>
      <c r="P36" s="1">
        <v>2</v>
      </c>
      <c r="Q36" s="1">
        <v>222</v>
      </c>
      <c r="R36" s="1">
        <v>358</v>
      </c>
      <c r="S36" s="1"/>
      <c r="T36"/>
      <c r="U36"/>
      <c r="V36"/>
      <c r="W36"/>
      <c r="X36"/>
      <c r="Y36"/>
      <c r="Z36"/>
      <c r="AA36"/>
      <c r="AB36"/>
    </row>
    <row r="37" spans="1:28" ht="15.75">
      <c r="A37" s="493">
        <v>35</v>
      </c>
      <c r="B37" s="13" t="s">
        <v>61</v>
      </c>
      <c r="C37" s="13">
        <v>0.73394859999999995</v>
      </c>
      <c r="D37" s="437">
        <v>137.1</v>
      </c>
      <c r="E37" s="13" t="s">
        <v>26</v>
      </c>
      <c r="F37" s="214">
        <v>113.4</v>
      </c>
      <c r="G37" s="13" t="s">
        <v>56</v>
      </c>
      <c r="H37" s="215">
        <v>230.6</v>
      </c>
      <c r="I37" s="13" t="s">
        <v>21</v>
      </c>
      <c r="J37" s="360">
        <v>39.799999999999997</v>
      </c>
      <c r="K37" s="13" t="s">
        <v>23</v>
      </c>
      <c r="L37" s="503">
        <v>1</v>
      </c>
      <c r="M37" s="503">
        <v>310</v>
      </c>
      <c r="N37" s="503"/>
      <c r="O37" s="503"/>
      <c r="P37" s="1">
        <v>2</v>
      </c>
      <c r="Q37" s="1">
        <v>221</v>
      </c>
      <c r="R37" s="1">
        <v>366</v>
      </c>
      <c r="S37" s="1"/>
      <c r="T37"/>
      <c r="U37"/>
      <c r="V37"/>
      <c r="W37"/>
      <c r="X37"/>
      <c r="Y37"/>
      <c r="Z37"/>
      <c r="AA37"/>
      <c r="AB37"/>
    </row>
    <row r="38" spans="1:28" ht="15.75">
      <c r="A38" s="493">
        <v>36</v>
      </c>
      <c r="B38" s="13" t="s">
        <v>62</v>
      </c>
      <c r="C38" s="18">
        <v>0.5891653</v>
      </c>
      <c r="D38" s="70">
        <v>137.9</v>
      </c>
      <c r="E38" s="13" t="s">
        <v>26</v>
      </c>
      <c r="F38" s="103">
        <v>185.1</v>
      </c>
      <c r="G38" s="13" t="s">
        <v>22</v>
      </c>
      <c r="H38" s="135">
        <v>225.9</v>
      </c>
      <c r="I38" s="13" t="s">
        <v>21</v>
      </c>
      <c r="J38" s="315">
        <v>20.5</v>
      </c>
      <c r="K38" s="13" t="s">
        <v>39</v>
      </c>
      <c r="L38" s="503">
        <v>1</v>
      </c>
      <c r="M38" s="503">
        <v>267</v>
      </c>
      <c r="N38" s="503"/>
      <c r="O38" s="503"/>
      <c r="P38" s="1">
        <v>2</v>
      </c>
      <c r="Q38" s="1">
        <v>223</v>
      </c>
      <c r="R38" s="1">
        <v>339</v>
      </c>
      <c r="S38" s="1"/>
      <c r="T38"/>
      <c r="U38"/>
      <c r="V38"/>
      <c r="W38"/>
      <c r="X38"/>
      <c r="Y38"/>
      <c r="Z38"/>
      <c r="AA38"/>
      <c r="AB38"/>
    </row>
    <row r="39" spans="1:28" ht="15.75">
      <c r="A39" s="493">
        <v>37</v>
      </c>
      <c r="B39" s="13" t="s">
        <v>63</v>
      </c>
      <c r="C39" s="18">
        <v>0.60152479999999997</v>
      </c>
      <c r="D39" s="71">
        <v>141.5</v>
      </c>
      <c r="E39" s="13" t="s">
        <v>26</v>
      </c>
      <c r="F39" s="104">
        <v>120</v>
      </c>
      <c r="G39" s="13" t="s">
        <v>56</v>
      </c>
      <c r="H39" s="136">
        <v>241.1</v>
      </c>
      <c r="I39" s="13" t="s">
        <v>64</v>
      </c>
      <c r="J39" s="316">
        <v>22.2</v>
      </c>
      <c r="K39" s="13" t="s">
        <v>39</v>
      </c>
      <c r="L39" s="503">
        <v>1</v>
      </c>
      <c r="M39" s="503">
        <v>261</v>
      </c>
      <c r="N39" s="503"/>
      <c r="O39" s="503"/>
      <c r="P39" s="1">
        <v>2</v>
      </c>
      <c r="Q39" s="1">
        <v>225</v>
      </c>
      <c r="R39" s="1">
        <v>308</v>
      </c>
      <c r="S39" s="1"/>
      <c r="T39"/>
      <c r="U39"/>
      <c r="V39"/>
      <c r="W39"/>
      <c r="X39"/>
      <c r="Y39"/>
      <c r="Z39"/>
      <c r="AA39"/>
      <c r="AB39"/>
    </row>
    <row r="40" spans="1:28" ht="15.75">
      <c r="A40" s="493">
        <v>38</v>
      </c>
      <c r="B40" s="13" t="s">
        <v>65</v>
      </c>
      <c r="C40" s="13">
        <v>0.47099999999999997</v>
      </c>
      <c r="D40" s="438">
        <v>152.4</v>
      </c>
      <c r="E40" s="13" t="s">
        <v>20</v>
      </c>
      <c r="F40" s="216">
        <v>255.5</v>
      </c>
      <c r="G40" s="13" t="s">
        <v>64</v>
      </c>
      <c r="H40" s="217">
        <v>253.3</v>
      </c>
      <c r="I40" s="13" t="s">
        <v>64</v>
      </c>
      <c r="J40" s="361">
        <v>340</v>
      </c>
      <c r="K40" s="13" t="s">
        <v>66</v>
      </c>
      <c r="L40" s="503">
        <v>2</v>
      </c>
      <c r="M40" s="503">
        <v>261</v>
      </c>
      <c r="N40" s="503">
        <v>312</v>
      </c>
      <c r="O40" s="503"/>
      <c r="P40" s="1">
        <v>2</v>
      </c>
      <c r="Q40" s="1">
        <v>223</v>
      </c>
      <c r="R40" s="1">
        <v>312</v>
      </c>
      <c r="S40" s="1"/>
      <c r="T40"/>
      <c r="U40"/>
      <c r="V40"/>
      <c r="W40"/>
      <c r="X40"/>
      <c r="Y40"/>
      <c r="Z40"/>
      <c r="AA40"/>
      <c r="AB40"/>
    </row>
    <row r="41" spans="1:28" ht="15.75">
      <c r="A41" s="493">
        <v>39</v>
      </c>
      <c r="B41" s="13" t="s">
        <v>67</v>
      </c>
      <c r="C41" s="18">
        <v>0.59446220000000005</v>
      </c>
      <c r="D41" s="72">
        <v>138.19999999999999</v>
      </c>
      <c r="E41" s="13" t="s">
        <v>26</v>
      </c>
      <c r="F41" s="105">
        <v>191.3</v>
      </c>
      <c r="G41" s="13" t="s">
        <v>22</v>
      </c>
      <c r="H41" s="137">
        <v>222.4</v>
      </c>
      <c r="I41" s="13" t="s">
        <v>21</v>
      </c>
      <c r="J41" s="317">
        <v>33</v>
      </c>
      <c r="K41" s="13" t="s">
        <v>23</v>
      </c>
      <c r="L41" s="503">
        <v>2</v>
      </c>
      <c r="M41" s="503">
        <v>251</v>
      </c>
      <c r="N41" s="503">
        <v>308</v>
      </c>
      <c r="O41" s="503"/>
      <c r="P41" s="1">
        <v>2</v>
      </c>
      <c r="Q41" s="1">
        <v>225</v>
      </c>
      <c r="R41" s="1">
        <v>313</v>
      </c>
      <c r="S41" s="1"/>
      <c r="T41"/>
      <c r="U41"/>
      <c r="V41"/>
      <c r="W41"/>
      <c r="X41"/>
      <c r="Y41"/>
      <c r="Z41"/>
      <c r="AA41"/>
      <c r="AB41"/>
    </row>
    <row r="42" spans="1:28" ht="15.75">
      <c r="A42" s="493">
        <v>40</v>
      </c>
      <c r="B42" s="12" t="s">
        <v>68</v>
      </c>
      <c r="C42" s="13">
        <v>0.6633</v>
      </c>
      <c r="D42" s="439">
        <v>136.4</v>
      </c>
      <c r="E42" s="13" t="s">
        <v>26</v>
      </c>
      <c r="F42" s="112">
        <v>184.5</v>
      </c>
      <c r="G42" s="13" t="s">
        <v>22</v>
      </c>
      <c r="H42" s="218">
        <v>199.4</v>
      </c>
      <c r="I42" s="13" t="s">
        <v>22</v>
      </c>
      <c r="J42" s="362">
        <v>48.3</v>
      </c>
      <c r="K42" s="13" t="s">
        <v>23</v>
      </c>
      <c r="L42" s="503">
        <v>1</v>
      </c>
      <c r="M42" s="503">
        <v>276</v>
      </c>
      <c r="N42" s="503"/>
      <c r="O42" s="503"/>
      <c r="P42" s="1">
        <v>2</v>
      </c>
      <c r="Q42" s="1">
        <v>221</v>
      </c>
      <c r="R42" s="1">
        <v>328</v>
      </c>
      <c r="S42" s="1"/>
      <c r="T42"/>
      <c r="U42"/>
      <c r="V42"/>
      <c r="W42"/>
      <c r="X42"/>
      <c r="Y42"/>
      <c r="Z42"/>
      <c r="AA42"/>
      <c r="AB42"/>
    </row>
    <row r="43" spans="1:28" ht="15.75">
      <c r="A43" s="493">
        <v>41</v>
      </c>
      <c r="B43" s="13" t="s">
        <v>69</v>
      </c>
      <c r="C43" s="13">
        <v>0.69686990000000004</v>
      </c>
      <c r="D43" s="440">
        <v>135.5</v>
      </c>
      <c r="E43" s="13" t="s">
        <v>26</v>
      </c>
      <c r="F43" s="219">
        <v>180</v>
      </c>
      <c r="G43" s="13" t="s">
        <v>22</v>
      </c>
      <c r="H43" s="220">
        <v>204.9</v>
      </c>
      <c r="I43" s="13" t="s">
        <v>22</v>
      </c>
      <c r="J43" s="363">
        <v>2</v>
      </c>
      <c r="K43" s="13" t="s">
        <v>39</v>
      </c>
      <c r="L43" s="503">
        <v>1</v>
      </c>
      <c r="M43" s="503">
        <v>243</v>
      </c>
      <c r="N43" s="503"/>
      <c r="O43" s="503"/>
      <c r="P43" s="1">
        <v>2</v>
      </c>
      <c r="Q43" s="1">
        <v>221</v>
      </c>
      <c r="R43" s="1">
        <v>333</v>
      </c>
      <c r="S43" s="1"/>
      <c r="T43"/>
      <c r="U43"/>
      <c r="V43"/>
      <c r="W43"/>
      <c r="X43"/>
      <c r="Y43"/>
      <c r="Z43"/>
      <c r="AA43"/>
      <c r="AB43"/>
    </row>
    <row r="44" spans="1:28" ht="15.75">
      <c r="A44" s="493">
        <v>42</v>
      </c>
      <c r="B44" s="12" t="s">
        <v>70</v>
      </c>
      <c r="C44" s="13">
        <v>0.01</v>
      </c>
      <c r="D44" s="441">
        <v>129.6</v>
      </c>
      <c r="E44" s="13" t="s">
        <v>26</v>
      </c>
      <c r="F44" s="221">
        <v>212.3</v>
      </c>
      <c r="G44" s="13" t="s">
        <v>21</v>
      </c>
      <c r="H44" s="222">
        <v>221.1</v>
      </c>
      <c r="I44" s="13" t="s">
        <v>21</v>
      </c>
      <c r="J44" s="364">
        <v>40.4</v>
      </c>
      <c r="K44" s="13" t="s">
        <v>23</v>
      </c>
      <c r="L44" s="503">
        <v>2</v>
      </c>
      <c r="M44" s="503">
        <v>277</v>
      </c>
      <c r="N44" s="503">
        <v>389</v>
      </c>
      <c r="O44" s="503"/>
      <c r="P44" s="1">
        <v>2</v>
      </c>
      <c r="Q44" s="1">
        <v>223</v>
      </c>
      <c r="R44" s="1">
        <v>365</v>
      </c>
      <c r="S44" s="1"/>
      <c r="T44"/>
      <c r="U44"/>
      <c r="V44"/>
      <c r="W44"/>
      <c r="X44"/>
      <c r="Y44"/>
      <c r="Z44"/>
      <c r="AA44"/>
      <c r="AB44"/>
    </row>
    <row r="45" spans="1:28" ht="15.75">
      <c r="A45" s="493">
        <v>43</v>
      </c>
      <c r="B45" s="13" t="s">
        <v>71</v>
      </c>
      <c r="C45" s="18">
        <v>0.61741570000000001</v>
      </c>
      <c r="D45" s="73">
        <v>138.9</v>
      </c>
      <c r="E45" s="13" t="s">
        <v>26</v>
      </c>
      <c r="F45" s="106">
        <v>180</v>
      </c>
      <c r="G45" s="13" t="s">
        <v>22</v>
      </c>
      <c r="H45" s="138">
        <v>219.1</v>
      </c>
      <c r="I45" s="13" t="s">
        <v>21</v>
      </c>
      <c r="J45" s="318">
        <v>40.9</v>
      </c>
      <c r="K45" s="13" t="s">
        <v>23</v>
      </c>
      <c r="L45" s="503">
        <v>1</v>
      </c>
      <c r="M45" s="503">
        <v>264</v>
      </c>
      <c r="N45" s="503"/>
      <c r="O45" s="503"/>
      <c r="P45" s="1">
        <v>2</v>
      </c>
      <c r="Q45" s="1">
        <v>228</v>
      </c>
      <c r="R45" s="1">
        <v>310</v>
      </c>
      <c r="S45" s="1"/>
      <c r="T45"/>
      <c r="U45"/>
      <c r="V45"/>
      <c r="W45"/>
      <c r="X45"/>
      <c r="Y45"/>
      <c r="Z45"/>
      <c r="AA45"/>
      <c r="AB45"/>
    </row>
    <row r="46" spans="1:28" ht="15.75">
      <c r="A46" s="493">
        <v>44</v>
      </c>
      <c r="B46" s="12" t="s">
        <v>72</v>
      </c>
      <c r="C46" s="13">
        <v>0.52736749999999999</v>
      </c>
      <c r="D46" s="442">
        <v>135.30000000000001</v>
      </c>
      <c r="E46" s="13" t="s">
        <v>26</v>
      </c>
      <c r="F46" s="223">
        <v>152.19999999999999</v>
      </c>
      <c r="G46" s="13" t="s">
        <v>20</v>
      </c>
      <c r="H46" s="224">
        <v>217</v>
      </c>
      <c r="I46" s="13" t="s">
        <v>21</v>
      </c>
      <c r="J46" s="365">
        <v>42.7</v>
      </c>
      <c r="K46" s="13" t="s">
        <v>23</v>
      </c>
      <c r="L46" s="503">
        <v>1</v>
      </c>
      <c r="M46" s="503">
        <v>272</v>
      </c>
      <c r="N46" s="503"/>
      <c r="O46" s="503"/>
      <c r="P46" s="1">
        <v>2</v>
      </c>
      <c r="Q46" s="1">
        <v>225</v>
      </c>
      <c r="R46" s="1">
        <v>314</v>
      </c>
      <c r="S46" s="1"/>
      <c r="T46"/>
      <c r="U46"/>
      <c r="V46"/>
      <c r="W46"/>
      <c r="X46"/>
      <c r="Y46"/>
      <c r="Z46"/>
      <c r="AA46"/>
      <c r="AB46"/>
    </row>
    <row r="47" spans="1:28" ht="15.75">
      <c r="A47" s="493">
        <v>45</v>
      </c>
      <c r="B47" s="12" t="s">
        <v>73</v>
      </c>
      <c r="C47" s="18">
        <v>0.62624389999999996</v>
      </c>
      <c r="D47" s="74">
        <v>142.69999999999999</v>
      </c>
      <c r="E47" s="13" t="s">
        <v>26</v>
      </c>
      <c r="F47" s="107">
        <v>224.2</v>
      </c>
      <c r="G47" s="13" t="s">
        <v>21</v>
      </c>
      <c r="H47" s="139">
        <v>213.3</v>
      </c>
      <c r="I47" s="13" t="s">
        <v>21</v>
      </c>
      <c r="J47" s="319">
        <v>48.6</v>
      </c>
      <c r="K47" s="13" t="s">
        <v>23</v>
      </c>
      <c r="L47" s="503">
        <v>1</v>
      </c>
      <c r="M47" s="503">
        <v>326</v>
      </c>
      <c r="N47" s="503"/>
      <c r="O47" s="503"/>
      <c r="P47" s="1">
        <v>2</v>
      </c>
      <c r="Q47" s="1">
        <v>224</v>
      </c>
      <c r="R47" s="1">
        <v>320</v>
      </c>
      <c r="S47" s="1"/>
      <c r="T47"/>
      <c r="U47"/>
      <c r="V47"/>
      <c r="W47"/>
      <c r="X47"/>
      <c r="Y47"/>
      <c r="Z47"/>
      <c r="AA47"/>
      <c r="AB47"/>
    </row>
    <row r="48" spans="1:28" ht="15.75">
      <c r="A48" s="493">
        <v>46</v>
      </c>
      <c r="B48" s="13" t="s">
        <v>74</v>
      </c>
      <c r="C48" s="13">
        <v>1.4E-2</v>
      </c>
      <c r="D48" s="443">
        <v>137.1</v>
      </c>
      <c r="E48" s="13" t="s">
        <v>26</v>
      </c>
      <c r="F48" s="196">
        <v>188</v>
      </c>
      <c r="G48" s="13" t="s">
        <v>22</v>
      </c>
      <c r="H48" s="225">
        <v>223</v>
      </c>
      <c r="I48" s="13" t="s">
        <v>21</v>
      </c>
      <c r="J48" s="366">
        <v>45</v>
      </c>
      <c r="K48" s="13" t="s">
        <v>23</v>
      </c>
      <c r="L48" s="503">
        <v>1</v>
      </c>
      <c r="M48" s="503">
        <v>265</v>
      </c>
      <c r="N48" s="503"/>
      <c r="O48" s="503"/>
      <c r="P48" s="1">
        <v>2</v>
      </c>
      <c r="Q48" s="1">
        <v>229</v>
      </c>
      <c r="R48" s="1">
        <v>313</v>
      </c>
      <c r="S48" s="1"/>
      <c r="T48"/>
      <c r="U48"/>
      <c r="V48"/>
      <c r="W48"/>
      <c r="X48"/>
      <c r="Y48"/>
      <c r="Z48"/>
      <c r="AA48"/>
      <c r="AB48"/>
    </row>
    <row r="49" spans="1:28" ht="15.75">
      <c r="A49" s="493">
        <v>47</v>
      </c>
      <c r="B49" s="13" t="s">
        <v>75</v>
      </c>
      <c r="C49" s="13">
        <v>0.67568209999999995</v>
      </c>
      <c r="D49" s="444">
        <v>127.9</v>
      </c>
      <c r="E49" s="13" t="s">
        <v>26</v>
      </c>
      <c r="F49" s="226">
        <v>178.9</v>
      </c>
      <c r="G49" s="13" t="s">
        <v>20</v>
      </c>
      <c r="H49" s="227">
        <v>227.7</v>
      </c>
      <c r="I49" s="13" t="s">
        <v>21</v>
      </c>
      <c r="J49" s="367">
        <v>111.1</v>
      </c>
      <c r="K49" s="13" t="s">
        <v>56</v>
      </c>
      <c r="L49" s="503">
        <v>1</v>
      </c>
      <c r="M49" s="503">
        <v>257</v>
      </c>
      <c r="N49" s="503"/>
      <c r="O49" s="503"/>
      <c r="P49" s="1">
        <v>2</v>
      </c>
      <c r="Q49" s="1">
        <v>224</v>
      </c>
      <c r="R49" s="1">
        <v>352</v>
      </c>
      <c r="S49" s="1"/>
      <c r="T49"/>
      <c r="U49"/>
      <c r="V49"/>
      <c r="W49"/>
      <c r="X49"/>
      <c r="Y49"/>
      <c r="Z49"/>
      <c r="AA49"/>
      <c r="AB49"/>
    </row>
    <row r="50" spans="1:28" ht="15.75">
      <c r="A50" s="493">
        <v>48</v>
      </c>
      <c r="B50" s="12" t="s">
        <v>76</v>
      </c>
      <c r="C50" s="18">
        <v>0.61035309999999998</v>
      </c>
      <c r="D50" s="75">
        <v>137.5</v>
      </c>
      <c r="E50" s="13" t="s">
        <v>26</v>
      </c>
      <c r="F50" s="108">
        <v>175.3</v>
      </c>
      <c r="G50" s="13" t="s">
        <v>20</v>
      </c>
      <c r="H50" s="140">
        <v>218.6</v>
      </c>
      <c r="I50" s="13" t="s">
        <v>21</v>
      </c>
      <c r="J50" s="320">
        <v>42.5</v>
      </c>
      <c r="K50" s="13" t="s">
        <v>23</v>
      </c>
      <c r="L50" s="503">
        <v>1</v>
      </c>
      <c r="M50" s="503">
        <v>277</v>
      </c>
      <c r="N50" s="503"/>
      <c r="O50" s="503"/>
      <c r="P50" s="1">
        <v>2</v>
      </c>
      <c r="Q50" s="1">
        <v>237</v>
      </c>
      <c r="R50" s="1">
        <v>312</v>
      </c>
      <c r="S50" s="1"/>
      <c r="T50"/>
      <c r="U50"/>
      <c r="V50"/>
      <c r="W50"/>
      <c r="X50"/>
      <c r="Y50"/>
      <c r="Z50"/>
      <c r="AA50"/>
      <c r="AB50"/>
    </row>
    <row r="51" spans="1:28" ht="15.75">
      <c r="A51" s="493">
        <v>49</v>
      </c>
      <c r="B51" s="13" t="s">
        <v>77</v>
      </c>
      <c r="C51" s="13">
        <v>0.67038520000000001</v>
      </c>
      <c r="D51" s="445">
        <v>141.1</v>
      </c>
      <c r="E51" s="13" t="s">
        <v>26</v>
      </c>
      <c r="F51" s="112">
        <v>185.5</v>
      </c>
      <c r="G51" s="13" t="s">
        <v>22</v>
      </c>
      <c r="H51" s="228">
        <v>201.8</v>
      </c>
      <c r="I51" s="13" t="s">
        <v>22</v>
      </c>
      <c r="J51" s="368">
        <v>47.6</v>
      </c>
      <c r="K51" s="13" t="s">
        <v>23</v>
      </c>
      <c r="L51" s="503">
        <v>1</v>
      </c>
      <c r="M51" s="503">
        <v>265</v>
      </c>
      <c r="N51" s="503"/>
      <c r="O51" s="503"/>
      <c r="P51" s="1">
        <v>2</v>
      </c>
      <c r="Q51" s="1">
        <v>230</v>
      </c>
      <c r="R51" s="1">
        <v>311</v>
      </c>
      <c r="S51" s="1"/>
      <c r="T51"/>
      <c r="U51"/>
      <c r="V51"/>
      <c r="W51"/>
      <c r="X51"/>
      <c r="Y51"/>
      <c r="Z51"/>
      <c r="AA51"/>
      <c r="AB51"/>
    </row>
    <row r="52" spans="1:28" ht="15.75">
      <c r="A52" s="493">
        <v>50</v>
      </c>
      <c r="B52" s="13" t="s">
        <v>78</v>
      </c>
      <c r="C52" s="13">
        <v>0.64390040000000004</v>
      </c>
      <c r="D52" s="446">
        <v>137.5</v>
      </c>
      <c r="E52" s="13" t="s">
        <v>26</v>
      </c>
      <c r="F52" s="229">
        <v>181.3</v>
      </c>
      <c r="G52" s="13" t="s">
        <v>22</v>
      </c>
      <c r="H52" s="230">
        <v>232.4</v>
      </c>
      <c r="I52" s="13" t="s">
        <v>21</v>
      </c>
      <c r="J52" s="369">
        <v>38.200000000000003</v>
      </c>
      <c r="K52" s="13" t="s">
        <v>23</v>
      </c>
      <c r="L52" s="503">
        <v>1</v>
      </c>
      <c r="M52" s="503">
        <v>298</v>
      </c>
      <c r="N52" s="503"/>
      <c r="O52" s="503"/>
      <c r="P52" s="1">
        <v>2</v>
      </c>
      <c r="Q52" s="1">
        <v>223</v>
      </c>
      <c r="R52" s="1">
        <v>310</v>
      </c>
      <c r="S52" s="1"/>
      <c r="T52"/>
      <c r="U52"/>
      <c r="V52"/>
      <c r="W52"/>
      <c r="X52"/>
      <c r="Y52"/>
      <c r="Z52"/>
      <c r="AA52"/>
      <c r="AB52"/>
    </row>
    <row r="53" spans="1:28" ht="15.75">
      <c r="A53" s="493">
        <v>51</v>
      </c>
      <c r="B53" s="13" t="s">
        <v>79</v>
      </c>
      <c r="C53" s="13">
        <v>0.68100000000000005</v>
      </c>
      <c r="D53" s="447">
        <v>137.30000000000001</v>
      </c>
      <c r="E53" s="13" t="s">
        <v>26</v>
      </c>
      <c r="F53" s="231">
        <v>159.6</v>
      </c>
      <c r="G53" s="13" t="s">
        <v>20</v>
      </c>
      <c r="H53" s="232">
        <v>206.1</v>
      </c>
      <c r="I53" s="13" t="s">
        <v>22</v>
      </c>
      <c r="J53" s="370">
        <v>25.3</v>
      </c>
      <c r="K53" s="13" t="s">
        <v>39</v>
      </c>
      <c r="L53" s="503">
        <v>1</v>
      </c>
      <c r="M53" s="503">
        <v>284</v>
      </c>
      <c r="N53" s="503"/>
      <c r="O53" s="503"/>
      <c r="P53" s="1">
        <v>2</v>
      </c>
      <c r="Q53" s="1">
        <v>221</v>
      </c>
      <c r="R53" s="1">
        <v>333</v>
      </c>
      <c r="S53" s="1"/>
      <c r="T53"/>
      <c r="U53"/>
      <c r="V53"/>
      <c r="W53"/>
      <c r="X53"/>
      <c r="Y53"/>
      <c r="Z53"/>
      <c r="AA53"/>
      <c r="AB53"/>
    </row>
    <row r="54" spans="1:28" ht="15.75">
      <c r="A54" s="493">
        <v>52</v>
      </c>
      <c r="B54" s="13" t="s">
        <v>80</v>
      </c>
      <c r="C54" s="18">
        <v>0.5891653</v>
      </c>
      <c r="D54" s="76">
        <v>138.1</v>
      </c>
      <c r="E54" s="13" t="s">
        <v>26</v>
      </c>
      <c r="F54" s="109">
        <v>206.3</v>
      </c>
      <c r="G54" s="13" t="s">
        <v>21</v>
      </c>
      <c r="H54" s="141">
        <v>224.5</v>
      </c>
      <c r="I54" s="13" t="s">
        <v>21</v>
      </c>
      <c r="J54" s="321">
        <v>43</v>
      </c>
      <c r="K54" s="13" t="s">
        <v>23</v>
      </c>
      <c r="L54" s="503">
        <v>1</v>
      </c>
      <c r="M54" s="503">
        <v>299</v>
      </c>
      <c r="N54" s="503"/>
      <c r="O54" s="503"/>
      <c r="P54" s="1">
        <v>3</v>
      </c>
      <c r="Q54" s="1">
        <v>221</v>
      </c>
      <c r="R54" s="1">
        <v>264</v>
      </c>
      <c r="S54" s="1">
        <v>310</v>
      </c>
      <c r="T54"/>
      <c r="U54"/>
      <c r="V54"/>
      <c r="W54"/>
      <c r="X54"/>
      <c r="Y54"/>
      <c r="Z54"/>
      <c r="AA54"/>
      <c r="AB54"/>
    </row>
    <row r="55" spans="1:28" ht="15.75">
      <c r="A55" s="493">
        <v>53</v>
      </c>
      <c r="B55" s="13" t="s">
        <v>81</v>
      </c>
      <c r="C55" s="13">
        <v>0.69159999999999999</v>
      </c>
      <c r="D55" s="448">
        <v>137.6</v>
      </c>
      <c r="E55" s="13" t="s">
        <v>26</v>
      </c>
      <c r="F55" s="233">
        <v>174.5</v>
      </c>
      <c r="G55" s="13" t="s">
        <v>20</v>
      </c>
      <c r="H55" s="234">
        <v>221.9</v>
      </c>
      <c r="I55" s="13" t="s">
        <v>21</v>
      </c>
      <c r="J55" s="337">
        <v>33</v>
      </c>
      <c r="K55" s="13" t="s">
        <v>23</v>
      </c>
      <c r="L55" s="503">
        <v>1</v>
      </c>
      <c r="M55" s="503">
        <v>281</v>
      </c>
      <c r="N55" s="503"/>
      <c r="O55" s="503"/>
      <c r="P55" s="1">
        <v>2</v>
      </c>
      <c r="Q55" s="1">
        <v>221</v>
      </c>
      <c r="R55" s="1">
        <v>335</v>
      </c>
      <c r="S55" s="1"/>
      <c r="T55"/>
      <c r="U55"/>
      <c r="V55"/>
      <c r="W55"/>
      <c r="X55"/>
      <c r="Y55"/>
      <c r="Z55"/>
      <c r="AA55"/>
      <c r="AB55"/>
    </row>
    <row r="56" spans="1:28" ht="15.75">
      <c r="A56" s="493">
        <v>54</v>
      </c>
      <c r="B56" s="12" t="s">
        <v>82</v>
      </c>
      <c r="C56" s="13">
        <v>0.63683780000000001</v>
      </c>
      <c r="D56" s="449">
        <v>129.6</v>
      </c>
      <c r="E56" s="13" t="s">
        <v>26</v>
      </c>
      <c r="F56" s="235">
        <v>183.8</v>
      </c>
      <c r="G56" s="13" t="s">
        <v>22</v>
      </c>
      <c r="H56" s="236">
        <v>212.3</v>
      </c>
      <c r="I56" s="13" t="s">
        <v>21</v>
      </c>
      <c r="J56" s="371">
        <v>28.2</v>
      </c>
      <c r="K56" s="13" t="s">
        <v>39</v>
      </c>
      <c r="L56" s="503">
        <v>1</v>
      </c>
      <c r="M56" s="503">
        <v>257</v>
      </c>
      <c r="N56" s="503"/>
      <c r="O56" s="503"/>
      <c r="P56" s="1">
        <v>2</v>
      </c>
      <c r="Q56" s="1">
        <v>225</v>
      </c>
      <c r="R56" s="1">
        <v>344</v>
      </c>
      <c r="S56" s="1"/>
      <c r="T56"/>
      <c r="U56"/>
      <c r="V56"/>
      <c r="W56"/>
      <c r="X56"/>
      <c r="Y56"/>
      <c r="Z56"/>
      <c r="AA56"/>
      <c r="AB56"/>
    </row>
    <row r="57" spans="1:28" ht="15.75">
      <c r="A57" s="493">
        <v>55</v>
      </c>
      <c r="B57" s="12" t="s">
        <v>83</v>
      </c>
      <c r="C57" s="18">
        <v>0.57680569999999998</v>
      </c>
      <c r="D57" s="77">
        <v>136.1</v>
      </c>
      <c r="E57" s="13" t="s">
        <v>26</v>
      </c>
      <c r="F57" s="110">
        <v>183</v>
      </c>
      <c r="G57" s="13" t="s">
        <v>22</v>
      </c>
      <c r="H57" s="142">
        <v>213.9</v>
      </c>
      <c r="I57" s="13" t="s">
        <v>21</v>
      </c>
      <c r="J57" s="322">
        <v>45.7</v>
      </c>
      <c r="K57" s="13" t="s">
        <v>23</v>
      </c>
      <c r="L57" s="503">
        <v>2</v>
      </c>
      <c r="M57" s="503">
        <v>261</v>
      </c>
      <c r="N57" s="503">
        <v>295</v>
      </c>
      <c r="O57" s="503"/>
      <c r="P57" s="1">
        <v>2</v>
      </c>
      <c r="Q57" s="1">
        <v>225</v>
      </c>
      <c r="R57" s="1">
        <v>312</v>
      </c>
      <c r="S57" s="1"/>
      <c r="T57"/>
      <c r="U57"/>
      <c r="V57"/>
      <c r="W57"/>
      <c r="X57"/>
      <c r="Y57"/>
      <c r="Z57"/>
      <c r="AA57"/>
      <c r="AB57"/>
    </row>
    <row r="58" spans="1:28" ht="15.75">
      <c r="A58" s="493">
        <v>56</v>
      </c>
      <c r="B58" s="13" t="s">
        <v>84</v>
      </c>
      <c r="C58" s="18">
        <v>0.63</v>
      </c>
      <c r="D58" s="78">
        <v>143.5</v>
      </c>
      <c r="E58" s="13" t="s">
        <v>26</v>
      </c>
      <c r="F58" s="111">
        <v>213.7</v>
      </c>
      <c r="G58" s="13" t="s">
        <v>21</v>
      </c>
      <c r="H58" s="143">
        <v>202.2</v>
      </c>
      <c r="I58" s="13" t="s">
        <v>22</v>
      </c>
      <c r="J58" s="323">
        <v>57.3</v>
      </c>
      <c r="K58" s="13" t="s">
        <v>23</v>
      </c>
      <c r="L58" s="503">
        <v>2</v>
      </c>
      <c r="M58" s="503">
        <v>246</v>
      </c>
      <c r="N58" s="503">
        <v>313</v>
      </c>
      <c r="O58" s="503"/>
      <c r="P58" s="1">
        <v>2</v>
      </c>
      <c r="Q58" s="1">
        <v>224</v>
      </c>
      <c r="R58" s="1">
        <v>311</v>
      </c>
      <c r="S58" s="1"/>
      <c r="T58"/>
      <c r="U58"/>
      <c r="V58"/>
      <c r="W58"/>
      <c r="X58"/>
      <c r="Y58"/>
      <c r="Z58"/>
      <c r="AA58"/>
      <c r="AB58"/>
    </row>
    <row r="59" spans="1:28" ht="15.75">
      <c r="A59" s="493">
        <v>57</v>
      </c>
      <c r="B59" s="12" t="s">
        <v>85</v>
      </c>
      <c r="C59" s="13">
        <v>0.67920000000000003</v>
      </c>
      <c r="D59" s="450">
        <v>139.80000000000001</v>
      </c>
      <c r="E59" s="13" t="s">
        <v>26</v>
      </c>
      <c r="F59" s="237">
        <v>210.5</v>
      </c>
      <c r="G59" s="13" t="s">
        <v>21</v>
      </c>
      <c r="H59" s="218">
        <v>205.1</v>
      </c>
      <c r="I59" s="13" t="s">
        <v>22</v>
      </c>
      <c r="J59" s="372">
        <v>48.3</v>
      </c>
      <c r="K59" s="13" t="s">
        <v>23</v>
      </c>
      <c r="L59" s="503">
        <v>1</v>
      </c>
      <c r="M59" s="503">
        <v>301</v>
      </c>
      <c r="N59" s="503"/>
      <c r="O59" s="503"/>
      <c r="P59" s="1">
        <v>2</v>
      </c>
      <c r="Q59" s="1">
        <v>223</v>
      </c>
      <c r="R59" s="1">
        <v>304</v>
      </c>
      <c r="S59" s="1"/>
      <c r="T59"/>
      <c r="U59"/>
      <c r="V59"/>
      <c r="W59"/>
      <c r="X59"/>
      <c r="Y59"/>
      <c r="Z59"/>
      <c r="AA59"/>
      <c r="AB59"/>
    </row>
    <row r="60" spans="1:28" ht="15.75">
      <c r="A60" s="493">
        <v>58</v>
      </c>
      <c r="B60" s="12" t="s">
        <v>86</v>
      </c>
      <c r="C60" s="18">
        <v>0.57679999999999998</v>
      </c>
      <c r="D60" s="79">
        <v>137.30000000000001</v>
      </c>
      <c r="E60" s="13" t="s">
        <v>26</v>
      </c>
      <c r="F60" s="112">
        <v>191.5</v>
      </c>
      <c r="G60" s="13" t="s">
        <v>22</v>
      </c>
      <c r="H60" s="144">
        <v>218.1</v>
      </c>
      <c r="I60" s="13" t="s">
        <v>21</v>
      </c>
      <c r="J60" s="324">
        <v>28.2</v>
      </c>
      <c r="K60" s="13" t="s">
        <v>39</v>
      </c>
      <c r="L60" s="503">
        <v>1</v>
      </c>
      <c r="M60" s="503">
        <v>277</v>
      </c>
      <c r="N60" s="503"/>
      <c r="O60" s="503"/>
      <c r="P60" s="1">
        <v>2</v>
      </c>
      <c r="Q60" s="1">
        <v>225</v>
      </c>
      <c r="R60" s="1">
        <v>313</v>
      </c>
      <c r="S60" s="1"/>
      <c r="T60"/>
      <c r="U60"/>
      <c r="V60"/>
      <c r="W60"/>
      <c r="X60"/>
      <c r="Y60"/>
      <c r="Z60"/>
      <c r="AA60"/>
      <c r="AB60"/>
    </row>
    <row r="61" spans="1:28" ht="15.75">
      <c r="A61" s="493">
        <v>59</v>
      </c>
      <c r="B61" s="12" t="s">
        <v>87</v>
      </c>
      <c r="C61" s="18">
        <v>0.62271259999999995</v>
      </c>
      <c r="D61" s="80">
        <v>135.80000000000001</v>
      </c>
      <c r="E61" s="13" t="s">
        <v>26</v>
      </c>
      <c r="F61" s="112">
        <v>191.5</v>
      </c>
      <c r="G61" s="13" t="s">
        <v>22</v>
      </c>
      <c r="H61" s="145">
        <v>217.6</v>
      </c>
      <c r="I61" s="13" t="s">
        <v>21</v>
      </c>
      <c r="J61" s="325">
        <v>31.7</v>
      </c>
      <c r="K61" s="13" t="s">
        <v>23</v>
      </c>
      <c r="L61" s="503">
        <v>2</v>
      </c>
      <c r="M61" s="503">
        <v>263</v>
      </c>
      <c r="N61" s="503">
        <v>294</v>
      </c>
      <c r="O61" s="503"/>
      <c r="P61" s="1">
        <v>2</v>
      </c>
      <c r="Q61" s="1">
        <v>228</v>
      </c>
      <c r="R61" s="1">
        <v>312</v>
      </c>
      <c r="S61" s="1"/>
      <c r="T61"/>
      <c r="U61"/>
      <c r="V61"/>
      <c r="W61"/>
      <c r="X61"/>
      <c r="Y61"/>
      <c r="Z61"/>
      <c r="AA61"/>
      <c r="AB61"/>
    </row>
    <row r="62" spans="1:28" ht="15.75">
      <c r="A62" s="493">
        <v>60</v>
      </c>
      <c r="B62" s="13" t="s">
        <v>88</v>
      </c>
      <c r="C62" s="13">
        <v>0.65802559999999999</v>
      </c>
      <c r="D62" s="451">
        <v>135.19999999999999</v>
      </c>
      <c r="E62" s="13" t="s">
        <v>26</v>
      </c>
      <c r="F62" s="238">
        <v>178.9</v>
      </c>
      <c r="G62" s="13" t="s">
        <v>20</v>
      </c>
      <c r="H62" s="239">
        <v>207.2</v>
      </c>
      <c r="I62" s="13" t="s">
        <v>22</v>
      </c>
      <c r="J62" s="373">
        <v>70.900000000000006</v>
      </c>
      <c r="K62" s="13" t="s">
        <v>31</v>
      </c>
      <c r="L62" s="503">
        <v>2</v>
      </c>
      <c r="M62" s="503">
        <v>263</v>
      </c>
      <c r="N62" s="503">
        <v>294</v>
      </c>
      <c r="O62" s="503"/>
      <c r="P62" s="1">
        <v>2</v>
      </c>
      <c r="Q62" s="1">
        <v>225</v>
      </c>
      <c r="R62" s="1">
        <v>347</v>
      </c>
      <c r="S62" s="1"/>
      <c r="T62"/>
      <c r="U62"/>
      <c r="V62"/>
      <c r="W62"/>
      <c r="X62"/>
      <c r="Y62"/>
      <c r="Z62"/>
      <c r="AA62"/>
      <c r="AB62"/>
    </row>
    <row r="63" spans="1:28" ht="15.75">
      <c r="A63" s="493">
        <v>61</v>
      </c>
      <c r="B63" s="12" t="s">
        <v>89</v>
      </c>
      <c r="C63" s="18">
        <v>0.5891653</v>
      </c>
      <c r="D63" s="81">
        <v>139.30000000000001</v>
      </c>
      <c r="E63" s="13" t="s">
        <v>26</v>
      </c>
      <c r="F63" s="113">
        <v>211.1</v>
      </c>
      <c r="G63" s="13" t="s">
        <v>21</v>
      </c>
      <c r="H63" s="146">
        <v>214.8</v>
      </c>
      <c r="I63" s="13" t="s">
        <v>21</v>
      </c>
      <c r="J63" s="326">
        <v>38.200000000000003</v>
      </c>
      <c r="K63" s="13" t="s">
        <v>23</v>
      </c>
      <c r="L63" s="503">
        <v>1</v>
      </c>
      <c r="M63" s="503">
        <v>321</v>
      </c>
      <c r="N63" s="503"/>
      <c r="O63" s="503"/>
      <c r="P63" s="1">
        <v>2</v>
      </c>
      <c r="Q63" s="1">
        <v>224</v>
      </c>
      <c r="R63" s="1">
        <v>344</v>
      </c>
      <c r="S63" s="1"/>
      <c r="T63"/>
      <c r="U63"/>
      <c r="V63"/>
      <c r="W63"/>
      <c r="X63"/>
      <c r="Y63"/>
      <c r="Z63"/>
      <c r="AA63"/>
      <c r="AB63"/>
    </row>
    <row r="64" spans="1:28" ht="15.75">
      <c r="A64" s="493">
        <v>62</v>
      </c>
      <c r="B64" s="13" t="s">
        <v>90</v>
      </c>
      <c r="C64" s="18">
        <v>0.6085874</v>
      </c>
      <c r="D64" s="82">
        <v>141.9</v>
      </c>
      <c r="E64" s="13" t="s">
        <v>26</v>
      </c>
      <c r="F64" s="114">
        <v>239.3</v>
      </c>
      <c r="G64" s="13" t="s">
        <v>21</v>
      </c>
      <c r="H64" s="147">
        <v>211.8</v>
      </c>
      <c r="I64" s="13" t="s">
        <v>21</v>
      </c>
      <c r="J64" s="327">
        <v>100.9</v>
      </c>
      <c r="K64" s="13" t="s">
        <v>56</v>
      </c>
      <c r="L64" s="503">
        <v>1</v>
      </c>
      <c r="M64" s="503">
        <v>317</v>
      </c>
      <c r="N64" s="503"/>
      <c r="O64" s="503"/>
      <c r="P64" s="1">
        <v>2</v>
      </c>
      <c r="Q64" s="1">
        <v>223</v>
      </c>
      <c r="R64" s="1">
        <v>342</v>
      </c>
      <c r="S64" s="1"/>
      <c r="T64"/>
      <c r="U64"/>
      <c r="V64"/>
      <c r="W64"/>
      <c r="X64"/>
      <c r="Y64"/>
      <c r="Z64"/>
      <c r="AA64"/>
      <c r="AB64"/>
    </row>
    <row r="65" spans="1:28" ht="15.75">
      <c r="A65" s="493">
        <v>63</v>
      </c>
      <c r="B65" s="13" t="s">
        <v>91</v>
      </c>
      <c r="C65" s="13">
        <v>0.67568209999999995</v>
      </c>
      <c r="D65" s="452">
        <v>140.30000000000001</v>
      </c>
      <c r="E65" s="13" t="s">
        <v>26</v>
      </c>
      <c r="F65" s="240">
        <v>234.8</v>
      </c>
      <c r="G65" s="13" t="s">
        <v>21</v>
      </c>
      <c r="H65" s="241">
        <v>240</v>
      </c>
      <c r="I65" s="13" t="s">
        <v>64</v>
      </c>
      <c r="J65" s="374">
        <v>26.6</v>
      </c>
      <c r="K65" s="13" t="s">
        <v>39</v>
      </c>
      <c r="L65" s="503">
        <v>1</v>
      </c>
      <c r="M65" s="503">
        <v>325</v>
      </c>
      <c r="N65" s="503"/>
      <c r="O65" s="503"/>
      <c r="P65" s="1">
        <v>2</v>
      </c>
      <c r="Q65" s="1">
        <v>225</v>
      </c>
      <c r="R65" s="1">
        <v>337</v>
      </c>
      <c r="S65" s="1"/>
      <c r="T65"/>
      <c r="U65"/>
      <c r="V65"/>
      <c r="W65"/>
      <c r="X65"/>
      <c r="Y65"/>
      <c r="Z65"/>
      <c r="AA65"/>
      <c r="AB65"/>
    </row>
    <row r="66" spans="1:28" ht="15.75">
      <c r="A66" s="493">
        <v>64</v>
      </c>
      <c r="B66" s="12" t="s">
        <v>92</v>
      </c>
      <c r="C66" s="13">
        <v>9.6548899999999993E-2</v>
      </c>
      <c r="D66" s="453">
        <v>137.9</v>
      </c>
      <c r="E66" s="13" t="s">
        <v>26</v>
      </c>
      <c r="F66" s="242">
        <v>195.9</v>
      </c>
      <c r="G66" s="13" t="s">
        <v>22</v>
      </c>
      <c r="H66" s="243">
        <v>224.2</v>
      </c>
      <c r="I66" s="13" t="s">
        <v>21</v>
      </c>
      <c r="J66" s="375">
        <v>43</v>
      </c>
      <c r="K66" s="13" t="s">
        <v>23</v>
      </c>
      <c r="L66" s="503">
        <v>1</v>
      </c>
      <c r="M66" s="503">
        <v>329</v>
      </c>
      <c r="N66" s="503"/>
      <c r="O66" s="503"/>
      <c r="P66" s="1">
        <v>2</v>
      </c>
      <c r="Q66" s="1">
        <v>222</v>
      </c>
      <c r="R66" s="1">
        <v>343</v>
      </c>
      <c r="S66" s="1"/>
      <c r="T66"/>
      <c r="U66"/>
      <c r="V66"/>
      <c r="W66"/>
      <c r="X66"/>
      <c r="Y66"/>
      <c r="Z66"/>
      <c r="AA66"/>
      <c r="AB66"/>
    </row>
    <row r="67" spans="1:28" ht="15.75">
      <c r="A67" s="493">
        <v>65</v>
      </c>
      <c r="B67" s="12" t="s">
        <v>93</v>
      </c>
      <c r="C67" s="18">
        <v>0.61565000000000003</v>
      </c>
      <c r="D67" s="83">
        <v>139.4</v>
      </c>
      <c r="E67" s="13" t="s">
        <v>26</v>
      </c>
      <c r="F67" s="115">
        <v>209.2</v>
      </c>
      <c r="G67" s="13" t="s">
        <v>22</v>
      </c>
      <c r="H67" s="148">
        <v>215</v>
      </c>
      <c r="I67" s="13" t="s">
        <v>21</v>
      </c>
      <c r="J67" s="328">
        <v>40.9</v>
      </c>
      <c r="K67" s="13" t="s">
        <v>23</v>
      </c>
      <c r="L67" s="503">
        <v>1</v>
      </c>
      <c r="M67" s="503">
        <v>319</v>
      </c>
      <c r="N67" s="503"/>
      <c r="O67" s="503"/>
      <c r="P67" s="1">
        <v>2</v>
      </c>
      <c r="Q67" s="1">
        <v>224</v>
      </c>
      <c r="R67" s="1">
        <v>346</v>
      </c>
      <c r="S67" s="1"/>
      <c r="T67"/>
      <c r="U67"/>
      <c r="V67"/>
      <c r="W67"/>
      <c r="X67"/>
      <c r="Y67"/>
      <c r="Z67"/>
      <c r="AA67"/>
      <c r="AB67"/>
    </row>
    <row r="68" spans="1:28" ht="15.75">
      <c r="A68" s="493">
        <v>66</v>
      </c>
      <c r="B68" s="13" t="s">
        <v>94</v>
      </c>
      <c r="C68" s="18">
        <v>0.59975920000000005</v>
      </c>
      <c r="D68" s="84">
        <v>140.4</v>
      </c>
      <c r="E68" s="13" t="s">
        <v>26</v>
      </c>
      <c r="F68" s="116">
        <v>227.4</v>
      </c>
      <c r="G68" s="13" t="s">
        <v>21</v>
      </c>
      <c r="H68" s="149">
        <v>215</v>
      </c>
      <c r="I68" s="13" t="s">
        <v>21</v>
      </c>
      <c r="J68" s="329">
        <v>136.1</v>
      </c>
      <c r="K68" s="13" t="s">
        <v>26</v>
      </c>
      <c r="L68" s="503">
        <v>1</v>
      </c>
      <c r="M68" s="503">
        <v>320</v>
      </c>
      <c r="N68" s="503"/>
      <c r="O68" s="503"/>
      <c r="P68" s="1">
        <v>2</v>
      </c>
      <c r="Q68" s="1">
        <v>224</v>
      </c>
      <c r="R68" s="1">
        <v>344</v>
      </c>
      <c r="S68" s="1"/>
      <c r="T68"/>
      <c r="U68"/>
      <c r="V68"/>
      <c r="W68"/>
      <c r="X68"/>
      <c r="Y68"/>
      <c r="Z68"/>
      <c r="AA68"/>
      <c r="AB68"/>
    </row>
    <row r="69" spans="1:28" ht="15.75">
      <c r="A69" s="493">
        <v>67</v>
      </c>
      <c r="B69" s="13" t="s">
        <v>95</v>
      </c>
      <c r="C69" s="13">
        <v>0.63300000000000001</v>
      </c>
      <c r="D69" s="454">
        <v>143.4</v>
      </c>
      <c r="E69" s="13" t="s">
        <v>26</v>
      </c>
      <c r="F69" s="244">
        <v>214.6</v>
      </c>
      <c r="G69" s="13" t="s">
        <v>21</v>
      </c>
      <c r="H69" s="245">
        <v>208.3</v>
      </c>
      <c r="I69" s="13" t="s">
        <v>22</v>
      </c>
      <c r="J69" s="376">
        <v>49.1</v>
      </c>
      <c r="K69" s="13" t="s">
        <v>23</v>
      </c>
      <c r="L69" s="503">
        <v>1</v>
      </c>
      <c r="M69" s="503">
        <v>280</v>
      </c>
      <c r="N69" s="503"/>
      <c r="O69" s="503"/>
      <c r="P69" s="1">
        <v>2</v>
      </c>
      <c r="Q69" s="1">
        <v>224</v>
      </c>
      <c r="R69" s="1">
        <v>315</v>
      </c>
      <c r="S69" s="1"/>
      <c r="T69"/>
      <c r="U69"/>
      <c r="V69"/>
      <c r="W69"/>
      <c r="X69"/>
      <c r="Y69"/>
      <c r="Z69"/>
      <c r="AA69"/>
      <c r="AB69"/>
    </row>
    <row r="70" spans="1:28" ht="15.75">
      <c r="A70" s="493">
        <v>68</v>
      </c>
      <c r="B70" s="13" t="s">
        <v>96</v>
      </c>
      <c r="C70" s="13">
        <v>0.6668539</v>
      </c>
      <c r="D70" s="72">
        <v>138.19999999999999</v>
      </c>
      <c r="E70" s="13" t="s">
        <v>26</v>
      </c>
      <c r="F70" s="246">
        <v>236.2</v>
      </c>
      <c r="G70" s="13" t="s">
        <v>21</v>
      </c>
      <c r="H70" s="247">
        <v>213.9</v>
      </c>
      <c r="I70" s="13" t="s">
        <v>21</v>
      </c>
      <c r="J70" s="377">
        <v>83.4</v>
      </c>
      <c r="K70" s="13" t="s">
        <v>31</v>
      </c>
      <c r="L70" s="503">
        <v>1</v>
      </c>
      <c r="M70" s="503">
        <v>324</v>
      </c>
      <c r="N70" s="503"/>
      <c r="O70" s="503"/>
      <c r="P70" s="1">
        <v>2</v>
      </c>
      <c r="Q70" s="1">
        <v>224</v>
      </c>
      <c r="R70" s="1">
        <v>360</v>
      </c>
      <c r="S70" s="1"/>
      <c r="T70"/>
      <c r="U70"/>
      <c r="V70"/>
      <c r="W70"/>
      <c r="X70"/>
      <c r="Y70"/>
      <c r="Z70"/>
      <c r="AA70"/>
      <c r="AB70"/>
    </row>
    <row r="71" spans="1:28" ht="15.75">
      <c r="A71" s="493">
        <v>69</v>
      </c>
      <c r="B71" s="13" t="s">
        <v>97</v>
      </c>
      <c r="C71" s="13">
        <v>5.4173300000000001E-2</v>
      </c>
      <c r="D71" s="455">
        <v>140.5</v>
      </c>
      <c r="E71" s="13" t="s">
        <v>26</v>
      </c>
      <c r="F71" s="248">
        <v>228.4</v>
      </c>
      <c r="G71" s="13" t="s">
        <v>21</v>
      </c>
      <c r="H71" s="249">
        <v>205</v>
      </c>
      <c r="I71" s="13" t="s">
        <v>22</v>
      </c>
      <c r="J71" s="378">
        <v>47.6</v>
      </c>
      <c r="K71" s="13" t="s">
        <v>23</v>
      </c>
      <c r="L71" s="503">
        <v>1</v>
      </c>
      <c r="M71" s="503">
        <v>329</v>
      </c>
      <c r="N71" s="503"/>
      <c r="O71" s="503"/>
      <c r="P71" s="1">
        <v>2</v>
      </c>
      <c r="Q71" s="1">
        <v>224</v>
      </c>
      <c r="R71" s="1">
        <v>338</v>
      </c>
      <c r="S71" s="1"/>
      <c r="T71"/>
      <c r="U71"/>
      <c r="V71"/>
      <c r="W71"/>
      <c r="X71"/>
      <c r="Y71"/>
      <c r="Z71"/>
      <c r="AA71"/>
      <c r="AB71"/>
    </row>
    <row r="72" spans="1:28" ht="15.75">
      <c r="A72" s="493">
        <v>70</v>
      </c>
      <c r="B72" s="12" t="s">
        <v>98</v>
      </c>
      <c r="C72" s="13">
        <v>0.64570000000000005</v>
      </c>
      <c r="D72" s="456">
        <v>146.1</v>
      </c>
      <c r="E72" s="13" t="s">
        <v>26</v>
      </c>
      <c r="F72" s="250">
        <v>205.2</v>
      </c>
      <c r="G72" s="13" t="s">
        <v>22</v>
      </c>
      <c r="H72" s="251">
        <v>223.2</v>
      </c>
      <c r="I72" s="13" t="s">
        <v>21</v>
      </c>
      <c r="J72" s="379">
        <v>40.9</v>
      </c>
      <c r="K72" s="13" t="s">
        <v>23</v>
      </c>
      <c r="L72" s="503">
        <v>2</v>
      </c>
      <c r="M72" s="503">
        <v>279</v>
      </c>
      <c r="N72" s="503">
        <v>321</v>
      </c>
      <c r="O72" s="503"/>
      <c r="P72" s="1">
        <v>2</v>
      </c>
      <c r="Q72" s="1">
        <v>224</v>
      </c>
      <c r="R72" s="1">
        <v>341</v>
      </c>
      <c r="S72" s="1"/>
      <c r="T72"/>
      <c r="U72"/>
      <c r="V72"/>
      <c r="W72"/>
      <c r="X72"/>
      <c r="Y72"/>
      <c r="Z72"/>
      <c r="AA72"/>
      <c r="AB72"/>
    </row>
    <row r="73" spans="1:28" ht="15.75">
      <c r="A73" s="493">
        <v>71</v>
      </c>
      <c r="B73" s="12" t="s">
        <v>99</v>
      </c>
      <c r="C73" s="18">
        <v>0.63</v>
      </c>
      <c r="D73" s="85">
        <v>135.69999999999999</v>
      </c>
      <c r="E73" s="13" t="s">
        <v>26</v>
      </c>
      <c r="F73" s="117">
        <v>198.8</v>
      </c>
      <c r="G73" s="13" t="s">
        <v>22</v>
      </c>
      <c r="H73" s="150">
        <v>206.9</v>
      </c>
      <c r="I73" s="13" t="s">
        <v>22</v>
      </c>
      <c r="J73" s="330">
        <v>41.4</v>
      </c>
      <c r="K73" s="13" t="s">
        <v>23</v>
      </c>
      <c r="L73" s="503">
        <v>1</v>
      </c>
      <c r="M73" s="503">
        <v>307</v>
      </c>
      <c r="N73" s="503"/>
      <c r="O73" s="503"/>
      <c r="P73" s="1">
        <v>2</v>
      </c>
      <c r="Q73" s="1">
        <v>223</v>
      </c>
      <c r="R73" s="1">
        <v>354</v>
      </c>
      <c r="S73" s="1"/>
      <c r="T73"/>
      <c r="U73"/>
      <c r="V73"/>
      <c r="W73"/>
      <c r="X73"/>
      <c r="Y73"/>
      <c r="Z73"/>
      <c r="AA73"/>
      <c r="AB73"/>
    </row>
    <row r="74" spans="1:28" ht="15.75">
      <c r="A74" s="493">
        <v>72</v>
      </c>
      <c r="B74" s="13" t="s">
        <v>100</v>
      </c>
      <c r="C74" s="13">
        <v>0.65</v>
      </c>
      <c r="D74" s="457">
        <v>137.4</v>
      </c>
      <c r="E74" s="13" t="s">
        <v>26</v>
      </c>
      <c r="F74" s="252">
        <v>190.9</v>
      </c>
      <c r="G74" s="13" t="s">
        <v>22</v>
      </c>
      <c r="H74" s="253">
        <v>245.2</v>
      </c>
      <c r="I74" s="13" t="s">
        <v>64</v>
      </c>
      <c r="J74" s="380">
        <v>9.5</v>
      </c>
      <c r="K74" s="13" t="s">
        <v>39</v>
      </c>
      <c r="L74" s="503">
        <v>1</v>
      </c>
      <c r="M74" s="503">
        <v>307</v>
      </c>
      <c r="N74" s="503"/>
      <c r="O74" s="503"/>
      <c r="P74" s="1">
        <v>2</v>
      </c>
      <c r="Q74" s="1">
        <v>222</v>
      </c>
      <c r="R74" s="1"/>
      <c r="S74" s="1"/>
      <c r="T74"/>
      <c r="U74"/>
      <c r="V74"/>
      <c r="W74"/>
      <c r="X74"/>
      <c r="Y74"/>
      <c r="Z74"/>
      <c r="AA74"/>
      <c r="AB74"/>
    </row>
    <row r="75" spans="1:28" ht="15.75">
      <c r="A75" s="493">
        <v>73</v>
      </c>
      <c r="B75" s="12" t="s">
        <v>101</v>
      </c>
      <c r="C75" s="18">
        <v>0.63</v>
      </c>
      <c r="D75" s="86">
        <v>131.4</v>
      </c>
      <c r="E75" s="13" t="s">
        <v>26</v>
      </c>
      <c r="F75" s="108">
        <v>175.3</v>
      </c>
      <c r="G75" s="13" t="s">
        <v>22</v>
      </c>
      <c r="H75" s="151">
        <v>225.5</v>
      </c>
      <c r="I75" s="13" t="s">
        <v>21</v>
      </c>
      <c r="J75" s="331">
        <v>43</v>
      </c>
      <c r="K75" s="13" t="s">
        <v>23</v>
      </c>
      <c r="L75" s="503">
        <v>1</v>
      </c>
      <c r="M75" s="503">
        <v>307</v>
      </c>
      <c r="N75" s="503"/>
      <c r="O75" s="503"/>
      <c r="P75" s="1">
        <v>2</v>
      </c>
      <c r="Q75" s="1">
        <v>224</v>
      </c>
      <c r="R75" s="1">
        <v>341</v>
      </c>
      <c r="S75" s="1"/>
      <c r="T75"/>
      <c r="U75"/>
      <c r="V75"/>
      <c r="W75"/>
      <c r="X75"/>
      <c r="Y75"/>
      <c r="Z75"/>
      <c r="AA75"/>
      <c r="AB75"/>
    </row>
    <row r="76" spans="1:28" ht="15.75">
      <c r="A76" s="493">
        <v>74</v>
      </c>
      <c r="B76" s="12" t="s">
        <v>102</v>
      </c>
      <c r="C76" s="18">
        <v>0.63</v>
      </c>
      <c r="D76" s="87">
        <v>138.69999999999999</v>
      </c>
      <c r="E76" s="13" t="s">
        <v>26</v>
      </c>
      <c r="F76" s="118">
        <v>224.1</v>
      </c>
      <c r="G76" s="13" t="s">
        <v>21</v>
      </c>
      <c r="H76" s="152">
        <v>223.9</v>
      </c>
      <c r="I76" s="13" t="s">
        <v>21</v>
      </c>
      <c r="J76" s="332">
        <v>46.1</v>
      </c>
      <c r="K76" s="13" t="s">
        <v>23</v>
      </c>
      <c r="L76" s="503">
        <v>1</v>
      </c>
      <c r="M76" s="503">
        <v>328</v>
      </c>
      <c r="N76" s="503"/>
      <c r="O76" s="503"/>
      <c r="P76" s="1">
        <v>2</v>
      </c>
      <c r="Q76" s="1">
        <v>222</v>
      </c>
      <c r="R76" s="1">
        <v>342</v>
      </c>
      <c r="S76" s="1"/>
      <c r="T76"/>
      <c r="U76"/>
      <c r="V76"/>
      <c r="W76"/>
      <c r="X76"/>
      <c r="Y76"/>
      <c r="Z76"/>
      <c r="AA76"/>
      <c r="AB76"/>
    </row>
    <row r="77" spans="1:28" ht="15.75">
      <c r="A77" s="493">
        <v>75</v>
      </c>
      <c r="B77" s="12" t="s">
        <v>103</v>
      </c>
      <c r="C77" s="13">
        <v>0.67215080000000005</v>
      </c>
      <c r="D77" s="458">
        <v>140.30000000000001</v>
      </c>
      <c r="E77" s="13" t="s">
        <v>26</v>
      </c>
      <c r="F77" s="254">
        <v>242.2</v>
      </c>
      <c r="G77" s="13" t="s">
        <v>20</v>
      </c>
      <c r="H77" s="255">
        <v>201.9</v>
      </c>
      <c r="I77" s="13" t="s">
        <v>22</v>
      </c>
      <c r="J77" s="381">
        <v>44.4</v>
      </c>
      <c r="K77" s="13" t="s">
        <v>23</v>
      </c>
      <c r="L77" s="503">
        <v>1</v>
      </c>
      <c r="M77" s="503">
        <v>279</v>
      </c>
      <c r="N77" s="503"/>
      <c r="O77" s="503"/>
      <c r="P77" s="1">
        <v>2</v>
      </c>
      <c r="Q77" s="1">
        <v>229</v>
      </c>
      <c r="R77" s="1">
        <v>347</v>
      </c>
      <c r="S77" s="1"/>
      <c r="T77"/>
      <c r="U77"/>
      <c r="V77"/>
      <c r="W77"/>
      <c r="X77"/>
      <c r="Y77"/>
      <c r="Z77"/>
      <c r="AA77"/>
      <c r="AB77"/>
    </row>
    <row r="78" spans="1:28" ht="15.75">
      <c r="A78" s="493">
        <v>76</v>
      </c>
      <c r="B78" s="13" t="s">
        <v>104</v>
      </c>
      <c r="C78" s="13">
        <v>0.67391650000000003</v>
      </c>
      <c r="D78" s="459">
        <v>136.4</v>
      </c>
      <c r="E78" s="13" t="s">
        <v>26</v>
      </c>
      <c r="F78" s="256">
        <v>193.3</v>
      </c>
      <c r="G78" s="13" t="s">
        <v>22</v>
      </c>
      <c r="H78" s="257">
        <v>204.7</v>
      </c>
      <c r="I78" s="13" t="s">
        <v>22</v>
      </c>
      <c r="J78" s="382">
        <v>49.1</v>
      </c>
      <c r="K78" s="13" t="s">
        <v>23</v>
      </c>
      <c r="L78" s="503">
        <v>1</v>
      </c>
      <c r="M78" s="503">
        <v>309</v>
      </c>
      <c r="N78" s="503"/>
      <c r="O78" s="503"/>
      <c r="P78" s="1">
        <v>3</v>
      </c>
      <c r="Q78" s="1">
        <v>222</v>
      </c>
      <c r="R78" s="1">
        <v>246</v>
      </c>
      <c r="S78" s="1">
        <v>361</v>
      </c>
      <c r="T78"/>
      <c r="U78"/>
      <c r="V78"/>
      <c r="W78"/>
      <c r="X78"/>
      <c r="Y78"/>
      <c r="Z78"/>
      <c r="AA78"/>
      <c r="AB78"/>
    </row>
    <row r="79" spans="1:28" ht="15.75">
      <c r="A79" s="493">
        <v>77</v>
      </c>
      <c r="B79" s="13" t="s">
        <v>105</v>
      </c>
      <c r="C79" s="18">
        <v>0.5556179</v>
      </c>
      <c r="D79" s="88">
        <v>137.4</v>
      </c>
      <c r="E79" s="13" t="s">
        <v>26</v>
      </c>
      <c r="F79" s="119">
        <v>180</v>
      </c>
      <c r="G79" s="13" t="s">
        <v>22</v>
      </c>
      <c r="H79" s="153">
        <v>270</v>
      </c>
      <c r="I79" s="13" t="s">
        <v>106</v>
      </c>
      <c r="J79" s="333">
        <v>10.9</v>
      </c>
      <c r="K79" s="13" t="s">
        <v>39</v>
      </c>
      <c r="L79" s="503">
        <v>1</v>
      </c>
      <c r="M79" s="503">
        <v>283</v>
      </c>
      <c r="N79" s="503"/>
      <c r="O79" s="503"/>
      <c r="P79" s="1">
        <v>3</v>
      </c>
      <c r="Q79" s="1">
        <v>224</v>
      </c>
      <c r="R79" s="1">
        <v>254</v>
      </c>
      <c r="S79" s="1">
        <v>352</v>
      </c>
      <c r="T79"/>
      <c r="U79"/>
      <c r="V79"/>
      <c r="W79"/>
      <c r="X79"/>
      <c r="Y79"/>
      <c r="Z79"/>
      <c r="AA79"/>
      <c r="AB79"/>
    </row>
    <row r="80" spans="1:28" ht="15.75">
      <c r="A80" s="493">
        <v>78</v>
      </c>
      <c r="B80" s="12" t="s">
        <v>107</v>
      </c>
      <c r="C80" s="18">
        <v>0.54502399999999995</v>
      </c>
      <c r="D80" s="89">
        <v>138.80000000000001</v>
      </c>
      <c r="E80" s="13" t="s">
        <v>26</v>
      </c>
      <c r="F80" s="120">
        <v>183.6</v>
      </c>
      <c r="G80" s="13" t="s">
        <v>22</v>
      </c>
      <c r="H80" s="154">
        <v>236.9</v>
      </c>
      <c r="I80" s="13" t="s">
        <v>21</v>
      </c>
      <c r="J80" s="334">
        <v>48.8</v>
      </c>
      <c r="K80" s="13" t="s">
        <v>23</v>
      </c>
      <c r="L80" s="503">
        <v>1</v>
      </c>
      <c r="M80" s="503">
        <v>294</v>
      </c>
      <c r="N80" s="503"/>
      <c r="O80" s="503"/>
      <c r="P80" s="1">
        <v>3</v>
      </c>
      <c r="Q80" s="1">
        <v>224</v>
      </c>
      <c r="R80" s="1">
        <v>259</v>
      </c>
      <c r="S80" s="1">
        <v>352</v>
      </c>
      <c r="T80"/>
      <c r="U80"/>
      <c r="V80"/>
      <c r="W80"/>
      <c r="X80"/>
      <c r="Y80"/>
      <c r="Z80"/>
      <c r="AA80"/>
      <c r="AB80"/>
    </row>
    <row r="81" spans="1:28" ht="15.75">
      <c r="A81" s="493">
        <v>79</v>
      </c>
      <c r="B81" s="13" t="s">
        <v>108</v>
      </c>
      <c r="C81" s="13">
        <v>0.65449429999999997</v>
      </c>
      <c r="D81" s="431">
        <v>137.30000000000001</v>
      </c>
      <c r="E81" s="13" t="s">
        <v>26</v>
      </c>
      <c r="F81" s="258">
        <v>176.9</v>
      </c>
      <c r="G81" s="13" t="s">
        <v>20</v>
      </c>
      <c r="H81" s="259">
        <v>230</v>
      </c>
      <c r="I81" s="13" t="s">
        <v>21</v>
      </c>
      <c r="J81" s="383">
        <v>66.599999999999994</v>
      </c>
      <c r="K81" s="13" t="s">
        <v>31</v>
      </c>
      <c r="L81" s="503">
        <v>1</v>
      </c>
      <c r="M81" s="503">
        <v>282</v>
      </c>
      <c r="N81" s="503"/>
      <c r="O81" s="503"/>
      <c r="P81" s="1">
        <v>3</v>
      </c>
      <c r="Q81" s="1">
        <v>222</v>
      </c>
      <c r="R81" s="1">
        <v>256</v>
      </c>
      <c r="S81" s="1">
        <v>351</v>
      </c>
      <c r="T81"/>
      <c r="U81"/>
      <c r="V81"/>
      <c r="W81"/>
      <c r="X81"/>
      <c r="Y81"/>
      <c r="Z81"/>
      <c r="AA81"/>
      <c r="AB81"/>
    </row>
    <row r="82" spans="1:28" ht="15.75">
      <c r="A82" s="493">
        <v>80</v>
      </c>
      <c r="B82" s="13" t="s">
        <v>109</v>
      </c>
      <c r="C82" s="13">
        <v>0.16187799999999999</v>
      </c>
      <c r="D82" s="460">
        <v>138.5</v>
      </c>
      <c r="E82" s="13" t="s">
        <v>26</v>
      </c>
      <c r="F82" s="260">
        <v>165.4</v>
      </c>
      <c r="G82" s="13" t="s">
        <v>20</v>
      </c>
      <c r="H82" s="261">
        <v>234.5</v>
      </c>
      <c r="I82" s="13" t="s">
        <v>21</v>
      </c>
      <c r="J82" s="384">
        <v>0</v>
      </c>
      <c r="K82" s="13" t="s">
        <v>39</v>
      </c>
      <c r="L82" s="503">
        <v>1</v>
      </c>
      <c r="M82" s="503">
        <v>292</v>
      </c>
      <c r="N82" s="503"/>
      <c r="O82" s="503"/>
      <c r="P82" s="1">
        <v>2</v>
      </c>
      <c r="Q82" s="1">
        <v>223</v>
      </c>
      <c r="R82" s="1">
        <v>351</v>
      </c>
      <c r="S82" s="1"/>
      <c r="T82"/>
      <c r="U82"/>
      <c r="V82"/>
      <c r="W82"/>
      <c r="X82"/>
      <c r="Y82"/>
      <c r="Z82"/>
      <c r="AA82"/>
      <c r="AB82"/>
    </row>
    <row r="83" spans="1:28" ht="15.75">
      <c r="A83" s="493">
        <v>81</v>
      </c>
      <c r="B83" s="12" t="s">
        <v>110</v>
      </c>
      <c r="C83" s="13">
        <v>0.67</v>
      </c>
      <c r="D83" s="461">
        <v>135.5</v>
      </c>
      <c r="E83" s="13" t="s">
        <v>26</v>
      </c>
      <c r="F83" s="262">
        <v>174.5</v>
      </c>
      <c r="G83" s="13" t="s">
        <v>20</v>
      </c>
      <c r="H83" s="263">
        <v>241.5</v>
      </c>
      <c r="I83" s="13" t="s">
        <v>64</v>
      </c>
      <c r="J83" s="385">
        <v>22.7</v>
      </c>
      <c r="K83" s="13" t="s">
        <v>39</v>
      </c>
      <c r="L83" s="503">
        <v>1</v>
      </c>
      <c r="M83" s="503">
        <v>260</v>
      </c>
      <c r="N83" s="503"/>
      <c r="O83" s="503"/>
      <c r="P83" s="1">
        <v>2</v>
      </c>
      <c r="Q83" s="1">
        <v>239</v>
      </c>
      <c r="R83" s="1">
        <v>336</v>
      </c>
      <c r="S83" s="1"/>
      <c r="T83"/>
      <c r="U83"/>
      <c r="V83"/>
      <c r="W83"/>
      <c r="X83"/>
      <c r="Y83"/>
      <c r="Z83"/>
      <c r="AA83"/>
      <c r="AB83"/>
    </row>
    <row r="84" spans="1:28" ht="15.75">
      <c r="A84" s="493">
        <v>82</v>
      </c>
      <c r="B84" s="13" t="s">
        <v>111</v>
      </c>
      <c r="C84" s="18">
        <v>0.62</v>
      </c>
      <c r="D84" s="90">
        <v>138.1</v>
      </c>
      <c r="E84" s="13" t="s">
        <v>26</v>
      </c>
      <c r="F84" s="121">
        <v>178.8</v>
      </c>
      <c r="G84" s="13" t="s">
        <v>20</v>
      </c>
      <c r="H84" s="155">
        <v>265.39999999999998</v>
      </c>
      <c r="I84" s="13" t="s">
        <v>64</v>
      </c>
      <c r="J84" s="335">
        <v>10.9</v>
      </c>
      <c r="K84" s="13" t="s">
        <v>39</v>
      </c>
      <c r="L84" s="503">
        <v>1</v>
      </c>
      <c r="M84" s="503">
        <v>277</v>
      </c>
      <c r="N84" s="503"/>
      <c r="O84" s="503"/>
      <c r="P84" s="1">
        <v>3</v>
      </c>
      <c r="Q84" s="1">
        <v>222</v>
      </c>
      <c r="R84" s="1">
        <v>252</v>
      </c>
      <c r="S84" s="1">
        <v>330</v>
      </c>
      <c r="T84"/>
      <c r="U84"/>
      <c r="V84"/>
      <c r="W84"/>
      <c r="X84"/>
      <c r="Y84"/>
      <c r="Z84"/>
      <c r="AA84"/>
      <c r="AB84"/>
    </row>
    <row r="85" spans="1:28" ht="15.75">
      <c r="A85" s="493">
        <v>83</v>
      </c>
      <c r="B85" s="12" t="s">
        <v>112</v>
      </c>
      <c r="C85" s="13">
        <v>0.52380000000000004</v>
      </c>
      <c r="D85" s="462">
        <v>138.4</v>
      </c>
      <c r="E85" s="13" t="s">
        <v>26</v>
      </c>
      <c r="F85" s="264">
        <v>185.5</v>
      </c>
      <c r="G85" s="13" t="s">
        <v>22</v>
      </c>
      <c r="H85" s="265">
        <v>220.3</v>
      </c>
      <c r="I85" s="13" t="s">
        <v>21</v>
      </c>
      <c r="J85" s="386">
        <v>25.9</v>
      </c>
      <c r="K85" s="13" t="s">
        <v>39</v>
      </c>
      <c r="L85" s="503">
        <v>1</v>
      </c>
      <c r="M85" s="503">
        <v>261</v>
      </c>
      <c r="N85" s="503"/>
      <c r="O85" s="503"/>
      <c r="P85" s="1">
        <v>2</v>
      </c>
      <c r="Q85" s="1">
        <v>233</v>
      </c>
      <c r="R85" s="1">
        <v>324</v>
      </c>
      <c r="S85" s="1"/>
      <c r="T85"/>
      <c r="U85"/>
      <c r="V85"/>
      <c r="W85"/>
      <c r="X85"/>
      <c r="Y85"/>
      <c r="Z85"/>
      <c r="AA85"/>
      <c r="AB85"/>
    </row>
    <row r="86" spans="1:28" ht="15.75">
      <c r="A86" s="493">
        <v>84</v>
      </c>
      <c r="B86" s="13" t="s">
        <v>113</v>
      </c>
      <c r="C86" s="18">
        <v>0.61565000000000003</v>
      </c>
      <c r="D86" s="91">
        <v>139.19999999999999</v>
      </c>
      <c r="E86" s="13" t="s">
        <v>26</v>
      </c>
      <c r="F86" s="122">
        <v>120</v>
      </c>
      <c r="G86" s="13" t="s">
        <v>56</v>
      </c>
      <c r="H86" s="156">
        <v>244.3</v>
      </c>
      <c r="I86" s="13" t="s">
        <v>64</v>
      </c>
      <c r="J86" s="336">
        <v>25</v>
      </c>
      <c r="K86" s="13" t="s">
        <v>39</v>
      </c>
      <c r="L86" s="503">
        <v>1</v>
      </c>
      <c r="M86" s="503">
        <v>278</v>
      </c>
      <c r="N86" s="503"/>
      <c r="O86" s="503"/>
      <c r="P86" s="1">
        <v>3</v>
      </c>
      <c r="Q86" s="1">
        <v>223</v>
      </c>
      <c r="R86" s="1">
        <v>253</v>
      </c>
      <c r="S86" s="1">
        <v>330</v>
      </c>
      <c r="T86"/>
      <c r="U86"/>
      <c r="V86"/>
      <c r="W86"/>
      <c r="X86"/>
      <c r="Y86"/>
      <c r="Z86"/>
      <c r="AA86"/>
      <c r="AB86"/>
    </row>
    <row r="87" spans="1:28" ht="15.75">
      <c r="A87" s="493">
        <v>85</v>
      </c>
      <c r="B87" s="13" t="s">
        <v>114</v>
      </c>
      <c r="C87" s="13">
        <v>0.65802559999999999</v>
      </c>
      <c r="D87" s="463">
        <v>138</v>
      </c>
      <c r="E87" s="13" t="s">
        <v>26</v>
      </c>
      <c r="F87" s="266">
        <v>178.7</v>
      </c>
      <c r="G87" s="13" t="s">
        <v>20</v>
      </c>
      <c r="H87" s="267">
        <v>227.5</v>
      </c>
      <c r="I87" s="13" t="s">
        <v>21</v>
      </c>
      <c r="J87" s="387">
        <v>38.200000000000003</v>
      </c>
      <c r="K87" s="13" t="s">
        <v>23</v>
      </c>
      <c r="L87" s="503">
        <v>1</v>
      </c>
      <c r="M87" s="503">
        <v>276</v>
      </c>
      <c r="N87" s="503"/>
      <c r="O87" s="503"/>
      <c r="P87" s="1">
        <v>3</v>
      </c>
      <c r="Q87" s="1">
        <v>222</v>
      </c>
      <c r="R87" s="1">
        <v>251</v>
      </c>
      <c r="S87" s="1">
        <v>336</v>
      </c>
      <c r="T87"/>
      <c r="U87"/>
      <c r="V87"/>
      <c r="W87"/>
      <c r="X87"/>
      <c r="Y87"/>
      <c r="Z87"/>
      <c r="AA87"/>
      <c r="AB87"/>
    </row>
    <row r="88" spans="1:28" ht="15.75">
      <c r="A88" s="493">
        <v>86</v>
      </c>
      <c r="B88" s="13" t="s">
        <v>115</v>
      </c>
      <c r="C88" s="13">
        <v>0.68274469999999998</v>
      </c>
      <c r="D88" s="464">
        <v>138.6</v>
      </c>
      <c r="E88" s="13" t="s">
        <v>26</v>
      </c>
      <c r="F88" s="268">
        <v>177.8</v>
      </c>
      <c r="G88" s="13" t="s">
        <v>20</v>
      </c>
      <c r="H88" s="269">
        <v>231.1</v>
      </c>
      <c r="I88" s="13" t="s">
        <v>21</v>
      </c>
      <c r="J88" s="388">
        <v>166.1</v>
      </c>
      <c r="K88" s="13" t="s">
        <v>20</v>
      </c>
      <c r="L88" s="503">
        <v>1</v>
      </c>
      <c r="M88" s="503">
        <v>260</v>
      </c>
      <c r="N88" s="503"/>
      <c r="O88" s="503"/>
      <c r="P88" s="1">
        <v>2</v>
      </c>
      <c r="Q88" s="1">
        <v>230</v>
      </c>
      <c r="R88" s="1">
        <v>327</v>
      </c>
      <c r="S88" s="1"/>
      <c r="T88"/>
      <c r="U88"/>
      <c r="V88"/>
      <c r="W88"/>
      <c r="X88"/>
      <c r="Y88"/>
      <c r="Z88"/>
      <c r="AA88"/>
      <c r="AB88"/>
    </row>
    <row r="89" spans="1:28" ht="15.75">
      <c r="A89" s="493">
        <v>87</v>
      </c>
      <c r="B89" s="13" t="s">
        <v>116</v>
      </c>
      <c r="C89" s="18">
        <v>0.62977519999999998</v>
      </c>
      <c r="D89" s="92">
        <v>140.69999999999999</v>
      </c>
      <c r="E89" s="13" t="s">
        <v>26</v>
      </c>
      <c r="F89" s="123">
        <v>187.7</v>
      </c>
      <c r="G89" s="13" t="s">
        <v>22</v>
      </c>
      <c r="H89" s="157">
        <v>228.9</v>
      </c>
      <c r="I89" s="13" t="s">
        <v>21</v>
      </c>
      <c r="J89" s="337">
        <v>33</v>
      </c>
      <c r="K89" s="13" t="s">
        <v>23</v>
      </c>
      <c r="L89" s="503">
        <v>1</v>
      </c>
      <c r="M89" s="503">
        <v>278</v>
      </c>
      <c r="N89" s="503"/>
      <c r="O89" s="503"/>
      <c r="P89" s="1">
        <v>3</v>
      </c>
      <c r="Q89" s="1">
        <v>221</v>
      </c>
      <c r="R89" s="1">
        <v>248</v>
      </c>
      <c r="S89" s="1">
        <v>341</v>
      </c>
      <c r="T89"/>
      <c r="U89"/>
      <c r="V89"/>
      <c r="W89"/>
      <c r="X89"/>
      <c r="Y89"/>
      <c r="Z89"/>
      <c r="AA89"/>
      <c r="AB89"/>
    </row>
    <row r="90" spans="1:28" ht="15.75">
      <c r="A90" s="493">
        <v>88</v>
      </c>
      <c r="B90" s="13" t="s">
        <v>117</v>
      </c>
      <c r="C90" s="13">
        <v>0.68804169999999998</v>
      </c>
      <c r="D90" s="465">
        <v>121.7</v>
      </c>
      <c r="E90" s="13" t="s">
        <v>26</v>
      </c>
      <c r="F90" s="270">
        <v>189.2</v>
      </c>
      <c r="G90" s="13" t="s">
        <v>22</v>
      </c>
      <c r="H90" s="271">
        <v>308</v>
      </c>
      <c r="I90" s="13" t="s">
        <v>118</v>
      </c>
      <c r="J90" s="389">
        <v>339</v>
      </c>
      <c r="K90" s="13" t="s">
        <v>66</v>
      </c>
      <c r="L90" s="503">
        <v>1</v>
      </c>
      <c r="M90" s="503">
        <v>266</v>
      </c>
      <c r="N90" s="503"/>
      <c r="O90" s="503"/>
      <c r="P90" s="1">
        <v>2</v>
      </c>
      <c r="Q90" s="1">
        <v>224</v>
      </c>
      <c r="R90" s="1">
        <v>336</v>
      </c>
      <c r="S90" s="1"/>
      <c r="T90"/>
      <c r="U90"/>
      <c r="V90"/>
      <c r="W90"/>
      <c r="X90"/>
      <c r="Y90"/>
      <c r="Z90"/>
      <c r="AA90"/>
      <c r="AB90"/>
    </row>
    <row r="91" spans="1:28" ht="15.75">
      <c r="A91" s="493">
        <v>89</v>
      </c>
      <c r="B91" s="13" t="s">
        <v>119</v>
      </c>
      <c r="C91" s="13">
        <v>0.6845</v>
      </c>
      <c r="D91" s="466">
        <v>134.4</v>
      </c>
      <c r="E91" s="13" t="s">
        <v>26</v>
      </c>
      <c r="F91" s="272">
        <v>171.4</v>
      </c>
      <c r="G91" s="13" t="s">
        <v>20</v>
      </c>
      <c r="H91" s="273">
        <v>226.7</v>
      </c>
      <c r="I91" s="13" t="s">
        <v>21</v>
      </c>
      <c r="J91" s="390">
        <v>37.4</v>
      </c>
      <c r="K91" s="13" t="s">
        <v>23</v>
      </c>
      <c r="L91" s="503">
        <v>1</v>
      </c>
      <c r="M91" s="503">
        <v>288</v>
      </c>
      <c r="N91" s="503"/>
      <c r="O91" s="503"/>
      <c r="P91" s="1">
        <v>3</v>
      </c>
      <c r="Q91" s="1">
        <v>223</v>
      </c>
      <c r="R91" s="1">
        <v>252</v>
      </c>
      <c r="S91" s="1">
        <v>313</v>
      </c>
      <c r="T91"/>
      <c r="U91"/>
      <c r="V91"/>
      <c r="W91"/>
      <c r="X91"/>
      <c r="Y91"/>
      <c r="Z91"/>
      <c r="AA91"/>
      <c r="AB91"/>
    </row>
    <row r="92" spans="1:28" ht="15.75">
      <c r="A92" s="493">
        <v>90</v>
      </c>
      <c r="B92" s="13" t="s">
        <v>120</v>
      </c>
      <c r="C92" s="13">
        <v>0.67391650000000003</v>
      </c>
      <c r="D92" s="467">
        <v>136.6</v>
      </c>
      <c r="E92" s="13" t="s">
        <v>26</v>
      </c>
      <c r="F92" s="274">
        <v>180</v>
      </c>
      <c r="G92" s="13" t="s">
        <v>22</v>
      </c>
      <c r="H92" s="275">
        <v>242.2</v>
      </c>
      <c r="I92" s="13" t="s">
        <v>64</v>
      </c>
      <c r="J92" s="391">
        <v>344.9</v>
      </c>
      <c r="K92" s="13" t="s">
        <v>66</v>
      </c>
      <c r="L92" s="503">
        <v>1</v>
      </c>
      <c r="M92" s="503">
        <v>283</v>
      </c>
      <c r="N92" s="503"/>
      <c r="O92" s="503"/>
      <c r="P92" s="1">
        <v>2</v>
      </c>
      <c r="Q92" s="1">
        <v>223</v>
      </c>
      <c r="R92" s="1">
        <v>341</v>
      </c>
      <c r="S92" s="1"/>
      <c r="T92"/>
      <c r="U92"/>
      <c r="V92"/>
      <c r="W92"/>
      <c r="X92"/>
      <c r="Y92"/>
      <c r="Z92"/>
      <c r="AA92"/>
      <c r="AB92"/>
    </row>
    <row r="93" spans="1:28" ht="15.75">
      <c r="A93" s="493">
        <v>91</v>
      </c>
      <c r="B93" s="13" t="s">
        <v>121</v>
      </c>
      <c r="C93" s="13">
        <v>0.72512030000000005</v>
      </c>
      <c r="D93" s="468">
        <v>138.1</v>
      </c>
      <c r="E93" s="13" t="s">
        <v>26</v>
      </c>
      <c r="F93" s="276">
        <v>179</v>
      </c>
      <c r="G93" s="13" t="s">
        <v>20</v>
      </c>
      <c r="H93" s="277">
        <v>272.5</v>
      </c>
      <c r="I93" s="13" t="s">
        <v>106</v>
      </c>
      <c r="J93" s="392">
        <v>348.4</v>
      </c>
      <c r="K93" s="13" t="s">
        <v>66</v>
      </c>
      <c r="L93" s="503">
        <v>1</v>
      </c>
      <c r="M93" s="503">
        <v>279</v>
      </c>
      <c r="N93" s="503"/>
      <c r="O93" s="503"/>
      <c r="P93" s="1">
        <v>2</v>
      </c>
      <c r="Q93" s="1">
        <v>247</v>
      </c>
      <c r="R93" s="1">
        <v>353</v>
      </c>
      <c r="S93" s="1"/>
      <c r="T93"/>
      <c r="U93"/>
      <c r="V93"/>
      <c r="W93"/>
      <c r="X93"/>
      <c r="Y93"/>
      <c r="Z93"/>
      <c r="AA93"/>
      <c r="AB93"/>
    </row>
    <row r="94" spans="1:28" ht="15.75">
      <c r="A94" s="493">
        <v>92</v>
      </c>
      <c r="B94" s="13" t="s">
        <v>122</v>
      </c>
      <c r="C94" s="13">
        <v>0.73209999999999997</v>
      </c>
      <c r="D94" s="469">
        <v>140</v>
      </c>
      <c r="E94" s="13" t="s">
        <v>26</v>
      </c>
      <c r="F94" s="104">
        <v>120</v>
      </c>
      <c r="G94" s="13" t="s">
        <v>26</v>
      </c>
      <c r="H94" s="278">
        <v>287</v>
      </c>
      <c r="I94" s="13" t="s">
        <v>106</v>
      </c>
      <c r="J94" s="393">
        <v>354.8</v>
      </c>
      <c r="K94" s="13" t="s">
        <v>66</v>
      </c>
      <c r="L94" s="503">
        <v>1</v>
      </c>
      <c r="M94" s="503">
        <v>278</v>
      </c>
      <c r="N94" s="503"/>
      <c r="O94" s="503"/>
      <c r="P94" s="1">
        <v>2</v>
      </c>
      <c r="Q94" s="1">
        <v>244</v>
      </c>
      <c r="R94" s="1">
        <v>347</v>
      </c>
      <c r="S94" s="1"/>
      <c r="T94"/>
      <c r="U94"/>
      <c r="V94"/>
      <c r="W94"/>
      <c r="X94"/>
      <c r="Y94"/>
      <c r="Z94"/>
      <c r="AA94"/>
      <c r="AB94"/>
    </row>
    <row r="95" spans="1:28" ht="15.75">
      <c r="A95" s="493">
        <v>93</v>
      </c>
      <c r="B95" s="13" t="s">
        <v>123</v>
      </c>
      <c r="C95" s="13">
        <v>0.47260000000000002</v>
      </c>
      <c r="D95" s="470">
        <v>121.3</v>
      </c>
      <c r="E95" s="13" t="s">
        <v>26</v>
      </c>
      <c r="F95" s="279">
        <v>170.7</v>
      </c>
      <c r="G95" s="13" t="s">
        <v>20</v>
      </c>
      <c r="H95" s="280">
        <v>226.3</v>
      </c>
      <c r="I95" s="13" t="s">
        <v>21</v>
      </c>
      <c r="J95" s="394">
        <v>36.9</v>
      </c>
      <c r="K95" s="13" t="s">
        <v>23</v>
      </c>
      <c r="L95" s="503">
        <v>1</v>
      </c>
      <c r="M95" s="503">
        <v>247</v>
      </c>
      <c r="N95" s="503"/>
      <c r="O95" s="503"/>
      <c r="P95" s="1">
        <v>2</v>
      </c>
      <c r="Q95" s="1">
        <v>221</v>
      </c>
      <c r="R95" s="1">
        <v>352</v>
      </c>
      <c r="S95" s="1"/>
      <c r="T95"/>
      <c r="U95"/>
      <c r="V95"/>
      <c r="W95"/>
      <c r="X95"/>
      <c r="Y95"/>
      <c r="Z95"/>
      <c r="AA95"/>
      <c r="AB95"/>
    </row>
    <row r="96" spans="1:28" ht="15.75">
      <c r="A96" s="493">
        <v>94</v>
      </c>
      <c r="B96" s="12" t="s">
        <v>124</v>
      </c>
      <c r="C96" s="18">
        <v>0.60150000000000003</v>
      </c>
      <c r="D96" s="93">
        <v>136.6</v>
      </c>
      <c r="E96" s="13" t="s">
        <v>26</v>
      </c>
      <c r="F96" s="124">
        <v>185.7</v>
      </c>
      <c r="G96" s="13" t="s">
        <v>22</v>
      </c>
      <c r="H96" s="158">
        <v>223.7</v>
      </c>
      <c r="I96" s="13" t="s">
        <v>21</v>
      </c>
      <c r="J96" s="338">
        <v>20.6</v>
      </c>
      <c r="K96" s="13" t="s">
        <v>39</v>
      </c>
      <c r="L96" s="503">
        <v>1</v>
      </c>
      <c r="M96" s="503">
        <v>270</v>
      </c>
      <c r="N96" s="503"/>
      <c r="O96" s="503"/>
      <c r="P96" s="1">
        <v>2</v>
      </c>
      <c r="Q96" s="1">
        <v>224</v>
      </c>
      <c r="R96" s="1">
        <v>350</v>
      </c>
      <c r="S96" s="1"/>
      <c r="T96"/>
      <c r="U96"/>
      <c r="V96"/>
      <c r="W96"/>
      <c r="X96"/>
      <c r="Y96"/>
      <c r="Z96"/>
      <c r="AA96"/>
      <c r="AB96"/>
    </row>
    <row r="97" spans="1:28" ht="15.75">
      <c r="A97" s="493">
        <v>95</v>
      </c>
      <c r="B97" s="12" t="s">
        <v>125</v>
      </c>
      <c r="C97" s="13">
        <v>0.6615569</v>
      </c>
      <c r="D97" s="471">
        <v>137.4</v>
      </c>
      <c r="E97" s="13" t="s">
        <v>26</v>
      </c>
      <c r="F97" s="281">
        <v>180.8</v>
      </c>
      <c r="G97" s="13" t="s">
        <v>22</v>
      </c>
      <c r="H97" s="282">
        <v>218.8</v>
      </c>
      <c r="I97" s="13" t="s">
        <v>21</v>
      </c>
      <c r="J97" s="395">
        <v>35.700000000000003</v>
      </c>
      <c r="K97" s="13" t="s">
        <v>23</v>
      </c>
      <c r="L97" s="503">
        <v>1</v>
      </c>
      <c r="M97" s="503">
        <v>277</v>
      </c>
      <c r="N97" s="503"/>
      <c r="O97" s="503"/>
      <c r="P97" s="1">
        <v>3</v>
      </c>
      <c r="Q97" s="1">
        <v>226</v>
      </c>
      <c r="R97" s="1">
        <v>240</v>
      </c>
      <c r="S97" s="1">
        <v>336</v>
      </c>
      <c r="T97"/>
      <c r="U97"/>
      <c r="V97"/>
      <c r="W97"/>
      <c r="X97"/>
      <c r="Y97"/>
      <c r="Z97"/>
      <c r="AA97"/>
      <c r="AB97"/>
    </row>
    <row r="98" spans="1:28" ht="15.75">
      <c r="A98" s="493">
        <v>96</v>
      </c>
      <c r="B98" s="13" t="s">
        <v>126</v>
      </c>
      <c r="C98" s="13">
        <v>0.70922949999999996</v>
      </c>
      <c r="D98" s="472">
        <v>133.9</v>
      </c>
      <c r="E98" s="13" t="s">
        <v>26</v>
      </c>
      <c r="F98" s="283">
        <v>188.2</v>
      </c>
      <c r="G98" s="13" t="s">
        <v>22</v>
      </c>
      <c r="H98" s="284">
        <v>286.5</v>
      </c>
      <c r="I98" s="13" t="s">
        <v>106</v>
      </c>
      <c r="J98" s="396">
        <v>16.5</v>
      </c>
      <c r="K98" s="13" t="s">
        <v>39</v>
      </c>
      <c r="L98" s="503">
        <v>1</v>
      </c>
      <c r="M98" s="503">
        <v>255</v>
      </c>
      <c r="N98" s="503"/>
      <c r="O98" s="503"/>
      <c r="P98" s="1">
        <v>2</v>
      </c>
      <c r="Q98" s="1">
        <v>222</v>
      </c>
      <c r="R98" s="1">
        <v>347</v>
      </c>
      <c r="S98" s="1"/>
      <c r="T98"/>
      <c r="U98"/>
      <c r="V98"/>
      <c r="W98"/>
      <c r="X98"/>
      <c r="Y98"/>
      <c r="Z98"/>
      <c r="AA98"/>
      <c r="AB98"/>
    </row>
    <row r="99" spans="1:28" ht="15.75">
      <c r="A99" s="493">
        <v>97</v>
      </c>
      <c r="B99" s="13" t="s">
        <v>127</v>
      </c>
      <c r="C99" s="13">
        <v>0.65979129999999997</v>
      </c>
      <c r="D99" s="473">
        <v>120</v>
      </c>
      <c r="E99" s="13" t="s">
        <v>26</v>
      </c>
      <c r="F99" s="285">
        <v>203.4</v>
      </c>
      <c r="G99" s="13" t="s">
        <v>22</v>
      </c>
      <c r="H99" s="286">
        <v>327.7</v>
      </c>
      <c r="I99" s="13" t="s">
        <v>118</v>
      </c>
      <c r="J99" s="397">
        <v>38.200000000000003</v>
      </c>
      <c r="K99" s="13" t="s">
        <v>23</v>
      </c>
      <c r="L99" s="503">
        <v>1</v>
      </c>
      <c r="M99" s="503">
        <v>286</v>
      </c>
      <c r="N99" s="503"/>
      <c r="O99" s="503"/>
      <c r="P99" s="1">
        <v>2</v>
      </c>
      <c r="Q99" s="1">
        <v>224</v>
      </c>
      <c r="R99" s="1">
        <v>350</v>
      </c>
      <c r="S99" s="1"/>
      <c r="T99"/>
      <c r="U99"/>
      <c r="V99"/>
      <c r="W99"/>
      <c r="X99"/>
      <c r="Y99"/>
      <c r="Z99"/>
      <c r="AA99"/>
      <c r="AB99"/>
    </row>
    <row r="100" spans="1:28" ht="15.75">
      <c r="A100" s="493">
        <v>98</v>
      </c>
      <c r="B100" s="12" t="s">
        <v>128</v>
      </c>
      <c r="C100" s="18">
        <v>0.59446220000000005</v>
      </c>
      <c r="D100" s="94">
        <v>134.9</v>
      </c>
      <c r="E100" s="13" t="s">
        <v>26</v>
      </c>
      <c r="F100" s="125">
        <v>231.9</v>
      </c>
      <c r="G100" s="13" t="s">
        <v>21</v>
      </c>
      <c r="H100" s="159">
        <v>239.5</v>
      </c>
      <c r="I100" s="13" t="s">
        <v>21</v>
      </c>
      <c r="J100" s="339">
        <v>29.2</v>
      </c>
      <c r="K100" s="13" t="s">
        <v>39</v>
      </c>
      <c r="L100" s="503">
        <v>2</v>
      </c>
      <c r="M100" s="503">
        <v>283</v>
      </c>
      <c r="N100" s="503">
        <v>314</v>
      </c>
      <c r="O100" s="503"/>
      <c r="P100" s="1">
        <v>3</v>
      </c>
      <c r="Q100" s="1">
        <v>221</v>
      </c>
      <c r="R100" s="1">
        <v>250</v>
      </c>
      <c r="S100" s="1">
        <v>342</v>
      </c>
      <c r="T100"/>
      <c r="U100"/>
      <c r="V100"/>
      <c r="W100"/>
      <c r="X100"/>
      <c r="Y100"/>
      <c r="Z100"/>
      <c r="AA100"/>
      <c r="AB100"/>
    </row>
    <row r="101" spans="1:28" ht="15.75">
      <c r="A101" s="493">
        <v>99</v>
      </c>
      <c r="B101" s="12" t="s">
        <v>129</v>
      </c>
      <c r="C101" s="13">
        <v>0.63683780000000001</v>
      </c>
      <c r="D101" s="474">
        <v>136.19999999999999</v>
      </c>
      <c r="E101" s="13" t="s">
        <v>26</v>
      </c>
      <c r="F101" s="287">
        <v>221.6</v>
      </c>
      <c r="G101" s="13" t="s">
        <v>21</v>
      </c>
      <c r="H101" s="288">
        <v>212.1</v>
      </c>
      <c r="I101" s="13" t="s">
        <v>21</v>
      </c>
      <c r="J101" s="398">
        <v>41.7</v>
      </c>
      <c r="K101" s="13" t="s">
        <v>23</v>
      </c>
      <c r="L101" s="503">
        <v>2</v>
      </c>
      <c r="M101" s="503">
        <v>284</v>
      </c>
      <c r="N101" s="503">
        <v>312</v>
      </c>
      <c r="O101" s="503"/>
      <c r="P101" s="1">
        <v>3</v>
      </c>
      <c r="Q101" s="1">
        <v>221</v>
      </c>
      <c r="R101" s="1">
        <v>248</v>
      </c>
      <c r="S101" s="1">
        <v>341</v>
      </c>
      <c r="T101"/>
      <c r="U101"/>
      <c r="V101"/>
      <c r="W101"/>
      <c r="X101"/>
      <c r="Y101"/>
      <c r="Z101"/>
      <c r="AA101"/>
      <c r="AB101"/>
    </row>
    <row r="102" spans="1:28" ht="15.75">
      <c r="A102" s="493">
        <v>100</v>
      </c>
      <c r="B102" s="13" t="s">
        <v>130</v>
      </c>
      <c r="C102" s="13">
        <v>0.70393249999999996</v>
      </c>
      <c r="D102" s="475">
        <v>132.6</v>
      </c>
      <c r="E102" s="13" t="s">
        <v>26</v>
      </c>
      <c r="F102" s="289">
        <v>151.9</v>
      </c>
      <c r="G102" s="13" t="s">
        <v>20</v>
      </c>
      <c r="H102" s="290">
        <v>206.1</v>
      </c>
      <c r="I102" s="13" t="s">
        <v>22</v>
      </c>
      <c r="J102" s="399">
        <v>31</v>
      </c>
      <c r="K102" s="13" t="s">
        <v>23</v>
      </c>
      <c r="L102" s="503">
        <v>2</v>
      </c>
      <c r="M102" s="503">
        <v>256</v>
      </c>
      <c r="N102" s="503">
        <v>330</v>
      </c>
      <c r="O102" s="503"/>
      <c r="P102" s="1">
        <v>2</v>
      </c>
      <c r="Q102" s="1">
        <v>228</v>
      </c>
      <c r="R102" s="1">
        <v>340</v>
      </c>
      <c r="S102" s="1"/>
      <c r="T102"/>
      <c r="U102"/>
      <c r="V102"/>
      <c r="W102"/>
      <c r="X102"/>
      <c r="Y102"/>
      <c r="Z102"/>
      <c r="AA102"/>
      <c r="AB102"/>
    </row>
    <row r="103" spans="1:28" ht="15.75">
      <c r="A103" s="493">
        <v>101</v>
      </c>
      <c r="B103" s="13" t="s">
        <v>131</v>
      </c>
      <c r="C103" s="13">
        <v>0.66861950000000003</v>
      </c>
      <c r="D103" s="476">
        <v>139.1</v>
      </c>
      <c r="E103" s="13" t="s">
        <v>26</v>
      </c>
      <c r="F103" s="291">
        <v>240.8</v>
      </c>
      <c r="G103" s="13" t="s">
        <v>21</v>
      </c>
      <c r="H103" s="292">
        <v>187.7</v>
      </c>
      <c r="I103" s="13" t="s">
        <v>22</v>
      </c>
      <c r="J103" s="400">
        <v>0</v>
      </c>
      <c r="K103" s="13" t="s">
        <v>39</v>
      </c>
      <c r="L103" s="503">
        <v>2</v>
      </c>
      <c r="M103" s="503">
        <v>256</v>
      </c>
      <c r="N103" s="503">
        <v>330</v>
      </c>
      <c r="O103" s="503"/>
      <c r="P103" s="1">
        <v>2</v>
      </c>
      <c r="Q103" s="1">
        <v>225</v>
      </c>
      <c r="R103" s="1">
        <v>340</v>
      </c>
      <c r="S103" s="1"/>
      <c r="T103"/>
      <c r="U103"/>
      <c r="V103"/>
      <c r="W103"/>
      <c r="X103"/>
      <c r="Y103"/>
      <c r="Z103"/>
      <c r="AA103"/>
      <c r="AB103"/>
    </row>
    <row r="104" spans="1:28" ht="15.75">
      <c r="A104" s="493">
        <v>102</v>
      </c>
      <c r="B104" s="13" t="s">
        <v>132</v>
      </c>
      <c r="C104" s="13">
        <v>1.4E-2</v>
      </c>
      <c r="D104" s="477">
        <v>138.6</v>
      </c>
      <c r="E104" s="13" t="s">
        <v>26</v>
      </c>
      <c r="F104" s="293">
        <v>199.1</v>
      </c>
      <c r="G104" s="13" t="s">
        <v>22</v>
      </c>
      <c r="H104" s="294">
        <v>245.4</v>
      </c>
      <c r="I104" s="13" t="s">
        <v>64</v>
      </c>
      <c r="J104" s="401">
        <v>61.6</v>
      </c>
      <c r="K104" s="13" t="s">
        <v>31</v>
      </c>
      <c r="L104" s="503">
        <v>2</v>
      </c>
      <c r="M104" s="503">
        <v>262</v>
      </c>
      <c r="N104" s="503">
        <v>393</v>
      </c>
      <c r="O104" s="503"/>
      <c r="P104" s="1">
        <f t="shared" ref="P104" si="1">COUNTIF(Q104:S104, "&gt;=0")</f>
        <v>2</v>
      </c>
      <c r="Q104" s="1">
        <v>222</v>
      </c>
      <c r="R104" s="1">
        <v>350</v>
      </c>
      <c r="S104" s="1"/>
      <c r="T104"/>
      <c r="U104"/>
      <c r="V104"/>
      <c r="W104"/>
      <c r="X104"/>
      <c r="Y104"/>
      <c r="Z104"/>
      <c r="AA104"/>
      <c r="AB104"/>
    </row>
    <row r="105" spans="1:28" ht="15.75">
      <c r="A105" s="493">
        <v>103</v>
      </c>
      <c r="B105" s="13" t="s">
        <v>133</v>
      </c>
      <c r="C105" s="18">
        <v>0.59799999999999998</v>
      </c>
      <c r="D105" s="95">
        <v>126.9</v>
      </c>
      <c r="E105" s="13" t="s">
        <v>26</v>
      </c>
      <c r="F105" s="126">
        <v>171.4</v>
      </c>
      <c r="G105" s="13" t="s">
        <v>20</v>
      </c>
      <c r="H105" s="160">
        <v>339.5</v>
      </c>
      <c r="I105" s="13" t="s">
        <v>66</v>
      </c>
      <c r="J105" s="340">
        <v>356.4</v>
      </c>
      <c r="K105" s="13" t="s">
        <v>66</v>
      </c>
      <c r="L105" s="503">
        <v>1</v>
      </c>
      <c r="M105" s="503">
        <v>268</v>
      </c>
      <c r="N105" s="503"/>
      <c r="O105" s="503"/>
      <c r="P105" s="1">
        <v>2</v>
      </c>
      <c r="Q105" s="1">
        <v>221</v>
      </c>
      <c r="R105" s="1">
        <v>344</v>
      </c>
      <c r="S105" s="1"/>
      <c r="T105"/>
      <c r="U105"/>
      <c r="V105"/>
      <c r="W105"/>
      <c r="X105"/>
      <c r="Y105"/>
      <c r="Z105"/>
      <c r="AA105"/>
      <c r="AB105"/>
    </row>
    <row r="106" spans="1:28" ht="15.75">
      <c r="A106" s="493">
        <v>104</v>
      </c>
      <c r="B106" s="13" t="s">
        <v>134</v>
      </c>
      <c r="C106" s="13">
        <v>0.72688600000000003</v>
      </c>
      <c r="D106" s="478">
        <v>120</v>
      </c>
      <c r="E106" s="13" t="s">
        <v>26</v>
      </c>
      <c r="F106" s="272">
        <v>171.4</v>
      </c>
      <c r="G106" s="13" t="s">
        <v>20</v>
      </c>
      <c r="H106" s="295">
        <v>239.6</v>
      </c>
      <c r="I106" s="13" t="s">
        <v>21</v>
      </c>
      <c r="J106" s="402">
        <v>40.4</v>
      </c>
      <c r="K106" s="13" t="s">
        <v>23</v>
      </c>
      <c r="L106" s="503">
        <v>1</v>
      </c>
      <c r="M106" s="503">
        <v>260</v>
      </c>
      <c r="N106" s="503"/>
      <c r="O106" s="503"/>
      <c r="P106" s="1">
        <v>2</v>
      </c>
      <c r="Q106" s="1">
        <v>224</v>
      </c>
      <c r="R106" s="1">
        <v>363</v>
      </c>
      <c r="S106" s="1"/>
      <c r="T106"/>
      <c r="U106"/>
      <c r="V106"/>
      <c r="W106"/>
      <c r="X106"/>
      <c r="Y106"/>
      <c r="Z106"/>
      <c r="AA106"/>
      <c r="AB106"/>
    </row>
    <row r="107" spans="1:28" ht="15.75">
      <c r="A107" s="493">
        <v>105</v>
      </c>
      <c r="B107" s="13" t="s">
        <v>135</v>
      </c>
      <c r="C107" s="13">
        <v>0.28723910000000002</v>
      </c>
      <c r="D107" s="479">
        <v>135.9</v>
      </c>
      <c r="E107" s="13" t="s">
        <v>26</v>
      </c>
      <c r="F107" s="296">
        <v>216.8</v>
      </c>
      <c r="G107" s="13" t="s">
        <v>21</v>
      </c>
      <c r="H107" s="297">
        <v>230.5</v>
      </c>
      <c r="I107" s="13" t="s">
        <v>21</v>
      </c>
      <c r="J107" s="403">
        <v>44.5</v>
      </c>
      <c r="K107" s="13" t="s">
        <v>23</v>
      </c>
      <c r="L107" s="503">
        <v>1</v>
      </c>
      <c r="M107" s="503">
        <v>277</v>
      </c>
      <c r="N107" s="503"/>
      <c r="O107" s="503"/>
      <c r="P107" s="1">
        <v>2</v>
      </c>
      <c r="Q107" s="1">
        <v>221</v>
      </c>
      <c r="R107" s="1">
        <v>369</v>
      </c>
      <c r="S107" s="1"/>
      <c r="T107"/>
      <c r="U107"/>
      <c r="V107"/>
      <c r="W107"/>
      <c r="X107"/>
      <c r="Y107"/>
      <c r="Z107"/>
      <c r="AA107"/>
      <c r="AB107"/>
    </row>
    <row r="108" spans="1:28" ht="15.75">
      <c r="A108" s="493">
        <v>106</v>
      </c>
      <c r="B108" s="13" t="s">
        <v>136</v>
      </c>
      <c r="C108" s="13">
        <v>0.3137239</v>
      </c>
      <c r="D108" s="480">
        <v>147.9</v>
      </c>
      <c r="E108" s="13" t="s">
        <v>26</v>
      </c>
      <c r="F108" s="298">
        <v>195.1</v>
      </c>
      <c r="G108" s="13" t="s">
        <v>22</v>
      </c>
      <c r="H108" s="299">
        <v>242.4</v>
      </c>
      <c r="I108" s="13" t="s">
        <v>64</v>
      </c>
      <c r="J108" s="404">
        <v>21.1</v>
      </c>
      <c r="K108" s="13" t="s">
        <v>39</v>
      </c>
      <c r="L108" s="503">
        <v>1</v>
      </c>
      <c r="M108" s="503">
        <v>329</v>
      </c>
      <c r="N108" s="503"/>
      <c r="O108" s="503"/>
      <c r="P108" s="1">
        <v>2</v>
      </c>
      <c r="Q108" s="1">
        <v>227</v>
      </c>
      <c r="R108" s="1">
        <v>323</v>
      </c>
      <c r="S108" s="1"/>
      <c r="T108"/>
      <c r="U108"/>
      <c r="V108"/>
      <c r="W108"/>
      <c r="X108"/>
      <c r="Y108"/>
      <c r="Z108"/>
      <c r="AA108"/>
      <c r="AB108"/>
    </row>
    <row r="109" spans="1:28" ht="15.75">
      <c r="A109" s="494">
        <v>107</v>
      </c>
      <c r="B109" s="495" t="s">
        <v>137</v>
      </c>
      <c r="C109" s="495">
        <v>0.4638041</v>
      </c>
      <c r="D109" s="496">
        <v>152.5</v>
      </c>
      <c r="E109" s="495" t="s">
        <v>20</v>
      </c>
      <c r="F109" s="497">
        <v>208.6</v>
      </c>
      <c r="G109" s="495" t="s">
        <v>22</v>
      </c>
      <c r="H109" s="498">
        <v>216</v>
      </c>
      <c r="I109" s="495" t="s">
        <v>21</v>
      </c>
      <c r="J109" s="499">
        <v>52.2</v>
      </c>
      <c r="K109" s="495" t="s">
        <v>23</v>
      </c>
      <c r="L109" s="503">
        <v>2</v>
      </c>
      <c r="M109" s="503">
        <v>261</v>
      </c>
      <c r="N109" s="503">
        <v>357</v>
      </c>
      <c r="O109" s="503"/>
      <c r="P109" s="1">
        <v>2</v>
      </c>
      <c r="Q109" s="1">
        <v>225</v>
      </c>
      <c r="R109" s="1">
        <v>355</v>
      </c>
      <c r="S109" s="1"/>
      <c r="T109"/>
      <c r="U109"/>
      <c r="V109"/>
      <c r="W109"/>
      <c r="X109"/>
      <c r="Y109"/>
      <c r="Z109"/>
      <c r="AA109"/>
      <c r="AB109"/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43123-2922-4614-B841-65C13F5D3272}">
  <dimension ref="A2:AX220"/>
  <sheetViews>
    <sheetView tabSelected="1" workbookViewId="0">
      <selection activeCell="Y42" sqref="Y42"/>
    </sheetView>
  </sheetViews>
  <sheetFormatPr defaultRowHeight="15"/>
  <cols>
    <col min="1" max="1" width="9.140625" style="2"/>
    <col min="2" max="2" width="15.85546875" style="58" bestFit="1" customWidth="1"/>
    <col min="3" max="3" width="9.140625" style="58"/>
    <col min="4" max="4" width="11" style="58" customWidth="1"/>
    <col min="5" max="5" width="3.140625" style="58" bestFit="1" customWidth="1"/>
    <col min="6" max="6" width="11.42578125" style="58" customWidth="1"/>
    <col min="7" max="7" width="3.28515625" style="58" bestFit="1" customWidth="1"/>
    <col min="8" max="8" width="10.85546875" style="58" customWidth="1"/>
    <col min="9" max="9" width="3.28515625" style="58" bestFit="1" customWidth="1"/>
    <col min="10" max="10" width="8" style="58" customWidth="1"/>
    <col min="11" max="11" width="4.42578125" style="58" customWidth="1"/>
    <col min="12" max="12" width="6.5703125" style="58" bestFit="1" customWidth="1"/>
    <col min="13" max="15" width="9.140625" style="58"/>
    <col min="16" max="16" width="5.5703125" style="58" customWidth="1"/>
    <col min="17" max="19" width="5.7109375" style="58" bestFit="1" customWidth="1"/>
    <col min="20" max="20" width="9.140625" style="58"/>
    <col min="21" max="21" width="23" style="58" bestFit="1" customWidth="1"/>
  </cols>
  <sheetData>
    <row r="2" spans="1:50" s="6" customFormat="1" ht="43.5" customHeight="1">
      <c r="A2" s="409" t="s">
        <v>0</v>
      </c>
      <c r="B2" s="501" t="s">
        <v>1</v>
      </c>
      <c r="C2" s="481" t="s">
        <v>2</v>
      </c>
      <c r="D2" s="410" t="s">
        <v>3</v>
      </c>
      <c r="E2" s="482" t="s">
        <v>4</v>
      </c>
      <c r="F2" s="410" t="s">
        <v>5</v>
      </c>
      <c r="G2" s="482" t="s">
        <v>4</v>
      </c>
      <c r="H2" s="410" t="s">
        <v>7</v>
      </c>
      <c r="I2" s="482" t="s">
        <v>4</v>
      </c>
      <c r="J2" s="410" t="s">
        <v>9</v>
      </c>
      <c r="K2" s="482" t="s">
        <v>4</v>
      </c>
      <c r="L2" s="410" t="s">
        <v>11</v>
      </c>
      <c r="M2" s="59" t="s">
        <v>138</v>
      </c>
      <c r="N2" s="59" t="s">
        <v>139</v>
      </c>
      <c r="O2" s="59" t="s">
        <v>140</v>
      </c>
      <c r="P2" s="410" t="s">
        <v>15</v>
      </c>
      <c r="Q2" s="59" t="s">
        <v>141</v>
      </c>
      <c r="R2" s="59" t="s">
        <v>142</v>
      </c>
      <c r="S2" s="59" t="s">
        <v>143</v>
      </c>
      <c r="T2" s="407"/>
      <c r="U2" s="407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8"/>
    </row>
    <row r="3" spans="1:50">
      <c r="B3" s="500" t="s">
        <v>144</v>
      </c>
      <c r="C3" s="2">
        <v>0.57999999999999996</v>
      </c>
      <c r="D3" s="14">
        <v>136.30000000000001</v>
      </c>
      <c r="E3" s="2" t="s">
        <v>26</v>
      </c>
      <c r="F3" s="15">
        <v>181.3</v>
      </c>
      <c r="G3" s="2" t="s">
        <v>22</v>
      </c>
      <c r="H3" s="16">
        <v>203.3</v>
      </c>
      <c r="I3" s="2" t="s">
        <v>22</v>
      </c>
      <c r="J3" s="17">
        <v>16.3</v>
      </c>
      <c r="K3" s="2" t="s">
        <v>39</v>
      </c>
      <c r="L3" s="2">
        <f t="shared" ref="L3" si="0">COUNTIF(M3:N3, "&gt;=0")</f>
        <v>1</v>
      </c>
      <c r="M3" s="2">
        <v>277</v>
      </c>
      <c r="N3" s="2"/>
      <c r="O3" s="2"/>
      <c r="P3" s="2">
        <f t="shared" ref="P3" si="1">COUNTIF(Q3:S3, "&gt;=0")</f>
        <v>2</v>
      </c>
      <c r="Q3" s="2">
        <v>225</v>
      </c>
      <c r="R3" s="2">
        <v>316</v>
      </c>
      <c r="S3" s="2"/>
    </row>
    <row r="4" spans="1:50">
      <c r="A4" s="2" t="s">
        <v>145</v>
      </c>
      <c r="B4" s="500">
        <v>-0.05</v>
      </c>
      <c r="C4" s="490">
        <f>C3-0.05</f>
        <v>0.52999999999999992</v>
      </c>
      <c r="D4" s="491">
        <f>D3+D10</f>
        <v>76.300000000000011</v>
      </c>
      <c r="E4" s="2"/>
      <c r="F4" s="491">
        <f>F3+F10</f>
        <v>121.30000000000001</v>
      </c>
      <c r="G4" s="2"/>
      <c r="H4" s="491">
        <f>H3+H10</f>
        <v>143.30000000000001</v>
      </c>
      <c r="I4" s="2"/>
      <c r="J4" s="491">
        <f>J3+J10</f>
        <v>-43.7</v>
      </c>
      <c r="K4" s="2"/>
      <c r="L4" s="2"/>
      <c r="M4" s="2">
        <f>M3*M10</f>
        <v>271.45999999999998</v>
      </c>
      <c r="N4" s="2">
        <f>N3*N10</f>
        <v>0</v>
      </c>
      <c r="O4" s="2">
        <f>O3*O10</f>
        <v>0</v>
      </c>
      <c r="P4" s="2"/>
      <c r="Q4" s="2">
        <f>Q3*Q10</f>
        <v>220.5</v>
      </c>
      <c r="R4" s="2">
        <f>R3*R10</f>
        <v>309.68</v>
      </c>
      <c r="S4" s="2">
        <f>S3*S10</f>
        <v>0</v>
      </c>
    </row>
    <row r="5" spans="1:50">
      <c r="A5" s="2" t="s">
        <v>146</v>
      </c>
      <c r="B5" s="500">
        <v>0.05</v>
      </c>
      <c r="C5" s="490">
        <f>C3+0.05</f>
        <v>0.63</v>
      </c>
      <c r="D5" s="491">
        <f>D3+D9</f>
        <v>196.3</v>
      </c>
      <c r="E5" s="2"/>
      <c r="F5" s="491">
        <f>F3+F9</f>
        <v>241.3</v>
      </c>
      <c r="G5" s="2"/>
      <c r="H5" s="491">
        <f>H3+H9</f>
        <v>263.3</v>
      </c>
      <c r="I5" s="2"/>
      <c r="J5" s="491">
        <f>J3+J9</f>
        <v>76.3</v>
      </c>
      <c r="K5" s="2"/>
      <c r="L5" s="2"/>
      <c r="M5" s="2">
        <f>M3*M9</f>
        <v>282.54000000000002</v>
      </c>
      <c r="N5" s="2">
        <f>N3*N9</f>
        <v>0</v>
      </c>
      <c r="O5" s="2">
        <f>O3*O9</f>
        <v>0</v>
      </c>
      <c r="P5" s="2"/>
      <c r="Q5" s="2">
        <f>Q3*Q9</f>
        <v>229.5</v>
      </c>
      <c r="R5" s="2">
        <f>R3*R9</f>
        <v>322.32</v>
      </c>
      <c r="S5" s="2">
        <f>S3*S9</f>
        <v>0</v>
      </c>
    </row>
    <row r="6" spans="1:50">
      <c r="B6" s="500"/>
      <c r="C6" s="490"/>
      <c r="D6" s="491"/>
      <c r="E6" s="2"/>
      <c r="F6" s="491"/>
      <c r="G6" s="2"/>
      <c r="H6" s="491"/>
      <c r="I6" s="2"/>
      <c r="J6" s="491">
        <v>360</v>
      </c>
      <c r="K6" s="2"/>
      <c r="L6" s="2"/>
      <c r="M6" s="2"/>
      <c r="N6" s="492"/>
      <c r="O6" s="2"/>
      <c r="P6" s="2"/>
      <c r="Q6" s="2"/>
      <c r="R6" s="2"/>
      <c r="S6" s="2"/>
    </row>
    <row r="7" spans="1:50">
      <c r="B7" s="500"/>
      <c r="C7" s="490"/>
      <c r="D7" s="491"/>
      <c r="E7" s="2"/>
      <c r="F7" s="491"/>
      <c r="G7" s="2"/>
      <c r="H7" s="491"/>
      <c r="I7" s="2"/>
      <c r="J7" s="491">
        <f>(J6+J3)+J10</f>
        <v>316.3</v>
      </c>
      <c r="K7" s="2"/>
      <c r="L7" s="2"/>
      <c r="M7" s="2"/>
      <c r="N7" s="492"/>
      <c r="O7" s="2"/>
      <c r="P7" s="2"/>
      <c r="Q7" s="2"/>
      <c r="R7" s="2"/>
      <c r="S7" s="2"/>
    </row>
    <row r="8" spans="1:50">
      <c r="B8" s="500"/>
      <c r="C8" s="2"/>
      <c r="D8" s="2"/>
      <c r="E8" s="2"/>
      <c r="F8" s="2"/>
      <c r="G8" s="2"/>
      <c r="H8" s="2"/>
      <c r="I8" s="2"/>
      <c r="J8" s="2">
        <v>0</v>
      </c>
      <c r="K8" s="2"/>
      <c r="L8" s="2"/>
      <c r="M8" s="2"/>
      <c r="N8" s="2"/>
      <c r="O8" s="2"/>
      <c r="P8" s="2"/>
      <c r="Q8" s="2"/>
      <c r="R8" s="2"/>
      <c r="S8" s="2"/>
    </row>
    <row r="9" spans="1:50">
      <c r="B9" s="500"/>
      <c r="C9" s="2"/>
      <c r="D9" s="2">
        <v>60</v>
      </c>
      <c r="E9" s="2"/>
      <c r="F9" s="2">
        <v>60</v>
      </c>
      <c r="G9" s="2"/>
      <c r="H9" s="2">
        <v>60</v>
      </c>
      <c r="I9" s="2"/>
      <c r="J9" s="2">
        <v>60</v>
      </c>
      <c r="K9" s="492"/>
      <c r="L9" s="2"/>
      <c r="M9" s="492">
        <v>1.02</v>
      </c>
      <c r="N9" s="492">
        <v>1.02</v>
      </c>
      <c r="O9" s="492">
        <v>1.02</v>
      </c>
      <c r="P9" s="2"/>
      <c r="Q9" s="492">
        <v>1.02</v>
      </c>
      <c r="R9" s="492">
        <v>1.02</v>
      </c>
      <c r="S9" s="492">
        <v>1.02</v>
      </c>
    </row>
    <row r="10" spans="1:50" s="1" customFormat="1">
      <c r="A10" s="2"/>
      <c r="B10" s="500"/>
      <c r="C10" s="2"/>
      <c r="D10" s="2">
        <v>-60</v>
      </c>
      <c r="E10" s="2"/>
      <c r="F10" s="2">
        <v>-60</v>
      </c>
      <c r="G10" s="2"/>
      <c r="H10" s="2">
        <v>-60</v>
      </c>
      <c r="I10" s="2"/>
      <c r="J10" s="2">
        <v>-60</v>
      </c>
      <c r="K10" s="492"/>
      <c r="L10" s="2"/>
      <c r="M10" s="492">
        <v>0.98</v>
      </c>
      <c r="N10" s="492">
        <v>0.98</v>
      </c>
      <c r="O10" s="492">
        <v>0.98</v>
      </c>
      <c r="P10" s="2"/>
      <c r="Q10" s="492">
        <v>0.98</v>
      </c>
      <c r="R10" s="492">
        <v>0.98</v>
      </c>
      <c r="S10" s="492">
        <v>0.98</v>
      </c>
      <c r="T10" s="58"/>
      <c r="U10" s="58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 s="7"/>
    </row>
    <row r="11" spans="1:50" s="1" customFormat="1">
      <c r="A11" s="2"/>
      <c r="B11" s="500"/>
      <c r="C11" s="2"/>
      <c r="D11" s="2"/>
      <c r="E11" s="2"/>
      <c r="F11" s="2"/>
      <c r="G11" s="2"/>
      <c r="H11" s="2"/>
      <c r="I11" s="2"/>
      <c r="J11" s="2"/>
      <c r="K11" s="492"/>
      <c r="L11" s="2"/>
      <c r="M11" s="492"/>
      <c r="N11" s="492"/>
      <c r="O11" s="492"/>
      <c r="P11" s="2"/>
      <c r="Q11" s="492"/>
      <c r="R11" s="492"/>
      <c r="S11" s="492"/>
      <c r="T11" s="58"/>
      <c r="U11" s="58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 s="7"/>
    </row>
    <row r="12" spans="1:50" s="1" customFormat="1" ht="16.5">
      <c r="A12" s="2" cm="1">
        <f t="array" ref="A12:S12">_xlfn._xlws.SORT(_xlfn._xlws.FILTER(LVSN[], (LVSN[Rf (MPA)]&lt;=$C$5)*(LVSN[Rf (MPA)]&gt;=$C$4)*(LVSN[254 nm DEV H° and C]&lt;=$D$5)*(LVSN[254 nm DEV H° and C]&gt;=$D$4)*(LVSN[366 nm DEV H° and C]&lt;=$F$5)*(LVSN[366 nm DEV H° and C]&gt;=$F$4)*(LVSN[366 nm VSA  H° and C]&lt;=$H$5)*(LVSN[366 nm VSA  H° and C]&gt;=$H$4)*(LVSN[T VSA H° and C]&lt;=$J$5)*(LVSN[T VSA H° and C]&gt;=$J$8)*(LVSN[UV-Vis Peaks]=$L$3)*(LVSN[UV λ1]&lt;=$M$5)*(LVSN[UV λ1]&gt;=$M$4)*(LVSN[UV λ2]&lt;=$N$5)*(LVSN[UV λ2]&gt;=$N$4)*(LVSN[UV λ3]&lt;=$O$5)*(LVSN[UV λ3]&gt;=$O$4)*(LVSN[Fl Peaks]=$P$3)*(LVSN[Fl λ 1]&lt;=$Q$5)*(LVSN[Fl λ 1]&gt;=$Q$4)*(LVSN[Fl λ 2]&lt;=$R$5)*(LVSN[Fl λ 2]&gt;=$R$4)*(LVSN[Fl λ 3]&lt;=$S$5)*(LVSN[Fl λ 3]&gt;=$S$4),"No Result"))</f>
        <v>58</v>
      </c>
      <c r="B12" s="500" t="str">
        <v>syringic acid, HBAD</v>
      </c>
      <c r="C12" s="2">
        <v>0.57679999999999998</v>
      </c>
      <c r="D12" s="2">
        <v>137.30000000000001</v>
      </c>
      <c r="E12" s="2" t="str">
        <v>G</v>
      </c>
      <c r="F12" s="2">
        <v>191.5</v>
      </c>
      <c r="G12" s="2" t="str">
        <v>CB</v>
      </c>
      <c r="H12" s="2">
        <v>218.1</v>
      </c>
      <c r="I12" s="2" t="str">
        <v>B</v>
      </c>
      <c r="J12" s="2">
        <v>28.2</v>
      </c>
      <c r="K12" s="492" t="str">
        <v>R</v>
      </c>
      <c r="L12" s="492">
        <v>1</v>
      </c>
      <c r="M12" s="2">
        <v>277</v>
      </c>
      <c r="N12" s="2">
        <v>0</v>
      </c>
      <c r="O12" s="2">
        <v>0</v>
      </c>
      <c r="P12" s="2">
        <v>2</v>
      </c>
      <c r="Q12" s="2">
        <v>225</v>
      </c>
      <c r="R12" s="2">
        <v>313</v>
      </c>
      <c r="S12" s="2">
        <v>0</v>
      </c>
      <c r="T12" s="2">
        <f>COUNTIF(A12:A14, "&lt;&gt;")</f>
        <v>1</v>
      </c>
      <c r="U12" s="2" t="s">
        <v>147</v>
      </c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 s="7"/>
    </row>
    <row r="13" spans="1:50" s="1" customFormat="1">
      <c r="A13" s="2"/>
      <c r="B13" s="500"/>
      <c r="C13" s="2"/>
      <c r="D13" s="2"/>
      <c r="E13" s="2"/>
      <c r="F13" s="2"/>
      <c r="G13" s="2"/>
      <c r="H13" s="2"/>
      <c r="I13" s="2"/>
      <c r="J13" s="2"/>
      <c r="K13" s="492"/>
      <c r="L13" s="492"/>
      <c r="M13" s="2"/>
      <c r="N13" s="2"/>
      <c r="O13" s="2"/>
      <c r="P13" s="2"/>
      <c r="Q13" s="2"/>
      <c r="R13" s="2"/>
      <c r="S13" s="2"/>
      <c r="T13" s="58"/>
      <c r="U13" s="58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 s="7"/>
    </row>
    <row r="14" spans="1:50" s="1" customFormat="1">
      <c r="A14" s="2"/>
      <c r="B14" s="500"/>
      <c r="C14" s="2"/>
      <c r="D14" s="2"/>
      <c r="E14" s="2"/>
      <c r="F14" s="2"/>
      <c r="G14" s="2"/>
      <c r="H14" s="2"/>
      <c r="I14" s="2"/>
      <c r="J14" s="2"/>
      <c r="K14" s="492"/>
      <c r="L14" s="492"/>
      <c r="M14" s="2"/>
      <c r="N14" s="2"/>
      <c r="O14" s="2"/>
      <c r="P14" s="2"/>
      <c r="Q14" s="2"/>
      <c r="R14" s="2"/>
      <c r="S14" s="2"/>
      <c r="T14" s="58"/>
      <c r="U14" s="58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 s="7"/>
    </row>
    <row r="15" spans="1:50" s="1" customFormat="1" ht="16.5">
      <c r="A15" s="2" cm="1">
        <f t="array" ref="A15:S15">_xlfn._xlws.SORT(_xlfn._xlws.FILTER(LVSN[], (LVSN[Rf (MPA)]&lt;=$C$5)*(LVSN[Rf (MPA)]&gt;=$C$4)*(LVSN[254 nm DEV H° and C]&lt;=$D$5)*(LVSN[254 nm DEV H° and C]&gt;=$D$4)*(LVSN[366 nm DEV H° and C]&lt;=$F$5)*(LVSN[366 nm DEV H° and C]&gt;=$F$4)*(LVSN[366 nm VSA  H° and C]&lt;=$H$5)*(LVSN[366 nm VSA  H° and C]&gt;=$H$4)*(LVSN[T VSA H° and C]&lt;=$J$5)*(LVSN[T VSA H° and C]&gt;=$J$8)*(LVSN[UV-Vis Peaks]=$L$3)*(LVSN[UV λ1]&lt;=$M$5)*(LVSN[UV λ1]&gt;=$M$4)*(LVSN[UV λ2]&lt;=$N$5)*(LVSN[UV λ2]&gt;=$N$4)*(LVSN[UV λ3]&lt;=$O$5)*(LVSN[UV λ3]&gt;=$O$4)*(LVSN[Fl Peaks]=$P$3)*(LVSN[Fl λ 1]&lt;=$Q$5)*(LVSN[Fl λ 1]&gt;=$Q$4)*(LVSN[Fl λ 2]&lt;=$R$5)*(LVSN[Fl λ 2]&gt;=$R$4),"No Result"))</f>
        <v>58</v>
      </c>
      <c r="B15" s="500" t="str">
        <v>syringic acid, HBAD</v>
      </c>
      <c r="C15" s="2">
        <v>0.57679999999999998</v>
      </c>
      <c r="D15" s="2">
        <v>137.30000000000001</v>
      </c>
      <c r="E15" s="2" t="str">
        <v>G</v>
      </c>
      <c r="F15" s="2">
        <v>191.5</v>
      </c>
      <c r="G15" s="2" t="str">
        <v>CB</v>
      </c>
      <c r="H15" s="2">
        <v>218.1</v>
      </c>
      <c r="I15" s="2" t="str">
        <v>B</v>
      </c>
      <c r="J15" s="2">
        <v>28.2</v>
      </c>
      <c r="K15" s="492" t="str">
        <v>R</v>
      </c>
      <c r="L15" s="492">
        <v>1</v>
      </c>
      <c r="M15" s="2">
        <v>277</v>
      </c>
      <c r="N15" s="2">
        <v>0</v>
      </c>
      <c r="O15" s="2">
        <v>0</v>
      </c>
      <c r="P15" s="2">
        <v>2</v>
      </c>
      <c r="Q15" s="2">
        <v>225</v>
      </c>
      <c r="R15" s="2">
        <v>313</v>
      </c>
      <c r="S15" s="2">
        <v>0</v>
      </c>
      <c r="T15" s="2">
        <f>COUNTIF(A15:A17, "&lt;&gt;")</f>
        <v>1</v>
      </c>
      <c r="U15" s="2" t="s">
        <v>148</v>
      </c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 s="7"/>
    </row>
    <row r="16" spans="1:50" s="1" customFormat="1">
      <c r="A16" s="2"/>
      <c r="B16" s="500"/>
      <c r="C16" s="2"/>
      <c r="D16" s="2"/>
      <c r="E16" s="2"/>
      <c r="F16" s="2"/>
      <c r="G16" s="2"/>
      <c r="H16" s="2"/>
      <c r="I16" s="2"/>
      <c r="J16" s="2"/>
      <c r="K16" s="492"/>
      <c r="L16" s="492"/>
      <c r="M16" s="2"/>
      <c r="N16" s="2"/>
      <c r="O16" s="2"/>
      <c r="P16" s="2"/>
      <c r="Q16" s="2"/>
      <c r="R16" s="2"/>
      <c r="S16" s="2"/>
      <c r="T16" s="58"/>
      <c r="U16" s="58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 s="7"/>
    </row>
    <row r="17" spans="1:49" s="1" customFormat="1">
      <c r="A17" s="2"/>
      <c r="B17" s="500"/>
      <c r="C17" s="2"/>
      <c r="D17" s="2"/>
      <c r="E17" s="2"/>
      <c r="F17" s="2"/>
      <c r="G17" s="2"/>
      <c r="H17" s="2"/>
      <c r="I17" s="2"/>
      <c r="J17" s="2"/>
      <c r="K17" s="492"/>
      <c r="L17" s="492"/>
      <c r="M17" s="2"/>
      <c r="N17" s="2"/>
      <c r="O17" s="2"/>
      <c r="P17" s="2"/>
      <c r="Q17" s="2"/>
      <c r="R17" s="2"/>
      <c r="S17" s="2"/>
      <c r="T17" s="58"/>
      <c r="U17" s="58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 s="7"/>
    </row>
    <row r="18" spans="1:49" s="1" customFormat="1" ht="16.5">
      <c r="A18" s="2" cm="1">
        <f t="array" ref="A18:S18">_xlfn._xlws.SORT(_xlfn._xlws.FILTER(LVSN[], (LVSN[Rf (MPA)]&lt;=$C$5)*(LVSN[Rf (MPA)]&gt;=$C$4)*(LVSN[254 nm DEV H° and C]&lt;=$D$5)*(LVSN[254 nm DEV H° and C]&gt;=$D$4)*(LVSN[366 nm DEV H° and C]&lt;=$F$5)*(LVSN[366 nm DEV H° and C]&gt;=$F$4)*(LVSN[366 nm VSA  H° and C]&lt;=$H$5)*(LVSN[366 nm VSA  H° and C]&gt;=$H$4)*(LVSN[T VSA H° and C]&lt;=$J$5)*(LVSN[T VSA H° and C]&gt;=$J$8)*(LVSN[UV-Vis Peaks]=$L$3)*(LVSN[UV λ1]&lt;=$M$5)*(LVSN[UV λ1]&gt;=$M$4)*(LVSN[UV λ2]&lt;=$N$5)*(LVSN[UV λ2]&gt;=$N$4)*(LVSN[UV λ3]&lt;=$O$5)*(LVSN[UV λ3]&gt;=$O$4)*(LVSN[Fl Peaks]=$P$3)*(LVSN[Fl λ 1]&lt;=$Q$5)*(LVSN[Fl λ 1]&gt;=$Q$4),"No Result"))</f>
        <v>58</v>
      </c>
      <c r="B18" s="500" t="str">
        <v>syringic acid, HBAD</v>
      </c>
      <c r="C18" s="2">
        <v>0.57679999999999998</v>
      </c>
      <c r="D18" s="2">
        <v>137.30000000000001</v>
      </c>
      <c r="E18" s="2" t="str">
        <v>G</v>
      </c>
      <c r="F18" s="2">
        <v>191.5</v>
      </c>
      <c r="G18" s="2" t="str">
        <v>CB</v>
      </c>
      <c r="H18" s="2">
        <v>218.1</v>
      </c>
      <c r="I18" s="2" t="str">
        <v>B</v>
      </c>
      <c r="J18" s="2">
        <v>28.2</v>
      </c>
      <c r="K18" s="492" t="str">
        <v>R</v>
      </c>
      <c r="L18" s="492">
        <v>1</v>
      </c>
      <c r="M18" s="2">
        <v>277</v>
      </c>
      <c r="N18" s="2">
        <v>0</v>
      </c>
      <c r="O18" s="2">
        <v>0</v>
      </c>
      <c r="P18" s="2">
        <v>2</v>
      </c>
      <c r="Q18" s="2">
        <v>225</v>
      </c>
      <c r="R18" s="2">
        <v>313</v>
      </c>
      <c r="S18" s="2">
        <v>0</v>
      </c>
      <c r="T18" s="2">
        <f>COUNTIF(A18:A20, "&lt;&gt;")</f>
        <v>1</v>
      </c>
      <c r="U18" s="2" t="s">
        <v>149</v>
      </c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 s="7"/>
    </row>
    <row r="19" spans="1:49" s="1" customFormat="1">
      <c r="A19" s="2"/>
      <c r="B19" s="500"/>
      <c r="C19" s="2"/>
      <c r="D19" s="2"/>
      <c r="E19" s="2"/>
      <c r="F19" s="2"/>
      <c r="G19" s="2"/>
      <c r="H19" s="2"/>
      <c r="I19" s="2"/>
      <c r="J19" s="2"/>
      <c r="K19" s="492"/>
      <c r="L19" s="492"/>
      <c r="M19" s="2"/>
      <c r="N19" s="2"/>
      <c r="O19" s="2"/>
      <c r="P19" s="2"/>
      <c r="Q19" s="2"/>
      <c r="R19" s="2"/>
      <c r="S19" s="2"/>
      <c r="T19" s="58"/>
      <c r="U19" s="58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 s="7"/>
    </row>
    <row r="20" spans="1:49" s="1" customFormat="1">
      <c r="A20" s="2"/>
      <c r="B20" s="500"/>
      <c r="C20" s="2"/>
      <c r="D20" s="2"/>
      <c r="E20" s="2"/>
      <c r="F20" s="2"/>
      <c r="G20" s="2"/>
      <c r="H20" s="2"/>
      <c r="I20" s="2"/>
      <c r="J20" s="2"/>
      <c r="K20" s="492"/>
      <c r="L20" s="492"/>
      <c r="M20" s="2"/>
      <c r="N20" s="2"/>
      <c r="O20" s="2"/>
      <c r="P20" s="2"/>
      <c r="Q20" s="2"/>
      <c r="R20" s="2"/>
      <c r="S20" s="2"/>
      <c r="T20" s="58"/>
      <c r="U20" s="58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 s="7"/>
    </row>
    <row r="21" spans="1:49" s="1" customFormat="1" ht="16.5">
      <c r="A21" s="2" cm="1">
        <f t="array" ref="A21:S22">_xlfn._xlws.SORT(_xlfn._xlws.FILTER(LVSN[], (LVSN[Rf (MPA)]&lt;=$C$5)*(LVSN[Rf (MPA)]&gt;=$C$4)*(LVSN[254 nm DEV H° and C]&lt;=$D$5)*(LVSN[254 nm DEV H° and C]&gt;=$D$4)*(LVSN[366 nm DEV H° and C]&lt;=$F$5)*(LVSN[366 nm DEV H° and C]&gt;=$F$4)*(LVSN[366 nm VSA  H° and C]&lt;=$H$5)*(LVSN[366 nm VSA  H° and C]&gt;=$H$4)*(LVSN[T VSA H° and C]&lt;=$J$5)*(LVSN[T VSA H° and C]&gt;=$J$8)*(LVSN[UV-Vis Peaks]=$L$3)*(LVSN[UV λ1]&lt;=$M$5)*(LVSN[UV λ1]&gt;=$M$4)*(LVSN[UV λ2]&lt;=$N$5)*(LVSN[UV λ2]&gt;=$N$4)*(LVSN[UV λ3]&lt;=$O$5)*(LVSN[UV λ3]&gt;=$O$4)*(LVSN[Fl Peaks]=$P$3),"No Result"))</f>
        <v>48</v>
      </c>
      <c r="B21" s="500" t="str">
        <v>methyl syringate, HBAD</v>
      </c>
      <c r="C21" s="2">
        <v>0.61035309999999998</v>
      </c>
      <c r="D21" s="2">
        <v>137.5</v>
      </c>
      <c r="E21" s="2" t="str">
        <v>G</v>
      </c>
      <c r="F21" s="2">
        <v>175.3</v>
      </c>
      <c r="G21" s="2" t="str">
        <v>T</v>
      </c>
      <c r="H21" s="2">
        <v>218.6</v>
      </c>
      <c r="I21" s="2" t="str">
        <v>B</v>
      </c>
      <c r="J21" s="2">
        <v>42.5</v>
      </c>
      <c r="K21" s="2" t="str">
        <v>O</v>
      </c>
      <c r="L21" s="2">
        <v>1</v>
      </c>
      <c r="M21" s="2">
        <v>277</v>
      </c>
      <c r="N21" s="2">
        <v>0</v>
      </c>
      <c r="O21" s="2">
        <v>0</v>
      </c>
      <c r="P21" s="2">
        <v>2</v>
      </c>
      <c r="Q21" s="2">
        <v>237</v>
      </c>
      <c r="R21" s="2">
        <v>312</v>
      </c>
      <c r="S21" s="2">
        <v>0</v>
      </c>
      <c r="T21" s="2">
        <f>COUNTIF(A21:A23, "&lt;&gt;")</f>
        <v>2</v>
      </c>
      <c r="U21" s="2" t="s">
        <v>150</v>
      </c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 s="7"/>
    </row>
    <row r="22" spans="1:49" s="1" customFormat="1">
      <c r="A22" s="2">
        <v>58</v>
      </c>
      <c r="B22" s="500" t="str">
        <v>syringic acid, HBAD</v>
      </c>
      <c r="C22" s="2">
        <v>0.57679999999999998</v>
      </c>
      <c r="D22" s="2">
        <v>137.30000000000001</v>
      </c>
      <c r="E22" s="2" t="str">
        <v>G</v>
      </c>
      <c r="F22" s="2">
        <v>191.5</v>
      </c>
      <c r="G22" s="2" t="str">
        <v>CB</v>
      </c>
      <c r="H22" s="2">
        <v>218.1</v>
      </c>
      <c r="I22" s="2" t="str">
        <v>B</v>
      </c>
      <c r="J22" s="2">
        <v>28.2</v>
      </c>
      <c r="K22" s="2" t="str">
        <v>R</v>
      </c>
      <c r="L22" s="2">
        <v>1</v>
      </c>
      <c r="M22" s="2">
        <v>277</v>
      </c>
      <c r="N22" s="2">
        <v>0</v>
      </c>
      <c r="O22" s="2">
        <v>0</v>
      </c>
      <c r="P22" s="2">
        <v>2</v>
      </c>
      <c r="Q22" s="2">
        <v>225</v>
      </c>
      <c r="R22" s="2">
        <v>313</v>
      </c>
      <c r="S22" s="2">
        <v>0</v>
      </c>
      <c r="T22" s="58"/>
      <c r="U22" s="58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 s="7"/>
    </row>
    <row r="23" spans="1:49">
      <c r="B23" s="500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49">
      <c r="B24" s="500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49" ht="16.5">
      <c r="A25" s="2" cm="1">
        <f t="array" ref="A25:S27">_xlfn._xlws.SORT(_xlfn._xlws.FILTER(LVSN[], (LVSN[Rf (MPA)]&lt;=$C$5)*(LVSN[Rf (MPA)]&gt;=$C$4)*(LVSN[254 nm DEV H° and C]&lt;=$D$5)*(LVSN[254 nm DEV H° and C]&gt;=$D$4)*(LVSN[366 nm DEV H° and C]&lt;=$F$5)*(LVSN[366 nm DEV H° and C]&gt;=$F$4)*(LVSN[366 nm VSA  H° and C]&lt;=$H$5)*(LVSN[366 nm VSA  H° and C]&gt;=$H$4)*(LVSN[T VSA H° and C]&lt;=$J$5)*(LVSN[T VSA H° and C]&gt;=$J$8)*(LVSN[UV-Vis Peaks]=$L$3)*(LVSN[UV λ1]&lt;=$M$5)*(LVSN[UV λ1]&gt;=$M$4)*(LVSN[UV λ2]&lt;=$N$5)*(LVSN[UV λ2]&gt;=$N$4),"No Result"))</f>
        <v>48</v>
      </c>
      <c r="B25" s="500" t="str">
        <v>methyl syringate, HBAD</v>
      </c>
      <c r="C25" s="2">
        <v>0.61035309999999998</v>
      </c>
      <c r="D25" s="2">
        <v>137.5</v>
      </c>
      <c r="E25" s="2" t="str">
        <v>G</v>
      </c>
      <c r="F25" s="2">
        <v>175.3</v>
      </c>
      <c r="G25" s="2" t="str">
        <v>T</v>
      </c>
      <c r="H25" s="2">
        <v>218.6</v>
      </c>
      <c r="I25" s="2" t="str">
        <v>B</v>
      </c>
      <c r="J25" s="2">
        <v>42.5</v>
      </c>
      <c r="K25" s="2" t="str">
        <v>O</v>
      </c>
      <c r="L25" s="2">
        <v>1</v>
      </c>
      <c r="M25" s="2">
        <v>277</v>
      </c>
      <c r="N25" s="2">
        <v>0</v>
      </c>
      <c r="O25" s="2">
        <v>0</v>
      </c>
      <c r="P25" s="2">
        <v>2</v>
      </c>
      <c r="Q25" s="2">
        <v>237</v>
      </c>
      <c r="R25" s="2">
        <v>312</v>
      </c>
      <c r="S25" s="2">
        <v>0</v>
      </c>
      <c r="T25" s="2">
        <f>COUNTIF(A25:A27, "&lt;&gt;")</f>
        <v>3</v>
      </c>
      <c r="U25" s="2" t="s">
        <v>151</v>
      </c>
    </row>
    <row r="26" spans="1:49">
      <c r="A26" s="2">
        <v>58</v>
      </c>
      <c r="B26" s="500" t="str">
        <v>syringic acid, HBAD</v>
      </c>
      <c r="C26" s="2">
        <v>0.57679999999999998</v>
      </c>
      <c r="D26" s="2">
        <v>137.30000000000001</v>
      </c>
      <c r="E26" s="2" t="str">
        <v>G</v>
      </c>
      <c r="F26" s="2">
        <v>191.5</v>
      </c>
      <c r="G26" s="2" t="str">
        <v>CB</v>
      </c>
      <c r="H26" s="2">
        <v>218.1</v>
      </c>
      <c r="I26" s="2" t="str">
        <v>B</v>
      </c>
      <c r="J26" s="2">
        <v>28.2</v>
      </c>
      <c r="K26" s="2" t="str">
        <v>R</v>
      </c>
      <c r="L26" s="2">
        <v>1</v>
      </c>
      <c r="M26" s="2">
        <v>277</v>
      </c>
      <c r="N26" s="2">
        <v>0</v>
      </c>
      <c r="O26" s="2">
        <v>0</v>
      </c>
      <c r="P26" s="2">
        <v>2</v>
      </c>
      <c r="Q26" s="2">
        <v>225</v>
      </c>
      <c r="R26" s="2">
        <v>313</v>
      </c>
      <c r="S26" s="2">
        <v>0</v>
      </c>
    </row>
    <row r="27" spans="1:49">
      <c r="A27" s="2">
        <v>87</v>
      </c>
      <c r="B27" s="500" t="str">
        <v>Phloretic acid, HPPAD</v>
      </c>
      <c r="C27" s="2">
        <v>0.62977519999999998</v>
      </c>
      <c r="D27" s="2">
        <v>140.69999999999999</v>
      </c>
      <c r="E27" s="2" t="str">
        <v>G</v>
      </c>
      <c r="F27" s="2">
        <v>187.7</v>
      </c>
      <c r="G27" s="2" t="str">
        <v>CB</v>
      </c>
      <c r="H27" s="2">
        <v>228.9</v>
      </c>
      <c r="I27" s="2" t="str">
        <v>B</v>
      </c>
      <c r="J27" s="2">
        <v>33</v>
      </c>
      <c r="K27" s="2" t="str">
        <v>O</v>
      </c>
      <c r="L27" s="2">
        <v>1</v>
      </c>
      <c r="M27" s="2">
        <v>278</v>
      </c>
      <c r="N27" s="2">
        <v>0</v>
      </c>
      <c r="O27" s="2">
        <v>0</v>
      </c>
      <c r="P27" s="2">
        <v>3</v>
      </c>
      <c r="Q27" s="2">
        <v>221</v>
      </c>
      <c r="R27" s="2">
        <v>248</v>
      </c>
      <c r="S27" s="2">
        <v>341</v>
      </c>
    </row>
    <row r="28" spans="1:49">
      <c r="B28" s="500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49" ht="16.5">
      <c r="A29" s="2" cm="1">
        <f t="array" ref="A29:S31">_xlfn._xlws.SORT(_xlfn._xlws.FILTER(LVSN[], (LVSN[Rf (MPA)]&lt;=$C$5)*(LVSN[Rf (MPA)]&gt;=$C$4)*(LVSN[254 nm DEV H° and C]&lt;=$D$5)*(LVSN[254 nm DEV H° and C]&gt;=$D$4)*(LVSN[366 nm DEV H° and C]&lt;=$F$5)*(LVSN[366 nm DEV H° and C]&gt;=$F$4)*(LVSN[366 nm VSA  H° and C]&lt;=$H$5)*(LVSN[366 nm VSA  H° and C]&gt;=$H$4)*(LVSN[T VSA H° and C]&lt;=$J$5)*(LVSN[T VSA H° and C]&gt;=$J$8)*(LVSN[UV-Vis Peaks]=$L$3)*(LVSN[UV λ1]&lt;=$M$5)*(LVSN[UV λ1]&gt;=$M$4)*(LVSN[UV λ2]&lt;=$N$5)*(LVSN[UV λ2]&gt;=$N$4),"No Result"))</f>
        <v>48</v>
      </c>
      <c r="B29" s="500" t="str">
        <v>methyl syringate, HBAD</v>
      </c>
      <c r="C29" s="2">
        <v>0.61035309999999998</v>
      </c>
      <c r="D29" s="2">
        <v>137.5</v>
      </c>
      <c r="E29" s="2" t="str">
        <v>G</v>
      </c>
      <c r="F29" s="2">
        <v>175.3</v>
      </c>
      <c r="G29" s="2" t="str">
        <v>T</v>
      </c>
      <c r="H29" s="2">
        <v>218.6</v>
      </c>
      <c r="I29" s="2" t="str">
        <v>B</v>
      </c>
      <c r="J29" s="2">
        <v>42.5</v>
      </c>
      <c r="K29" s="2" t="str">
        <v>O</v>
      </c>
      <c r="L29" s="2">
        <v>1</v>
      </c>
      <c r="M29" s="2">
        <v>277</v>
      </c>
      <c r="N29" s="2">
        <v>0</v>
      </c>
      <c r="O29" s="2">
        <v>0</v>
      </c>
      <c r="P29" s="2">
        <v>2</v>
      </c>
      <c r="Q29" s="2">
        <v>237</v>
      </c>
      <c r="R29" s="2">
        <v>312</v>
      </c>
      <c r="S29" s="2">
        <v>0</v>
      </c>
      <c r="T29" s="2">
        <f>COUNTIF(A29:A31, "&lt;&gt;")</f>
        <v>3</v>
      </c>
      <c r="U29" s="2" t="s">
        <v>152</v>
      </c>
    </row>
    <row r="30" spans="1:49">
      <c r="A30" s="2">
        <v>58</v>
      </c>
      <c r="B30" s="500" t="str">
        <v>syringic acid, HBAD</v>
      </c>
      <c r="C30" s="2">
        <v>0.57679999999999998</v>
      </c>
      <c r="D30" s="2">
        <v>137.30000000000001</v>
      </c>
      <c r="E30" s="2" t="str">
        <v>G</v>
      </c>
      <c r="F30" s="2">
        <v>191.5</v>
      </c>
      <c r="G30" s="2" t="str">
        <v>CB</v>
      </c>
      <c r="H30" s="2">
        <v>218.1</v>
      </c>
      <c r="I30" s="2" t="str">
        <v>B</v>
      </c>
      <c r="J30" s="2">
        <v>28.2</v>
      </c>
      <c r="K30" s="2" t="str">
        <v>R</v>
      </c>
      <c r="L30" s="2">
        <v>1</v>
      </c>
      <c r="M30" s="2">
        <v>277</v>
      </c>
      <c r="N30" s="2">
        <v>0</v>
      </c>
      <c r="O30" s="2">
        <v>0</v>
      </c>
      <c r="P30" s="2">
        <v>2</v>
      </c>
      <c r="Q30" s="2">
        <v>225</v>
      </c>
      <c r="R30" s="2">
        <v>313</v>
      </c>
      <c r="S30" s="2">
        <v>0</v>
      </c>
    </row>
    <row r="31" spans="1:49">
      <c r="A31" s="2">
        <v>87</v>
      </c>
      <c r="B31" s="500" t="str">
        <v>Phloretic acid, HPPAD</v>
      </c>
      <c r="C31" s="2">
        <v>0.62977519999999998</v>
      </c>
      <c r="D31" s="2">
        <v>140.69999999999999</v>
      </c>
      <c r="E31" s="2" t="str">
        <v>G</v>
      </c>
      <c r="F31" s="2">
        <v>187.7</v>
      </c>
      <c r="G31" s="2" t="str">
        <v>CB</v>
      </c>
      <c r="H31" s="2">
        <v>228.9</v>
      </c>
      <c r="I31" s="2" t="str">
        <v>B</v>
      </c>
      <c r="J31" s="2">
        <v>33</v>
      </c>
      <c r="K31" s="2" t="str">
        <v>O</v>
      </c>
      <c r="L31" s="2">
        <v>1</v>
      </c>
      <c r="M31" s="2">
        <v>278</v>
      </c>
      <c r="N31" s="2">
        <v>0</v>
      </c>
      <c r="O31" s="2">
        <v>0</v>
      </c>
      <c r="P31" s="2">
        <v>3</v>
      </c>
      <c r="Q31" s="2">
        <v>221</v>
      </c>
      <c r="R31" s="2">
        <v>248</v>
      </c>
      <c r="S31" s="2">
        <v>341</v>
      </c>
    </row>
    <row r="32" spans="1:49">
      <c r="B32" s="500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21" ht="16.5">
      <c r="A33" s="2" cm="1">
        <f t="array" ref="A33:S35">_xlfn._xlws.SORT(_xlfn._xlws.FILTER(LVSN[], (LVSN[Rf (MPA)]&lt;=$C$5)*(LVSN[Rf (MPA)]&gt;=$C$4)*(LVSN[254 nm DEV H° and C]&lt;=$D$5)*(LVSN[254 nm DEV H° and C]&gt;=$D$4)*(LVSN[366 nm DEV H° and C]&lt;=$F$5)*(LVSN[366 nm DEV H° and C]&gt;=$F$4)*(LVSN[366 nm VSA  H° and C]&lt;=$H$5)*(LVSN[366 nm VSA  H° and C]&gt;=$H$4)*(LVSN[T VSA H° and C]&lt;=$J$5)*(LVSN[T VSA H° and C]&gt;=$J$8)*(LVSN[UV-Vis Peaks]=$L$3)*(LVSN[UV λ1]&lt;=$M$5)*(LVSN[UV λ1]&gt;=$M$4),"No Result"))</f>
        <v>48</v>
      </c>
      <c r="B33" s="500" t="str">
        <v>methyl syringate, HBAD</v>
      </c>
      <c r="C33" s="2">
        <v>0.61035309999999998</v>
      </c>
      <c r="D33" s="2">
        <v>137.5</v>
      </c>
      <c r="E33" s="2" t="str">
        <v>G</v>
      </c>
      <c r="F33" s="2">
        <v>175.3</v>
      </c>
      <c r="G33" s="2" t="str">
        <v>T</v>
      </c>
      <c r="H33" s="2">
        <v>218.6</v>
      </c>
      <c r="I33" s="2" t="str">
        <v>B</v>
      </c>
      <c r="J33" s="2">
        <v>42.5</v>
      </c>
      <c r="K33" s="2" t="str">
        <v>O</v>
      </c>
      <c r="L33" s="2">
        <v>1</v>
      </c>
      <c r="M33" s="2">
        <v>277</v>
      </c>
      <c r="N33" s="2">
        <v>0</v>
      </c>
      <c r="O33" s="2">
        <v>0</v>
      </c>
      <c r="P33" s="2">
        <v>2</v>
      </c>
      <c r="Q33" s="2">
        <v>237</v>
      </c>
      <c r="R33" s="2">
        <v>312</v>
      </c>
      <c r="S33" s="2">
        <v>0</v>
      </c>
      <c r="T33" s="2">
        <f>COUNTIF(A33:A35, "&lt;&gt;")</f>
        <v>3</v>
      </c>
      <c r="U33" s="2" t="s">
        <v>153</v>
      </c>
    </row>
    <row r="34" spans="1:21">
      <c r="A34" s="2">
        <v>58</v>
      </c>
      <c r="B34" s="500" t="str">
        <v>syringic acid, HBAD</v>
      </c>
      <c r="C34" s="2">
        <v>0.57679999999999998</v>
      </c>
      <c r="D34" s="2">
        <v>137.30000000000001</v>
      </c>
      <c r="E34" s="2" t="str">
        <v>G</v>
      </c>
      <c r="F34" s="2">
        <v>191.5</v>
      </c>
      <c r="G34" s="2" t="str">
        <v>CB</v>
      </c>
      <c r="H34" s="2">
        <v>218.1</v>
      </c>
      <c r="I34" s="2" t="str">
        <v>B</v>
      </c>
      <c r="J34" s="2">
        <v>28.2</v>
      </c>
      <c r="K34" s="2" t="str">
        <v>R</v>
      </c>
      <c r="L34" s="2">
        <v>1</v>
      </c>
      <c r="M34" s="2">
        <v>277</v>
      </c>
      <c r="N34" s="2">
        <v>0</v>
      </c>
      <c r="O34" s="2">
        <v>0</v>
      </c>
      <c r="P34" s="2">
        <v>2</v>
      </c>
      <c r="Q34" s="2">
        <v>225</v>
      </c>
      <c r="R34" s="2">
        <v>313</v>
      </c>
      <c r="S34" s="2">
        <v>0</v>
      </c>
    </row>
    <row r="35" spans="1:21">
      <c r="A35" s="2">
        <v>87</v>
      </c>
      <c r="B35" s="500" t="str">
        <v>Phloretic acid, HPPAD</v>
      </c>
      <c r="C35" s="2">
        <v>0.62977519999999998</v>
      </c>
      <c r="D35" s="2">
        <v>140.69999999999999</v>
      </c>
      <c r="E35" s="2" t="str">
        <v>G</v>
      </c>
      <c r="F35" s="2">
        <v>187.7</v>
      </c>
      <c r="G35" s="2" t="str">
        <v>CB</v>
      </c>
      <c r="H35" s="2">
        <v>228.9</v>
      </c>
      <c r="I35" s="2" t="str">
        <v>B</v>
      </c>
      <c r="J35" s="2">
        <v>33</v>
      </c>
      <c r="K35" s="2" t="str">
        <v>O</v>
      </c>
      <c r="L35" s="2">
        <v>1</v>
      </c>
      <c r="M35" s="2">
        <v>278</v>
      </c>
      <c r="N35" s="2">
        <v>0</v>
      </c>
      <c r="O35" s="2">
        <v>0</v>
      </c>
      <c r="P35" s="2">
        <v>3</v>
      </c>
      <c r="Q35" s="2">
        <v>221</v>
      </c>
      <c r="R35" s="2">
        <v>248</v>
      </c>
      <c r="S35" s="2">
        <v>341</v>
      </c>
    </row>
    <row r="36" spans="1:21">
      <c r="B36" s="500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21">
      <c r="B37" s="500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21">
      <c r="A38" s="2" cm="1">
        <f t="array" ref="A38:S52">_xlfn._xlws.SORT(_xlfn._xlws.FILTER(LVSN[], (LVSN[Rf (MPA)]&lt;=$C$5)*(LVSN[Rf (MPA)]&gt;=$C$4)*(LVSN[254 nm DEV H° and C]&lt;=$D$5)*(LVSN[254 nm DEV H° and C]&gt;=$D$4)*(LVSN[366 nm DEV H° and C]&lt;=$F$5)*(LVSN[366 nm DEV H° and C]&gt;=$F$4)*(LVSN[366 nm VSA  H° and C]&lt;=$H$5)*(LVSN[366 nm VSA  H° and C]&gt;=$H$4)*(LVSN[T VSA H° and C]&lt;=$J$5)*(LVSN[T VSA H° and C]&gt;=$J$8)*(LVSN[UV-Vis Peaks]=$L$3),"No Result"))</f>
        <v>25</v>
      </c>
      <c r="B38" s="500" t="str">
        <v>taxifolin, Flavanonol</v>
      </c>
      <c r="C38" s="2">
        <v>0.59093090000000004</v>
      </c>
      <c r="D38" s="2">
        <v>134.5</v>
      </c>
      <c r="E38" s="2" t="str">
        <v>G</v>
      </c>
      <c r="F38" s="2">
        <v>183.4</v>
      </c>
      <c r="G38" s="2" t="str">
        <v>CB</v>
      </c>
      <c r="H38" s="2">
        <v>205.8</v>
      </c>
      <c r="I38" s="2" t="str">
        <v>CB</v>
      </c>
      <c r="J38" s="2">
        <v>24.3</v>
      </c>
      <c r="K38" s="2" t="str">
        <v>R</v>
      </c>
      <c r="L38" s="2">
        <v>1</v>
      </c>
      <c r="M38" s="2">
        <v>292</v>
      </c>
      <c r="N38" s="2">
        <v>0</v>
      </c>
      <c r="O38" s="2">
        <v>0</v>
      </c>
      <c r="P38" s="2">
        <v>3</v>
      </c>
      <c r="Q38" s="2">
        <v>224</v>
      </c>
      <c r="R38" s="2">
        <v>256</v>
      </c>
      <c r="S38" s="2">
        <v>364</v>
      </c>
      <c r="T38" s="2">
        <f>COUNTIF(A38:A52, "&lt;&gt;")</f>
        <v>15</v>
      </c>
      <c r="U38" s="2" t="s">
        <v>154</v>
      </c>
    </row>
    <row r="39" spans="1:21">
      <c r="A39" s="2">
        <v>36</v>
      </c>
      <c r="B39" s="500" t="str">
        <v>2,3,4-THBA, HBAD</v>
      </c>
      <c r="C39" s="2">
        <v>0.5891653</v>
      </c>
      <c r="D39" s="2">
        <v>137.9</v>
      </c>
      <c r="E39" s="2" t="str">
        <v>G</v>
      </c>
      <c r="F39" s="2">
        <v>185.1</v>
      </c>
      <c r="G39" s="2" t="str">
        <v>CB</v>
      </c>
      <c r="H39" s="2">
        <v>225.9</v>
      </c>
      <c r="I39" s="2" t="str">
        <v>B</v>
      </c>
      <c r="J39" s="2">
        <v>20.5</v>
      </c>
      <c r="K39" s="2" t="str">
        <v>R</v>
      </c>
      <c r="L39" s="2">
        <v>1</v>
      </c>
      <c r="M39" s="2">
        <v>267</v>
      </c>
      <c r="N39" s="2">
        <v>0</v>
      </c>
      <c r="O39" s="2">
        <v>0</v>
      </c>
      <c r="P39" s="2">
        <v>2</v>
      </c>
      <c r="Q39" s="2">
        <v>223</v>
      </c>
      <c r="R39" s="2">
        <v>339</v>
      </c>
      <c r="S39" s="2">
        <v>0</v>
      </c>
    </row>
    <row r="40" spans="1:21">
      <c r="A40" s="2">
        <v>43</v>
      </c>
      <c r="B40" s="500" t="str">
        <v>eudesmic acid, HBAD</v>
      </c>
      <c r="C40" s="2">
        <v>0.61741570000000001</v>
      </c>
      <c r="D40" s="2">
        <v>138.9</v>
      </c>
      <c r="E40" s="2" t="str">
        <v>G</v>
      </c>
      <c r="F40" s="2">
        <v>180</v>
      </c>
      <c r="G40" s="2" t="str">
        <v>CB</v>
      </c>
      <c r="H40" s="2">
        <v>219.1</v>
      </c>
      <c r="I40" s="2" t="str">
        <v>B</v>
      </c>
      <c r="J40" s="2">
        <v>40.9</v>
      </c>
      <c r="K40" s="2" t="str">
        <v>O</v>
      </c>
      <c r="L40" s="2">
        <v>1</v>
      </c>
      <c r="M40" s="2">
        <v>264</v>
      </c>
      <c r="N40" s="2">
        <v>0</v>
      </c>
      <c r="O40" s="2">
        <v>0</v>
      </c>
      <c r="P40" s="2">
        <v>2</v>
      </c>
      <c r="Q40" s="2">
        <v>228</v>
      </c>
      <c r="R40" s="2">
        <v>310</v>
      </c>
      <c r="S40" s="2">
        <v>0</v>
      </c>
    </row>
    <row r="41" spans="1:21">
      <c r="A41" s="2">
        <v>45</v>
      </c>
      <c r="B41" s="500" t="str">
        <v>gentisic acid, HBAD</v>
      </c>
      <c r="C41" s="2">
        <v>0.62624389999999996</v>
      </c>
      <c r="D41" s="2">
        <v>142.69999999999999</v>
      </c>
      <c r="E41" s="2" t="str">
        <v>G</v>
      </c>
      <c r="F41" s="2">
        <v>224.2</v>
      </c>
      <c r="G41" s="2" t="str">
        <v>B</v>
      </c>
      <c r="H41" s="2">
        <v>213.3</v>
      </c>
      <c r="I41" s="2" t="str">
        <v>B</v>
      </c>
      <c r="J41" s="2">
        <v>48.6</v>
      </c>
      <c r="K41" s="2" t="str">
        <v>O</v>
      </c>
      <c r="L41" s="2">
        <v>1</v>
      </c>
      <c r="M41" s="2">
        <v>326</v>
      </c>
      <c r="N41" s="2">
        <v>0</v>
      </c>
      <c r="O41" s="2">
        <v>0</v>
      </c>
      <c r="P41" s="2">
        <v>2</v>
      </c>
      <c r="Q41" s="2">
        <v>224</v>
      </c>
      <c r="R41" s="2">
        <v>320</v>
      </c>
      <c r="S41" s="2">
        <v>0</v>
      </c>
    </row>
    <row r="42" spans="1:21">
      <c r="A42" s="2">
        <v>48</v>
      </c>
      <c r="B42" s="500" t="str">
        <v>methyl syringate, HBAD</v>
      </c>
      <c r="C42" s="2">
        <v>0.61035309999999998</v>
      </c>
      <c r="D42" s="2">
        <v>137.5</v>
      </c>
      <c r="E42" s="2" t="str">
        <v>G</v>
      </c>
      <c r="F42" s="2">
        <v>175.3</v>
      </c>
      <c r="G42" s="2" t="str">
        <v>T</v>
      </c>
      <c r="H42" s="2">
        <v>218.6</v>
      </c>
      <c r="I42" s="2" t="str">
        <v>B</v>
      </c>
      <c r="J42" s="2">
        <v>42.5</v>
      </c>
      <c r="K42" s="2" t="str">
        <v>O</v>
      </c>
      <c r="L42" s="2">
        <v>1</v>
      </c>
      <c r="M42" s="2">
        <v>277</v>
      </c>
      <c r="N42" s="2">
        <v>0</v>
      </c>
      <c r="O42" s="2">
        <v>0</v>
      </c>
      <c r="P42" s="2">
        <v>2</v>
      </c>
      <c r="Q42" s="2">
        <v>237</v>
      </c>
      <c r="R42" s="2">
        <v>312</v>
      </c>
      <c r="S42" s="2">
        <v>0</v>
      </c>
    </row>
    <row r="43" spans="1:21">
      <c r="A43" s="2">
        <v>52</v>
      </c>
      <c r="B43" s="500" t="str">
        <v>o-Anisic acid , HBAD</v>
      </c>
      <c r="C43" s="2">
        <v>0.5891653</v>
      </c>
      <c r="D43" s="2">
        <v>138.1</v>
      </c>
      <c r="E43" s="2" t="str">
        <v>G</v>
      </c>
      <c r="F43" s="2">
        <v>206.3</v>
      </c>
      <c r="G43" s="2" t="str">
        <v>B</v>
      </c>
      <c r="H43" s="2">
        <v>224.5</v>
      </c>
      <c r="I43" s="2" t="str">
        <v>B</v>
      </c>
      <c r="J43" s="2">
        <v>43</v>
      </c>
      <c r="K43" s="2" t="str">
        <v>O</v>
      </c>
      <c r="L43" s="2">
        <v>1</v>
      </c>
      <c r="M43" s="2">
        <v>299</v>
      </c>
      <c r="N43" s="2">
        <v>0</v>
      </c>
      <c r="O43" s="2">
        <v>0</v>
      </c>
      <c r="P43" s="2">
        <v>3</v>
      </c>
      <c r="Q43" s="2">
        <v>221</v>
      </c>
      <c r="R43" s="2">
        <v>264</v>
      </c>
      <c r="S43" s="2">
        <v>310</v>
      </c>
    </row>
    <row r="44" spans="1:21">
      <c r="A44" s="2">
        <v>58</v>
      </c>
      <c r="B44" s="500" t="str">
        <v>syringic acid, HBAD</v>
      </c>
      <c r="C44" s="2">
        <v>0.57679999999999998</v>
      </c>
      <c r="D44" s="2">
        <v>137.30000000000001</v>
      </c>
      <c r="E44" s="2" t="str">
        <v>G</v>
      </c>
      <c r="F44" s="2">
        <v>191.5</v>
      </c>
      <c r="G44" s="2" t="str">
        <v>CB</v>
      </c>
      <c r="H44" s="2">
        <v>218.1</v>
      </c>
      <c r="I44" s="2" t="str">
        <v>B</v>
      </c>
      <c r="J44" s="2">
        <v>28.2</v>
      </c>
      <c r="K44" s="2" t="str">
        <v>R</v>
      </c>
      <c r="L44" s="2">
        <v>1</v>
      </c>
      <c r="M44" s="2">
        <v>277</v>
      </c>
      <c r="N44" s="2">
        <v>0</v>
      </c>
      <c r="O44" s="2">
        <v>0</v>
      </c>
      <c r="P44" s="2">
        <v>2</v>
      </c>
      <c r="Q44" s="2">
        <v>225</v>
      </c>
      <c r="R44" s="2">
        <v>313</v>
      </c>
      <c r="S44" s="2">
        <v>0</v>
      </c>
    </row>
    <row r="45" spans="1:21">
      <c r="A45" s="2">
        <v>61</v>
      </c>
      <c r="B45" s="500" t="str">
        <v>caffeic acid, HCAD</v>
      </c>
      <c r="C45" s="2">
        <v>0.5891653</v>
      </c>
      <c r="D45" s="2">
        <v>139.30000000000001</v>
      </c>
      <c r="E45" s="2" t="str">
        <v>G</v>
      </c>
      <c r="F45" s="2">
        <v>211.1</v>
      </c>
      <c r="G45" s="2" t="str">
        <v>B</v>
      </c>
      <c r="H45" s="2">
        <v>214.8</v>
      </c>
      <c r="I45" s="2" t="str">
        <v>B</v>
      </c>
      <c r="J45" s="2">
        <v>38.200000000000003</v>
      </c>
      <c r="K45" s="2" t="str">
        <v>O</v>
      </c>
      <c r="L45" s="2">
        <v>1</v>
      </c>
      <c r="M45" s="2">
        <v>321</v>
      </c>
      <c r="N45" s="2">
        <v>0</v>
      </c>
      <c r="O45" s="2">
        <v>0</v>
      </c>
      <c r="P45" s="2">
        <v>2</v>
      </c>
      <c r="Q45" s="2">
        <v>224</v>
      </c>
      <c r="R45" s="2">
        <v>344</v>
      </c>
      <c r="S45" s="2">
        <v>0</v>
      </c>
    </row>
    <row r="46" spans="1:21">
      <c r="A46" s="2">
        <v>65</v>
      </c>
      <c r="B46" s="500" t="str">
        <v>ferulic acid, HCAD</v>
      </c>
      <c r="C46" s="2">
        <v>0.61565000000000003</v>
      </c>
      <c r="D46" s="2">
        <v>139.4</v>
      </c>
      <c r="E46" s="2" t="str">
        <v>G</v>
      </c>
      <c r="F46" s="2">
        <v>209.2</v>
      </c>
      <c r="G46" s="2" t="str">
        <v>CB</v>
      </c>
      <c r="H46" s="2">
        <v>215</v>
      </c>
      <c r="I46" s="2" t="str">
        <v>B</v>
      </c>
      <c r="J46" s="2">
        <v>40.9</v>
      </c>
      <c r="K46" s="2" t="str">
        <v>O</v>
      </c>
      <c r="L46" s="2">
        <v>1</v>
      </c>
      <c r="M46" s="2">
        <v>319</v>
      </c>
      <c r="N46" s="2">
        <v>0</v>
      </c>
      <c r="O46" s="2">
        <v>0</v>
      </c>
      <c r="P46" s="2">
        <v>2</v>
      </c>
      <c r="Q46" s="2">
        <v>224</v>
      </c>
      <c r="R46" s="2">
        <v>346</v>
      </c>
      <c r="S46" s="2">
        <v>0</v>
      </c>
    </row>
    <row r="47" spans="1:21">
      <c r="A47" s="2">
        <v>71</v>
      </c>
      <c r="B47" s="500" t="str">
        <v>p-coumaric acid, HCAD</v>
      </c>
      <c r="C47" s="2">
        <v>0.63</v>
      </c>
      <c r="D47" s="2">
        <v>135.69999999999999</v>
      </c>
      <c r="E47" s="2" t="str">
        <v>G</v>
      </c>
      <c r="F47" s="2">
        <v>198.8</v>
      </c>
      <c r="G47" s="2" t="str">
        <v>CB</v>
      </c>
      <c r="H47" s="2">
        <v>206.9</v>
      </c>
      <c r="I47" s="2" t="str">
        <v>CB</v>
      </c>
      <c r="J47" s="2">
        <v>41.4</v>
      </c>
      <c r="K47" s="2" t="str">
        <v>O</v>
      </c>
      <c r="L47" s="2">
        <v>1</v>
      </c>
      <c r="M47" s="2">
        <v>307</v>
      </c>
      <c r="N47" s="2">
        <v>0</v>
      </c>
      <c r="O47" s="2">
        <v>0</v>
      </c>
      <c r="P47" s="2">
        <v>2</v>
      </c>
      <c r="Q47" s="2">
        <v>223</v>
      </c>
      <c r="R47" s="2">
        <v>354</v>
      </c>
      <c r="S47" s="2">
        <v>0</v>
      </c>
    </row>
    <row r="48" spans="1:21">
      <c r="A48" s="2">
        <v>73</v>
      </c>
      <c r="B48" s="500" t="str">
        <v>rosmarinic acid, HCAD</v>
      </c>
      <c r="C48" s="2">
        <v>0.63</v>
      </c>
      <c r="D48" s="2">
        <v>131.4</v>
      </c>
      <c r="E48" s="2" t="str">
        <v>G</v>
      </c>
      <c r="F48" s="2">
        <v>175.3</v>
      </c>
      <c r="G48" s="2" t="str">
        <v>CB</v>
      </c>
      <c r="H48" s="2">
        <v>225.5</v>
      </c>
      <c r="I48" s="2" t="str">
        <v>B</v>
      </c>
      <c r="J48" s="2">
        <v>43</v>
      </c>
      <c r="K48" s="2" t="str">
        <v>O</v>
      </c>
      <c r="L48" s="2">
        <v>1</v>
      </c>
      <c r="M48" s="2">
        <v>307</v>
      </c>
      <c r="N48" s="2">
        <v>0</v>
      </c>
      <c r="O48" s="2">
        <v>0</v>
      </c>
      <c r="P48" s="2">
        <v>2</v>
      </c>
      <c r="Q48" s="2">
        <v>224</v>
      </c>
      <c r="R48" s="2">
        <v>341</v>
      </c>
      <c r="S48" s="2">
        <v>0</v>
      </c>
    </row>
    <row r="49" spans="1:21">
      <c r="A49" s="2">
        <v>74</v>
      </c>
      <c r="B49" s="500" t="str">
        <v>sinapic acid, HCAD</v>
      </c>
      <c r="C49" s="2">
        <v>0.63</v>
      </c>
      <c r="D49" s="2">
        <v>138.69999999999999</v>
      </c>
      <c r="E49" s="2" t="str">
        <v>G</v>
      </c>
      <c r="F49" s="2">
        <v>224.1</v>
      </c>
      <c r="G49" s="2" t="str">
        <v>B</v>
      </c>
      <c r="H49" s="2">
        <v>223.9</v>
      </c>
      <c r="I49" s="2" t="str">
        <v>B</v>
      </c>
      <c r="J49" s="2">
        <v>46.1</v>
      </c>
      <c r="K49" s="2" t="str">
        <v>O</v>
      </c>
      <c r="L49" s="2">
        <v>1</v>
      </c>
      <c r="M49" s="2">
        <v>328</v>
      </c>
      <c r="N49" s="2">
        <v>0</v>
      </c>
      <c r="O49" s="2">
        <v>0</v>
      </c>
      <c r="P49" s="2">
        <v>2</v>
      </c>
      <c r="Q49" s="2">
        <v>222</v>
      </c>
      <c r="R49" s="2">
        <v>342</v>
      </c>
      <c r="S49" s="2">
        <v>0</v>
      </c>
    </row>
    <row r="50" spans="1:21">
      <c r="A50" s="2">
        <v>78</v>
      </c>
      <c r="B50" s="500" t="str">
        <v>Homogentisic Acid, HPAAD</v>
      </c>
      <c r="C50" s="2">
        <v>0.54502399999999995</v>
      </c>
      <c r="D50" s="2">
        <v>138.80000000000001</v>
      </c>
      <c r="E50" s="2" t="str">
        <v>G</v>
      </c>
      <c r="F50" s="2">
        <v>183.6</v>
      </c>
      <c r="G50" s="2" t="str">
        <v>CB</v>
      </c>
      <c r="H50" s="2">
        <v>236.9</v>
      </c>
      <c r="I50" s="2" t="str">
        <v>B</v>
      </c>
      <c r="J50" s="2">
        <v>48.8</v>
      </c>
      <c r="K50" s="2" t="str">
        <v>O</v>
      </c>
      <c r="L50" s="2">
        <v>1</v>
      </c>
      <c r="M50" s="2">
        <v>294</v>
      </c>
      <c r="N50" s="2">
        <v>0</v>
      </c>
      <c r="O50" s="2">
        <v>0</v>
      </c>
      <c r="P50" s="2">
        <v>3</v>
      </c>
      <c r="Q50" s="2">
        <v>224</v>
      </c>
      <c r="R50" s="2">
        <v>259</v>
      </c>
      <c r="S50" s="2">
        <v>352</v>
      </c>
    </row>
    <row r="51" spans="1:21">
      <c r="A51" s="2">
        <v>87</v>
      </c>
      <c r="B51" s="500" t="str">
        <v>Phloretic acid, HPPAD</v>
      </c>
      <c r="C51" s="2">
        <v>0.62977519999999998</v>
      </c>
      <c r="D51" s="2">
        <v>140.69999999999999</v>
      </c>
      <c r="E51" s="2" t="str">
        <v>G</v>
      </c>
      <c r="F51" s="2">
        <v>187.7</v>
      </c>
      <c r="G51" s="2" t="str">
        <v>CB</v>
      </c>
      <c r="H51" s="2">
        <v>228.9</v>
      </c>
      <c r="I51" s="2" t="str">
        <v>B</v>
      </c>
      <c r="J51" s="2">
        <v>33</v>
      </c>
      <c r="K51" s="2" t="str">
        <v>O</v>
      </c>
      <c r="L51" s="2">
        <v>1</v>
      </c>
      <c r="M51" s="2">
        <v>278</v>
      </c>
      <c r="N51" s="2">
        <v>0</v>
      </c>
      <c r="O51" s="2">
        <v>0</v>
      </c>
      <c r="P51" s="2">
        <v>3</v>
      </c>
      <c r="Q51" s="2">
        <v>221</v>
      </c>
      <c r="R51" s="2">
        <v>248</v>
      </c>
      <c r="S51" s="2">
        <v>341</v>
      </c>
    </row>
    <row r="52" spans="1:21">
      <c r="A52" s="2">
        <v>94</v>
      </c>
      <c r="B52" s="500" t="str">
        <v>Pyrogallol, Phenol</v>
      </c>
      <c r="C52" s="2">
        <v>0.60150000000000003</v>
      </c>
      <c r="D52" s="2">
        <v>136.6</v>
      </c>
      <c r="E52" s="2" t="str">
        <v>G</v>
      </c>
      <c r="F52" s="2">
        <v>185.7</v>
      </c>
      <c r="G52" s="2" t="str">
        <v>CB</v>
      </c>
      <c r="H52" s="2">
        <v>223.7</v>
      </c>
      <c r="I52" s="2" t="str">
        <v>B</v>
      </c>
      <c r="J52" s="2">
        <v>20.6</v>
      </c>
      <c r="K52" s="2" t="str">
        <v>R</v>
      </c>
      <c r="L52" s="2">
        <v>1</v>
      </c>
      <c r="M52" s="2">
        <v>270</v>
      </c>
      <c r="N52" s="2">
        <v>0</v>
      </c>
      <c r="O52" s="2">
        <v>0</v>
      </c>
      <c r="P52" s="2">
        <v>2</v>
      </c>
      <c r="Q52" s="2">
        <v>224</v>
      </c>
      <c r="R52" s="2">
        <v>350</v>
      </c>
      <c r="S52" s="2">
        <v>0</v>
      </c>
    </row>
    <row r="53" spans="1:21">
      <c r="B53" s="500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21">
      <c r="B54" s="500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21">
      <c r="B55" s="500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21">
      <c r="B56" s="500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21">
      <c r="B57" s="500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21">
      <c r="A58" s="2" cm="1">
        <f t="array" ref="A58:S82">_xlfn._xlws.SORT(_xlfn._xlws.FILTER(LVSN[], (LVSN[Rf (MPA)]&lt;=$C$5)*(LVSN[Rf (MPA)]&gt;=$C$4)*(LVSN[254 nm DEV H° and C]&lt;=$D$5)*(LVSN[254 nm DEV H° and C]&gt;=$D$4)*(LVSN[366 nm DEV H° and C]&lt;=$F$5)*(LVSN[366 nm DEV H° and C]&gt;=$F$4)*(LVSN[366 nm VSA  H° and C]&lt;=$H$5)*(LVSN[366 nm VSA  H° and C]&gt;=$H$4)*(LVSN[T VSA H° and C]&lt;=$J$5)*(LVSN[T VSA H° and C]&gt;=$J$8),"No Result"))</f>
        <v>4</v>
      </c>
      <c r="B58" s="500" t="str">
        <v>apigenin, Flavone</v>
      </c>
      <c r="C58" s="2">
        <v>0.61741570000000001</v>
      </c>
      <c r="D58" s="2">
        <v>134</v>
      </c>
      <c r="E58" s="2" t="str">
        <v>G</v>
      </c>
      <c r="F58" s="2">
        <v>199.1</v>
      </c>
      <c r="G58" s="2" t="str">
        <v>CB</v>
      </c>
      <c r="H58" s="2">
        <v>206.2</v>
      </c>
      <c r="I58" s="2" t="str">
        <v>CB</v>
      </c>
      <c r="J58" s="2">
        <v>46.3</v>
      </c>
      <c r="K58" s="2" t="str">
        <v>O</v>
      </c>
      <c r="L58" s="2">
        <v>2</v>
      </c>
      <c r="M58" s="2">
        <v>271</v>
      </c>
      <c r="N58" s="2">
        <v>336</v>
      </c>
      <c r="O58" s="2">
        <v>0</v>
      </c>
      <c r="P58" s="2">
        <v>2</v>
      </c>
      <c r="Q58" s="2">
        <v>224</v>
      </c>
      <c r="R58" s="2">
        <v>341</v>
      </c>
      <c r="S58" s="2">
        <v>0</v>
      </c>
      <c r="T58" s="2">
        <f>COUNTIF(A58:A82, "&lt;&gt;")</f>
        <v>25</v>
      </c>
      <c r="U58" s="2" t="s">
        <v>155</v>
      </c>
    </row>
    <row r="59" spans="1:21">
      <c r="A59" s="2">
        <v>10</v>
      </c>
      <c r="B59" s="500" t="str">
        <v>fisetin, Flavonol</v>
      </c>
      <c r="C59" s="2">
        <v>0.53972710000000002</v>
      </c>
      <c r="D59" s="2">
        <v>138.19999999999999</v>
      </c>
      <c r="E59" s="2" t="str">
        <v>G</v>
      </c>
      <c r="F59" s="2">
        <v>175.9</v>
      </c>
      <c r="G59" s="2" t="str">
        <v>T</v>
      </c>
      <c r="H59" s="2">
        <v>183.5</v>
      </c>
      <c r="I59" s="2" t="str">
        <v>CB</v>
      </c>
      <c r="J59" s="2">
        <v>52.4</v>
      </c>
      <c r="K59" s="2" t="str">
        <v>O</v>
      </c>
      <c r="L59" s="2">
        <v>3</v>
      </c>
      <c r="M59" s="2">
        <v>264</v>
      </c>
      <c r="N59" s="2">
        <v>325</v>
      </c>
      <c r="O59" s="2">
        <v>393</v>
      </c>
      <c r="P59" s="2">
        <v>2</v>
      </c>
      <c r="Q59" s="2">
        <v>224</v>
      </c>
      <c r="R59" s="2">
        <v>363</v>
      </c>
      <c r="S59" s="2">
        <v>0</v>
      </c>
    </row>
    <row r="60" spans="1:21">
      <c r="A60" s="2">
        <v>15</v>
      </c>
      <c r="B60" s="500" t="str">
        <v>myricetin, Flavonol</v>
      </c>
      <c r="C60" s="2">
        <v>0.58739960000000002</v>
      </c>
      <c r="D60" s="2">
        <v>129.9</v>
      </c>
      <c r="E60" s="2" t="str">
        <v>G</v>
      </c>
      <c r="F60" s="2">
        <v>131.69999999999999</v>
      </c>
      <c r="G60" s="2" t="str">
        <v>G</v>
      </c>
      <c r="H60" s="2">
        <v>189.4</v>
      </c>
      <c r="I60" s="2" t="str">
        <v>CB</v>
      </c>
      <c r="J60" s="2">
        <v>40</v>
      </c>
      <c r="K60" s="2" t="str">
        <v>O</v>
      </c>
      <c r="L60" s="2">
        <v>2</v>
      </c>
      <c r="M60" s="2">
        <v>261</v>
      </c>
      <c r="N60" s="2">
        <v>373</v>
      </c>
      <c r="O60" s="2">
        <v>0</v>
      </c>
      <c r="P60" s="2">
        <v>2</v>
      </c>
      <c r="Q60" s="2">
        <v>224</v>
      </c>
      <c r="R60" s="2">
        <v>341</v>
      </c>
      <c r="S60" s="2">
        <v>0</v>
      </c>
    </row>
    <row r="61" spans="1:21">
      <c r="A61" s="2">
        <v>16</v>
      </c>
      <c r="B61" s="500" t="str">
        <v>quercetin, Flavonol</v>
      </c>
      <c r="C61" s="2">
        <v>0.61741570000000001</v>
      </c>
      <c r="D61" s="2">
        <v>125.9</v>
      </c>
      <c r="E61" s="2" t="str">
        <v>G</v>
      </c>
      <c r="F61" s="2">
        <v>127.1</v>
      </c>
      <c r="G61" s="2" t="str">
        <v>G</v>
      </c>
      <c r="H61" s="2">
        <v>192.1</v>
      </c>
      <c r="I61" s="2" t="str">
        <v>CB</v>
      </c>
      <c r="J61" s="2">
        <v>41.1</v>
      </c>
      <c r="K61" s="2" t="str">
        <v>O</v>
      </c>
      <c r="L61" s="2">
        <v>2</v>
      </c>
      <c r="M61" s="2">
        <v>261</v>
      </c>
      <c r="N61" s="2">
        <v>370</v>
      </c>
      <c r="O61" s="2">
        <v>0</v>
      </c>
      <c r="P61" s="2">
        <v>2</v>
      </c>
      <c r="Q61" s="2">
        <v>224</v>
      </c>
      <c r="R61" s="2">
        <v>340</v>
      </c>
      <c r="S61" s="2">
        <v>0</v>
      </c>
    </row>
    <row r="62" spans="1:21">
      <c r="A62" s="2">
        <v>25</v>
      </c>
      <c r="B62" s="500" t="str">
        <v>taxifolin, Flavanonol</v>
      </c>
      <c r="C62" s="2">
        <v>0.59093090000000004</v>
      </c>
      <c r="D62" s="2">
        <v>134.5</v>
      </c>
      <c r="E62" s="2" t="str">
        <v>G</v>
      </c>
      <c r="F62" s="2">
        <v>183.4</v>
      </c>
      <c r="G62" s="2" t="str">
        <v>CB</v>
      </c>
      <c r="H62" s="2">
        <v>205.8</v>
      </c>
      <c r="I62" s="2" t="str">
        <v>CB</v>
      </c>
      <c r="J62" s="2">
        <v>24.3</v>
      </c>
      <c r="K62" s="2" t="str">
        <v>R</v>
      </c>
      <c r="L62" s="2">
        <v>1</v>
      </c>
      <c r="M62" s="2">
        <v>292</v>
      </c>
      <c r="N62" s="2">
        <v>0</v>
      </c>
      <c r="O62" s="2">
        <v>0</v>
      </c>
      <c r="P62" s="2">
        <v>3</v>
      </c>
      <c r="Q62" s="2">
        <v>224</v>
      </c>
      <c r="R62" s="2">
        <v>256</v>
      </c>
      <c r="S62" s="2">
        <v>364</v>
      </c>
    </row>
    <row r="63" spans="1:21">
      <c r="A63" s="2">
        <v>31</v>
      </c>
      <c r="B63" s="500" t="str">
        <v>daidzein, Isoflavone</v>
      </c>
      <c r="C63" s="2">
        <v>0.59975920000000005</v>
      </c>
      <c r="D63" s="2">
        <v>136.6</v>
      </c>
      <c r="E63" s="2" t="str">
        <v>G</v>
      </c>
      <c r="F63" s="2">
        <v>160.9</v>
      </c>
      <c r="G63" s="2" t="str">
        <v>G</v>
      </c>
      <c r="H63" s="2">
        <v>226.4</v>
      </c>
      <c r="I63" s="2" t="str">
        <v>B</v>
      </c>
      <c r="J63" s="2">
        <v>28.8</v>
      </c>
      <c r="K63" s="2" t="str">
        <v>R</v>
      </c>
      <c r="L63" s="2">
        <v>2</v>
      </c>
      <c r="M63" s="2">
        <v>250</v>
      </c>
      <c r="N63" s="2">
        <v>305</v>
      </c>
      <c r="O63" s="2">
        <v>0</v>
      </c>
      <c r="P63" s="2">
        <v>2</v>
      </c>
      <c r="Q63" s="2">
        <v>222</v>
      </c>
      <c r="R63" s="2">
        <v>314</v>
      </c>
      <c r="S63" s="2">
        <v>0</v>
      </c>
    </row>
    <row r="64" spans="1:21">
      <c r="A64" s="2">
        <v>36</v>
      </c>
      <c r="B64" s="500" t="str">
        <v>2,3,4-THBA, HBAD</v>
      </c>
      <c r="C64" s="2">
        <v>0.5891653</v>
      </c>
      <c r="D64" s="2">
        <v>137.9</v>
      </c>
      <c r="E64" s="2" t="str">
        <v>G</v>
      </c>
      <c r="F64" s="2">
        <v>185.1</v>
      </c>
      <c r="G64" s="2" t="str">
        <v>CB</v>
      </c>
      <c r="H64" s="2">
        <v>225.9</v>
      </c>
      <c r="I64" s="2" t="str">
        <v>B</v>
      </c>
      <c r="J64" s="2">
        <v>20.5</v>
      </c>
      <c r="K64" s="2" t="str">
        <v>R</v>
      </c>
      <c r="L64" s="2">
        <v>1</v>
      </c>
      <c r="M64" s="2">
        <v>267</v>
      </c>
      <c r="N64" s="2">
        <v>0</v>
      </c>
      <c r="O64" s="2">
        <v>0</v>
      </c>
      <c r="P64" s="2">
        <v>2</v>
      </c>
      <c r="Q64" s="2">
        <v>223</v>
      </c>
      <c r="R64" s="2">
        <v>339</v>
      </c>
      <c r="S64" s="2">
        <v>0</v>
      </c>
    </row>
    <row r="65" spans="1:19">
      <c r="A65" s="2">
        <v>39</v>
      </c>
      <c r="B65" s="500" t="str">
        <v>3,5-Dihydroxybenzoic acid, HBAD</v>
      </c>
      <c r="C65" s="2">
        <v>0.59446220000000005</v>
      </c>
      <c r="D65" s="2">
        <v>138.19999999999999</v>
      </c>
      <c r="E65" s="2" t="str">
        <v>G</v>
      </c>
      <c r="F65" s="2">
        <v>191.3</v>
      </c>
      <c r="G65" s="2" t="str">
        <v>CB</v>
      </c>
      <c r="H65" s="2">
        <v>222.4</v>
      </c>
      <c r="I65" s="2" t="str">
        <v>B</v>
      </c>
      <c r="J65" s="2">
        <v>33</v>
      </c>
      <c r="K65" s="2" t="str">
        <v>O</v>
      </c>
      <c r="L65" s="2">
        <v>2</v>
      </c>
      <c r="M65" s="2">
        <v>251</v>
      </c>
      <c r="N65" s="2">
        <v>308</v>
      </c>
      <c r="O65" s="2">
        <v>0</v>
      </c>
      <c r="P65" s="2">
        <v>2</v>
      </c>
      <c r="Q65" s="2">
        <v>225</v>
      </c>
      <c r="R65" s="2">
        <v>313</v>
      </c>
      <c r="S65" s="2">
        <v>0</v>
      </c>
    </row>
    <row r="66" spans="1:19">
      <c r="A66" s="2">
        <v>43</v>
      </c>
      <c r="B66" s="500" t="str">
        <v>eudesmic acid, HBAD</v>
      </c>
      <c r="C66" s="2">
        <v>0.61741570000000001</v>
      </c>
      <c r="D66" s="2">
        <v>138.9</v>
      </c>
      <c r="E66" s="2" t="str">
        <v>G</v>
      </c>
      <c r="F66" s="2">
        <v>180</v>
      </c>
      <c r="G66" s="2" t="str">
        <v>CB</v>
      </c>
      <c r="H66" s="2">
        <v>219.1</v>
      </c>
      <c r="I66" s="2" t="str">
        <v>B</v>
      </c>
      <c r="J66" s="2">
        <v>40.9</v>
      </c>
      <c r="K66" s="2" t="str">
        <v>O</v>
      </c>
      <c r="L66" s="2">
        <v>1</v>
      </c>
      <c r="M66" s="2">
        <v>264</v>
      </c>
      <c r="N66" s="2">
        <v>0</v>
      </c>
      <c r="O66" s="2">
        <v>0</v>
      </c>
      <c r="P66" s="2">
        <v>2</v>
      </c>
      <c r="Q66" s="2">
        <v>228</v>
      </c>
      <c r="R66" s="2">
        <v>310</v>
      </c>
      <c r="S66" s="2">
        <v>0</v>
      </c>
    </row>
    <row r="67" spans="1:19">
      <c r="A67" s="2">
        <v>45</v>
      </c>
      <c r="B67" s="500" t="str">
        <v>gentisic acid, HBAD</v>
      </c>
      <c r="C67" s="2">
        <v>0.62624389999999996</v>
      </c>
      <c r="D67" s="2">
        <v>142.69999999999999</v>
      </c>
      <c r="E67" s="2" t="str">
        <v>G</v>
      </c>
      <c r="F67" s="2">
        <v>224.2</v>
      </c>
      <c r="G67" s="2" t="str">
        <v>B</v>
      </c>
      <c r="H67" s="2">
        <v>213.3</v>
      </c>
      <c r="I67" s="2" t="str">
        <v>B</v>
      </c>
      <c r="J67" s="2">
        <v>48.6</v>
      </c>
      <c r="K67" s="2" t="str">
        <v>O</v>
      </c>
      <c r="L67" s="2">
        <v>1</v>
      </c>
      <c r="M67" s="2">
        <v>326</v>
      </c>
      <c r="N67" s="2">
        <v>0</v>
      </c>
      <c r="O67" s="2">
        <v>0</v>
      </c>
      <c r="P67" s="2">
        <v>2</v>
      </c>
      <c r="Q67" s="2">
        <v>224</v>
      </c>
      <c r="R67" s="2">
        <v>320</v>
      </c>
      <c r="S67" s="2">
        <v>0</v>
      </c>
    </row>
    <row r="68" spans="1:19">
      <c r="A68" s="2">
        <v>48</v>
      </c>
      <c r="B68" s="500" t="str">
        <v>methyl syringate, HBAD</v>
      </c>
      <c r="C68" s="2">
        <v>0.61035309999999998</v>
      </c>
      <c r="D68" s="2">
        <v>137.5</v>
      </c>
      <c r="E68" s="2" t="str">
        <v>G</v>
      </c>
      <c r="F68" s="2">
        <v>175.3</v>
      </c>
      <c r="G68" s="2" t="str">
        <v>T</v>
      </c>
      <c r="H68" s="2">
        <v>218.6</v>
      </c>
      <c r="I68" s="2" t="str">
        <v>B</v>
      </c>
      <c r="J68" s="2">
        <v>42.5</v>
      </c>
      <c r="K68" s="2" t="str">
        <v>O</v>
      </c>
      <c r="L68" s="2">
        <v>1</v>
      </c>
      <c r="M68" s="2">
        <v>277</v>
      </c>
      <c r="N68" s="2">
        <v>0</v>
      </c>
      <c r="O68" s="2">
        <v>0</v>
      </c>
      <c r="P68" s="2">
        <v>2</v>
      </c>
      <c r="Q68" s="2">
        <v>237</v>
      </c>
      <c r="R68" s="2">
        <v>312</v>
      </c>
      <c r="S68" s="2">
        <v>0</v>
      </c>
    </row>
    <row r="69" spans="1:19">
      <c r="A69" s="2">
        <v>52</v>
      </c>
      <c r="B69" s="500" t="str">
        <v>o-Anisic acid , HBAD</v>
      </c>
      <c r="C69" s="2">
        <v>0.5891653</v>
      </c>
      <c r="D69" s="2">
        <v>138.1</v>
      </c>
      <c r="E69" s="2" t="str">
        <v>G</v>
      </c>
      <c r="F69" s="2">
        <v>206.3</v>
      </c>
      <c r="G69" s="2" t="str">
        <v>B</v>
      </c>
      <c r="H69" s="2">
        <v>224.5</v>
      </c>
      <c r="I69" s="2" t="str">
        <v>B</v>
      </c>
      <c r="J69" s="2">
        <v>43</v>
      </c>
      <c r="K69" s="2" t="str">
        <v>O</v>
      </c>
      <c r="L69" s="2">
        <v>1</v>
      </c>
      <c r="M69" s="2">
        <v>299</v>
      </c>
      <c r="N69" s="2">
        <v>0</v>
      </c>
      <c r="O69" s="2">
        <v>0</v>
      </c>
      <c r="P69" s="2">
        <v>3</v>
      </c>
      <c r="Q69" s="2">
        <v>221</v>
      </c>
      <c r="R69" s="2">
        <v>264</v>
      </c>
      <c r="S69" s="2">
        <v>310</v>
      </c>
    </row>
    <row r="70" spans="1:19">
      <c r="A70" s="2">
        <v>55</v>
      </c>
      <c r="B70" s="500" t="str">
        <v>protocatechuic acid, HBAD</v>
      </c>
      <c r="C70" s="2">
        <v>0.57680569999999998</v>
      </c>
      <c r="D70" s="2">
        <v>136.1</v>
      </c>
      <c r="E70" s="2" t="str">
        <v>G</v>
      </c>
      <c r="F70" s="2">
        <v>183</v>
      </c>
      <c r="G70" s="2" t="str">
        <v>CB</v>
      </c>
      <c r="H70" s="2">
        <v>213.9</v>
      </c>
      <c r="I70" s="2" t="str">
        <v>B</v>
      </c>
      <c r="J70" s="2">
        <v>45.7</v>
      </c>
      <c r="K70" s="2" t="str">
        <v>O</v>
      </c>
      <c r="L70" s="2">
        <v>2</v>
      </c>
      <c r="M70" s="2">
        <v>261</v>
      </c>
      <c r="N70" s="2">
        <v>295</v>
      </c>
      <c r="O70" s="2">
        <v>0</v>
      </c>
      <c r="P70" s="2">
        <v>2</v>
      </c>
      <c r="Q70" s="2">
        <v>225</v>
      </c>
      <c r="R70" s="2">
        <v>312</v>
      </c>
      <c r="S70" s="2">
        <v>0</v>
      </c>
    </row>
    <row r="71" spans="1:19">
      <c r="A71" s="2">
        <v>56</v>
      </c>
      <c r="B71" s="500" t="str">
        <v>resorcylic acid, HBAD</v>
      </c>
      <c r="C71" s="2">
        <v>0.63</v>
      </c>
      <c r="D71" s="2">
        <v>143.5</v>
      </c>
      <c r="E71" s="2" t="str">
        <v>G</v>
      </c>
      <c r="F71" s="2">
        <v>213.7</v>
      </c>
      <c r="G71" s="2" t="str">
        <v>B</v>
      </c>
      <c r="H71" s="2">
        <v>202.2</v>
      </c>
      <c r="I71" s="2" t="str">
        <v>CB</v>
      </c>
      <c r="J71" s="2">
        <v>57.3</v>
      </c>
      <c r="K71" s="2" t="str">
        <v>O</v>
      </c>
      <c r="L71" s="2">
        <v>2</v>
      </c>
      <c r="M71" s="2">
        <v>246</v>
      </c>
      <c r="N71" s="2">
        <v>313</v>
      </c>
      <c r="O71" s="2">
        <v>0</v>
      </c>
      <c r="P71" s="2">
        <v>2</v>
      </c>
      <c r="Q71" s="2">
        <v>224</v>
      </c>
      <c r="R71" s="2">
        <v>311</v>
      </c>
      <c r="S71" s="2">
        <v>0</v>
      </c>
    </row>
    <row r="72" spans="1:19">
      <c r="A72" s="2">
        <v>58</v>
      </c>
      <c r="B72" s="500" t="str">
        <v>syringic acid, HBAD</v>
      </c>
      <c r="C72" s="2">
        <v>0.57679999999999998</v>
      </c>
      <c r="D72" s="2">
        <v>137.30000000000001</v>
      </c>
      <c r="E72" s="2" t="str">
        <v>G</v>
      </c>
      <c r="F72" s="2">
        <v>191.5</v>
      </c>
      <c r="G72" s="2" t="str">
        <v>CB</v>
      </c>
      <c r="H72" s="2">
        <v>218.1</v>
      </c>
      <c r="I72" s="2" t="str">
        <v>B</v>
      </c>
      <c r="J72" s="2">
        <v>28.2</v>
      </c>
      <c r="K72" s="2" t="str">
        <v>R</v>
      </c>
      <c r="L72" s="2">
        <v>1</v>
      </c>
      <c r="M72" s="2">
        <v>277</v>
      </c>
      <c r="N72" s="2">
        <v>0</v>
      </c>
      <c r="O72" s="2">
        <v>0</v>
      </c>
      <c r="P72" s="2">
        <v>2</v>
      </c>
      <c r="Q72" s="2">
        <v>225</v>
      </c>
      <c r="R72" s="2">
        <v>313</v>
      </c>
      <c r="S72" s="2">
        <v>0</v>
      </c>
    </row>
    <row r="73" spans="1:19">
      <c r="A73" s="2">
        <v>59</v>
      </c>
      <c r="B73" s="500" t="str">
        <v>vanillic acid, HBAD</v>
      </c>
      <c r="C73" s="2">
        <v>0.62271259999999995</v>
      </c>
      <c r="D73" s="2">
        <v>135.80000000000001</v>
      </c>
      <c r="E73" s="2" t="str">
        <v>G</v>
      </c>
      <c r="F73" s="2">
        <v>191.5</v>
      </c>
      <c r="G73" s="2" t="str">
        <v>CB</v>
      </c>
      <c r="H73" s="2">
        <v>217.6</v>
      </c>
      <c r="I73" s="2" t="str">
        <v>B</v>
      </c>
      <c r="J73" s="2">
        <v>31.7</v>
      </c>
      <c r="K73" s="2" t="str">
        <v>O</v>
      </c>
      <c r="L73" s="2">
        <v>2</v>
      </c>
      <c r="M73" s="2">
        <v>263</v>
      </c>
      <c r="N73" s="2">
        <v>294</v>
      </c>
      <c r="O73" s="2">
        <v>0</v>
      </c>
      <c r="P73" s="2">
        <v>2</v>
      </c>
      <c r="Q73" s="2">
        <v>228</v>
      </c>
      <c r="R73" s="2">
        <v>312</v>
      </c>
      <c r="S73" s="2">
        <v>0</v>
      </c>
    </row>
    <row r="74" spans="1:19">
      <c r="A74" s="2">
        <v>61</v>
      </c>
      <c r="B74" s="500" t="str">
        <v>caffeic acid, HCAD</v>
      </c>
      <c r="C74" s="2">
        <v>0.5891653</v>
      </c>
      <c r="D74" s="2">
        <v>139.30000000000001</v>
      </c>
      <c r="E74" s="2" t="str">
        <v>G</v>
      </c>
      <c r="F74" s="2">
        <v>211.1</v>
      </c>
      <c r="G74" s="2" t="str">
        <v>B</v>
      </c>
      <c r="H74" s="2">
        <v>214.8</v>
      </c>
      <c r="I74" s="2" t="str">
        <v>B</v>
      </c>
      <c r="J74" s="2">
        <v>38.200000000000003</v>
      </c>
      <c r="K74" s="2" t="str">
        <v>O</v>
      </c>
      <c r="L74" s="2">
        <v>1</v>
      </c>
      <c r="M74" s="2">
        <v>321</v>
      </c>
      <c r="N74" s="2">
        <v>0</v>
      </c>
      <c r="O74" s="2">
        <v>0</v>
      </c>
      <c r="P74" s="2">
        <v>2</v>
      </c>
      <c r="Q74" s="2">
        <v>224</v>
      </c>
      <c r="R74" s="2">
        <v>344</v>
      </c>
      <c r="S74" s="2">
        <v>0</v>
      </c>
    </row>
    <row r="75" spans="1:19">
      <c r="A75" s="2">
        <v>65</v>
      </c>
      <c r="B75" s="500" t="str">
        <v>ferulic acid, HCAD</v>
      </c>
      <c r="C75" s="2">
        <v>0.61565000000000003</v>
      </c>
      <c r="D75" s="2">
        <v>139.4</v>
      </c>
      <c r="E75" s="2" t="str">
        <v>G</v>
      </c>
      <c r="F75" s="2">
        <v>209.2</v>
      </c>
      <c r="G75" s="2" t="str">
        <v>CB</v>
      </c>
      <c r="H75" s="2">
        <v>215</v>
      </c>
      <c r="I75" s="2" t="str">
        <v>B</v>
      </c>
      <c r="J75" s="2">
        <v>40.9</v>
      </c>
      <c r="K75" s="2" t="str">
        <v>O</v>
      </c>
      <c r="L75" s="2">
        <v>1</v>
      </c>
      <c r="M75" s="2">
        <v>319</v>
      </c>
      <c r="N75" s="2">
        <v>0</v>
      </c>
      <c r="O75" s="2">
        <v>0</v>
      </c>
      <c r="P75" s="2">
        <v>2</v>
      </c>
      <c r="Q75" s="2">
        <v>224</v>
      </c>
      <c r="R75" s="2">
        <v>346</v>
      </c>
      <c r="S75" s="2">
        <v>0</v>
      </c>
    </row>
    <row r="76" spans="1:19">
      <c r="A76" s="2">
        <v>71</v>
      </c>
      <c r="B76" s="500" t="str">
        <v>p-coumaric acid, HCAD</v>
      </c>
      <c r="C76" s="2">
        <v>0.63</v>
      </c>
      <c r="D76" s="2">
        <v>135.69999999999999</v>
      </c>
      <c r="E76" s="2" t="str">
        <v>G</v>
      </c>
      <c r="F76" s="2">
        <v>198.8</v>
      </c>
      <c r="G76" s="2" t="str">
        <v>CB</v>
      </c>
      <c r="H76" s="2">
        <v>206.9</v>
      </c>
      <c r="I76" s="2" t="str">
        <v>CB</v>
      </c>
      <c r="J76" s="2">
        <v>41.4</v>
      </c>
      <c r="K76" s="2" t="str">
        <v>O</v>
      </c>
      <c r="L76" s="2">
        <v>1</v>
      </c>
      <c r="M76" s="2">
        <v>307</v>
      </c>
      <c r="N76" s="2">
        <v>0</v>
      </c>
      <c r="O76" s="2">
        <v>0</v>
      </c>
      <c r="P76" s="2">
        <v>2</v>
      </c>
      <c r="Q76" s="2">
        <v>223</v>
      </c>
      <c r="R76" s="2">
        <v>354</v>
      </c>
      <c r="S76" s="2">
        <v>0</v>
      </c>
    </row>
    <row r="77" spans="1:19">
      <c r="A77" s="2">
        <v>73</v>
      </c>
      <c r="B77" s="500" t="str">
        <v>rosmarinic acid, HCAD</v>
      </c>
      <c r="C77" s="2">
        <v>0.63</v>
      </c>
      <c r="D77" s="2">
        <v>131.4</v>
      </c>
      <c r="E77" s="2" t="str">
        <v>G</v>
      </c>
      <c r="F77" s="2">
        <v>175.3</v>
      </c>
      <c r="G77" s="2" t="str">
        <v>CB</v>
      </c>
      <c r="H77" s="2">
        <v>225.5</v>
      </c>
      <c r="I77" s="2" t="str">
        <v>B</v>
      </c>
      <c r="J77" s="2">
        <v>43</v>
      </c>
      <c r="K77" s="2" t="str">
        <v>O</v>
      </c>
      <c r="L77" s="2">
        <v>1</v>
      </c>
      <c r="M77" s="2">
        <v>307</v>
      </c>
      <c r="N77" s="2">
        <v>0</v>
      </c>
      <c r="O77" s="2">
        <v>0</v>
      </c>
      <c r="P77" s="2">
        <v>2</v>
      </c>
      <c r="Q77" s="2">
        <v>224</v>
      </c>
      <c r="R77" s="2">
        <v>341</v>
      </c>
      <c r="S77" s="2">
        <v>0</v>
      </c>
    </row>
    <row r="78" spans="1:19">
      <c r="A78" s="2">
        <v>74</v>
      </c>
      <c r="B78" s="500" t="str">
        <v>sinapic acid, HCAD</v>
      </c>
      <c r="C78" s="2">
        <v>0.63</v>
      </c>
      <c r="D78" s="2">
        <v>138.69999999999999</v>
      </c>
      <c r="E78" s="2" t="str">
        <v>G</v>
      </c>
      <c r="F78" s="2">
        <v>224.1</v>
      </c>
      <c r="G78" s="2" t="str">
        <v>B</v>
      </c>
      <c r="H78" s="2">
        <v>223.9</v>
      </c>
      <c r="I78" s="2" t="str">
        <v>B</v>
      </c>
      <c r="J78" s="2">
        <v>46.1</v>
      </c>
      <c r="K78" s="2" t="str">
        <v>O</v>
      </c>
      <c r="L78" s="2">
        <v>1</v>
      </c>
      <c r="M78" s="2">
        <v>328</v>
      </c>
      <c r="N78" s="2">
        <v>0</v>
      </c>
      <c r="O78" s="2">
        <v>0</v>
      </c>
      <c r="P78" s="2">
        <v>2</v>
      </c>
      <c r="Q78" s="2">
        <v>222</v>
      </c>
      <c r="R78" s="2">
        <v>342</v>
      </c>
      <c r="S78" s="2">
        <v>0</v>
      </c>
    </row>
    <row r="79" spans="1:19">
      <c r="A79" s="2">
        <v>78</v>
      </c>
      <c r="B79" s="500" t="str">
        <v>Homogentisic Acid, HPAAD</v>
      </c>
      <c r="C79" s="2">
        <v>0.54502399999999995</v>
      </c>
      <c r="D79" s="2">
        <v>138.80000000000001</v>
      </c>
      <c r="E79" s="2" t="str">
        <v>G</v>
      </c>
      <c r="F79" s="2">
        <v>183.6</v>
      </c>
      <c r="G79" s="2" t="str">
        <v>CB</v>
      </c>
      <c r="H79" s="2">
        <v>236.9</v>
      </c>
      <c r="I79" s="2" t="str">
        <v>B</v>
      </c>
      <c r="J79" s="2">
        <v>48.8</v>
      </c>
      <c r="K79" s="2" t="str">
        <v>O</v>
      </c>
      <c r="L79" s="2">
        <v>1</v>
      </c>
      <c r="M79" s="2">
        <v>294</v>
      </c>
      <c r="N79" s="2">
        <v>0</v>
      </c>
      <c r="O79" s="2">
        <v>0</v>
      </c>
      <c r="P79" s="2">
        <v>3</v>
      </c>
      <c r="Q79" s="2">
        <v>224</v>
      </c>
      <c r="R79" s="2">
        <v>259</v>
      </c>
      <c r="S79" s="2">
        <v>352</v>
      </c>
    </row>
    <row r="80" spans="1:19">
      <c r="A80" s="2">
        <v>87</v>
      </c>
      <c r="B80" s="500" t="str">
        <v>Phloretic acid, HPPAD</v>
      </c>
      <c r="C80" s="2">
        <v>0.62977519999999998</v>
      </c>
      <c r="D80" s="2">
        <v>140.69999999999999</v>
      </c>
      <c r="E80" s="2" t="str">
        <v>G</v>
      </c>
      <c r="F80" s="2">
        <v>187.7</v>
      </c>
      <c r="G80" s="2" t="str">
        <v>CB</v>
      </c>
      <c r="H80" s="2">
        <v>228.9</v>
      </c>
      <c r="I80" s="2" t="str">
        <v>B</v>
      </c>
      <c r="J80" s="2">
        <v>33</v>
      </c>
      <c r="K80" s="2" t="str">
        <v>O</v>
      </c>
      <c r="L80" s="2">
        <v>1</v>
      </c>
      <c r="M80" s="2">
        <v>278</v>
      </c>
      <c r="N80" s="2">
        <v>0</v>
      </c>
      <c r="O80" s="2">
        <v>0</v>
      </c>
      <c r="P80" s="2">
        <v>3</v>
      </c>
      <c r="Q80" s="2">
        <v>221</v>
      </c>
      <c r="R80" s="2">
        <v>248</v>
      </c>
      <c r="S80" s="2">
        <v>341</v>
      </c>
    </row>
    <row r="81" spans="1:21">
      <c r="A81" s="2">
        <v>94</v>
      </c>
      <c r="B81" s="500" t="str">
        <v>Pyrogallol, Phenol</v>
      </c>
      <c r="C81" s="2">
        <v>0.60150000000000003</v>
      </c>
      <c r="D81" s="2">
        <v>136.6</v>
      </c>
      <c r="E81" s="2" t="str">
        <v>G</v>
      </c>
      <c r="F81" s="2">
        <v>185.7</v>
      </c>
      <c r="G81" s="2" t="str">
        <v>CB</v>
      </c>
      <c r="H81" s="2">
        <v>223.7</v>
      </c>
      <c r="I81" s="2" t="str">
        <v>B</v>
      </c>
      <c r="J81" s="2">
        <v>20.6</v>
      </c>
      <c r="K81" s="2" t="str">
        <v>R</v>
      </c>
      <c r="L81" s="2">
        <v>1</v>
      </c>
      <c r="M81" s="2">
        <v>270</v>
      </c>
      <c r="N81" s="2">
        <v>0</v>
      </c>
      <c r="O81" s="2">
        <v>0</v>
      </c>
      <c r="P81" s="2">
        <v>2</v>
      </c>
      <c r="Q81" s="2">
        <v>224</v>
      </c>
      <c r="R81" s="2">
        <v>350</v>
      </c>
      <c r="S81" s="2">
        <v>0</v>
      </c>
    </row>
    <row r="82" spans="1:21">
      <c r="A82" s="2">
        <v>98</v>
      </c>
      <c r="B82" s="500" t="str">
        <v>Protocatechualdehyde, HBzd</v>
      </c>
      <c r="C82" s="2">
        <v>0.59446220000000005</v>
      </c>
      <c r="D82" s="2">
        <v>134.9</v>
      </c>
      <c r="E82" s="2" t="str">
        <v>G</v>
      </c>
      <c r="F82" s="2">
        <v>231.9</v>
      </c>
      <c r="G82" s="2" t="str">
        <v>B</v>
      </c>
      <c r="H82" s="2">
        <v>239.5</v>
      </c>
      <c r="I82" s="2" t="str">
        <v>B</v>
      </c>
      <c r="J82" s="2">
        <v>29.2</v>
      </c>
      <c r="K82" s="2" t="str">
        <v>R</v>
      </c>
      <c r="L82" s="2">
        <v>2</v>
      </c>
      <c r="M82" s="2">
        <v>283</v>
      </c>
      <c r="N82" s="2">
        <v>314</v>
      </c>
      <c r="O82" s="2">
        <v>0</v>
      </c>
      <c r="P82" s="2">
        <v>3</v>
      </c>
      <c r="Q82" s="2">
        <v>221</v>
      </c>
      <c r="R82" s="2">
        <v>250</v>
      </c>
      <c r="S82" s="2">
        <v>342</v>
      </c>
    </row>
    <row r="83" spans="1:21">
      <c r="B83" s="500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21">
      <c r="A84" s="2" cm="1">
        <f t="array" ref="A84:S110">_xlfn._xlws.SORT(_xlfn._xlws.FILTER(LVSN[], (LVSN[Rf (MPA)]&lt;=$C$5)*(LVSN[Rf (MPA)]&gt;=$C$4)*(LVSN[254 nm DEV H° and C]&lt;=$D$5)*(LVSN[254 nm DEV H° and C]&gt;=$D$4)*(LVSN[366 nm DEV H° and C]&lt;=$F$5)*(LVSN[366 nm DEV H° and C]&gt;=$F$4)*(LVSN[366 nm VSA  H° and C]&lt;=$H$5)*(LVSN[366 nm VSA  H° and C]&gt;=$H$4),"No Result"))</f>
        <v>4</v>
      </c>
      <c r="B84" s="500" t="str">
        <v>apigenin, Flavone</v>
      </c>
      <c r="C84" s="2">
        <v>0.61741570000000001</v>
      </c>
      <c r="D84" s="2">
        <v>134</v>
      </c>
      <c r="E84" s="2" t="str">
        <v>G</v>
      </c>
      <c r="F84" s="2">
        <v>199.1</v>
      </c>
      <c r="G84" s="2" t="str">
        <v>CB</v>
      </c>
      <c r="H84" s="2">
        <v>206.2</v>
      </c>
      <c r="I84" s="2" t="str">
        <v>CB</v>
      </c>
      <c r="J84" s="2">
        <v>46.3</v>
      </c>
      <c r="K84" s="2" t="str">
        <v>O</v>
      </c>
      <c r="L84" s="2">
        <v>2</v>
      </c>
      <c r="M84" s="2">
        <v>271</v>
      </c>
      <c r="N84" s="2">
        <v>336</v>
      </c>
      <c r="O84" s="2">
        <v>0</v>
      </c>
      <c r="P84" s="2">
        <v>2</v>
      </c>
      <c r="Q84" s="2">
        <v>224</v>
      </c>
      <c r="R84" s="2">
        <v>341</v>
      </c>
      <c r="S84" s="2">
        <v>0</v>
      </c>
      <c r="T84" s="2">
        <f>COUNTIF(A84:A110, "&lt;&gt;")</f>
        <v>27</v>
      </c>
      <c r="U84" s="2" t="s">
        <v>156</v>
      </c>
    </row>
    <row r="85" spans="1:21">
      <c r="A85" s="2">
        <v>10</v>
      </c>
      <c r="B85" s="500" t="str">
        <v>fisetin, Flavonol</v>
      </c>
      <c r="C85" s="2">
        <v>0.53972710000000002</v>
      </c>
      <c r="D85" s="2">
        <v>138.19999999999999</v>
      </c>
      <c r="E85" s="2" t="str">
        <v>G</v>
      </c>
      <c r="F85" s="2">
        <v>175.9</v>
      </c>
      <c r="G85" s="2" t="str">
        <v>T</v>
      </c>
      <c r="H85" s="2">
        <v>183.5</v>
      </c>
      <c r="I85" s="2" t="str">
        <v>CB</v>
      </c>
      <c r="J85" s="2">
        <v>52.4</v>
      </c>
      <c r="K85" s="2" t="str">
        <v>O</v>
      </c>
      <c r="L85" s="2">
        <v>3</v>
      </c>
      <c r="M85" s="2">
        <v>264</v>
      </c>
      <c r="N85" s="2">
        <v>325</v>
      </c>
      <c r="O85" s="2">
        <v>393</v>
      </c>
      <c r="P85" s="2">
        <v>2</v>
      </c>
      <c r="Q85" s="2">
        <v>224</v>
      </c>
      <c r="R85" s="2">
        <v>363</v>
      </c>
      <c r="S85" s="2">
        <v>0</v>
      </c>
    </row>
    <row r="86" spans="1:21">
      <c r="A86" s="2">
        <v>15</v>
      </c>
      <c r="B86" s="500" t="str">
        <v>myricetin, Flavonol</v>
      </c>
      <c r="C86" s="2">
        <v>0.58739960000000002</v>
      </c>
      <c r="D86" s="2">
        <v>129.9</v>
      </c>
      <c r="E86" s="2" t="str">
        <v>G</v>
      </c>
      <c r="F86" s="2">
        <v>131.69999999999999</v>
      </c>
      <c r="G86" s="2" t="str">
        <v>G</v>
      </c>
      <c r="H86" s="2">
        <v>189.4</v>
      </c>
      <c r="I86" s="2" t="str">
        <v>CB</v>
      </c>
      <c r="J86" s="2">
        <v>40</v>
      </c>
      <c r="K86" s="2" t="str">
        <v>O</v>
      </c>
      <c r="L86" s="2">
        <v>2</v>
      </c>
      <c r="M86" s="2">
        <v>261</v>
      </c>
      <c r="N86" s="2">
        <v>373</v>
      </c>
      <c r="O86" s="2">
        <v>0</v>
      </c>
      <c r="P86" s="2">
        <v>2</v>
      </c>
      <c r="Q86" s="2">
        <v>224</v>
      </c>
      <c r="R86" s="2">
        <v>341</v>
      </c>
      <c r="S86" s="2">
        <v>0</v>
      </c>
    </row>
    <row r="87" spans="1:21">
      <c r="A87" s="2">
        <v>16</v>
      </c>
      <c r="B87" s="500" t="str">
        <v>quercetin, Flavonol</v>
      </c>
      <c r="C87" s="2">
        <v>0.61741570000000001</v>
      </c>
      <c r="D87" s="2">
        <v>125.9</v>
      </c>
      <c r="E87" s="2" t="str">
        <v>G</v>
      </c>
      <c r="F87" s="2">
        <v>127.1</v>
      </c>
      <c r="G87" s="2" t="str">
        <v>G</v>
      </c>
      <c r="H87" s="2">
        <v>192.1</v>
      </c>
      <c r="I87" s="2" t="str">
        <v>CB</v>
      </c>
      <c r="J87" s="2">
        <v>41.1</v>
      </c>
      <c r="K87" s="2" t="str">
        <v>O</v>
      </c>
      <c r="L87" s="2">
        <v>2</v>
      </c>
      <c r="M87" s="2">
        <v>261</v>
      </c>
      <c r="N87" s="2">
        <v>370</v>
      </c>
      <c r="O87" s="2">
        <v>0</v>
      </c>
      <c r="P87" s="2">
        <v>2</v>
      </c>
      <c r="Q87" s="2">
        <v>224</v>
      </c>
      <c r="R87" s="2">
        <v>340</v>
      </c>
      <c r="S87" s="2">
        <v>0</v>
      </c>
    </row>
    <row r="88" spans="1:21">
      <c r="A88" s="2">
        <v>25</v>
      </c>
      <c r="B88" s="500" t="str">
        <v>taxifolin, Flavanonol</v>
      </c>
      <c r="C88" s="2">
        <v>0.59093090000000004</v>
      </c>
      <c r="D88" s="2">
        <v>134.5</v>
      </c>
      <c r="E88" s="2" t="str">
        <v>G</v>
      </c>
      <c r="F88" s="2">
        <v>183.4</v>
      </c>
      <c r="G88" s="2" t="str">
        <v>CB</v>
      </c>
      <c r="H88" s="2">
        <v>205.8</v>
      </c>
      <c r="I88" s="2" t="str">
        <v>CB</v>
      </c>
      <c r="J88" s="2">
        <v>24.3</v>
      </c>
      <c r="K88" s="2" t="str">
        <v>R</v>
      </c>
      <c r="L88" s="2">
        <v>1</v>
      </c>
      <c r="M88" s="2">
        <v>292</v>
      </c>
      <c r="N88" s="2">
        <v>0</v>
      </c>
      <c r="O88" s="2">
        <v>0</v>
      </c>
      <c r="P88" s="2">
        <v>3</v>
      </c>
      <c r="Q88" s="2">
        <v>224</v>
      </c>
      <c r="R88" s="2">
        <v>256</v>
      </c>
      <c r="S88" s="2">
        <v>364</v>
      </c>
    </row>
    <row r="89" spans="1:21">
      <c r="A89" s="2">
        <v>31</v>
      </c>
      <c r="B89" s="500" t="str">
        <v>daidzein, Isoflavone</v>
      </c>
      <c r="C89" s="2">
        <v>0.59975920000000005</v>
      </c>
      <c r="D89" s="2">
        <v>136.6</v>
      </c>
      <c r="E89" s="2" t="str">
        <v>G</v>
      </c>
      <c r="F89" s="2">
        <v>160.9</v>
      </c>
      <c r="G89" s="2" t="str">
        <v>G</v>
      </c>
      <c r="H89" s="2">
        <v>226.4</v>
      </c>
      <c r="I89" s="2" t="str">
        <v>B</v>
      </c>
      <c r="J89" s="2">
        <v>28.8</v>
      </c>
      <c r="K89" s="2" t="str">
        <v>R</v>
      </c>
      <c r="L89" s="2">
        <v>2</v>
      </c>
      <c r="M89" s="2">
        <v>250</v>
      </c>
      <c r="N89" s="2">
        <v>305</v>
      </c>
      <c r="O89" s="2">
        <v>0</v>
      </c>
      <c r="P89" s="2">
        <v>2</v>
      </c>
      <c r="Q89" s="2">
        <v>222</v>
      </c>
      <c r="R89" s="2">
        <v>314</v>
      </c>
      <c r="S89" s="2">
        <v>0</v>
      </c>
    </row>
    <row r="90" spans="1:21">
      <c r="A90" s="2">
        <v>36</v>
      </c>
      <c r="B90" s="500" t="str">
        <v>2,3,4-THBA, HBAD</v>
      </c>
      <c r="C90" s="2">
        <v>0.5891653</v>
      </c>
      <c r="D90" s="2">
        <v>137.9</v>
      </c>
      <c r="E90" s="2" t="str">
        <v>G</v>
      </c>
      <c r="F90" s="2">
        <v>185.1</v>
      </c>
      <c r="G90" s="2" t="str">
        <v>CB</v>
      </c>
      <c r="H90" s="2">
        <v>225.9</v>
      </c>
      <c r="I90" s="2" t="str">
        <v>B</v>
      </c>
      <c r="J90" s="2">
        <v>20.5</v>
      </c>
      <c r="K90" s="2" t="str">
        <v>R</v>
      </c>
      <c r="L90" s="2">
        <v>1</v>
      </c>
      <c r="M90" s="2">
        <v>267</v>
      </c>
      <c r="N90" s="2">
        <v>0</v>
      </c>
      <c r="O90" s="2">
        <v>0</v>
      </c>
      <c r="P90" s="2">
        <v>2</v>
      </c>
      <c r="Q90" s="2">
        <v>223</v>
      </c>
      <c r="R90" s="2">
        <v>339</v>
      </c>
      <c r="S90" s="2">
        <v>0</v>
      </c>
    </row>
    <row r="91" spans="1:21">
      <c r="A91" s="2">
        <v>39</v>
      </c>
      <c r="B91" s="500" t="str">
        <v>3,5-Dihydroxybenzoic acid, HBAD</v>
      </c>
      <c r="C91" s="2">
        <v>0.59446220000000005</v>
      </c>
      <c r="D91" s="2">
        <v>138.19999999999999</v>
      </c>
      <c r="E91" s="2" t="str">
        <v>G</v>
      </c>
      <c r="F91" s="2">
        <v>191.3</v>
      </c>
      <c r="G91" s="2" t="str">
        <v>CB</v>
      </c>
      <c r="H91" s="2">
        <v>222.4</v>
      </c>
      <c r="I91" s="2" t="str">
        <v>B</v>
      </c>
      <c r="J91" s="2">
        <v>33</v>
      </c>
      <c r="K91" s="2" t="str">
        <v>O</v>
      </c>
      <c r="L91" s="2">
        <v>2</v>
      </c>
      <c r="M91" s="2">
        <v>251</v>
      </c>
      <c r="N91" s="2">
        <v>308</v>
      </c>
      <c r="O91" s="2">
        <v>0</v>
      </c>
      <c r="P91" s="2">
        <v>2</v>
      </c>
      <c r="Q91" s="2">
        <v>225</v>
      </c>
      <c r="R91" s="2">
        <v>313</v>
      </c>
      <c r="S91" s="2">
        <v>0</v>
      </c>
    </row>
    <row r="92" spans="1:21">
      <c r="A92" s="2">
        <v>43</v>
      </c>
      <c r="B92" s="500" t="str">
        <v>eudesmic acid, HBAD</v>
      </c>
      <c r="C92" s="2">
        <v>0.61741570000000001</v>
      </c>
      <c r="D92" s="2">
        <v>138.9</v>
      </c>
      <c r="E92" s="2" t="str">
        <v>G</v>
      </c>
      <c r="F92" s="2">
        <v>180</v>
      </c>
      <c r="G92" s="2" t="str">
        <v>CB</v>
      </c>
      <c r="H92" s="2">
        <v>219.1</v>
      </c>
      <c r="I92" s="2" t="str">
        <v>B</v>
      </c>
      <c r="J92" s="2">
        <v>40.9</v>
      </c>
      <c r="K92" s="2" t="str">
        <v>O</v>
      </c>
      <c r="L92" s="2">
        <v>1</v>
      </c>
      <c r="M92" s="2">
        <v>264</v>
      </c>
      <c r="N92" s="2">
        <v>0</v>
      </c>
      <c r="O92" s="2">
        <v>0</v>
      </c>
      <c r="P92" s="2">
        <v>2</v>
      </c>
      <c r="Q92" s="2">
        <v>228</v>
      </c>
      <c r="R92" s="2">
        <v>310</v>
      </c>
      <c r="S92" s="2">
        <v>0</v>
      </c>
    </row>
    <row r="93" spans="1:21">
      <c r="A93" s="2">
        <v>45</v>
      </c>
      <c r="B93" s="500" t="str">
        <v>gentisic acid, HBAD</v>
      </c>
      <c r="C93" s="2">
        <v>0.62624389999999996</v>
      </c>
      <c r="D93" s="2">
        <v>142.69999999999999</v>
      </c>
      <c r="E93" s="2" t="str">
        <v>G</v>
      </c>
      <c r="F93" s="2">
        <v>224.2</v>
      </c>
      <c r="G93" s="2" t="str">
        <v>B</v>
      </c>
      <c r="H93" s="2">
        <v>213.3</v>
      </c>
      <c r="I93" s="2" t="str">
        <v>B</v>
      </c>
      <c r="J93" s="2">
        <v>48.6</v>
      </c>
      <c r="K93" s="2" t="str">
        <v>O</v>
      </c>
      <c r="L93" s="2">
        <v>1</v>
      </c>
      <c r="M93" s="2">
        <v>326</v>
      </c>
      <c r="N93" s="2">
        <v>0</v>
      </c>
      <c r="O93" s="2">
        <v>0</v>
      </c>
      <c r="P93" s="2">
        <v>2</v>
      </c>
      <c r="Q93" s="2">
        <v>224</v>
      </c>
      <c r="R93" s="2">
        <v>320</v>
      </c>
      <c r="S93" s="2">
        <v>0</v>
      </c>
    </row>
    <row r="94" spans="1:21">
      <c r="A94" s="2">
        <v>48</v>
      </c>
      <c r="B94" s="500" t="str">
        <v>methyl syringate, HBAD</v>
      </c>
      <c r="C94" s="2">
        <v>0.61035309999999998</v>
      </c>
      <c r="D94" s="2">
        <v>137.5</v>
      </c>
      <c r="E94" s="2" t="str">
        <v>G</v>
      </c>
      <c r="F94" s="2">
        <v>175.3</v>
      </c>
      <c r="G94" s="2" t="str">
        <v>T</v>
      </c>
      <c r="H94" s="2">
        <v>218.6</v>
      </c>
      <c r="I94" s="2" t="str">
        <v>B</v>
      </c>
      <c r="J94" s="2">
        <v>42.5</v>
      </c>
      <c r="K94" s="2" t="str">
        <v>O</v>
      </c>
      <c r="L94" s="2">
        <v>1</v>
      </c>
      <c r="M94" s="2">
        <v>277</v>
      </c>
      <c r="N94" s="2">
        <v>0</v>
      </c>
      <c r="O94" s="2">
        <v>0</v>
      </c>
      <c r="P94" s="2">
        <v>2</v>
      </c>
      <c r="Q94" s="2">
        <v>237</v>
      </c>
      <c r="R94" s="2">
        <v>312</v>
      </c>
      <c r="S94" s="2">
        <v>0</v>
      </c>
    </row>
    <row r="95" spans="1:21">
      <c r="A95" s="2">
        <v>52</v>
      </c>
      <c r="B95" s="500" t="str">
        <v>o-Anisic acid , HBAD</v>
      </c>
      <c r="C95" s="2">
        <v>0.5891653</v>
      </c>
      <c r="D95" s="2">
        <v>138.1</v>
      </c>
      <c r="E95" s="2" t="str">
        <v>G</v>
      </c>
      <c r="F95" s="2">
        <v>206.3</v>
      </c>
      <c r="G95" s="2" t="str">
        <v>B</v>
      </c>
      <c r="H95" s="2">
        <v>224.5</v>
      </c>
      <c r="I95" s="2" t="str">
        <v>B</v>
      </c>
      <c r="J95" s="2">
        <v>43</v>
      </c>
      <c r="K95" s="2" t="str">
        <v>O</v>
      </c>
      <c r="L95" s="2">
        <v>1</v>
      </c>
      <c r="M95" s="2">
        <v>299</v>
      </c>
      <c r="N95" s="2">
        <v>0</v>
      </c>
      <c r="O95" s="2">
        <v>0</v>
      </c>
      <c r="P95" s="2">
        <v>3</v>
      </c>
      <c r="Q95" s="2">
        <v>221</v>
      </c>
      <c r="R95" s="2">
        <v>264</v>
      </c>
      <c r="S95" s="2">
        <v>310</v>
      </c>
    </row>
    <row r="96" spans="1:21">
      <c r="A96" s="2">
        <v>55</v>
      </c>
      <c r="B96" s="500" t="str">
        <v>protocatechuic acid, HBAD</v>
      </c>
      <c r="C96" s="2">
        <v>0.57680569999999998</v>
      </c>
      <c r="D96" s="2">
        <v>136.1</v>
      </c>
      <c r="E96" s="2" t="str">
        <v>G</v>
      </c>
      <c r="F96" s="2">
        <v>183</v>
      </c>
      <c r="G96" s="2" t="str">
        <v>CB</v>
      </c>
      <c r="H96" s="2">
        <v>213.9</v>
      </c>
      <c r="I96" s="2" t="str">
        <v>B</v>
      </c>
      <c r="J96" s="2">
        <v>45.7</v>
      </c>
      <c r="K96" s="2" t="str">
        <v>O</v>
      </c>
      <c r="L96" s="2">
        <v>2</v>
      </c>
      <c r="M96" s="2">
        <v>261</v>
      </c>
      <c r="N96" s="2">
        <v>295</v>
      </c>
      <c r="O96" s="2">
        <v>0</v>
      </c>
      <c r="P96" s="2">
        <v>2</v>
      </c>
      <c r="Q96" s="2">
        <v>225</v>
      </c>
      <c r="R96" s="2">
        <v>312</v>
      </c>
      <c r="S96" s="2">
        <v>0</v>
      </c>
    </row>
    <row r="97" spans="1:19">
      <c r="A97" s="2">
        <v>56</v>
      </c>
      <c r="B97" s="500" t="str">
        <v>resorcylic acid, HBAD</v>
      </c>
      <c r="C97" s="2">
        <v>0.63</v>
      </c>
      <c r="D97" s="2">
        <v>143.5</v>
      </c>
      <c r="E97" s="2" t="str">
        <v>G</v>
      </c>
      <c r="F97" s="2">
        <v>213.7</v>
      </c>
      <c r="G97" s="2" t="str">
        <v>B</v>
      </c>
      <c r="H97" s="2">
        <v>202.2</v>
      </c>
      <c r="I97" s="2" t="str">
        <v>CB</v>
      </c>
      <c r="J97" s="2">
        <v>57.3</v>
      </c>
      <c r="K97" s="2" t="str">
        <v>O</v>
      </c>
      <c r="L97" s="2">
        <v>2</v>
      </c>
      <c r="M97" s="2">
        <v>246</v>
      </c>
      <c r="N97" s="2">
        <v>313</v>
      </c>
      <c r="O97" s="2">
        <v>0</v>
      </c>
      <c r="P97" s="2">
        <v>2</v>
      </c>
      <c r="Q97" s="2">
        <v>224</v>
      </c>
      <c r="R97" s="2">
        <v>311</v>
      </c>
      <c r="S97" s="2">
        <v>0</v>
      </c>
    </row>
    <row r="98" spans="1:19">
      <c r="A98" s="2">
        <v>58</v>
      </c>
      <c r="B98" s="500" t="str">
        <v>syringic acid, HBAD</v>
      </c>
      <c r="C98" s="2">
        <v>0.57679999999999998</v>
      </c>
      <c r="D98" s="2">
        <v>137.30000000000001</v>
      </c>
      <c r="E98" s="2" t="str">
        <v>G</v>
      </c>
      <c r="F98" s="2">
        <v>191.5</v>
      </c>
      <c r="G98" s="2" t="str">
        <v>CB</v>
      </c>
      <c r="H98" s="2">
        <v>218.1</v>
      </c>
      <c r="I98" s="2" t="str">
        <v>B</v>
      </c>
      <c r="J98" s="2">
        <v>28.2</v>
      </c>
      <c r="K98" s="2" t="str">
        <v>R</v>
      </c>
      <c r="L98" s="2">
        <v>1</v>
      </c>
      <c r="M98" s="2">
        <v>277</v>
      </c>
      <c r="N98" s="2">
        <v>0</v>
      </c>
      <c r="O98" s="2">
        <v>0</v>
      </c>
      <c r="P98" s="2">
        <v>2</v>
      </c>
      <c r="Q98" s="2">
        <v>225</v>
      </c>
      <c r="R98" s="2">
        <v>313</v>
      </c>
      <c r="S98" s="2">
        <v>0</v>
      </c>
    </row>
    <row r="99" spans="1:19">
      <c r="A99" s="2">
        <v>59</v>
      </c>
      <c r="B99" s="500" t="str">
        <v>vanillic acid, HBAD</v>
      </c>
      <c r="C99" s="2">
        <v>0.62271259999999995</v>
      </c>
      <c r="D99" s="2">
        <v>135.80000000000001</v>
      </c>
      <c r="E99" s="2" t="str">
        <v>G</v>
      </c>
      <c r="F99" s="2">
        <v>191.5</v>
      </c>
      <c r="G99" s="2" t="str">
        <v>CB</v>
      </c>
      <c r="H99" s="2">
        <v>217.6</v>
      </c>
      <c r="I99" s="2" t="str">
        <v>B</v>
      </c>
      <c r="J99" s="2">
        <v>31.7</v>
      </c>
      <c r="K99" s="2" t="str">
        <v>O</v>
      </c>
      <c r="L99" s="2">
        <v>2</v>
      </c>
      <c r="M99" s="2">
        <v>263</v>
      </c>
      <c r="N99" s="2">
        <v>294</v>
      </c>
      <c r="O99" s="2">
        <v>0</v>
      </c>
      <c r="P99" s="2">
        <v>2</v>
      </c>
      <c r="Q99" s="2">
        <v>228</v>
      </c>
      <c r="R99" s="2">
        <v>312</v>
      </c>
      <c r="S99" s="2">
        <v>0</v>
      </c>
    </row>
    <row r="100" spans="1:19">
      <c r="A100" s="2">
        <v>61</v>
      </c>
      <c r="B100" s="500" t="str">
        <v>caffeic acid, HCAD</v>
      </c>
      <c r="C100" s="2">
        <v>0.5891653</v>
      </c>
      <c r="D100" s="2">
        <v>139.30000000000001</v>
      </c>
      <c r="E100" s="2" t="str">
        <v>G</v>
      </c>
      <c r="F100" s="2">
        <v>211.1</v>
      </c>
      <c r="G100" s="2" t="str">
        <v>B</v>
      </c>
      <c r="H100" s="2">
        <v>214.8</v>
      </c>
      <c r="I100" s="2" t="str">
        <v>B</v>
      </c>
      <c r="J100" s="2">
        <v>38.200000000000003</v>
      </c>
      <c r="K100" s="2" t="str">
        <v>O</v>
      </c>
      <c r="L100" s="2">
        <v>1</v>
      </c>
      <c r="M100" s="2">
        <v>321</v>
      </c>
      <c r="N100" s="2">
        <v>0</v>
      </c>
      <c r="O100" s="2">
        <v>0</v>
      </c>
      <c r="P100" s="2">
        <v>2</v>
      </c>
      <c r="Q100" s="2">
        <v>224</v>
      </c>
      <c r="R100" s="2">
        <v>344</v>
      </c>
      <c r="S100" s="2">
        <v>0</v>
      </c>
    </row>
    <row r="101" spans="1:19">
      <c r="A101" s="2">
        <v>62</v>
      </c>
      <c r="B101" s="500" t="str">
        <v>caffeic acid dimethyl ether, HCAD</v>
      </c>
      <c r="C101" s="2">
        <v>0.6085874</v>
      </c>
      <c r="D101" s="2">
        <v>141.9</v>
      </c>
      <c r="E101" s="2" t="str">
        <v>G</v>
      </c>
      <c r="F101" s="2">
        <v>239.3</v>
      </c>
      <c r="G101" s="2" t="str">
        <v>B</v>
      </c>
      <c r="H101" s="2">
        <v>211.8</v>
      </c>
      <c r="I101" s="2" t="str">
        <v>B</v>
      </c>
      <c r="J101" s="2">
        <v>100.9</v>
      </c>
      <c r="K101" s="2" t="str">
        <v>YG</v>
      </c>
      <c r="L101" s="2">
        <v>1</v>
      </c>
      <c r="M101" s="2">
        <v>317</v>
      </c>
      <c r="N101" s="2">
        <v>0</v>
      </c>
      <c r="O101" s="2">
        <v>0</v>
      </c>
      <c r="P101" s="2">
        <v>2</v>
      </c>
      <c r="Q101" s="2">
        <v>223</v>
      </c>
      <c r="R101" s="2">
        <v>342</v>
      </c>
      <c r="S101" s="2">
        <v>0</v>
      </c>
    </row>
    <row r="102" spans="1:19">
      <c r="A102" s="2">
        <v>65</v>
      </c>
      <c r="B102" s="500" t="str">
        <v>ferulic acid, HCAD</v>
      </c>
      <c r="C102" s="2">
        <v>0.61565000000000003</v>
      </c>
      <c r="D102" s="2">
        <v>139.4</v>
      </c>
      <c r="E102" s="2" t="str">
        <v>G</v>
      </c>
      <c r="F102" s="2">
        <v>209.2</v>
      </c>
      <c r="G102" s="2" t="str">
        <v>CB</v>
      </c>
      <c r="H102" s="2">
        <v>215</v>
      </c>
      <c r="I102" s="2" t="str">
        <v>B</v>
      </c>
      <c r="J102" s="2">
        <v>40.9</v>
      </c>
      <c r="K102" s="2" t="str">
        <v>O</v>
      </c>
      <c r="L102" s="2">
        <v>1</v>
      </c>
      <c r="M102" s="2">
        <v>319</v>
      </c>
      <c r="N102" s="2">
        <v>0</v>
      </c>
      <c r="O102" s="2">
        <v>0</v>
      </c>
      <c r="P102" s="2">
        <v>2</v>
      </c>
      <c r="Q102" s="2">
        <v>224</v>
      </c>
      <c r="R102" s="2">
        <v>346</v>
      </c>
      <c r="S102" s="2">
        <v>0</v>
      </c>
    </row>
    <row r="103" spans="1:19">
      <c r="A103" s="2">
        <v>66</v>
      </c>
      <c r="B103" s="500" t="str">
        <v>isoferulic acid, HCAD</v>
      </c>
      <c r="C103" s="2">
        <v>0.59975920000000005</v>
      </c>
      <c r="D103" s="2">
        <v>140.4</v>
      </c>
      <c r="E103" s="2" t="str">
        <v>G</v>
      </c>
      <c r="F103" s="2">
        <v>227.4</v>
      </c>
      <c r="G103" s="2" t="str">
        <v>B</v>
      </c>
      <c r="H103" s="2">
        <v>215</v>
      </c>
      <c r="I103" s="2" t="str">
        <v>B</v>
      </c>
      <c r="J103" s="2">
        <v>136.1</v>
      </c>
      <c r="K103" s="2" t="str">
        <v>G</v>
      </c>
      <c r="L103" s="2">
        <v>1</v>
      </c>
      <c r="M103" s="2">
        <v>320</v>
      </c>
      <c r="N103" s="2">
        <v>0</v>
      </c>
      <c r="O103" s="2">
        <v>0</v>
      </c>
      <c r="P103" s="2">
        <v>2</v>
      </c>
      <c r="Q103" s="2">
        <v>224</v>
      </c>
      <c r="R103" s="2">
        <v>344</v>
      </c>
      <c r="S103" s="2">
        <v>0</v>
      </c>
    </row>
    <row r="104" spans="1:19">
      <c r="A104" s="2">
        <v>71</v>
      </c>
      <c r="B104" s="500" t="str">
        <v>p-coumaric acid, HCAD</v>
      </c>
      <c r="C104" s="2">
        <v>0.63</v>
      </c>
      <c r="D104" s="2">
        <v>135.69999999999999</v>
      </c>
      <c r="E104" s="2" t="str">
        <v>G</v>
      </c>
      <c r="F104" s="2">
        <v>198.8</v>
      </c>
      <c r="G104" s="2" t="str">
        <v>CB</v>
      </c>
      <c r="H104" s="2">
        <v>206.9</v>
      </c>
      <c r="I104" s="2" t="str">
        <v>CB</v>
      </c>
      <c r="J104" s="2">
        <v>41.4</v>
      </c>
      <c r="K104" s="2" t="str">
        <v>O</v>
      </c>
      <c r="L104" s="2">
        <v>1</v>
      </c>
      <c r="M104" s="2">
        <v>307</v>
      </c>
      <c r="N104" s="2">
        <v>0</v>
      </c>
      <c r="O104" s="2">
        <v>0</v>
      </c>
      <c r="P104" s="2">
        <v>2</v>
      </c>
      <c r="Q104" s="2">
        <v>223</v>
      </c>
      <c r="R104" s="2">
        <v>354</v>
      </c>
      <c r="S104" s="2">
        <v>0</v>
      </c>
    </row>
    <row r="105" spans="1:19">
      <c r="A105" s="2">
        <v>73</v>
      </c>
      <c r="B105" s="500" t="str">
        <v>rosmarinic acid, HCAD</v>
      </c>
      <c r="C105" s="2">
        <v>0.63</v>
      </c>
      <c r="D105" s="2">
        <v>131.4</v>
      </c>
      <c r="E105" s="2" t="str">
        <v>G</v>
      </c>
      <c r="F105" s="2">
        <v>175.3</v>
      </c>
      <c r="G105" s="2" t="str">
        <v>CB</v>
      </c>
      <c r="H105" s="2">
        <v>225.5</v>
      </c>
      <c r="I105" s="2" t="str">
        <v>B</v>
      </c>
      <c r="J105" s="2">
        <v>43</v>
      </c>
      <c r="K105" s="2" t="str">
        <v>O</v>
      </c>
      <c r="L105" s="2">
        <v>1</v>
      </c>
      <c r="M105" s="2">
        <v>307</v>
      </c>
      <c r="N105" s="2">
        <v>0</v>
      </c>
      <c r="O105" s="2">
        <v>0</v>
      </c>
      <c r="P105" s="2">
        <v>2</v>
      </c>
      <c r="Q105" s="2">
        <v>224</v>
      </c>
      <c r="R105" s="2">
        <v>341</v>
      </c>
      <c r="S105" s="2">
        <v>0</v>
      </c>
    </row>
    <row r="106" spans="1:19">
      <c r="A106" s="2">
        <v>74</v>
      </c>
      <c r="B106" s="500" t="str">
        <v>sinapic acid, HCAD</v>
      </c>
      <c r="C106" s="2">
        <v>0.63</v>
      </c>
      <c r="D106" s="2">
        <v>138.69999999999999</v>
      </c>
      <c r="E106" s="2" t="str">
        <v>G</v>
      </c>
      <c r="F106" s="2">
        <v>224.1</v>
      </c>
      <c r="G106" s="2" t="str">
        <v>B</v>
      </c>
      <c r="H106" s="2">
        <v>223.9</v>
      </c>
      <c r="I106" s="2" t="str">
        <v>B</v>
      </c>
      <c r="J106" s="2">
        <v>46.1</v>
      </c>
      <c r="K106" s="2" t="str">
        <v>O</v>
      </c>
      <c r="L106" s="2">
        <v>1</v>
      </c>
      <c r="M106" s="2">
        <v>328</v>
      </c>
      <c r="N106" s="2">
        <v>0</v>
      </c>
      <c r="O106" s="2">
        <v>0</v>
      </c>
      <c r="P106" s="2">
        <v>2</v>
      </c>
      <c r="Q106" s="2">
        <v>222</v>
      </c>
      <c r="R106" s="2">
        <v>342</v>
      </c>
      <c r="S106" s="2">
        <v>0</v>
      </c>
    </row>
    <row r="107" spans="1:19">
      <c r="A107" s="2">
        <v>78</v>
      </c>
      <c r="B107" s="500" t="str">
        <v>Homogentisic Acid, HPAAD</v>
      </c>
      <c r="C107" s="2">
        <v>0.54502399999999995</v>
      </c>
      <c r="D107" s="2">
        <v>138.80000000000001</v>
      </c>
      <c r="E107" s="2" t="str">
        <v>G</v>
      </c>
      <c r="F107" s="2">
        <v>183.6</v>
      </c>
      <c r="G107" s="2" t="str">
        <v>CB</v>
      </c>
      <c r="H107" s="2">
        <v>236.9</v>
      </c>
      <c r="I107" s="2" t="str">
        <v>B</v>
      </c>
      <c r="J107" s="2">
        <v>48.8</v>
      </c>
      <c r="K107" s="2" t="str">
        <v>O</v>
      </c>
      <c r="L107" s="2">
        <v>1</v>
      </c>
      <c r="M107" s="2">
        <v>294</v>
      </c>
      <c r="N107" s="2">
        <v>0</v>
      </c>
      <c r="O107" s="2">
        <v>0</v>
      </c>
      <c r="P107" s="2">
        <v>3</v>
      </c>
      <c r="Q107" s="2">
        <v>224</v>
      </c>
      <c r="R107" s="2">
        <v>259</v>
      </c>
      <c r="S107" s="2">
        <v>352</v>
      </c>
    </row>
    <row r="108" spans="1:19">
      <c r="A108" s="2">
        <v>87</v>
      </c>
      <c r="B108" s="500" t="str">
        <v>Phloretic acid, HPPAD</v>
      </c>
      <c r="C108" s="2">
        <v>0.62977519999999998</v>
      </c>
      <c r="D108" s="2">
        <v>140.69999999999999</v>
      </c>
      <c r="E108" s="2" t="str">
        <v>G</v>
      </c>
      <c r="F108" s="2">
        <v>187.7</v>
      </c>
      <c r="G108" s="2" t="str">
        <v>CB</v>
      </c>
      <c r="H108" s="2">
        <v>228.9</v>
      </c>
      <c r="I108" s="2" t="str">
        <v>B</v>
      </c>
      <c r="J108" s="2">
        <v>33</v>
      </c>
      <c r="K108" s="2" t="str">
        <v>O</v>
      </c>
      <c r="L108" s="2">
        <v>1</v>
      </c>
      <c r="M108" s="2">
        <v>278</v>
      </c>
      <c r="N108" s="2">
        <v>0</v>
      </c>
      <c r="O108" s="2">
        <v>0</v>
      </c>
      <c r="P108" s="2">
        <v>3</v>
      </c>
      <c r="Q108" s="2">
        <v>221</v>
      </c>
      <c r="R108" s="2">
        <v>248</v>
      </c>
      <c r="S108" s="2">
        <v>341</v>
      </c>
    </row>
    <row r="109" spans="1:19">
      <c r="A109" s="2">
        <v>94</v>
      </c>
      <c r="B109" s="500" t="str">
        <v>Pyrogallol, Phenol</v>
      </c>
      <c r="C109" s="2">
        <v>0.60150000000000003</v>
      </c>
      <c r="D109" s="2">
        <v>136.6</v>
      </c>
      <c r="E109" s="2" t="str">
        <v>G</v>
      </c>
      <c r="F109" s="2">
        <v>185.7</v>
      </c>
      <c r="G109" s="2" t="str">
        <v>CB</v>
      </c>
      <c r="H109" s="2">
        <v>223.7</v>
      </c>
      <c r="I109" s="2" t="str">
        <v>B</v>
      </c>
      <c r="J109" s="2">
        <v>20.6</v>
      </c>
      <c r="K109" s="2" t="str">
        <v>R</v>
      </c>
      <c r="L109" s="2">
        <v>1</v>
      </c>
      <c r="M109" s="2">
        <v>270</v>
      </c>
      <c r="N109" s="2">
        <v>0</v>
      </c>
      <c r="O109" s="2">
        <v>0</v>
      </c>
      <c r="P109" s="2">
        <v>2</v>
      </c>
      <c r="Q109" s="2">
        <v>224</v>
      </c>
      <c r="R109" s="2">
        <v>350</v>
      </c>
      <c r="S109" s="2">
        <v>0</v>
      </c>
    </row>
    <row r="110" spans="1:19">
      <c r="A110" s="2">
        <v>98</v>
      </c>
      <c r="B110" s="500" t="str">
        <v>Protocatechualdehyde, HBzd</v>
      </c>
      <c r="C110" s="2">
        <v>0.59446220000000005</v>
      </c>
      <c r="D110" s="2">
        <v>134.9</v>
      </c>
      <c r="E110" s="2" t="str">
        <v>G</v>
      </c>
      <c r="F110" s="2">
        <v>231.9</v>
      </c>
      <c r="G110" s="2" t="str">
        <v>B</v>
      </c>
      <c r="H110" s="2">
        <v>239.5</v>
      </c>
      <c r="I110" s="2" t="str">
        <v>B</v>
      </c>
      <c r="J110" s="2">
        <v>29.2</v>
      </c>
      <c r="K110" s="2" t="str">
        <v>R</v>
      </c>
      <c r="L110" s="2">
        <v>2</v>
      </c>
      <c r="M110" s="2">
        <v>283</v>
      </c>
      <c r="N110" s="2">
        <v>314</v>
      </c>
      <c r="O110" s="2">
        <v>0</v>
      </c>
      <c r="P110" s="2">
        <v>3</v>
      </c>
      <c r="Q110" s="2">
        <v>221</v>
      </c>
      <c r="R110" s="2">
        <v>250</v>
      </c>
      <c r="S110" s="2">
        <v>342</v>
      </c>
    </row>
    <row r="111" spans="1:19">
      <c r="B111" s="500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>
      <c r="B112" s="500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21">
      <c r="B113" s="500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21">
      <c r="A114" s="2" cm="1">
        <f t="array" ref="A114:S143">_xlfn._xlws.SORT(_xlfn._xlws.FILTER(LVSN[], (LVSN[Rf (MPA)]&lt;=$C$5)*(LVSN[Rf (MPA)]&gt;=$C$4)*(LVSN[254 nm DEV H° and C]&lt;=$D$5)*(LVSN[254 nm DEV H° and C]&gt;=$D$4)*(LVSN[366 nm DEV H° and C]&lt;=$F$5)*(LVSN[366 nm DEV H° and C]&gt;=$F$4),"No Result"))</f>
        <v>4</v>
      </c>
      <c r="B114" s="500" t="str">
        <v>apigenin, Flavone</v>
      </c>
      <c r="C114" s="2">
        <v>0.61741570000000001</v>
      </c>
      <c r="D114" s="2">
        <v>134</v>
      </c>
      <c r="E114" s="2" t="str">
        <v>G</v>
      </c>
      <c r="F114" s="2">
        <v>199.1</v>
      </c>
      <c r="G114" s="2" t="str">
        <v>CB</v>
      </c>
      <c r="H114" s="2">
        <v>206.2</v>
      </c>
      <c r="I114" s="2" t="str">
        <v>CB</v>
      </c>
      <c r="J114" s="2">
        <v>46.3</v>
      </c>
      <c r="K114" s="2" t="str">
        <v>O</v>
      </c>
      <c r="L114" s="2">
        <v>2</v>
      </c>
      <c r="M114" s="2">
        <v>271</v>
      </c>
      <c r="N114" s="2">
        <v>336</v>
      </c>
      <c r="O114" s="2">
        <v>0</v>
      </c>
      <c r="P114" s="2">
        <v>2</v>
      </c>
      <c r="Q114" s="2">
        <v>224</v>
      </c>
      <c r="R114" s="2">
        <v>341</v>
      </c>
      <c r="S114" s="2">
        <v>0</v>
      </c>
      <c r="T114" s="2">
        <f>COUNTIF(A114:A143, "&lt;&gt;")</f>
        <v>30</v>
      </c>
      <c r="U114" s="2" t="s">
        <v>157</v>
      </c>
    </row>
    <row r="115" spans="1:21">
      <c r="A115" s="2">
        <v>10</v>
      </c>
      <c r="B115" s="500" t="str">
        <v>fisetin, Flavonol</v>
      </c>
      <c r="C115" s="2">
        <v>0.53972710000000002</v>
      </c>
      <c r="D115" s="2">
        <v>138.19999999999999</v>
      </c>
      <c r="E115" s="2" t="str">
        <v>G</v>
      </c>
      <c r="F115" s="2">
        <v>175.9</v>
      </c>
      <c r="G115" s="2" t="str">
        <v>T</v>
      </c>
      <c r="H115" s="2">
        <v>183.5</v>
      </c>
      <c r="I115" s="2" t="str">
        <v>CB</v>
      </c>
      <c r="J115" s="2">
        <v>52.4</v>
      </c>
      <c r="K115" s="2" t="str">
        <v>O</v>
      </c>
      <c r="L115" s="2">
        <v>3</v>
      </c>
      <c r="M115" s="2">
        <v>264</v>
      </c>
      <c r="N115" s="2">
        <v>325</v>
      </c>
      <c r="O115" s="2">
        <v>393</v>
      </c>
      <c r="P115" s="2">
        <v>2</v>
      </c>
      <c r="Q115" s="2">
        <v>224</v>
      </c>
      <c r="R115" s="2">
        <v>363</v>
      </c>
      <c r="S115" s="2">
        <v>0</v>
      </c>
    </row>
    <row r="116" spans="1:21">
      <c r="A116" s="2">
        <v>15</v>
      </c>
      <c r="B116" s="500" t="str">
        <v>myricetin, Flavonol</v>
      </c>
      <c r="C116" s="2">
        <v>0.58739960000000002</v>
      </c>
      <c r="D116" s="2">
        <v>129.9</v>
      </c>
      <c r="E116" s="2" t="str">
        <v>G</v>
      </c>
      <c r="F116" s="2">
        <v>131.69999999999999</v>
      </c>
      <c r="G116" s="2" t="str">
        <v>G</v>
      </c>
      <c r="H116" s="2">
        <v>189.4</v>
      </c>
      <c r="I116" s="2" t="str">
        <v>CB</v>
      </c>
      <c r="J116" s="2">
        <v>40</v>
      </c>
      <c r="K116" s="2" t="str">
        <v>O</v>
      </c>
      <c r="L116" s="2">
        <v>2</v>
      </c>
      <c r="M116" s="2">
        <v>261</v>
      </c>
      <c r="N116" s="2">
        <v>373</v>
      </c>
      <c r="O116" s="2">
        <v>0</v>
      </c>
      <c r="P116" s="2">
        <v>2</v>
      </c>
      <c r="Q116" s="2">
        <v>224</v>
      </c>
      <c r="R116" s="2">
        <v>341</v>
      </c>
      <c r="S116" s="2">
        <v>0</v>
      </c>
    </row>
    <row r="117" spans="1:21">
      <c r="A117" s="2">
        <v>16</v>
      </c>
      <c r="B117" s="500" t="str">
        <v>quercetin, Flavonol</v>
      </c>
      <c r="C117" s="2">
        <v>0.61741570000000001</v>
      </c>
      <c r="D117" s="2">
        <v>125.9</v>
      </c>
      <c r="E117" s="2" t="str">
        <v>G</v>
      </c>
      <c r="F117" s="2">
        <v>127.1</v>
      </c>
      <c r="G117" s="2" t="str">
        <v>G</v>
      </c>
      <c r="H117" s="2">
        <v>192.1</v>
      </c>
      <c r="I117" s="2" t="str">
        <v>CB</v>
      </c>
      <c r="J117" s="2">
        <v>41.1</v>
      </c>
      <c r="K117" s="2" t="str">
        <v>O</v>
      </c>
      <c r="L117" s="2">
        <v>2</v>
      </c>
      <c r="M117" s="2">
        <v>261</v>
      </c>
      <c r="N117" s="2">
        <v>370</v>
      </c>
      <c r="O117" s="2">
        <v>0</v>
      </c>
      <c r="P117" s="2">
        <v>2</v>
      </c>
      <c r="Q117" s="2">
        <v>224</v>
      </c>
      <c r="R117" s="2">
        <v>340</v>
      </c>
      <c r="S117" s="2">
        <v>0</v>
      </c>
    </row>
    <row r="118" spans="1:21">
      <c r="A118" s="2">
        <v>25</v>
      </c>
      <c r="B118" s="500" t="str">
        <v>taxifolin, Flavanonol</v>
      </c>
      <c r="C118" s="2">
        <v>0.59093090000000004</v>
      </c>
      <c r="D118" s="2">
        <v>134.5</v>
      </c>
      <c r="E118" s="2" t="str">
        <v>G</v>
      </c>
      <c r="F118" s="2">
        <v>183.4</v>
      </c>
      <c r="G118" s="2" t="str">
        <v>CB</v>
      </c>
      <c r="H118" s="2">
        <v>205.8</v>
      </c>
      <c r="I118" s="2" t="str">
        <v>CB</v>
      </c>
      <c r="J118" s="2">
        <v>24.3</v>
      </c>
      <c r="K118" s="2" t="str">
        <v>R</v>
      </c>
      <c r="L118" s="2">
        <v>1</v>
      </c>
      <c r="M118" s="2">
        <v>292</v>
      </c>
      <c r="N118" s="2">
        <v>0</v>
      </c>
      <c r="O118" s="2">
        <v>0</v>
      </c>
      <c r="P118" s="2">
        <v>3</v>
      </c>
      <c r="Q118" s="2">
        <v>224</v>
      </c>
      <c r="R118" s="2">
        <v>256</v>
      </c>
      <c r="S118" s="2">
        <v>364</v>
      </c>
    </row>
    <row r="119" spans="1:21">
      <c r="A119" s="2">
        <v>31</v>
      </c>
      <c r="B119" s="500" t="str">
        <v>daidzein, Isoflavone</v>
      </c>
      <c r="C119" s="2">
        <v>0.59975920000000005</v>
      </c>
      <c r="D119" s="2">
        <v>136.6</v>
      </c>
      <c r="E119" s="2" t="str">
        <v>G</v>
      </c>
      <c r="F119" s="2">
        <v>160.9</v>
      </c>
      <c r="G119" s="2" t="str">
        <v>G</v>
      </c>
      <c r="H119" s="2">
        <v>226.4</v>
      </c>
      <c r="I119" s="2" t="str">
        <v>B</v>
      </c>
      <c r="J119" s="2">
        <v>28.8</v>
      </c>
      <c r="K119" s="2" t="str">
        <v>R</v>
      </c>
      <c r="L119" s="2">
        <v>2</v>
      </c>
      <c r="M119" s="2">
        <v>250</v>
      </c>
      <c r="N119" s="2">
        <v>305</v>
      </c>
      <c r="O119" s="2">
        <v>0</v>
      </c>
      <c r="P119" s="2">
        <v>2</v>
      </c>
      <c r="Q119" s="2">
        <v>222</v>
      </c>
      <c r="R119" s="2">
        <v>314</v>
      </c>
      <c r="S119" s="2">
        <v>0</v>
      </c>
    </row>
    <row r="120" spans="1:21">
      <c r="A120" s="2">
        <v>36</v>
      </c>
      <c r="B120" s="500" t="str">
        <v>2,3,4-THBA, HBAD</v>
      </c>
      <c r="C120" s="2">
        <v>0.5891653</v>
      </c>
      <c r="D120" s="2">
        <v>137.9</v>
      </c>
      <c r="E120" s="2" t="str">
        <v>G</v>
      </c>
      <c r="F120" s="2">
        <v>185.1</v>
      </c>
      <c r="G120" s="2" t="str">
        <v>CB</v>
      </c>
      <c r="H120" s="2">
        <v>225.9</v>
      </c>
      <c r="I120" s="2" t="str">
        <v>B</v>
      </c>
      <c r="J120" s="2">
        <v>20.5</v>
      </c>
      <c r="K120" s="2" t="str">
        <v>R</v>
      </c>
      <c r="L120" s="2">
        <v>1</v>
      </c>
      <c r="M120" s="2">
        <v>267</v>
      </c>
      <c r="N120" s="2">
        <v>0</v>
      </c>
      <c r="O120" s="2">
        <v>0</v>
      </c>
      <c r="P120" s="2">
        <v>2</v>
      </c>
      <c r="Q120" s="2">
        <v>223</v>
      </c>
      <c r="R120" s="2">
        <v>339</v>
      </c>
      <c r="S120" s="2">
        <v>0</v>
      </c>
    </row>
    <row r="121" spans="1:21">
      <c r="A121" s="2">
        <v>39</v>
      </c>
      <c r="B121" s="500" t="str">
        <v>3,5-Dihydroxybenzoic acid, HBAD</v>
      </c>
      <c r="C121" s="2">
        <v>0.59446220000000005</v>
      </c>
      <c r="D121" s="2">
        <v>138.19999999999999</v>
      </c>
      <c r="E121" s="2" t="str">
        <v>G</v>
      </c>
      <c r="F121" s="2">
        <v>191.3</v>
      </c>
      <c r="G121" s="2" t="str">
        <v>CB</v>
      </c>
      <c r="H121" s="2">
        <v>222.4</v>
      </c>
      <c r="I121" s="2" t="str">
        <v>B</v>
      </c>
      <c r="J121" s="2">
        <v>33</v>
      </c>
      <c r="K121" s="2" t="str">
        <v>O</v>
      </c>
      <c r="L121" s="2">
        <v>2</v>
      </c>
      <c r="M121" s="2">
        <v>251</v>
      </c>
      <c r="N121" s="2">
        <v>308</v>
      </c>
      <c r="O121" s="2">
        <v>0</v>
      </c>
      <c r="P121" s="2">
        <v>2</v>
      </c>
      <c r="Q121" s="2">
        <v>225</v>
      </c>
      <c r="R121" s="2">
        <v>313</v>
      </c>
      <c r="S121" s="2">
        <v>0</v>
      </c>
    </row>
    <row r="122" spans="1:21">
      <c r="A122" s="2">
        <v>43</v>
      </c>
      <c r="B122" s="500" t="str">
        <v>eudesmic acid, HBAD</v>
      </c>
      <c r="C122" s="2">
        <v>0.61741570000000001</v>
      </c>
      <c r="D122" s="2">
        <v>138.9</v>
      </c>
      <c r="E122" s="2" t="str">
        <v>G</v>
      </c>
      <c r="F122" s="2">
        <v>180</v>
      </c>
      <c r="G122" s="2" t="str">
        <v>CB</v>
      </c>
      <c r="H122" s="2">
        <v>219.1</v>
      </c>
      <c r="I122" s="2" t="str">
        <v>B</v>
      </c>
      <c r="J122" s="2">
        <v>40.9</v>
      </c>
      <c r="K122" s="2" t="str">
        <v>O</v>
      </c>
      <c r="L122" s="2">
        <v>1</v>
      </c>
      <c r="M122" s="2">
        <v>264</v>
      </c>
      <c r="N122" s="2">
        <v>0</v>
      </c>
      <c r="O122" s="2">
        <v>0</v>
      </c>
      <c r="P122" s="2">
        <v>2</v>
      </c>
      <c r="Q122" s="2">
        <v>228</v>
      </c>
      <c r="R122" s="2">
        <v>310</v>
      </c>
      <c r="S122" s="2">
        <v>0</v>
      </c>
    </row>
    <row r="123" spans="1:21">
      <c r="A123" s="2">
        <v>45</v>
      </c>
      <c r="B123" s="500" t="str">
        <v>gentisic acid, HBAD</v>
      </c>
      <c r="C123" s="2">
        <v>0.62624389999999996</v>
      </c>
      <c r="D123" s="2">
        <v>142.69999999999999</v>
      </c>
      <c r="E123" s="2" t="str">
        <v>G</v>
      </c>
      <c r="F123" s="2">
        <v>224.2</v>
      </c>
      <c r="G123" s="2" t="str">
        <v>B</v>
      </c>
      <c r="H123" s="2">
        <v>213.3</v>
      </c>
      <c r="I123" s="2" t="str">
        <v>B</v>
      </c>
      <c r="J123" s="2">
        <v>48.6</v>
      </c>
      <c r="K123" s="2" t="str">
        <v>O</v>
      </c>
      <c r="L123" s="2">
        <v>1</v>
      </c>
      <c r="M123" s="2">
        <v>326</v>
      </c>
      <c r="N123" s="2">
        <v>0</v>
      </c>
      <c r="O123" s="2">
        <v>0</v>
      </c>
      <c r="P123" s="2">
        <v>2</v>
      </c>
      <c r="Q123" s="2">
        <v>224</v>
      </c>
      <c r="R123" s="2">
        <v>320</v>
      </c>
      <c r="S123" s="2">
        <v>0</v>
      </c>
    </row>
    <row r="124" spans="1:21">
      <c r="A124" s="2">
        <v>48</v>
      </c>
      <c r="B124" s="500" t="str">
        <v>methyl syringate, HBAD</v>
      </c>
      <c r="C124" s="2">
        <v>0.61035309999999998</v>
      </c>
      <c r="D124" s="2">
        <v>137.5</v>
      </c>
      <c r="E124" s="2" t="str">
        <v>G</v>
      </c>
      <c r="F124" s="2">
        <v>175.3</v>
      </c>
      <c r="G124" s="2" t="str">
        <v>T</v>
      </c>
      <c r="H124" s="2">
        <v>218.6</v>
      </c>
      <c r="I124" s="2" t="str">
        <v>B</v>
      </c>
      <c r="J124" s="2">
        <v>42.5</v>
      </c>
      <c r="K124" s="2" t="str">
        <v>O</v>
      </c>
      <c r="L124" s="2">
        <v>1</v>
      </c>
      <c r="M124" s="2">
        <v>277</v>
      </c>
      <c r="N124" s="2">
        <v>0</v>
      </c>
      <c r="O124" s="2">
        <v>0</v>
      </c>
      <c r="P124" s="2">
        <v>2</v>
      </c>
      <c r="Q124" s="2">
        <v>237</v>
      </c>
      <c r="R124" s="2">
        <v>312</v>
      </c>
      <c r="S124" s="2">
        <v>0</v>
      </c>
    </row>
    <row r="125" spans="1:21">
      <c r="A125" s="2">
        <v>52</v>
      </c>
      <c r="B125" s="500" t="str">
        <v>o-Anisic acid , HBAD</v>
      </c>
      <c r="C125" s="2">
        <v>0.5891653</v>
      </c>
      <c r="D125" s="2">
        <v>138.1</v>
      </c>
      <c r="E125" s="2" t="str">
        <v>G</v>
      </c>
      <c r="F125" s="2">
        <v>206.3</v>
      </c>
      <c r="G125" s="2" t="str">
        <v>B</v>
      </c>
      <c r="H125" s="2">
        <v>224.5</v>
      </c>
      <c r="I125" s="2" t="str">
        <v>B</v>
      </c>
      <c r="J125" s="2">
        <v>43</v>
      </c>
      <c r="K125" s="2" t="str">
        <v>O</v>
      </c>
      <c r="L125" s="2">
        <v>1</v>
      </c>
      <c r="M125" s="2">
        <v>299</v>
      </c>
      <c r="N125" s="2">
        <v>0</v>
      </c>
      <c r="O125" s="2">
        <v>0</v>
      </c>
      <c r="P125" s="2">
        <v>3</v>
      </c>
      <c r="Q125" s="2">
        <v>221</v>
      </c>
      <c r="R125" s="2">
        <v>264</v>
      </c>
      <c r="S125" s="2">
        <v>310</v>
      </c>
    </row>
    <row r="126" spans="1:21">
      <c r="A126" s="2">
        <v>55</v>
      </c>
      <c r="B126" s="500" t="str">
        <v>protocatechuic acid, HBAD</v>
      </c>
      <c r="C126" s="2">
        <v>0.57680569999999998</v>
      </c>
      <c r="D126" s="2">
        <v>136.1</v>
      </c>
      <c r="E126" s="2" t="str">
        <v>G</v>
      </c>
      <c r="F126" s="2">
        <v>183</v>
      </c>
      <c r="G126" s="2" t="str">
        <v>CB</v>
      </c>
      <c r="H126" s="2">
        <v>213.9</v>
      </c>
      <c r="I126" s="2" t="str">
        <v>B</v>
      </c>
      <c r="J126" s="2">
        <v>45.7</v>
      </c>
      <c r="K126" s="2" t="str">
        <v>O</v>
      </c>
      <c r="L126" s="2">
        <v>2</v>
      </c>
      <c r="M126" s="2">
        <v>261</v>
      </c>
      <c r="N126" s="2">
        <v>295</v>
      </c>
      <c r="O126" s="2">
        <v>0</v>
      </c>
      <c r="P126" s="2">
        <v>2</v>
      </c>
      <c r="Q126" s="2">
        <v>225</v>
      </c>
      <c r="R126" s="2">
        <v>312</v>
      </c>
      <c r="S126" s="2">
        <v>0</v>
      </c>
    </row>
    <row r="127" spans="1:21">
      <c r="A127" s="2">
        <v>56</v>
      </c>
      <c r="B127" s="500" t="str">
        <v>resorcylic acid, HBAD</v>
      </c>
      <c r="C127" s="2">
        <v>0.63</v>
      </c>
      <c r="D127" s="2">
        <v>143.5</v>
      </c>
      <c r="E127" s="2" t="str">
        <v>G</v>
      </c>
      <c r="F127" s="2">
        <v>213.7</v>
      </c>
      <c r="G127" s="2" t="str">
        <v>B</v>
      </c>
      <c r="H127" s="2">
        <v>202.2</v>
      </c>
      <c r="I127" s="2" t="str">
        <v>CB</v>
      </c>
      <c r="J127" s="2">
        <v>57.3</v>
      </c>
      <c r="K127" s="2" t="str">
        <v>O</v>
      </c>
      <c r="L127" s="2">
        <v>2</v>
      </c>
      <c r="M127" s="2">
        <v>246</v>
      </c>
      <c r="N127" s="2">
        <v>313</v>
      </c>
      <c r="O127" s="2">
        <v>0</v>
      </c>
      <c r="P127" s="2">
        <v>2</v>
      </c>
      <c r="Q127" s="2">
        <v>224</v>
      </c>
      <c r="R127" s="2">
        <v>311</v>
      </c>
      <c r="S127" s="2">
        <v>0</v>
      </c>
    </row>
    <row r="128" spans="1:21">
      <c r="A128" s="2">
        <v>58</v>
      </c>
      <c r="B128" s="500" t="str">
        <v>syringic acid, HBAD</v>
      </c>
      <c r="C128" s="2">
        <v>0.57679999999999998</v>
      </c>
      <c r="D128" s="2">
        <v>137.30000000000001</v>
      </c>
      <c r="E128" s="2" t="str">
        <v>G</v>
      </c>
      <c r="F128" s="2">
        <v>191.5</v>
      </c>
      <c r="G128" s="2" t="str">
        <v>CB</v>
      </c>
      <c r="H128" s="2">
        <v>218.1</v>
      </c>
      <c r="I128" s="2" t="str">
        <v>B</v>
      </c>
      <c r="J128" s="2">
        <v>28.2</v>
      </c>
      <c r="K128" s="2" t="str">
        <v>R</v>
      </c>
      <c r="L128" s="2">
        <v>1</v>
      </c>
      <c r="M128" s="2">
        <v>277</v>
      </c>
      <c r="N128" s="2">
        <v>0</v>
      </c>
      <c r="O128" s="2">
        <v>0</v>
      </c>
      <c r="P128" s="2">
        <v>2</v>
      </c>
      <c r="Q128" s="2">
        <v>225</v>
      </c>
      <c r="R128" s="2">
        <v>313</v>
      </c>
      <c r="S128" s="2">
        <v>0</v>
      </c>
    </row>
    <row r="129" spans="1:19">
      <c r="A129" s="2">
        <v>59</v>
      </c>
      <c r="B129" s="500" t="str">
        <v>vanillic acid, HBAD</v>
      </c>
      <c r="C129" s="2">
        <v>0.62271259999999995</v>
      </c>
      <c r="D129" s="2">
        <v>135.80000000000001</v>
      </c>
      <c r="E129" s="2" t="str">
        <v>G</v>
      </c>
      <c r="F129" s="2">
        <v>191.5</v>
      </c>
      <c r="G129" s="2" t="str">
        <v>CB</v>
      </c>
      <c r="H129" s="2">
        <v>217.6</v>
      </c>
      <c r="I129" s="2" t="str">
        <v>B</v>
      </c>
      <c r="J129" s="2">
        <v>31.7</v>
      </c>
      <c r="K129" s="2" t="str">
        <v>O</v>
      </c>
      <c r="L129" s="2">
        <v>2</v>
      </c>
      <c r="M129" s="2">
        <v>263</v>
      </c>
      <c r="N129" s="2">
        <v>294</v>
      </c>
      <c r="O129" s="2">
        <v>0</v>
      </c>
      <c r="P129" s="2">
        <v>2</v>
      </c>
      <c r="Q129" s="2">
        <v>228</v>
      </c>
      <c r="R129" s="2">
        <v>312</v>
      </c>
      <c r="S129" s="2">
        <v>0</v>
      </c>
    </row>
    <row r="130" spans="1:19">
      <c r="A130" s="2">
        <v>61</v>
      </c>
      <c r="B130" s="500" t="str">
        <v>caffeic acid, HCAD</v>
      </c>
      <c r="C130" s="2">
        <v>0.5891653</v>
      </c>
      <c r="D130" s="2">
        <v>139.30000000000001</v>
      </c>
      <c r="E130" s="2" t="str">
        <v>G</v>
      </c>
      <c r="F130" s="2">
        <v>211.1</v>
      </c>
      <c r="G130" s="2" t="str">
        <v>B</v>
      </c>
      <c r="H130" s="2">
        <v>214.8</v>
      </c>
      <c r="I130" s="2" t="str">
        <v>B</v>
      </c>
      <c r="J130" s="2">
        <v>38.200000000000003</v>
      </c>
      <c r="K130" s="2" t="str">
        <v>O</v>
      </c>
      <c r="L130" s="2">
        <v>1</v>
      </c>
      <c r="M130" s="2">
        <v>321</v>
      </c>
      <c r="N130" s="2">
        <v>0</v>
      </c>
      <c r="O130" s="2">
        <v>0</v>
      </c>
      <c r="P130" s="2">
        <v>2</v>
      </c>
      <c r="Q130" s="2">
        <v>224</v>
      </c>
      <c r="R130" s="2">
        <v>344</v>
      </c>
      <c r="S130" s="2">
        <v>0</v>
      </c>
    </row>
    <row r="131" spans="1:19">
      <c r="A131" s="2">
        <v>62</v>
      </c>
      <c r="B131" s="500" t="str">
        <v>caffeic acid dimethyl ether, HCAD</v>
      </c>
      <c r="C131" s="2">
        <v>0.6085874</v>
      </c>
      <c r="D131" s="2">
        <v>141.9</v>
      </c>
      <c r="E131" s="2" t="str">
        <v>G</v>
      </c>
      <c r="F131" s="2">
        <v>239.3</v>
      </c>
      <c r="G131" s="2" t="str">
        <v>B</v>
      </c>
      <c r="H131" s="2">
        <v>211.8</v>
      </c>
      <c r="I131" s="2" t="str">
        <v>B</v>
      </c>
      <c r="J131" s="2">
        <v>100.9</v>
      </c>
      <c r="K131" s="2" t="str">
        <v>YG</v>
      </c>
      <c r="L131" s="2">
        <v>1</v>
      </c>
      <c r="M131" s="2">
        <v>317</v>
      </c>
      <c r="N131" s="2">
        <v>0</v>
      </c>
      <c r="O131" s="2">
        <v>0</v>
      </c>
      <c r="P131" s="2">
        <v>2</v>
      </c>
      <c r="Q131" s="2">
        <v>223</v>
      </c>
      <c r="R131" s="2">
        <v>342</v>
      </c>
      <c r="S131" s="2">
        <v>0</v>
      </c>
    </row>
    <row r="132" spans="1:19">
      <c r="A132" s="2">
        <v>65</v>
      </c>
      <c r="B132" s="500" t="str">
        <v>ferulic acid, HCAD</v>
      </c>
      <c r="C132" s="2">
        <v>0.61565000000000003</v>
      </c>
      <c r="D132" s="2">
        <v>139.4</v>
      </c>
      <c r="E132" s="2" t="str">
        <v>G</v>
      </c>
      <c r="F132" s="2">
        <v>209.2</v>
      </c>
      <c r="G132" s="2" t="str">
        <v>CB</v>
      </c>
      <c r="H132" s="2">
        <v>215</v>
      </c>
      <c r="I132" s="2" t="str">
        <v>B</v>
      </c>
      <c r="J132" s="2">
        <v>40.9</v>
      </c>
      <c r="K132" s="2" t="str">
        <v>O</v>
      </c>
      <c r="L132" s="2">
        <v>1</v>
      </c>
      <c r="M132" s="2">
        <v>319</v>
      </c>
      <c r="N132" s="2">
        <v>0</v>
      </c>
      <c r="O132" s="2">
        <v>0</v>
      </c>
      <c r="P132" s="2">
        <v>2</v>
      </c>
      <c r="Q132" s="2">
        <v>224</v>
      </c>
      <c r="R132" s="2">
        <v>346</v>
      </c>
      <c r="S132" s="2">
        <v>0</v>
      </c>
    </row>
    <row r="133" spans="1:19">
      <c r="A133" s="2">
        <v>66</v>
      </c>
      <c r="B133" s="500" t="str">
        <v>isoferulic acid, HCAD</v>
      </c>
      <c r="C133" s="2">
        <v>0.59975920000000005</v>
      </c>
      <c r="D133" s="2">
        <v>140.4</v>
      </c>
      <c r="E133" s="2" t="str">
        <v>G</v>
      </c>
      <c r="F133" s="2">
        <v>227.4</v>
      </c>
      <c r="G133" s="2" t="str">
        <v>B</v>
      </c>
      <c r="H133" s="2">
        <v>215</v>
      </c>
      <c r="I133" s="2" t="str">
        <v>B</v>
      </c>
      <c r="J133" s="2">
        <v>136.1</v>
      </c>
      <c r="K133" s="2" t="str">
        <v>G</v>
      </c>
      <c r="L133" s="2">
        <v>1</v>
      </c>
      <c r="M133" s="2">
        <v>320</v>
      </c>
      <c r="N133" s="2">
        <v>0</v>
      </c>
      <c r="O133" s="2">
        <v>0</v>
      </c>
      <c r="P133" s="2">
        <v>2</v>
      </c>
      <c r="Q133" s="2">
        <v>224</v>
      </c>
      <c r="R133" s="2">
        <v>344</v>
      </c>
      <c r="S133" s="2">
        <v>0</v>
      </c>
    </row>
    <row r="134" spans="1:19">
      <c r="A134" s="2">
        <v>71</v>
      </c>
      <c r="B134" s="500" t="str">
        <v>p-coumaric acid, HCAD</v>
      </c>
      <c r="C134" s="2">
        <v>0.63</v>
      </c>
      <c r="D134" s="2">
        <v>135.69999999999999</v>
      </c>
      <c r="E134" s="2" t="str">
        <v>G</v>
      </c>
      <c r="F134" s="2">
        <v>198.8</v>
      </c>
      <c r="G134" s="2" t="str">
        <v>CB</v>
      </c>
      <c r="H134" s="2">
        <v>206.9</v>
      </c>
      <c r="I134" s="2" t="str">
        <v>CB</v>
      </c>
      <c r="J134" s="2">
        <v>41.4</v>
      </c>
      <c r="K134" s="2" t="str">
        <v>O</v>
      </c>
      <c r="L134" s="2">
        <v>1</v>
      </c>
      <c r="M134" s="2">
        <v>307</v>
      </c>
      <c r="N134" s="2">
        <v>0</v>
      </c>
      <c r="O134" s="2">
        <v>0</v>
      </c>
      <c r="P134" s="2">
        <v>2</v>
      </c>
      <c r="Q134" s="2">
        <v>223</v>
      </c>
      <c r="R134" s="2">
        <v>354</v>
      </c>
      <c r="S134" s="2">
        <v>0</v>
      </c>
    </row>
    <row r="135" spans="1:19">
      <c r="A135" s="2">
        <v>73</v>
      </c>
      <c r="B135" s="500" t="str">
        <v>rosmarinic acid, HCAD</v>
      </c>
      <c r="C135" s="2">
        <v>0.63</v>
      </c>
      <c r="D135" s="2">
        <v>131.4</v>
      </c>
      <c r="E135" s="2" t="str">
        <v>G</v>
      </c>
      <c r="F135" s="2">
        <v>175.3</v>
      </c>
      <c r="G135" s="2" t="str">
        <v>CB</v>
      </c>
      <c r="H135" s="2">
        <v>225.5</v>
      </c>
      <c r="I135" s="2" t="str">
        <v>B</v>
      </c>
      <c r="J135" s="2">
        <v>43</v>
      </c>
      <c r="K135" s="2" t="str">
        <v>O</v>
      </c>
      <c r="L135" s="2">
        <v>1</v>
      </c>
      <c r="M135" s="2">
        <v>307</v>
      </c>
      <c r="N135" s="2">
        <v>0</v>
      </c>
      <c r="O135" s="2">
        <v>0</v>
      </c>
      <c r="P135" s="2">
        <v>2</v>
      </c>
      <c r="Q135" s="2">
        <v>224</v>
      </c>
      <c r="R135" s="2">
        <v>341</v>
      </c>
      <c r="S135" s="2">
        <v>0</v>
      </c>
    </row>
    <row r="136" spans="1:19">
      <c r="A136" s="2">
        <v>74</v>
      </c>
      <c r="B136" s="500" t="str">
        <v>sinapic acid, HCAD</v>
      </c>
      <c r="C136" s="2">
        <v>0.63</v>
      </c>
      <c r="D136" s="2">
        <v>138.69999999999999</v>
      </c>
      <c r="E136" s="2" t="str">
        <v>G</v>
      </c>
      <c r="F136" s="2">
        <v>224.1</v>
      </c>
      <c r="G136" s="2" t="str">
        <v>B</v>
      </c>
      <c r="H136" s="2">
        <v>223.9</v>
      </c>
      <c r="I136" s="2" t="str">
        <v>B</v>
      </c>
      <c r="J136" s="2">
        <v>46.1</v>
      </c>
      <c r="K136" s="2" t="str">
        <v>O</v>
      </c>
      <c r="L136" s="2">
        <v>1</v>
      </c>
      <c r="M136" s="2">
        <v>328</v>
      </c>
      <c r="N136" s="2">
        <v>0</v>
      </c>
      <c r="O136" s="2">
        <v>0</v>
      </c>
      <c r="P136" s="2">
        <v>2</v>
      </c>
      <c r="Q136" s="2">
        <v>222</v>
      </c>
      <c r="R136" s="2">
        <v>342</v>
      </c>
      <c r="S136" s="2">
        <v>0</v>
      </c>
    </row>
    <row r="137" spans="1:19">
      <c r="A137" s="2">
        <v>77</v>
      </c>
      <c r="B137" s="500" t="str">
        <v>3,4-Dihydroxyphenylacetic acid, HPAAD</v>
      </c>
      <c r="C137" s="2">
        <v>0.5556179</v>
      </c>
      <c r="D137" s="2">
        <v>137.4</v>
      </c>
      <c r="E137" s="2" t="str">
        <v>G</v>
      </c>
      <c r="F137" s="2">
        <v>180</v>
      </c>
      <c r="G137" s="2" t="str">
        <v>CB</v>
      </c>
      <c r="H137" s="2">
        <v>270</v>
      </c>
      <c r="I137" s="2" t="str">
        <v>P</v>
      </c>
      <c r="J137" s="2">
        <v>10.9</v>
      </c>
      <c r="K137" s="2" t="str">
        <v>R</v>
      </c>
      <c r="L137" s="2">
        <v>1</v>
      </c>
      <c r="M137" s="2">
        <v>283</v>
      </c>
      <c r="N137" s="2">
        <v>0</v>
      </c>
      <c r="O137" s="2">
        <v>0</v>
      </c>
      <c r="P137" s="2">
        <v>3</v>
      </c>
      <c r="Q137" s="2">
        <v>224</v>
      </c>
      <c r="R137" s="2">
        <v>254</v>
      </c>
      <c r="S137" s="2">
        <v>352</v>
      </c>
    </row>
    <row r="138" spans="1:19">
      <c r="A138" s="2">
        <v>78</v>
      </c>
      <c r="B138" s="500" t="str">
        <v>Homogentisic Acid, HPAAD</v>
      </c>
      <c r="C138" s="2">
        <v>0.54502399999999995</v>
      </c>
      <c r="D138" s="2">
        <v>138.80000000000001</v>
      </c>
      <c r="E138" s="2" t="str">
        <v>G</v>
      </c>
      <c r="F138" s="2">
        <v>183.6</v>
      </c>
      <c r="G138" s="2" t="str">
        <v>CB</v>
      </c>
      <c r="H138" s="2">
        <v>236.9</v>
      </c>
      <c r="I138" s="2" t="str">
        <v>B</v>
      </c>
      <c r="J138" s="2">
        <v>48.8</v>
      </c>
      <c r="K138" s="2" t="str">
        <v>O</v>
      </c>
      <c r="L138" s="2">
        <v>1</v>
      </c>
      <c r="M138" s="2">
        <v>294</v>
      </c>
      <c r="N138" s="2">
        <v>0</v>
      </c>
      <c r="O138" s="2">
        <v>0</v>
      </c>
      <c r="P138" s="2">
        <v>3</v>
      </c>
      <c r="Q138" s="2">
        <v>224</v>
      </c>
      <c r="R138" s="2">
        <v>259</v>
      </c>
      <c r="S138" s="2">
        <v>352</v>
      </c>
    </row>
    <row r="139" spans="1:19">
      <c r="A139" s="2">
        <v>82</v>
      </c>
      <c r="B139" s="500" t="str">
        <v>p-Hydroxyphenylacetic acid, HPAAD</v>
      </c>
      <c r="C139" s="2">
        <v>0.62</v>
      </c>
      <c r="D139" s="2">
        <v>138.1</v>
      </c>
      <c r="E139" s="2" t="str">
        <v>G</v>
      </c>
      <c r="F139" s="2">
        <v>178.8</v>
      </c>
      <c r="G139" s="2" t="str">
        <v>T</v>
      </c>
      <c r="H139" s="2">
        <v>265.39999999999998</v>
      </c>
      <c r="I139" s="2" t="str">
        <v>V</v>
      </c>
      <c r="J139" s="2">
        <v>10.9</v>
      </c>
      <c r="K139" s="2" t="str">
        <v>R</v>
      </c>
      <c r="L139" s="2">
        <v>1</v>
      </c>
      <c r="M139" s="2">
        <v>277</v>
      </c>
      <c r="N139" s="2">
        <v>0</v>
      </c>
      <c r="O139" s="2">
        <v>0</v>
      </c>
      <c r="P139" s="2">
        <v>3</v>
      </c>
      <c r="Q139" s="2">
        <v>222</v>
      </c>
      <c r="R139" s="2">
        <v>252</v>
      </c>
      <c r="S139" s="2">
        <v>330</v>
      </c>
    </row>
    <row r="140" spans="1:19">
      <c r="A140" s="2">
        <v>87</v>
      </c>
      <c r="B140" s="500" t="str">
        <v>Phloretic acid, HPPAD</v>
      </c>
      <c r="C140" s="2">
        <v>0.62977519999999998</v>
      </c>
      <c r="D140" s="2">
        <v>140.69999999999999</v>
      </c>
      <c r="E140" s="2" t="str">
        <v>G</v>
      </c>
      <c r="F140" s="2">
        <v>187.7</v>
      </c>
      <c r="G140" s="2" t="str">
        <v>CB</v>
      </c>
      <c r="H140" s="2">
        <v>228.9</v>
      </c>
      <c r="I140" s="2" t="str">
        <v>B</v>
      </c>
      <c r="J140" s="2">
        <v>33</v>
      </c>
      <c r="K140" s="2" t="str">
        <v>O</v>
      </c>
      <c r="L140" s="2">
        <v>1</v>
      </c>
      <c r="M140" s="2">
        <v>278</v>
      </c>
      <c r="N140" s="2">
        <v>0</v>
      </c>
      <c r="O140" s="2">
        <v>0</v>
      </c>
      <c r="P140" s="2">
        <v>3</v>
      </c>
      <c r="Q140" s="2">
        <v>221</v>
      </c>
      <c r="R140" s="2">
        <v>248</v>
      </c>
      <c r="S140" s="2">
        <v>341</v>
      </c>
    </row>
    <row r="141" spans="1:19">
      <c r="A141" s="2">
        <v>94</v>
      </c>
      <c r="B141" s="500" t="str">
        <v>Pyrogallol, Phenol</v>
      </c>
      <c r="C141" s="2">
        <v>0.60150000000000003</v>
      </c>
      <c r="D141" s="2">
        <v>136.6</v>
      </c>
      <c r="E141" s="2" t="str">
        <v>G</v>
      </c>
      <c r="F141" s="2">
        <v>185.7</v>
      </c>
      <c r="G141" s="2" t="str">
        <v>CB</v>
      </c>
      <c r="H141" s="2">
        <v>223.7</v>
      </c>
      <c r="I141" s="2" t="str">
        <v>B</v>
      </c>
      <c r="J141" s="2">
        <v>20.6</v>
      </c>
      <c r="K141" s="2" t="str">
        <v>R</v>
      </c>
      <c r="L141" s="2">
        <v>1</v>
      </c>
      <c r="M141" s="2">
        <v>270</v>
      </c>
      <c r="N141" s="2">
        <v>0</v>
      </c>
      <c r="O141" s="2">
        <v>0</v>
      </c>
      <c r="P141" s="2">
        <v>2</v>
      </c>
      <c r="Q141" s="2">
        <v>224</v>
      </c>
      <c r="R141" s="2">
        <v>350</v>
      </c>
      <c r="S141" s="2">
        <v>0</v>
      </c>
    </row>
    <row r="142" spans="1:19">
      <c r="A142" s="2">
        <v>98</v>
      </c>
      <c r="B142" s="500" t="str">
        <v>Protocatechualdehyde, HBzd</v>
      </c>
      <c r="C142" s="2">
        <v>0.59446220000000005</v>
      </c>
      <c r="D142" s="2">
        <v>134.9</v>
      </c>
      <c r="E142" s="2" t="str">
        <v>G</v>
      </c>
      <c r="F142" s="2">
        <v>231.9</v>
      </c>
      <c r="G142" s="2" t="str">
        <v>B</v>
      </c>
      <c r="H142" s="2">
        <v>239.5</v>
      </c>
      <c r="I142" s="2" t="str">
        <v>B</v>
      </c>
      <c r="J142" s="2">
        <v>29.2</v>
      </c>
      <c r="K142" s="2" t="str">
        <v>R</v>
      </c>
      <c r="L142" s="2">
        <v>2</v>
      </c>
      <c r="M142" s="2">
        <v>283</v>
      </c>
      <c r="N142" s="2">
        <v>314</v>
      </c>
      <c r="O142" s="2">
        <v>0</v>
      </c>
      <c r="P142" s="2">
        <v>3</v>
      </c>
      <c r="Q142" s="2">
        <v>221</v>
      </c>
      <c r="R142" s="2">
        <v>250</v>
      </c>
      <c r="S142" s="2">
        <v>342</v>
      </c>
    </row>
    <row r="143" spans="1:19">
      <c r="A143" s="2">
        <v>103</v>
      </c>
      <c r="B143" s="500" t="str">
        <v>Absiscic Acid, Non Phenolic</v>
      </c>
      <c r="C143" s="2">
        <v>0.59799999999999998</v>
      </c>
      <c r="D143" s="2">
        <v>126.9</v>
      </c>
      <c r="E143" s="2" t="str">
        <v>G</v>
      </c>
      <c r="F143" s="2">
        <v>171.4</v>
      </c>
      <c r="G143" s="2" t="str">
        <v>T</v>
      </c>
      <c r="H143" s="2">
        <v>339.5</v>
      </c>
      <c r="I143" s="2" t="str">
        <v>S</v>
      </c>
      <c r="J143" s="2">
        <v>356.4</v>
      </c>
      <c r="K143" s="2" t="str">
        <v>S</v>
      </c>
      <c r="L143" s="2">
        <v>1</v>
      </c>
      <c r="M143" s="2">
        <v>268</v>
      </c>
      <c r="N143" s="2">
        <v>0</v>
      </c>
      <c r="O143" s="2">
        <v>0</v>
      </c>
      <c r="P143" s="2">
        <v>2</v>
      </c>
      <c r="Q143" s="2">
        <v>221</v>
      </c>
      <c r="R143" s="2">
        <v>344</v>
      </c>
      <c r="S143" s="2">
        <v>0</v>
      </c>
    </row>
    <row r="144" spans="1:19">
      <c r="B144" s="500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21">
      <c r="B145" s="500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21">
      <c r="B146" s="500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21">
      <c r="B147" s="500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21">
      <c r="B148" s="500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21">
      <c r="B149" s="500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21">
      <c r="A150" s="2" cm="1">
        <f t="array" ref="A150:S182">_xlfn._xlws.SORT(_xlfn._xlws.FILTER(LVSN[], (LVSN[Rf (MPA)]&lt;=$C$5)*(LVSN[Rf (MPA)]&gt;=$C$4)*(LVSN[254 nm DEV H° and C]&lt;=$D$5)*(LVSN[254 nm DEV H° and C]&gt;=$D$4),"No Result"))</f>
        <v>4</v>
      </c>
      <c r="B150" s="500" t="str">
        <v>apigenin, Flavone</v>
      </c>
      <c r="C150" s="2">
        <v>0.61741570000000001</v>
      </c>
      <c r="D150" s="2">
        <v>134</v>
      </c>
      <c r="E150" s="2" t="str">
        <v>G</v>
      </c>
      <c r="F150" s="2">
        <v>199.1</v>
      </c>
      <c r="G150" s="2" t="str">
        <v>CB</v>
      </c>
      <c r="H150" s="2">
        <v>206.2</v>
      </c>
      <c r="I150" s="2" t="str">
        <v>CB</v>
      </c>
      <c r="J150" s="2">
        <v>46.3</v>
      </c>
      <c r="K150" s="2" t="str">
        <v>O</v>
      </c>
      <c r="L150" s="2">
        <v>2</v>
      </c>
      <c r="M150" s="2">
        <v>271</v>
      </c>
      <c r="N150" s="2">
        <v>336</v>
      </c>
      <c r="O150" s="2">
        <v>0</v>
      </c>
      <c r="P150" s="2">
        <v>2</v>
      </c>
      <c r="Q150" s="2">
        <v>224</v>
      </c>
      <c r="R150" s="2">
        <v>341</v>
      </c>
      <c r="S150" s="2">
        <v>0</v>
      </c>
      <c r="T150" s="2">
        <f>COUNTIF(A150:A182, "&lt;&gt;")</f>
        <v>33</v>
      </c>
      <c r="U150" s="2" t="s">
        <v>158</v>
      </c>
    </row>
    <row r="151" spans="1:21">
      <c r="A151" s="2">
        <v>8</v>
      </c>
      <c r="B151" s="500" t="str">
        <v>luteolin, Flavone</v>
      </c>
      <c r="C151" s="2">
        <v>0.58389999999999997</v>
      </c>
      <c r="D151" s="2">
        <v>129.1</v>
      </c>
      <c r="E151" s="2" t="str">
        <v>G</v>
      </c>
      <c r="F151" s="2">
        <v>33</v>
      </c>
      <c r="G151" s="2" t="str">
        <v>O</v>
      </c>
      <c r="H151" s="2">
        <v>191.5</v>
      </c>
      <c r="I151" s="2" t="str">
        <v>CB</v>
      </c>
      <c r="J151" s="2">
        <v>48.9</v>
      </c>
      <c r="K151" s="2" t="str">
        <v>O</v>
      </c>
      <c r="L151" s="2">
        <v>2</v>
      </c>
      <c r="M151" s="2">
        <v>268</v>
      </c>
      <c r="N151" s="2">
        <v>352</v>
      </c>
      <c r="O151" s="2">
        <v>0</v>
      </c>
      <c r="P151" s="2">
        <v>2</v>
      </c>
      <c r="Q151" s="2">
        <v>224</v>
      </c>
      <c r="R151" s="2">
        <v>342</v>
      </c>
      <c r="S151" s="2">
        <v>0</v>
      </c>
    </row>
    <row r="152" spans="1:21">
      <c r="A152" s="2">
        <v>10</v>
      </c>
      <c r="B152" s="500" t="str">
        <v>fisetin, Flavonol</v>
      </c>
      <c r="C152" s="2">
        <v>0.53972710000000002</v>
      </c>
      <c r="D152" s="2">
        <v>138.19999999999999</v>
      </c>
      <c r="E152" s="2" t="str">
        <v>G</v>
      </c>
      <c r="F152" s="2">
        <v>175.9</v>
      </c>
      <c r="G152" s="2" t="str">
        <v>T</v>
      </c>
      <c r="H152" s="2">
        <v>183.5</v>
      </c>
      <c r="I152" s="2" t="str">
        <v>CB</v>
      </c>
      <c r="J152" s="2">
        <v>52.4</v>
      </c>
      <c r="K152" s="2" t="str">
        <v>O</v>
      </c>
      <c r="L152" s="2">
        <v>3</v>
      </c>
      <c r="M152" s="2">
        <v>264</v>
      </c>
      <c r="N152" s="2">
        <v>325</v>
      </c>
      <c r="O152" s="2">
        <v>393</v>
      </c>
      <c r="P152" s="2">
        <v>2</v>
      </c>
      <c r="Q152" s="2">
        <v>224</v>
      </c>
      <c r="R152" s="2">
        <v>363</v>
      </c>
      <c r="S152" s="2">
        <v>0</v>
      </c>
    </row>
    <row r="153" spans="1:21">
      <c r="A153" s="2">
        <v>15</v>
      </c>
      <c r="B153" s="500" t="str">
        <v>myricetin, Flavonol</v>
      </c>
      <c r="C153" s="2">
        <v>0.58739960000000002</v>
      </c>
      <c r="D153" s="2">
        <v>129.9</v>
      </c>
      <c r="E153" s="2" t="str">
        <v>G</v>
      </c>
      <c r="F153" s="2">
        <v>131.69999999999999</v>
      </c>
      <c r="G153" s="2" t="str">
        <v>G</v>
      </c>
      <c r="H153" s="2">
        <v>189.4</v>
      </c>
      <c r="I153" s="2" t="str">
        <v>CB</v>
      </c>
      <c r="J153" s="2">
        <v>40</v>
      </c>
      <c r="K153" s="2" t="str">
        <v>O</v>
      </c>
      <c r="L153" s="2">
        <v>2</v>
      </c>
      <c r="M153" s="2">
        <v>261</v>
      </c>
      <c r="N153" s="2">
        <v>373</v>
      </c>
      <c r="O153" s="2">
        <v>0</v>
      </c>
      <c r="P153" s="2">
        <v>2</v>
      </c>
      <c r="Q153" s="2">
        <v>224</v>
      </c>
      <c r="R153" s="2">
        <v>341</v>
      </c>
      <c r="S153" s="2">
        <v>0</v>
      </c>
    </row>
    <row r="154" spans="1:21">
      <c r="A154" s="2">
        <v>16</v>
      </c>
      <c r="B154" s="500" t="str">
        <v>quercetin, Flavonol</v>
      </c>
      <c r="C154" s="2">
        <v>0.61741570000000001</v>
      </c>
      <c r="D154" s="2">
        <v>125.9</v>
      </c>
      <c r="E154" s="2" t="str">
        <v>G</v>
      </c>
      <c r="F154" s="2">
        <v>127.1</v>
      </c>
      <c r="G154" s="2" t="str">
        <v>G</v>
      </c>
      <c r="H154" s="2">
        <v>192.1</v>
      </c>
      <c r="I154" s="2" t="str">
        <v>CB</v>
      </c>
      <c r="J154" s="2">
        <v>41.1</v>
      </c>
      <c r="K154" s="2" t="str">
        <v>O</v>
      </c>
      <c r="L154" s="2">
        <v>2</v>
      </c>
      <c r="M154" s="2">
        <v>261</v>
      </c>
      <c r="N154" s="2">
        <v>370</v>
      </c>
      <c r="O154" s="2">
        <v>0</v>
      </c>
      <c r="P154" s="2">
        <v>2</v>
      </c>
      <c r="Q154" s="2">
        <v>224</v>
      </c>
      <c r="R154" s="2">
        <v>340</v>
      </c>
      <c r="S154" s="2">
        <v>0</v>
      </c>
    </row>
    <row r="155" spans="1:21">
      <c r="A155" s="2">
        <v>25</v>
      </c>
      <c r="B155" s="500" t="str">
        <v>taxifolin, Flavanonol</v>
      </c>
      <c r="C155" s="2">
        <v>0.59093090000000004</v>
      </c>
      <c r="D155" s="2">
        <v>134.5</v>
      </c>
      <c r="E155" s="2" t="str">
        <v>G</v>
      </c>
      <c r="F155" s="2">
        <v>183.4</v>
      </c>
      <c r="G155" s="2" t="str">
        <v>CB</v>
      </c>
      <c r="H155" s="2">
        <v>205.8</v>
      </c>
      <c r="I155" s="2" t="str">
        <v>CB</v>
      </c>
      <c r="J155" s="2">
        <v>24.3</v>
      </c>
      <c r="K155" s="2" t="str">
        <v>R</v>
      </c>
      <c r="L155" s="2">
        <v>1</v>
      </c>
      <c r="M155" s="2">
        <v>292</v>
      </c>
      <c r="N155" s="2">
        <v>0</v>
      </c>
      <c r="O155" s="2">
        <v>0</v>
      </c>
      <c r="P155" s="2">
        <v>3</v>
      </c>
      <c r="Q155" s="2">
        <v>224</v>
      </c>
      <c r="R155" s="2">
        <v>256</v>
      </c>
      <c r="S155" s="2">
        <v>364</v>
      </c>
    </row>
    <row r="156" spans="1:21">
      <c r="A156" s="2">
        <v>31</v>
      </c>
      <c r="B156" s="500" t="str">
        <v>daidzein, Isoflavone</v>
      </c>
      <c r="C156" s="2">
        <v>0.59975920000000005</v>
      </c>
      <c r="D156" s="2">
        <v>136.6</v>
      </c>
      <c r="E156" s="2" t="str">
        <v>G</v>
      </c>
      <c r="F156" s="2">
        <v>160.9</v>
      </c>
      <c r="G156" s="2" t="str">
        <v>G</v>
      </c>
      <c r="H156" s="2">
        <v>226.4</v>
      </c>
      <c r="I156" s="2" t="str">
        <v>B</v>
      </c>
      <c r="J156" s="2">
        <v>28.8</v>
      </c>
      <c r="K156" s="2" t="str">
        <v>R</v>
      </c>
      <c r="L156" s="2">
        <v>2</v>
      </c>
      <c r="M156" s="2">
        <v>250</v>
      </c>
      <c r="N156" s="2">
        <v>305</v>
      </c>
      <c r="O156" s="2">
        <v>0</v>
      </c>
      <c r="P156" s="2">
        <v>2</v>
      </c>
      <c r="Q156" s="2">
        <v>222</v>
      </c>
      <c r="R156" s="2">
        <v>314</v>
      </c>
      <c r="S156" s="2">
        <v>0</v>
      </c>
    </row>
    <row r="157" spans="1:21">
      <c r="A157" s="2">
        <v>36</v>
      </c>
      <c r="B157" s="500" t="str">
        <v>2,3,4-THBA, HBAD</v>
      </c>
      <c r="C157" s="2">
        <v>0.5891653</v>
      </c>
      <c r="D157" s="2">
        <v>137.9</v>
      </c>
      <c r="E157" s="2" t="str">
        <v>G</v>
      </c>
      <c r="F157" s="2">
        <v>185.1</v>
      </c>
      <c r="G157" s="2" t="str">
        <v>CB</v>
      </c>
      <c r="H157" s="2">
        <v>225.9</v>
      </c>
      <c r="I157" s="2" t="str">
        <v>B</v>
      </c>
      <c r="J157" s="2">
        <v>20.5</v>
      </c>
      <c r="K157" s="2" t="str">
        <v>R</v>
      </c>
      <c r="L157" s="2">
        <v>1</v>
      </c>
      <c r="M157" s="2">
        <v>267</v>
      </c>
      <c r="N157" s="2">
        <v>0</v>
      </c>
      <c r="O157" s="2">
        <v>0</v>
      </c>
      <c r="P157" s="2">
        <v>2</v>
      </c>
      <c r="Q157" s="2">
        <v>223</v>
      </c>
      <c r="R157" s="2">
        <v>339</v>
      </c>
      <c r="S157" s="2">
        <v>0</v>
      </c>
    </row>
    <row r="158" spans="1:21">
      <c r="A158" s="2">
        <v>37</v>
      </c>
      <c r="B158" s="500" t="str">
        <v>2,3,4-TMBA, HBAD</v>
      </c>
      <c r="C158" s="2">
        <v>0.60152479999999997</v>
      </c>
      <c r="D158" s="2">
        <v>141.5</v>
      </c>
      <c r="E158" s="2" t="str">
        <v>G</v>
      </c>
      <c r="F158" s="2">
        <v>120</v>
      </c>
      <c r="G158" s="2" t="str">
        <v>YG</v>
      </c>
      <c r="H158" s="2">
        <v>241.1</v>
      </c>
      <c r="I158" s="2" t="str">
        <v>V</v>
      </c>
      <c r="J158" s="2">
        <v>22.2</v>
      </c>
      <c r="K158" s="2" t="str">
        <v>R</v>
      </c>
      <c r="L158" s="2">
        <v>1</v>
      </c>
      <c r="M158" s="2">
        <v>261</v>
      </c>
      <c r="N158" s="2">
        <v>0</v>
      </c>
      <c r="O158" s="2">
        <v>0</v>
      </c>
      <c r="P158" s="2">
        <v>2</v>
      </c>
      <c r="Q158" s="2">
        <v>225</v>
      </c>
      <c r="R158" s="2">
        <v>308</v>
      </c>
      <c r="S158" s="2">
        <v>0</v>
      </c>
    </row>
    <row r="159" spans="1:21">
      <c r="A159" s="2">
        <v>39</v>
      </c>
      <c r="B159" s="500" t="str">
        <v>3,5-Dihydroxybenzoic acid, HBAD</v>
      </c>
      <c r="C159" s="2">
        <v>0.59446220000000005</v>
      </c>
      <c r="D159" s="2">
        <v>138.19999999999999</v>
      </c>
      <c r="E159" s="2" t="str">
        <v>G</v>
      </c>
      <c r="F159" s="2">
        <v>191.3</v>
      </c>
      <c r="G159" s="2" t="str">
        <v>CB</v>
      </c>
      <c r="H159" s="2">
        <v>222.4</v>
      </c>
      <c r="I159" s="2" t="str">
        <v>B</v>
      </c>
      <c r="J159" s="2">
        <v>33</v>
      </c>
      <c r="K159" s="2" t="str">
        <v>O</v>
      </c>
      <c r="L159" s="2">
        <v>2</v>
      </c>
      <c r="M159" s="2">
        <v>251</v>
      </c>
      <c r="N159" s="2">
        <v>308</v>
      </c>
      <c r="O159" s="2">
        <v>0</v>
      </c>
      <c r="P159" s="2">
        <v>2</v>
      </c>
      <c r="Q159" s="2">
        <v>225</v>
      </c>
      <c r="R159" s="2">
        <v>313</v>
      </c>
      <c r="S159" s="2">
        <v>0</v>
      </c>
    </row>
    <row r="160" spans="1:21">
      <c r="A160" s="2">
        <v>43</v>
      </c>
      <c r="B160" s="500" t="str">
        <v>eudesmic acid, HBAD</v>
      </c>
      <c r="C160" s="2">
        <v>0.61741570000000001</v>
      </c>
      <c r="D160" s="2">
        <v>138.9</v>
      </c>
      <c r="E160" s="2" t="str">
        <v>G</v>
      </c>
      <c r="F160" s="2">
        <v>180</v>
      </c>
      <c r="G160" s="2" t="str">
        <v>CB</v>
      </c>
      <c r="H160" s="2">
        <v>219.1</v>
      </c>
      <c r="I160" s="2" t="str">
        <v>B</v>
      </c>
      <c r="J160" s="2">
        <v>40.9</v>
      </c>
      <c r="K160" s="2" t="str">
        <v>O</v>
      </c>
      <c r="L160" s="2">
        <v>1</v>
      </c>
      <c r="M160" s="2">
        <v>264</v>
      </c>
      <c r="N160" s="2">
        <v>0</v>
      </c>
      <c r="O160" s="2">
        <v>0</v>
      </c>
      <c r="P160" s="2">
        <v>2</v>
      </c>
      <c r="Q160" s="2">
        <v>228</v>
      </c>
      <c r="R160" s="2">
        <v>310</v>
      </c>
      <c r="S160" s="2">
        <v>0</v>
      </c>
    </row>
    <row r="161" spans="1:19">
      <c r="A161" s="2">
        <v>45</v>
      </c>
      <c r="B161" s="500" t="str">
        <v>gentisic acid, HBAD</v>
      </c>
      <c r="C161" s="2">
        <v>0.62624389999999996</v>
      </c>
      <c r="D161" s="2">
        <v>142.69999999999999</v>
      </c>
      <c r="E161" s="2" t="str">
        <v>G</v>
      </c>
      <c r="F161" s="2">
        <v>224.2</v>
      </c>
      <c r="G161" s="2" t="str">
        <v>B</v>
      </c>
      <c r="H161" s="2">
        <v>213.3</v>
      </c>
      <c r="I161" s="2" t="str">
        <v>B</v>
      </c>
      <c r="J161" s="2">
        <v>48.6</v>
      </c>
      <c r="K161" s="2" t="str">
        <v>O</v>
      </c>
      <c r="L161" s="2">
        <v>1</v>
      </c>
      <c r="M161" s="2">
        <v>326</v>
      </c>
      <c r="N161" s="2">
        <v>0</v>
      </c>
      <c r="O161" s="2">
        <v>0</v>
      </c>
      <c r="P161" s="2">
        <v>2</v>
      </c>
      <c r="Q161" s="2">
        <v>224</v>
      </c>
      <c r="R161" s="2">
        <v>320</v>
      </c>
      <c r="S161" s="2">
        <v>0</v>
      </c>
    </row>
    <row r="162" spans="1:19">
      <c r="A162" s="2">
        <v>48</v>
      </c>
      <c r="B162" s="500" t="str">
        <v>methyl syringate, HBAD</v>
      </c>
      <c r="C162" s="2">
        <v>0.61035309999999998</v>
      </c>
      <c r="D162" s="2">
        <v>137.5</v>
      </c>
      <c r="E162" s="2" t="str">
        <v>G</v>
      </c>
      <c r="F162" s="2">
        <v>175.3</v>
      </c>
      <c r="G162" s="2" t="str">
        <v>T</v>
      </c>
      <c r="H162" s="2">
        <v>218.6</v>
      </c>
      <c r="I162" s="2" t="str">
        <v>B</v>
      </c>
      <c r="J162" s="2">
        <v>42.5</v>
      </c>
      <c r="K162" s="2" t="str">
        <v>O</v>
      </c>
      <c r="L162" s="2">
        <v>1</v>
      </c>
      <c r="M162" s="2">
        <v>277</v>
      </c>
      <c r="N162" s="2">
        <v>0</v>
      </c>
      <c r="O162" s="2">
        <v>0</v>
      </c>
      <c r="P162" s="2">
        <v>2</v>
      </c>
      <c r="Q162" s="2">
        <v>237</v>
      </c>
      <c r="R162" s="2">
        <v>312</v>
      </c>
      <c r="S162" s="2">
        <v>0</v>
      </c>
    </row>
    <row r="163" spans="1:19">
      <c r="A163" s="2">
        <v>52</v>
      </c>
      <c r="B163" s="500" t="str">
        <v>o-Anisic acid , HBAD</v>
      </c>
      <c r="C163" s="2">
        <v>0.5891653</v>
      </c>
      <c r="D163" s="2">
        <v>138.1</v>
      </c>
      <c r="E163" s="2" t="str">
        <v>G</v>
      </c>
      <c r="F163" s="2">
        <v>206.3</v>
      </c>
      <c r="G163" s="2" t="str">
        <v>B</v>
      </c>
      <c r="H163" s="2">
        <v>224.5</v>
      </c>
      <c r="I163" s="2" t="str">
        <v>B</v>
      </c>
      <c r="J163" s="2">
        <v>43</v>
      </c>
      <c r="K163" s="2" t="str">
        <v>O</v>
      </c>
      <c r="L163" s="2">
        <v>1</v>
      </c>
      <c r="M163" s="2">
        <v>299</v>
      </c>
      <c r="N163" s="2">
        <v>0</v>
      </c>
      <c r="O163" s="2">
        <v>0</v>
      </c>
      <c r="P163" s="2">
        <v>3</v>
      </c>
      <c r="Q163" s="2">
        <v>221</v>
      </c>
      <c r="R163" s="2">
        <v>264</v>
      </c>
      <c r="S163" s="2">
        <v>310</v>
      </c>
    </row>
    <row r="164" spans="1:19">
      <c r="A164" s="2">
        <v>55</v>
      </c>
      <c r="B164" s="500" t="str">
        <v>protocatechuic acid, HBAD</v>
      </c>
      <c r="C164" s="2">
        <v>0.57680569999999998</v>
      </c>
      <c r="D164" s="2">
        <v>136.1</v>
      </c>
      <c r="E164" s="2" t="str">
        <v>G</v>
      </c>
      <c r="F164" s="2">
        <v>183</v>
      </c>
      <c r="G164" s="2" t="str">
        <v>CB</v>
      </c>
      <c r="H164" s="2">
        <v>213.9</v>
      </c>
      <c r="I164" s="2" t="str">
        <v>B</v>
      </c>
      <c r="J164" s="2">
        <v>45.7</v>
      </c>
      <c r="K164" s="2" t="str">
        <v>O</v>
      </c>
      <c r="L164" s="2">
        <v>2</v>
      </c>
      <c r="M164" s="2">
        <v>261</v>
      </c>
      <c r="N164" s="2">
        <v>295</v>
      </c>
      <c r="O164" s="2">
        <v>0</v>
      </c>
      <c r="P164" s="2">
        <v>2</v>
      </c>
      <c r="Q164" s="2">
        <v>225</v>
      </c>
      <c r="R164" s="2">
        <v>312</v>
      </c>
      <c r="S164" s="2">
        <v>0</v>
      </c>
    </row>
    <row r="165" spans="1:19">
      <c r="A165" s="2">
        <v>56</v>
      </c>
      <c r="B165" s="500" t="str">
        <v>resorcylic acid, HBAD</v>
      </c>
      <c r="C165" s="2">
        <v>0.63</v>
      </c>
      <c r="D165" s="2">
        <v>143.5</v>
      </c>
      <c r="E165" s="2" t="str">
        <v>G</v>
      </c>
      <c r="F165" s="2">
        <v>213.7</v>
      </c>
      <c r="G165" s="2" t="str">
        <v>B</v>
      </c>
      <c r="H165" s="2">
        <v>202.2</v>
      </c>
      <c r="I165" s="2" t="str">
        <v>CB</v>
      </c>
      <c r="J165" s="2">
        <v>57.3</v>
      </c>
      <c r="K165" s="2" t="str">
        <v>O</v>
      </c>
      <c r="L165" s="2">
        <v>2</v>
      </c>
      <c r="M165" s="2">
        <v>246</v>
      </c>
      <c r="N165" s="2">
        <v>313</v>
      </c>
      <c r="O165" s="2">
        <v>0</v>
      </c>
      <c r="P165" s="2">
        <v>2</v>
      </c>
      <c r="Q165" s="2">
        <v>224</v>
      </c>
      <c r="R165" s="2">
        <v>311</v>
      </c>
      <c r="S165" s="2">
        <v>0</v>
      </c>
    </row>
    <row r="166" spans="1:19">
      <c r="A166" s="2">
        <v>58</v>
      </c>
      <c r="B166" s="500" t="str">
        <v>syringic acid, HBAD</v>
      </c>
      <c r="C166" s="2">
        <v>0.57679999999999998</v>
      </c>
      <c r="D166" s="2">
        <v>137.30000000000001</v>
      </c>
      <c r="E166" s="2" t="str">
        <v>G</v>
      </c>
      <c r="F166" s="2">
        <v>191.5</v>
      </c>
      <c r="G166" s="2" t="str">
        <v>CB</v>
      </c>
      <c r="H166" s="2">
        <v>218.1</v>
      </c>
      <c r="I166" s="2" t="str">
        <v>B</v>
      </c>
      <c r="J166" s="2">
        <v>28.2</v>
      </c>
      <c r="K166" s="2" t="str">
        <v>R</v>
      </c>
      <c r="L166" s="2">
        <v>1</v>
      </c>
      <c r="M166" s="2">
        <v>277</v>
      </c>
      <c r="N166" s="2">
        <v>0</v>
      </c>
      <c r="O166" s="2">
        <v>0</v>
      </c>
      <c r="P166" s="2">
        <v>2</v>
      </c>
      <c r="Q166" s="2">
        <v>225</v>
      </c>
      <c r="R166" s="2">
        <v>313</v>
      </c>
      <c r="S166" s="2">
        <v>0</v>
      </c>
    </row>
    <row r="167" spans="1:19">
      <c r="A167" s="2">
        <v>59</v>
      </c>
      <c r="B167" s="500" t="str">
        <v>vanillic acid, HBAD</v>
      </c>
      <c r="C167" s="2">
        <v>0.62271259999999995</v>
      </c>
      <c r="D167" s="2">
        <v>135.80000000000001</v>
      </c>
      <c r="E167" s="2" t="str">
        <v>G</v>
      </c>
      <c r="F167" s="2">
        <v>191.5</v>
      </c>
      <c r="G167" s="2" t="str">
        <v>CB</v>
      </c>
      <c r="H167" s="2">
        <v>217.6</v>
      </c>
      <c r="I167" s="2" t="str">
        <v>B</v>
      </c>
      <c r="J167" s="2">
        <v>31.7</v>
      </c>
      <c r="K167" s="2" t="str">
        <v>O</v>
      </c>
      <c r="L167" s="2">
        <v>2</v>
      </c>
      <c r="M167" s="2">
        <v>263</v>
      </c>
      <c r="N167" s="2">
        <v>294</v>
      </c>
      <c r="O167" s="2">
        <v>0</v>
      </c>
      <c r="P167" s="2">
        <v>2</v>
      </c>
      <c r="Q167" s="2">
        <v>228</v>
      </c>
      <c r="R167" s="2">
        <v>312</v>
      </c>
      <c r="S167" s="2">
        <v>0</v>
      </c>
    </row>
    <row r="168" spans="1:19">
      <c r="A168" s="2">
        <v>61</v>
      </c>
      <c r="B168" s="500" t="str">
        <v>caffeic acid, HCAD</v>
      </c>
      <c r="C168" s="2">
        <v>0.5891653</v>
      </c>
      <c r="D168" s="2">
        <v>139.30000000000001</v>
      </c>
      <c r="E168" s="2" t="str">
        <v>G</v>
      </c>
      <c r="F168" s="2">
        <v>211.1</v>
      </c>
      <c r="G168" s="2" t="str">
        <v>B</v>
      </c>
      <c r="H168" s="2">
        <v>214.8</v>
      </c>
      <c r="I168" s="2" t="str">
        <v>B</v>
      </c>
      <c r="J168" s="2">
        <v>38.200000000000003</v>
      </c>
      <c r="K168" s="2" t="str">
        <v>O</v>
      </c>
      <c r="L168" s="2">
        <v>1</v>
      </c>
      <c r="M168" s="2">
        <v>321</v>
      </c>
      <c r="N168" s="2">
        <v>0</v>
      </c>
      <c r="O168" s="2">
        <v>0</v>
      </c>
      <c r="P168" s="2">
        <v>2</v>
      </c>
      <c r="Q168" s="2">
        <v>224</v>
      </c>
      <c r="R168" s="2">
        <v>344</v>
      </c>
      <c r="S168" s="2">
        <v>0</v>
      </c>
    </row>
    <row r="169" spans="1:19">
      <c r="A169" s="2">
        <v>62</v>
      </c>
      <c r="B169" s="500" t="str">
        <v>caffeic acid dimethyl ether, HCAD</v>
      </c>
      <c r="C169" s="2">
        <v>0.6085874</v>
      </c>
      <c r="D169" s="2">
        <v>141.9</v>
      </c>
      <c r="E169" s="2" t="str">
        <v>G</v>
      </c>
      <c r="F169" s="2">
        <v>239.3</v>
      </c>
      <c r="G169" s="2" t="str">
        <v>B</v>
      </c>
      <c r="H169" s="2">
        <v>211.8</v>
      </c>
      <c r="I169" s="2" t="str">
        <v>B</v>
      </c>
      <c r="J169" s="2">
        <v>100.9</v>
      </c>
      <c r="K169" s="2" t="str">
        <v>YG</v>
      </c>
      <c r="L169" s="2">
        <v>1</v>
      </c>
      <c r="M169" s="2">
        <v>317</v>
      </c>
      <c r="N169" s="2">
        <v>0</v>
      </c>
      <c r="O169" s="2">
        <v>0</v>
      </c>
      <c r="P169" s="2">
        <v>2</v>
      </c>
      <c r="Q169" s="2">
        <v>223</v>
      </c>
      <c r="R169" s="2">
        <v>342</v>
      </c>
      <c r="S169" s="2">
        <v>0</v>
      </c>
    </row>
    <row r="170" spans="1:19">
      <c r="A170" s="2">
        <v>65</v>
      </c>
      <c r="B170" s="500" t="str">
        <v>ferulic acid, HCAD</v>
      </c>
      <c r="C170" s="2">
        <v>0.61565000000000003</v>
      </c>
      <c r="D170" s="2">
        <v>139.4</v>
      </c>
      <c r="E170" s="2" t="str">
        <v>G</v>
      </c>
      <c r="F170" s="2">
        <v>209.2</v>
      </c>
      <c r="G170" s="2" t="str">
        <v>CB</v>
      </c>
      <c r="H170" s="2">
        <v>215</v>
      </c>
      <c r="I170" s="2" t="str">
        <v>B</v>
      </c>
      <c r="J170" s="2">
        <v>40.9</v>
      </c>
      <c r="K170" s="2" t="str">
        <v>O</v>
      </c>
      <c r="L170" s="2">
        <v>1</v>
      </c>
      <c r="M170" s="2">
        <v>319</v>
      </c>
      <c r="N170" s="2">
        <v>0</v>
      </c>
      <c r="O170" s="2">
        <v>0</v>
      </c>
      <c r="P170" s="2">
        <v>2</v>
      </c>
      <c r="Q170" s="2">
        <v>224</v>
      </c>
      <c r="R170" s="2">
        <v>346</v>
      </c>
      <c r="S170" s="2">
        <v>0</v>
      </c>
    </row>
    <row r="171" spans="1:19">
      <c r="A171" s="2">
        <v>66</v>
      </c>
      <c r="B171" s="500" t="str">
        <v>isoferulic acid, HCAD</v>
      </c>
      <c r="C171" s="2">
        <v>0.59975920000000005</v>
      </c>
      <c r="D171" s="2">
        <v>140.4</v>
      </c>
      <c r="E171" s="2" t="str">
        <v>G</v>
      </c>
      <c r="F171" s="2">
        <v>227.4</v>
      </c>
      <c r="G171" s="2" t="str">
        <v>B</v>
      </c>
      <c r="H171" s="2">
        <v>215</v>
      </c>
      <c r="I171" s="2" t="str">
        <v>B</v>
      </c>
      <c r="J171" s="2">
        <v>136.1</v>
      </c>
      <c r="K171" s="2" t="str">
        <v>G</v>
      </c>
      <c r="L171" s="2">
        <v>1</v>
      </c>
      <c r="M171" s="2">
        <v>320</v>
      </c>
      <c r="N171" s="2">
        <v>0</v>
      </c>
      <c r="O171" s="2">
        <v>0</v>
      </c>
      <c r="P171" s="2">
        <v>2</v>
      </c>
      <c r="Q171" s="2">
        <v>224</v>
      </c>
      <c r="R171" s="2">
        <v>344</v>
      </c>
      <c r="S171" s="2">
        <v>0</v>
      </c>
    </row>
    <row r="172" spans="1:19">
      <c r="A172" s="2">
        <v>71</v>
      </c>
      <c r="B172" s="500" t="str">
        <v>p-coumaric acid, HCAD</v>
      </c>
      <c r="C172" s="2">
        <v>0.63</v>
      </c>
      <c r="D172" s="2">
        <v>135.69999999999999</v>
      </c>
      <c r="E172" s="2" t="str">
        <v>G</v>
      </c>
      <c r="F172" s="2">
        <v>198.8</v>
      </c>
      <c r="G172" s="2" t="str">
        <v>CB</v>
      </c>
      <c r="H172" s="2">
        <v>206.9</v>
      </c>
      <c r="I172" s="2" t="str">
        <v>CB</v>
      </c>
      <c r="J172" s="2">
        <v>41.4</v>
      </c>
      <c r="K172" s="2" t="str">
        <v>O</v>
      </c>
      <c r="L172" s="2">
        <v>1</v>
      </c>
      <c r="M172" s="2">
        <v>307</v>
      </c>
      <c r="N172" s="2">
        <v>0</v>
      </c>
      <c r="O172" s="2">
        <v>0</v>
      </c>
      <c r="P172" s="2">
        <v>2</v>
      </c>
      <c r="Q172" s="2">
        <v>223</v>
      </c>
      <c r="R172" s="2">
        <v>354</v>
      </c>
      <c r="S172" s="2">
        <v>0</v>
      </c>
    </row>
    <row r="173" spans="1:19">
      <c r="A173" s="2">
        <v>73</v>
      </c>
      <c r="B173" s="500" t="str">
        <v>rosmarinic acid, HCAD</v>
      </c>
      <c r="C173" s="2">
        <v>0.63</v>
      </c>
      <c r="D173" s="2">
        <v>131.4</v>
      </c>
      <c r="E173" s="2" t="str">
        <v>G</v>
      </c>
      <c r="F173" s="2">
        <v>175.3</v>
      </c>
      <c r="G173" s="2" t="str">
        <v>CB</v>
      </c>
      <c r="H173" s="2">
        <v>225.5</v>
      </c>
      <c r="I173" s="2" t="str">
        <v>B</v>
      </c>
      <c r="J173" s="2">
        <v>43</v>
      </c>
      <c r="K173" s="2" t="str">
        <v>O</v>
      </c>
      <c r="L173" s="2">
        <v>1</v>
      </c>
      <c r="M173" s="2">
        <v>307</v>
      </c>
      <c r="N173" s="2">
        <v>0</v>
      </c>
      <c r="O173" s="2">
        <v>0</v>
      </c>
      <c r="P173" s="2">
        <v>2</v>
      </c>
      <c r="Q173" s="2">
        <v>224</v>
      </c>
      <c r="R173" s="2">
        <v>341</v>
      </c>
      <c r="S173" s="2">
        <v>0</v>
      </c>
    </row>
    <row r="174" spans="1:19">
      <c r="A174" s="2">
        <v>74</v>
      </c>
      <c r="B174" s="500" t="str">
        <v>sinapic acid, HCAD</v>
      </c>
      <c r="C174" s="2">
        <v>0.63</v>
      </c>
      <c r="D174" s="2">
        <v>138.69999999999999</v>
      </c>
      <c r="E174" s="2" t="str">
        <v>G</v>
      </c>
      <c r="F174" s="2">
        <v>224.1</v>
      </c>
      <c r="G174" s="2" t="str">
        <v>B</v>
      </c>
      <c r="H174" s="2">
        <v>223.9</v>
      </c>
      <c r="I174" s="2" t="str">
        <v>B</v>
      </c>
      <c r="J174" s="2">
        <v>46.1</v>
      </c>
      <c r="K174" s="2" t="str">
        <v>O</v>
      </c>
      <c r="L174" s="2">
        <v>1</v>
      </c>
      <c r="M174" s="2">
        <v>328</v>
      </c>
      <c r="N174" s="2">
        <v>0</v>
      </c>
      <c r="O174" s="2">
        <v>0</v>
      </c>
      <c r="P174" s="2">
        <v>2</v>
      </c>
      <c r="Q174" s="2">
        <v>222</v>
      </c>
      <c r="R174" s="2">
        <v>342</v>
      </c>
      <c r="S174" s="2">
        <v>0</v>
      </c>
    </row>
    <row r="175" spans="1:19">
      <c r="A175" s="2">
        <v>77</v>
      </c>
      <c r="B175" s="500" t="str">
        <v>3,4-Dihydroxyphenylacetic acid, HPAAD</v>
      </c>
      <c r="C175" s="2">
        <v>0.5556179</v>
      </c>
      <c r="D175" s="2">
        <v>137.4</v>
      </c>
      <c r="E175" s="2" t="str">
        <v>G</v>
      </c>
      <c r="F175" s="2">
        <v>180</v>
      </c>
      <c r="G175" s="2" t="str">
        <v>CB</v>
      </c>
      <c r="H175" s="2">
        <v>270</v>
      </c>
      <c r="I175" s="2" t="str">
        <v>P</v>
      </c>
      <c r="J175" s="2">
        <v>10.9</v>
      </c>
      <c r="K175" s="2" t="str">
        <v>R</v>
      </c>
      <c r="L175" s="2">
        <v>1</v>
      </c>
      <c r="M175" s="2">
        <v>283</v>
      </c>
      <c r="N175" s="2">
        <v>0</v>
      </c>
      <c r="O175" s="2">
        <v>0</v>
      </c>
      <c r="P175" s="2">
        <v>3</v>
      </c>
      <c r="Q175" s="2">
        <v>224</v>
      </c>
      <c r="R175" s="2">
        <v>254</v>
      </c>
      <c r="S175" s="2">
        <v>352</v>
      </c>
    </row>
    <row r="176" spans="1:19">
      <c r="A176" s="2">
        <v>78</v>
      </c>
      <c r="B176" s="500" t="str">
        <v>Homogentisic Acid, HPAAD</v>
      </c>
      <c r="C176" s="2">
        <v>0.54502399999999995</v>
      </c>
      <c r="D176" s="2">
        <v>138.80000000000001</v>
      </c>
      <c r="E176" s="2" t="str">
        <v>G</v>
      </c>
      <c r="F176" s="2">
        <v>183.6</v>
      </c>
      <c r="G176" s="2" t="str">
        <v>CB</v>
      </c>
      <c r="H176" s="2">
        <v>236.9</v>
      </c>
      <c r="I176" s="2" t="str">
        <v>B</v>
      </c>
      <c r="J176" s="2">
        <v>48.8</v>
      </c>
      <c r="K176" s="2" t="str">
        <v>O</v>
      </c>
      <c r="L176" s="2">
        <v>1</v>
      </c>
      <c r="M176" s="2">
        <v>294</v>
      </c>
      <c r="N176" s="2">
        <v>0</v>
      </c>
      <c r="O176" s="2">
        <v>0</v>
      </c>
      <c r="P176" s="2">
        <v>3</v>
      </c>
      <c r="Q176" s="2">
        <v>224</v>
      </c>
      <c r="R176" s="2">
        <v>259</v>
      </c>
      <c r="S176" s="2">
        <v>352</v>
      </c>
    </row>
    <row r="177" spans="1:21">
      <c r="A177" s="2">
        <v>82</v>
      </c>
      <c r="B177" s="500" t="str">
        <v>p-Hydroxyphenylacetic acid, HPAAD</v>
      </c>
      <c r="C177" s="2">
        <v>0.62</v>
      </c>
      <c r="D177" s="2">
        <v>138.1</v>
      </c>
      <c r="E177" s="2" t="str">
        <v>G</v>
      </c>
      <c r="F177" s="2">
        <v>178.8</v>
      </c>
      <c r="G177" s="2" t="str">
        <v>T</v>
      </c>
      <c r="H177" s="2">
        <v>265.39999999999998</v>
      </c>
      <c r="I177" s="2" t="str">
        <v>V</v>
      </c>
      <c r="J177" s="2">
        <v>10.9</v>
      </c>
      <c r="K177" s="2" t="str">
        <v>R</v>
      </c>
      <c r="L177" s="2">
        <v>1</v>
      </c>
      <c r="M177" s="2">
        <v>277</v>
      </c>
      <c r="N177" s="2">
        <v>0</v>
      </c>
      <c r="O177" s="2">
        <v>0</v>
      </c>
      <c r="P177" s="2">
        <v>3</v>
      </c>
      <c r="Q177" s="2">
        <v>222</v>
      </c>
      <c r="R177" s="2">
        <v>252</v>
      </c>
      <c r="S177" s="2">
        <v>330</v>
      </c>
    </row>
    <row r="178" spans="1:21">
      <c r="A178" s="2">
        <v>84</v>
      </c>
      <c r="B178" s="500" t="str">
        <v>DL-p-Phenyllactic Acid, HPLAD</v>
      </c>
      <c r="C178" s="2">
        <v>0.61565000000000003</v>
      </c>
      <c r="D178" s="2">
        <v>139.19999999999999</v>
      </c>
      <c r="E178" s="2" t="str">
        <v>G</v>
      </c>
      <c r="F178" s="2">
        <v>120</v>
      </c>
      <c r="G178" s="2" t="str">
        <v>YG</v>
      </c>
      <c r="H178" s="2">
        <v>244.3</v>
      </c>
      <c r="I178" s="2" t="str">
        <v>V</v>
      </c>
      <c r="J178" s="2">
        <v>25</v>
      </c>
      <c r="K178" s="2" t="str">
        <v>R</v>
      </c>
      <c r="L178" s="2">
        <v>1</v>
      </c>
      <c r="M178" s="2">
        <v>278</v>
      </c>
      <c r="N178" s="2">
        <v>0</v>
      </c>
      <c r="O178" s="2">
        <v>0</v>
      </c>
      <c r="P178" s="2">
        <v>3</v>
      </c>
      <c r="Q178" s="2">
        <v>223</v>
      </c>
      <c r="R178" s="2">
        <v>253</v>
      </c>
      <c r="S178" s="2">
        <v>330</v>
      </c>
    </row>
    <row r="179" spans="1:21">
      <c r="A179" s="2">
        <v>87</v>
      </c>
      <c r="B179" s="500" t="str">
        <v>Phloretic acid, HPPAD</v>
      </c>
      <c r="C179" s="2">
        <v>0.62977519999999998</v>
      </c>
      <c r="D179" s="2">
        <v>140.69999999999999</v>
      </c>
      <c r="E179" s="2" t="str">
        <v>G</v>
      </c>
      <c r="F179" s="2">
        <v>187.7</v>
      </c>
      <c r="G179" s="2" t="str">
        <v>CB</v>
      </c>
      <c r="H179" s="2">
        <v>228.9</v>
      </c>
      <c r="I179" s="2" t="str">
        <v>B</v>
      </c>
      <c r="J179" s="2">
        <v>33</v>
      </c>
      <c r="K179" s="2" t="str">
        <v>O</v>
      </c>
      <c r="L179" s="2">
        <v>1</v>
      </c>
      <c r="M179" s="2">
        <v>278</v>
      </c>
      <c r="N179" s="2">
        <v>0</v>
      </c>
      <c r="O179" s="2">
        <v>0</v>
      </c>
      <c r="P179" s="2">
        <v>3</v>
      </c>
      <c r="Q179" s="2">
        <v>221</v>
      </c>
      <c r="R179" s="2">
        <v>248</v>
      </c>
      <c r="S179" s="2">
        <v>341</v>
      </c>
    </row>
    <row r="180" spans="1:21">
      <c r="A180" s="2">
        <v>94</v>
      </c>
      <c r="B180" s="500" t="str">
        <v>Pyrogallol, Phenol</v>
      </c>
      <c r="C180" s="2">
        <v>0.60150000000000003</v>
      </c>
      <c r="D180" s="2">
        <v>136.6</v>
      </c>
      <c r="E180" s="2" t="str">
        <v>G</v>
      </c>
      <c r="F180" s="2">
        <v>185.7</v>
      </c>
      <c r="G180" s="2" t="str">
        <v>CB</v>
      </c>
      <c r="H180" s="2">
        <v>223.7</v>
      </c>
      <c r="I180" s="2" t="str">
        <v>B</v>
      </c>
      <c r="J180" s="2">
        <v>20.6</v>
      </c>
      <c r="K180" s="2" t="str">
        <v>R</v>
      </c>
      <c r="L180" s="2">
        <v>1</v>
      </c>
      <c r="M180" s="2">
        <v>270</v>
      </c>
      <c r="N180" s="2">
        <v>0</v>
      </c>
      <c r="O180" s="2">
        <v>0</v>
      </c>
      <c r="P180" s="2">
        <v>2</v>
      </c>
      <c r="Q180" s="2">
        <v>224</v>
      </c>
      <c r="R180" s="2">
        <v>350</v>
      </c>
      <c r="S180" s="2">
        <v>0</v>
      </c>
    </row>
    <row r="181" spans="1:21">
      <c r="A181" s="2">
        <v>98</v>
      </c>
      <c r="B181" s="500" t="str">
        <v>Protocatechualdehyde, HBzd</v>
      </c>
      <c r="C181" s="2">
        <v>0.59446220000000005</v>
      </c>
      <c r="D181" s="2">
        <v>134.9</v>
      </c>
      <c r="E181" s="2" t="str">
        <v>G</v>
      </c>
      <c r="F181" s="2">
        <v>231.9</v>
      </c>
      <c r="G181" s="2" t="str">
        <v>B</v>
      </c>
      <c r="H181" s="2">
        <v>239.5</v>
      </c>
      <c r="I181" s="2" t="str">
        <v>B</v>
      </c>
      <c r="J181" s="2">
        <v>29.2</v>
      </c>
      <c r="K181" s="2" t="str">
        <v>R</v>
      </c>
      <c r="L181" s="2">
        <v>2</v>
      </c>
      <c r="M181" s="2">
        <v>283</v>
      </c>
      <c r="N181" s="2">
        <v>314</v>
      </c>
      <c r="O181" s="2">
        <v>0</v>
      </c>
      <c r="P181" s="2">
        <v>3</v>
      </c>
      <c r="Q181" s="2">
        <v>221</v>
      </c>
      <c r="R181" s="2">
        <v>250</v>
      </c>
      <c r="S181" s="2">
        <v>342</v>
      </c>
    </row>
    <row r="182" spans="1:21">
      <c r="A182" s="2">
        <v>103</v>
      </c>
      <c r="B182" s="500" t="str">
        <v>Absiscic Acid, Non Phenolic</v>
      </c>
      <c r="C182" s="2">
        <v>0.59799999999999998</v>
      </c>
      <c r="D182" s="2">
        <v>126.9</v>
      </c>
      <c r="E182" s="2" t="str">
        <v>G</v>
      </c>
      <c r="F182" s="2">
        <v>171.4</v>
      </c>
      <c r="G182" s="2" t="str">
        <v>T</v>
      </c>
      <c r="H182" s="2">
        <v>339.5</v>
      </c>
      <c r="I182" s="2" t="str">
        <v>S</v>
      </c>
      <c r="J182" s="2">
        <v>356.4</v>
      </c>
      <c r="K182" s="2" t="str">
        <v>S</v>
      </c>
      <c r="L182" s="2">
        <v>1</v>
      </c>
      <c r="M182" s="2">
        <v>268</v>
      </c>
      <c r="N182" s="2">
        <v>0</v>
      </c>
      <c r="O182" s="2">
        <v>0</v>
      </c>
      <c r="P182" s="2">
        <v>2</v>
      </c>
      <c r="Q182" s="2">
        <v>221</v>
      </c>
      <c r="R182" s="2">
        <v>344</v>
      </c>
      <c r="S182" s="2">
        <v>0</v>
      </c>
    </row>
    <row r="183" spans="1:21">
      <c r="B183" s="500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21">
      <c r="B184" s="500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21">
      <c r="B185" s="500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21">
      <c r="B186" s="500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21">
      <c r="A187" s="2" t="s">
        <v>159</v>
      </c>
      <c r="B187" s="500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21">
      <c r="A188" s="2" cm="1">
        <f t="array" ref="A188:S220">_xlfn._xlws.SORT(_xlfn._xlws.FILTER(LVSN[], (LVSN[Rf (MPA)]&lt;=$C$5)*(LVSN[Rf (MPA)]&gt;=$C$4),"No Result"))</f>
        <v>4</v>
      </c>
      <c r="B188" s="500" t="str">
        <v>apigenin, Flavone</v>
      </c>
      <c r="C188" s="2">
        <v>0.61741570000000001</v>
      </c>
      <c r="D188" s="2">
        <v>134</v>
      </c>
      <c r="E188" s="2" t="str">
        <v>G</v>
      </c>
      <c r="F188" s="2">
        <v>199.1</v>
      </c>
      <c r="G188" s="2" t="str">
        <v>CB</v>
      </c>
      <c r="H188" s="2">
        <v>206.2</v>
      </c>
      <c r="I188" s="2" t="str">
        <v>CB</v>
      </c>
      <c r="J188" s="2">
        <v>46.3</v>
      </c>
      <c r="K188" s="2" t="str">
        <v>O</v>
      </c>
      <c r="L188" s="2">
        <v>2</v>
      </c>
      <c r="M188" s="2">
        <v>271</v>
      </c>
      <c r="N188" s="2">
        <v>336</v>
      </c>
      <c r="O188" s="2">
        <v>0</v>
      </c>
      <c r="P188" s="2">
        <v>2</v>
      </c>
      <c r="Q188" s="2">
        <v>224</v>
      </c>
      <c r="R188" s="58">
        <v>341</v>
      </c>
      <c r="S188" s="58">
        <v>0</v>
      </c>
      <c r="T188" s="2">
        <f>COUNTIF(A188:A220, "&lt;&gt;")</f>
        <v>33</v>
      </c>
      <c r="U188" s="2" t="s">
        <v>159</v>
      </c>
    </row>
    <row r="189" spans="1:21">
      <c r="A189" s="2">
        <v>8</v>
      </c>
      <c r="B189" s="500" t="str">
        <v>luteolin, Flavone</v>
      </c>
      <c r="C189" s="2">
        <v>0.58389999999999997</v>
      </c>
      <c r="D189" s="2">
        <v>129.1</v>
      </c>
      <c r="E189" s="2" t="str">
        <v>G</v>
      </c>
      <c r="F189" s="2">
        <v>33</v>
      </c>
      <c r="G189" s="2" t="str">
        <v>O</v>
      </c>
      <c r="H189" s="2">
        <v>191.5</v>
      </c>
      <c r="I189" s="2" t="str">
        <v>CB</v>
      </c>
      <c r="J189" s="2">
        <v>48.9</v>
      </c>
      <c r="K189" s="2" t="str">
        <v>O</v>
      </c>
      <c r="L189" s="2">
        <v>2</v>
      </c>
      <c r="M189" s="2">
        <v>268</v>
      </c>
      <c r="N189" s="2">
        <v>352</v>
      </c>
      <c r="O189" s="2">
        <v>0</v>
      </c>
      <c r="P189" s="2">
        <v>2</v>
      </c>
      <c r="Q189" s="2">
        <v>224</v>
      </c>
      <c r="R189" s="2">
        <v>342</v>
      </c>
      <c r="S189" s="2">
        <v>0</v>
      </c>
    </row>
    <row r="190" spans="1:21">
      <c r="A190" s="2">
        <v>10</v>
      </c>
      <c r="B190" s="500" t="str">
        <v>fisetin, Flavonol</v>
      </c>
      <c r="C190" s="2">
        <v>0.53972710000000002</v>
      </c>
      <c r="D190" s="2">
        <v>138.19999999999999</v>
      </c>
      <c r="E190" s="2" t="str">
        <v>G</v>
      </c>
      <c r="F190" s="2">
        <v>175.9</v>
      </c>
      <c r="G190" s="2" t="str">
        <v>T</v>
      </c>
      <c r="H190" s="2">
        <v>183.5</v>
      </c>
      <c r="I190" s="2" t="str">
        <v>CB</v>
      </c>
      <c r="J190" s="2">
        <v>52.4</v>
      </c>
      <c r="K190" s="2" t="str">
        <v>O</v>
      </c>
      <c r="L190" s="2">
        <v>3</v>
      </c>
      <c r="M190" s="2">
        <v>264</v>
      </c>
      <c r="N190" s="2">
        <v>325</v>
      </c>
      <c r="O190" s="2">
        <v>393</v>
      </c>
      <c r="P190" s="2">
        <v>2</v>
      </c>
      <c r="Q190" s="2">
        <v>224</v>
      </c>
      <c r="R190" s="2">
        <v>363</v>
      </c>
      <c r="S190" s="2">
        <v>0</v>
      </c>
    </row>
    <row r="191" spans="1:21">
      <c r="A191" s="2">
        <v>15</v>
      </c>
      <c r="B191" s="500" t="str">
        <v>myricetin, Flavonol</v>
      </c>
      <c r="C191" s="2">
        <v>0.58739960000000002</v>
      </c>
      <c r="D191" s="2">
        <v>129.9</v>
      </c>
      <c r="E191" s="2" t="str">
        <v>G</v>
      </c>
      <c r="F191" s="2">
        <v>131.69999999999999</v>
      </c>
      <c r="G191" s="2" t="str">
        <v>G</v>
      </c>
      <c r="H191" s="2">
        <v>189.4</v>
      </c>
      <c r="I191" s="2" t="str">
        <v>CB</v>
      </c>
      <c r="J191" s="2">
        <v>40</v>
      </c>
      <c r="K191" s="2" t="str">
        <v>O</v>
      </c>
      <c r="L191" s="2">
        <v>2</v>
      </c>
      <c r="M191" s="2">
        <v>261</v>
      </c>
      <c r="N191" s="2">
        <v>373</v>
      </c>
      <c r="O191" s="2">
        <v>0</v>
      </c>
      <c r="P191" s="2">
        <v>2</v>
      </c>
      <c r="Q191" s="2">
        <v>224</v>
      </c>
      <c r="R191" s="2">
        <v>341</v>
      </c>
      <c r="S191" s="2">
        <v>0</v>
      </c>
    </row>
    <row r="192" spans="1:21">
      <c r="A192" s="2">
        <v>16</v>
      </c>
      <c r="B192" s="500" t="str">
        <v>quercetin, Flavonol</v>
      </c>
      <c r="C192" s="2">
        <v>0.61741570000000001</v>
      </c>
      <c r="D192" s="2">
        <v>125.9</v>
      </c>
      <c r="E192" s="2" t="str">
        <v>G</v>
      </c>
      <c r="F192" s="2">
        <v>127.1</v>
      </c>
      <c r="G192" s="2" t="str">
        <v>G</v>
      </c>
      <c r="H192" s="2">
        <v>192.1</v>
      </c>
      <c r="I192" s="2" t="str">
        <v>CB</v>
      </c>
      <c r="J192" s="2">
        <v>41.1</v>
      </c>
      <c r="K192" s="2" t="str">
        <v>O</v>
      </c>
      <c r="L192" s="2">
        <v>2</v>
      </c>
      <c r="M192" s="2">
        <v>261</v>
      </c>
      <c r="N192" s="2">
        <v>370</v>
      </c>
      <c r="O192" s="2">
        <v>0</v>
      </c>
      <c r="P192" s="2">
        <v>2</v>
      </c>
      <c r="Q192" s="2">
        <v>224</v>
      </c>
      <c r="R192" s="2">
        <v>340</v>
      </c>
      <c r="S192" s="2">
        <v>0</v>
      </c>
    </row>
    <row r="193" spans="1:19">
      <c r="A193" s="2">
        <v>25</v>
      </c>
      <c r="B193" s="500" t="str">
        <v>taxifolin, Flavanonol</v>
      </c>
      <c r="C193" s="2">
        <v>0.59093090000000004</v>
      </c>
      <c r="D193" s="2">
        <v>134.5</v>
      </c>
      <c r="E193" s="2" t="str">
        <v>G</v>
      </c>
      <c r="F193" s="2">
        <v>183.4</v>
      </c>
      <c r="G193" s="2" t="str">
        <v>CB</v>
      </c>
      <c r="H193" s="2">
        <v>205.8</v>
      </c>
      <c r="I193" s="2" t="str">
        <v>CB</v>
      </c>
      <c r="J193" s="2">
        <v>24.3</v>
      </c>
      <c r="K193" s="2" t="str">
        <v>R</v>
      </c>
      <c r="L193" s="2">
        <v>1</v>
      </c>
      <c r="M193" s="2">
        <v>292</v>
      </c>
      <c r="N193" s="2">
        <v>0</v>
      </c>
      <c r="O193" s="2">
        <v>0</v>
      </c>
      <c r="P193" s="2">
        <v>3</v>
      </c>
      <c r="Q193" s="2">
        <v>224</v>
      </c>
      <c r="R193" s="2">
        <v>256</v>
      </c>
      <c r="S193" s="2">
        <v>364</v>
      </c>
    </row>
    <row r="194" spans="1:19">
      <c r="A194" s="2">
        <v>31</v>
      </c>
      <c r="B194" s="500" t="str">
        <v>daidzein, Isoflavone</v>
      </c>
      <c r="C194" s="2">
        <v>0.59975920000000005</v>
      </c>
      <c r="D194" s="2">
        <v>136.6</v>
      </c>
      <c r="E194" s="2" t="str">
        <v>G</v>
      </c>
      <c r="F194" s="2">
        <v>160.9</v>
      </c>
      <c r="G194" s="2" t="str">
        <v>G</v>
      </c>
      <c r="H194" s="2">
        <v>226.4</v>
      </c>
      <c r="I194" s="2" t="str">
        <v>B</v>
      </c>
      <c r="J194" s="2">
        <v>28.8</v>
      </c>
      <c r="K194" s="2" t="str">
        <v>R</v>
      </c>
      <c r="L194" s="2">
        <v>2</v>
      </c>
      <c r="M194" s="2">
        <v>250</v>
      </c>
      <c r="N194" s="2">
        <v>305</v>
      </c>
      <c r="O194" s="2">
        <v>0</v>
      </c>
      <c r="P194" s="2">
        <v>2</v>
      </c>
      <c r="Q194" s="2">
        <v>222</v>
      </c>
      <c r="R194" s="2">
        <v>314</v>
      </c>
      <c r="S194" s="2">
        <v>0</v>
      </c>
    </row>
    <row r="195" spans="1:19">
      <c r="A195" s="2">
        <v>36</v>
      </c>
      <c r="B195" s="500" t="str">
        <v>2,3,4-THBA, HBAD</v>
      </c>
      <c r="C195" s="2">
        <v>0.5891653</v>
      </c>
      <c r="D195" s="2">
        <v>137.9</v>
      </c>
      <c r="E195" s="2" t="str">
        <v>G</v>
      </c>
      <c r="F195" s="2">
        <v>185.1</v>
      </c>
      <c r="G195" s="2" t="str">
        <v>CB</v>
      </c>
      <c r="H195" s="2">
        <v>225.9</v>
      </c>
      <c r="I195" s="2" t="str">
        <v>B</v>
      </c>
      <c r="J195" s="2">
        <v>20.5</v>
      </c>
      <c r="K195" s="2" t="str">
        <v>R</v>
      </c>
      <c r="L195" s="2">
        <v>1</v>
      </c>
      <c r="M195" s="2">
        <v>267</v>
      </c>
      <c r="N195" s="2">
        <v>0</v>
      </c>
      <c r="O195" s="2">
        <v>0</v>
      </c>
      <c r="P195" s="2">
        <v>2</v>
      </c>
      <c r="Q195" s="2">
        <v>223</v>
      </c>
      <c r="R195" s="2">
        <v>339</v>
      </c>
      <c r="S195" s="2">
        <v>0</v>
      </c>
    </row>
    <row r="196" spans="1:19">
      <c r="A196" s="2">
        <v>37</v>
      </c>
      <c r="B196" s="500" t="str">
        <v>2,3,4-TMBA, HBAD</v>
      </c>
      <c r="C196" s="2">
        <v>0.60152479999999997</v>
      </c>
      <c r="D196" s="2">
        <v>141.5</v>
      </c>
      <c r="E196" s="2" t="str">
        <v>G</v>
      </c>
      <c r="F196" s="2">
        <v>120</v>
      </c>
      <c r="G196" s="2" t="str">
        <v>YG</v>
      </c>
      <c r="H196" s="2">
        <v>241.1</v>
      </c>
      <c r="I196" s="2" t="str">
        <v>V</v>
      </c>
      <c r="J196" s="2">
        <v>22.2</v>
      </c>
      <c r="K196" s="2" t="str">
        <v>R</v>
      </c>
      <c r="L196" s="2">
        <v>1</v>
      </c>
      <c r="M196" s="2">
        <v>261</v>
      </c>
      <c r="N196" s="2">
        <v>0</v>
      </c>
      <c r="O196" s="2">
        <v>0</v>
      </c>
      <c r="P196" s="2">
        <v>2</v>
      </c>
      <c r="Q196" s="2">
        <v>225</v>
      </c>
      <c r="R196" s="2">
        <v>308</v>
      </c>
      <c r="S196" s="2">
        <v>0</v>
      </c>
    </row>
    <row r="197" spans="1:19">
      <c r="A197" s="2">
        <v>39</v>
      </c>
      <c r="B197" s="500" t="str">
        <v>3,5-Dihydroxybenzoic acid, HBAD</v>
      </c>
      <c r="C197" s="2">
        <v>0.59446220000000005</v>
      </c>
      <c r="D197" s="2">
        <v>138.19999999999999</v>
      </c>
      <c r="E197" s="2" t="str">
        <v>G</v>
      </c>
      <c r="F197" s="2">
        <v>191.3</v>
      </c>
      <c r="G197" s="2" t="str">
        <v>CB</v>
      </c>
      <c r="H197" s="2">
        <v>222.4</v>
      </c>
      <c r="I197" s="2" t="str">
        <v>B</v>
      </c>
      <c r="J197" s="2">
        <v>33</v>
      </c>
      <c r="K197" s="2" t="str">
        <v>O</v>
      </c>
      <c r="L197" s="2">
        <v>2</v>
      </c>
      <c r="M197" s="2">
        <v>251</v>
      </c>
      <c r="N197" s="2">
        <v>308</v>
      </c>
      <c r="O197" s="2">
        <v>0</v>
      </c>
      <c r="P197" s="2">
        <v>2</v>
      </c>
      <c r="Q197" s="2">
        <v>225</v>
      </c>
      <c r="R197" s="2">
        <v>313</v>
      </c>
      <c r="S197" s="2">
        <v>0</v>
      </c>
    </row>
    <row r="198" spans="1:19">
      <c r="A198" s="2">
        <v>43</v>
      </c>
      <c r="B198" s="500" t="str">
        <v>eudesmic acid, HBAD</v>
      </c>
      <c r="C198" s="2">
        <v>0.61741570000000001</v>
      </c>
      <c r="D198" s="2">
        <v>138.9</v>
      </c>
      <c r="E198" s="2" t="str">
        <v>G</v>
      </c>
      <c r="F198" s="2">
        <v>180</v>
      </c>
      <c r="G198" s="2" t="str">
        <v>CB</v>
      </c>
      <c r="H198" s="2">
        <v>219.1</v>
      </c>
      <c r="I198" s="2" t="str">
        <v>B</v>
      </c>
      <c r="J198" s="2">
        <v>40.9</v>
      </c>
      <c r="K198" s="2" t="str">
        <v>O</v>
      </c>
      <c r="L198" s="2">
        <v>1</v>
      </c>
      <c r="M198" s="2">
        <v>264</v>
      </c>
      <c r="N198" s="2">
        <v>0</v>
      </c>
      <c r="O198" s="2">
        <v>0</v>
      </c>
      <c r="P198" s="2">
        <v>2</v>
      </c>
      <c r="Q198" s="2">
        <v>228</v>
      </c>
      <c r="R198" s="2">
        <v>310</v>
      </c>
      <c r="S198" s="2">
        <v>0</v>
      </c>
    </row>
    <row r="199" spans="1:19">
      <c r="A199" s="2">
        <v>45</v>
      </c>
      <c r="B199" s="500" t="str">
        <v>gentisic acid, HBAD</v>
      </c>
      <c r="C199" s="2">
        <v>0.62624389999999996</v>
      </c>
      <c r="D199" s="2">
        <v>142.69999999999999</v>
      </c>
      <c r="E199" s="2" t="str">
        <v>G</v>
      </c>
      <c r="F199" s="2">
        <v>224.2</v>
      </c>
      <c r="G199" s="2" t="str">
        <v>B</v>
      </c>
      <c r="H199" s="2">
        <v>213.3</v>
      </c>
      <c r="I199" s="2" t="str">
        <v>B</v>
      </c>
      <c r="J199" s="2">
        <v>48.6</v>
      </c>
      <c r="K199" s="2" t="str">
        <v>O</v>
      </c>
      <c r="L199" s="2">
        <v>1</v>
      </c>
      <c r="M199" s="2">
        <v>326</v>
      </c>
      <c r="N199" s="2">
        <v>0</v>
      </c>
      <c r="O199" s="2">
        <v>0</v>
      </c>
      <c r="P199" s="2">
        <v>2</v>
      </c>
      <c r="Q199" s="2">
        <v>224</v>
      </c>
      <c r="R199" s="2">
        <v>320</v>
      </c>
      <c r="S199" s="2">
        <v>0</v>
      </c>
    </row>
    <row r="200" spans="1:19">
      <c r="A200" s="2">
        <v>48</v>
      </c>
      <c r="B200" s="500" t="str">
        <v>methyl syringate, HBAD</v>
      </c>
      <c r="C200" s="2">
        <v>0.61035309999999998</v>
      </c>
      <c r="D200" s="2">
        <v>137.5</v>
      </c>
      <c r="E200" s="2" t="str">
        <v>G</v>
      </c>
      <c r="F200" s="2">
        <v>175.3</v>
      </c>
      <c r="G200" s="2" t="str">
        <v>T</v>
      </c>
      <c r="H200" s="2">
        <v>218.6</v>
      </c>
      <c r="I200" s="2" t="str">
        <v>B</v>
      </c>
      <c r="J200" s="2">
        <v>42.5</v>
      </c>
      <c r="K200" s="2" t="str">
        <v>O</v>
      </c>
      <c r="L200" s="2">
        <v>1</v>
      </c>
      <c r="M200" s="2">
        <v>277</v>
      </c>
      <c r="N200" s="2">
        <v>0</v>
      </c>
      <c r="O200" s="2">
        <v>0</v>
      </c>
      <c r="P200" s="2">
        <v>2</v>
      </c>
      <c r="Q200" s="2">
        <v>237</v>
      </c>
      <c r="R200" s="2">
        <v>312</v>
      </c>
      <c r="S200" s="2">
        <v>0</v>
      </c>
    </row>
    <row r="201" spans="1:19">
      <c r="A201" s="2">
        <v>52</v>
      </c>
      <c r="B201" s="500" t="str">
        <v>o-Anisic acid , HBAD</v>
      </c>
      <c r="C201" s="2">
        <v>0.5891653</v>
      </c>
      <c r="D201" s="2">
        <v>138.1</v>
      </c>
      <c r="E201" s="2" t="str">
        <v>G</v>
      </c>
      <c r="F201" s="2">
        <v>206.3</v>
      </c>
      <c r="G201" s="2" t="str">
        <v>B</v>
      </c>
      <c r="H201" s="2">
        <v>224.5</v>
      </c>
      <c r="I201" s="2" t="str">
        <v>B</v>
      </c>
      <c r="J201" s="2">
        <v>43</v>
      </c>
      <c r="K201" s="2" t="str">
        <v>O</v>
      </c>
      <c r="L201" s="2">
        <v>1</v>
      </c>
      <c r="M201" s="2">
        <v>299</v>
      </c>
      <c r="N201" s="2">
        <v>0</v>
      </c>
      <c r="O201" s="2">
        <v>0</v>
      </c>
      <c r="P201" s="2">
        <v>3</v>
      </c>
      <c r="Q201" s="2">
        <v>221</v>
      </c>
      <c r="R201" s="2">
        <v>264</v>
      </c>
      <c r="S201" s="2">
        <v>310</v>
      </c>
    </row>
    <row r="202" spans="1:19">
      <c r="A202" s="2">
        <v>55</v>
      </c>
      <c r="B202" s="500" t="str">
        <v>protocatechuic acid, HBAD</v>
      </c>
      <c r="C202" s="2">
        <v>0.57680569999999998</v>
      </c>
      <c r="D202" s="2">
        <v>136.1</v>
      </c>
      <c r="E202" s="2" t="str">
        <v>G</v>
      </c>
      <c r="F202" s="2">
        <v>183</v>
      </c>
      <c r="G202" s="2" t="str">
        <v>CB</v>
      </c>
      <c r="H202" s="2">
        <v>213.9</v>
      </c>
      <c r="I202" s="2" t="str">
        <v>B</v>
      </c>
      <c r="J202" s="2">
        <v>45.7</v>
      </c>
      <c r="K202" s="2" t="str">
        <v>O</v>
      </c>
      <c r="L202" s="2">
        <v>2</v>
      </c>
      <c r="M202" s="2">
        <v>261</v>
      </c>
      <c r="N202" s="2">
        <v>295</v>
      </c>
      <c r="O202" s="2">
        <v>0</v>
      </c>
      <c r="P202" s="2">
        <v>2</v>
      </c>
      <c r="Q202" s="2">
        <v>225</v>
      </c>
      <c r="R202" s="2">
        <v>312</v>
      </c>
      <c r="S202" s="2">
        <v>0</v>
      </c>
    </row>
    <row r="203" spans="1:19">
      <c r="A203" s="2">
        <v>56</v>
      </c>
      <c r="B203" s="500" t="str">
        <v>resorcylic acid, HBAD</v>
      </c>
      <c r="C203" s="2">
        <v>0.63</v>
      </c>
      <c r="D203" s="2">
        <v>143.5</v>
      </c>
      <c r="E203" s="2" t="str">
        <v>G</v>
      </c>
      <c r="F203" s="2">
        <v>213.7</v>
      </c>
      <c r="G203" s="2" t="str">
        <v>B</v>
      </c>
      <c r="H203" s="2">
        <v>202.2</v>
      </c>
      <c r="I203" s="2" t="str">
        <v>CB</v>
      </c>
      <c r="J203" s="2">
        <v>57.3</v>
      </c>
      <c r="K203" s="2" t="str">
        <v>O</v>
      </c>
      <c r="L203" s="2">
        <v>2</v>
      </c>
      <c r="M203" s="2">
        <v>246</v>
      </c>
      <c r="N203" s="2">
        <v>313</v>
      </c>
      <c r="O203" s="2">
        <v>0</v>
      </c>
      <c r="P203" s="2">
        <v>2</v>
      </c>
      <c r="Q203" s="2">
        <v>224</v>
      </c>
      <c r="R203" s="2">
        <v>311</v>
      </c>
      <c r="S203" s="2">
        <v>0</v>
      </c>
    </row>
    <row r="204" spans="1:19">
      <c r="A204" s="2">
        <v>58</v>
      </c>
      <c r="B204" s="500" t="str">
        <v>syringic acid, HBAD</v>
      </c>
      <c r="C204" s="2">
        <v>0.57679999999999998</v>
      </c>
      <c r="D204" s="2">
        <v>137.30000000000001</v>
      </c>
      <c r="E204" s="2" t="str">
        <v>G</v>
      </c>
      <c r="F204" s="2">
        <v>191.5</v>
      </c>
      <c r="G204" s="2" t="str">
        <v>CB</v>
      </c>
      <c r="H204" s="2">
        <v>218.1</v>
      </c>
      <c r="I204" s="2" t="str">
        <v>B</v>
      </c>
      <c r="J204" s="2">
        <v>28.2</v>
      </c>
      <c r="K204" s="2" t="str">
        <v>R</v>
      </c>
      <c r="L204" s="2">
        <v>1</v>
      </c>
      <c r="M204" s="2">
        <v>277</v>
      </c>
      <c r="N204" s="2">
        <v>0</v>
      </c>
      <c r="O204" s="2">
        <v>0</v>
      </c>
      <c r="P204" s="2">
        <v>2</v>
      </c>
      <c r="Q204" s="2">
        <v>225</v>
      </c>
      <c r="R204" s="2">
        <v>313</v>
      </c>
      <c r="S204" s="2">
        <v>0</v>
      </c>
    </row>
    <row r="205" spans="1:19">
      <c r="A205" s="2">
        <v>59</v>
      </c>
      <c r="B205" s="500" t="str">
        <v>vanillic acid, HBAD</v>
      </c>
      <c r="C205" s="2">
        <v>0.62271259999999995</v>
      </c>
      <c r="D205" s="2">
        <v>135.80000000000001</v>
      </c>
      <c r="E205" s="2" t="str">
        <v>G</v>
      </c>
      <c r="F205" s="2">
        <v>191.5</v>
      </c>
      <c r="G205" s="2" t="str">
        <v>CB</v>
      </c>
      <c r="H205" s="2">
        <v>217.6</v>
      </c>
      <c r="I205" s="2" t="str">
        <v>B</v>
      </c>
      <c r="J205" s="2">
        <v>31.7</v>
      </c>
      <c r="K205" s="2" t="str">
        <v>O</v>
      </c>
      <c r="L205" s="2">
        <v>2</v>
      </c>
      <c r="M205" s="2">
        <v>263</v>
      </c>
      <c r="N205" s="2">
        <v>294</v>
      </c>
      <c r="O205" s="2">
        <v>0</v>
      </c>
      <c r="P205" s="2">
        <v>2</v>
      </c>
      <c r="Q205" s="2">
        <v>228</v>
      </c>
      <c r="R205" s="2">
        <v>312</v>
      </c>
      <c r="S205" s="2">
        <v>0</v>
      </c>
    </row>
    <row r="206" spans="1:19">
      <c r="A206" s="2">
        <v>61</v>
      </c>
      <c r="B206" s="500" t="str">
        <v>caffeic acid, HCAD</v>
      </c>
      <c r="C206" s="2">
        <v>0.5891653</v>
      </c>
      <c r="D206" s="2">
        <v>139.30000000000001</v>
      </c>
      <c r="E206" s="2" t="str">
        <v>G</v>
      </c>
      <c r="F206" s="2">
        <v>211.1</v>
      </c>
      <c r="G206" s="2" t="str">
        <v>B</v>
      </c>
      <c r="H206" s="2">
        <v>214.8</v>
      </c>
      <c r="I206" s="2" t="str">
        <v>B</v>
      </c>
      <c r="J206" s="2">
        <v>38.200000000000003</v>
      </c>
      <c r="K206" s="2" t="str">
        <v>O</v>
      </c>
      <c r="L206" s="2">
        <v>1</v>
      </c>
      <c r="M206" s="2">
        <v>321</v>
      </c>
      <c r="N206" s="2">
        <v>0</v>
      </c>
      <c r="O206" s="2">
        <v>0</v>
      </c>
      <c r="P206" s="2">
        <v>2</v>
      </c>
      <c r="Q206" s="2">
        <v>224</v>
      </c>
      <c r="R206" s="2">
        <v>344</v>
      </c>
      <c r="S206" s="2">
        <v>0</v>
      </c>
    </row>
    <row r="207" spans="1:19">
      <c r="A207" s="2">
        <v>62</v>
      </c>
      <c r="B207" s="500" t="str">
        <v>caffeic acid dimethyl ether, HCAD</v>
      </c>
      <c r="C207" s="2">
        <v>0.6085874</v>
      </c>
      <c r="D207" s="2">
        <v>141.9</v>
      </c>
      <c r="E207" s="2" t="str">
        <v>G</v>
      </c>
      <c r="F207" s="2">
        <v>239.3</v>
      </c>
      <c r="G207" s="2" t="str">
        <v>B</v>
      </c>
      <c r="H207" s="2">
        <v>211.8</v>
      </c>
      <c r="I207" s="2" t="str">
        <v>B</v>
      </c>
      <c r="J207" s="2">
        <v>100.9</v>
      </c>
      <c r="K207" s="2" t="str">
        <v>YG</v>
      </c>
      <c r="L207" s="2">
        <v>1</v>
      </c>
      <c r="M207" s="2">
        <v>317</v>
      </c>
      <c r="N207" s="2">
        <v>0</v>
      </c>
      <c r="O207" s="2">
        <v>0</v>
      </c>
      <c r="P207" s="2">
        <v>2</v>
      </c>
      <c r="Q207" s="2">
        <v>223</v>
      </c>
      <c r="R207" s="2">
        <v>342</v>
      </c>
      <c r="S207" s="2">
        <v>0</v>
      </c>
    </row>
    <row r="208" spans="1:19">
      <c r="A208" s="2">
        <v>65</v>
      </c>
      <c r="B208" s="500" t="str">
        <v>ferulic acid, HCAD</v>
      </c>
      <c r="C208" s="2">
        <v>0.61565000000000003</v>
      </c>
      <c r="D208" s="2">
        <v>139.4</v>
      </c>
      <c r="E208" s="2" t="str">
        <v>G</v>
      </c>
      <c r="F208" s="2">
        <v>209.2</v>
      </c>
      <c r="G208" s="2" t="str">
        <v>CB</v>
      </c>
      <c r="H208" s="2">
        <v>215</v>
      </c>
      <c r="I208" s="2" t="str">
        <v>B</v>
      </c>
      <c r="J208" s="2">
        <v>40.9</v>
      </c>
      <c r="K208" s="2" t="str">
        <v>O</v>
      </c>
      <c r="L208" s="2">
        <v>1</v>
      </c>
      <c r="M208" s="2">
        <v>319</v>
      </c>
      <c r="N208" s="2">
        <v>0</v>
      </c>
      <c r="O208" s="2">
        <v>0</v>
      </c>
      <c r="P208" s="2">
        <v>2</v>
      </c>
      <c r="Q208" s="2">
        <v>224</v>
      </c>
      <c r="R208" s="2">
        <v>346</v>
      </c>
      <c r="S208" s="2">
        <v>0</v>
      </c>
    </row>
    <row r="209" spans="1:19">
      <c r="A209" s="2">
        <v>66</v>
      </c>
      <c r="B209" s="500" t="str">
        <v>isoferulic acid, HCAD</v>
      </c>
      <c r="C209" s="2">
        <v>0.59975920000000005</v>
      </c>
      <c r="D209" s="2">
        <v>140.4</v>
      </c>
      <c r="E209" s="2" t="str">
        <v>G</v>
      </c>
      <c r="F209" s="2">
        <v>227.4</v>
      </c>
      <c r="G209" s="2" t="str">
        <v>B</v>
      </c>
      <c r="H209" s="2">
        <v>215</v>
      </c>
      <c r="I209" s="2" t="str">
        <v>B</v>
      </c>
      <c r="J209" s="2">
        <v>136.1</v>
      </c>
      <c r="K209" s="2" t="str">
        <v>G</v>
      </c>
      <c r="L209" s="2">
        <v>1</v>
      </c>
      <c r="M209" s="2">
        <v>320</v>
      </c>
      <c r="N209" s="2">
        <v>0</v>
      </c>
      <c r="O209" s="2">
        <v>0</v>
      </c>
      <c r="P209" s="2">
        <v>2</v>
      </c>
      <c r="Q209" s="2">
        <v>224</v>
      </c>
      <c r="R209" s="2">
        <v>344</v>
      </c>
      <c r="S209" s="2">
        <v>0</v>
      </c>
    </row>
    <row r="210" spans="1:19">
      <c r="A210" s="2">
        <v>71</v>
      </c>
      <c r="B210" s="500" t="str">
        <v>p-coumaric acid, HCAD</v>
      </c>
      <c r="C210" s="2">
        <v>0.63</v>
      </c>
      <c r="D210" s="2">
        <v>135.69999999999999</v>
      </c>
      <c r="E210" s="2" t="str">
        <v>G</v>
      </c>
      <c r="F210" s="2">
        <v>198.8</v>
      </c>
      <c r="G210" s="2" t="str">
        <v>CB</v>
      </c>
      <c r="H210" s="2">
        <v>206.9</v>
      </c>
      <c r="I210" s="2" t="str">
        <v>CB</v>
      </c>
      <c r="J210" s="2">
        <v>41.4</v>
      </c>
      <c r="K210" s="2" t="str">
        <v>O</v>
      </c>
      <c r="L210" s="2">
        <v>1</v>
      </c>
      <c r="M210" s="2">
        <v>307</v>
      </c>
      <c r="N210" s="2">
        <v>0</v>
      </c>
      <c r="O210" s="2">
        <v>0</v>
      </c>
      <c r="P210" s="2">
        <v>2</v>
      </c>
      <c r="Q210" s="2">
        <v>223</v>
      </c>
      <c r="R210" s="2">
        <v>354</v>
      </c>
      <c r="S210" s="2">
        <v>0</v>
      </c>
    </row>
    <row r="211" spans="1:19">
      <c r="A211" s="2">
        <v>73</v>
      </c>
      <c r="B211" s="500" t="str">
        <v>rosmarinic acid, HCAD</v>
      </c>
      <c r="C211" s="2">
        <v>0.63</v>
      </c>
      <c r="D211" s="2">
        <v>131.4</v>
      </c>
      <c r="E211" s="2" t="str">
        <v>G</v>
      </c>
      <c r="F211" s="2">
        <v>175.3</v>
      </c>
      <c r="G211" s="2" t="str">
        <v>CB</v>
      </c>
      <c r="H211" s="2">
        <v>225.5</v>
      </c>
      <c r="I211" s="2" t="str">
        <v>B</v>
      </c>
      <c r="J211" s="2">
        <v>43</v>
      </c>
      <c r="K211" s="2" t="str">
        <v>O</v>
      </c>
      <c r="L211" s="2">
        <v>1</v>
      </c>
      <c r="M211" s="2">
        <v>307</v>
      </c>
      <c r="N211" s="2">
        <v>0</v>
      </c>
      <c r="O211" s="2">
        <v>0</v>
      </c>
      <c r="P211" s="2">
        <v>2</v>
      </c>
      <c r="Q211" s="2">
        <v>224</v>
      </c>
      <c r="R211" s="2">
        <v>341</v>
      </c>
      <c r="S211" s="2">
        <v>0</v>
      </c>
    </row>
    <row r="212" spans="1:19">
      <c r="A212" s="2">
        <v>74</v>
      </c>
      <c r="B212" s="500" t="str">
        <v>sinapic acid, HCAD</v>
      </c>
      <c r="C212" s="2">
        <v>0.63</v>
      </c>
      <c r="D212" s="2">
        <v>138.69999999999999</v>
      </c>
      <c r="E212" s="2" t="str">
        <v>G</v>
      </c>
      <c r="F212" s="2">
        <v>224.1</v>
      </c>
      <c r="G212" s="2" t="str">
        <v>B</v>
      </c>
      <c r="H212" s="2">
        <v>223.9</v>
      </c>
      <c r="I212" s="2" t="str">
        <v>B</v>
      </c>
      <c r="J212" s="2">
        <v>46.1</v>
      </c>
      <c r="K212" s="2" t="str">
        <v>O</v>
      </c>
      <c r="L212" s="2">
        <v>1</v>
      </c>
      <c r="M212" s="2">
        <v>328</v>
      </c>
      <c r="N212" s="2">
        <v>0</v>
      </c>
      <c r="O212" s="2">
        <v>0</v>
      </c>
      <c r="P212" s="2">
        <v>2</v>
      </c>
      <c r="Q212" s="2">
        <v>222</v>
      </c>
      <c r="R212" s="2">
        <v>342</v>
      </c>
      <c r="S212" s="2">
        <v>0</v>
      </c>
    </row>
    <row r="213" spans="1:19">
      <c r="A213" s="2">
        <v>77</v>
      </c>
      <c r="B213" s="500" t="str">
        <v>3,4-Dihydroxyphenylacetic acid, HPAAD</v>
      </c>
      <c r="C213" s="2">
        <v>0.5556179</v>
      </c>
      <c r="D213" s="2">
        <v>137.4</v>
      </c>
      <c r="E213" s="2" t="str">
        <v>G</v>
      </c>
      <c r="F213" s="2">
        <v>180</v>
      </c>
      <c r="G213" s="2" t="str">
        <v>CB</v>
      </c>
      <c r="H213" s="2">
        <v>270</v>
      </c>
      <c r="I213" s="2" t="str">
        <v>P</v>
      </c>
      <c r="J213" s="2">
        <v>10.9</v>
      </c>
      <c r="K213" s="2" t="str">
        <v>R</v>
      </c>
      <c r="L213" s="2">
        <v>1</v>
      </c>
      <c r="M213" s="2">
        <v>283</v>
      </c>
      <c r="N213" s="2">
        <v>0</v>
      </c>
      <c r="O213" s="2">
        <v>0</v>
      </c>
      <c r="P213" s="2">
        <v>3</v>
      </c>
      <c r="Q213" s="2">
        <v>224</v>
      </c>
      <c r="R213" s="2">
        <v>254</v>
      </c>
      <c r="S213" s="2">
        <v>352</v>
      </c>
    </row>
    <row r="214" spans="1:19">
      <c r="A214" s="2">
        <v>78</v>
      </c>
      <c r="B214" s="500" t="str">
        <v>Homogentisic Acid, HPAAD</v>
      </c>
      <c r="C214" s="2">
        <v>0.54502399999999995</v>
      </c>
      <c r="D214" s="2">
        <v>138.80000000000001</v>
      </c>
      <c r="E214" s="2" t="str">
        <v>G</v>
      </c>
      <c r="F214" s="2">
        <v>183.6</v>
      </c>
      <c r="G214" s="2" t="str">
        <v>CB</v>
      </c>
      <c r="H214" s="2">
        <v>236.9</v>
      </c>
      <c r="I214" s="2" t="str">
        <v>B</v>
      </c>
      <c r="J214" s="2">
        <v>48.8</v>
      </c>
      <c r="K214" s="2" t="str">
        <v>O</v>
      </c>
      <c r="L214" s="2">
        <v>1</v>
      </c>
      <c r="M214" s="2">
        <v>294</v>
      </c>
      <c r="N214" s="2">
        <v>0</v>
      </c>
      <c r="O214" s="2">
        <v>0</v>
      </c>
      <c r="P214" s="2">
        <v>3</v>
      </c>
      <c r="Q214" s="2">
        <v>224</v>
      </c>
      <c r="R214" s="2">
        <v>259</v>
      </c>
      <c r="S214" s="2">
        <v>352</v>
      </c>
    </row>
    <row r="215" spans="1:19">
      <c r="A215" s="2">
        <v>82</v>
      </c>
      <c r="B215" s="500" t="str">
        <v>p-Hydroxyphenylacetic acid, HPAAD</v>
      </c>
      <c r="C215" s="2">
        <v>0.62</v>
      </c>
      <c r="D215" s="2">
        <v>138.1</v>
      </c>
      <c r="E215" s="2" t="str">
        <v>G</v>
      </c>
      <c r="F215" s="2">
        <v>178.8</v>
      </c>
      <c r="G215" s="2" t="str">
        <v>T</v>
      </c>
      <c r="H215" s="2">
        <v>265.39999999999998</v>
      </c>
      <c r="I215" s="2" t="str">
        <v>V</v>
      </c>
      <c r="J215" s="2">
        <v>10.9</v>
      </c>
      <c r="K215" s="2" t="str">
        <v>R</v>
      </c>
      <c r="L215" s="2">
        <v>1</v>
      </c>
      <c r="M215" s="2">
        <v>277</v>
      </c>
      <c r="N215" s="2">
        <v>0</v>
      </c>
      <c r="O215" s="2">
        <v>0</v>
      </c>
      <c r="P215" s="2">
        <v>3</v>
      </c>
      <c r="Q215" s="2">
        <v>222</v>
      </c>
      <c r="R215" s="2">
        <v>252</v>
      </c>
      <c r="S215" s="2">
        <v>330</v>
      </c>
    </row>
    <row r="216" spans="1:19">
      <c r="A216" s="2">
        <v>84</v>
      </c>
      <c r="B216" s="500" t="str">
        <v>DL-p-Phenyllactic Acid, HPLAD</v>
      </c>
      <c r="C216" s="2">
        <v>0.61565000000000003</v>
      </c>
      <c r="D216" s="2">
        <v>139.19999999999999</v>
      </c>
      <c r="E216" s="2" t="str">
        <v>G</v>
      </c>
      <c r="F216" s="2">
        <v>120</v>
      </c>
      <c r="G216" s="2" t="str">
        <v>YG</v>
      </c>
      <c r="H216" s="2">
        <v>244.3</v>
      </c>
      <c r="I216" s="2" t="str">
        <v>V</v>
      </c>
      <c r="J216" s="2">
        <v>25</v>
      </c>
      <c r="K216" s="2" t="str">
        <v>R</v>
      </c>
      <c r="L216" s="2">
        <v>1</v>
      </c>
      <c r="M216" s="2">
        <v>278</v>
      </c>
      <c r="N216" s="2">
        <v>0</v>
      </c>
      <c r="O216" s="2">
        <v>0</v>
      </c>
      <c r="P216" s="2">
        <v>3</v>
      </c>
      <c r="Q216" s="2">
        <v>223</v>
      </c>
      <c r="R216" s="2">
        <v>253</v>
      </c>
      <c r="S216" s="2">
        <v>330</v>
      </c>
    </row>
    <row r="217" spans="1:19">
      <c r="A217" s="2">
        <v>87</v>
      </c>
      <c r="B217" s="500" t="str">
        <v>Phloretic acid, HPPAD</v>
      </c>
      <c r="C217" s="2">
        <v>0.62977519999999998</v>
      </c>
      <c r="D217" s="2">
        <v>140.69999999999999</v>
      </c>
      <c r="E217" s="2" t="str">
        <v>G</v>
      </c>
      <c r="F217" s="2">
        <v>187.7</v>
      </c>
      <c r="G217" s="2" t="str">
        <v>CB</v>
      </c>
      <c r="H217" s="2">
        <v>228.9</v>
      </c>
      <c r="I217" s="2" t="str">
        <v>B</v>
      </c>
      <c r="J217" s="2">
        <v>33</v>
      </c>
      <c r="K217" s="2" t="str">
        <v>O</v>
      </c>
      <c r="L217" s="2">
        <v>1</v>
      </c>
      <c r="M217" s="2">
        <v>278</v>
      </c>
      <c r="N217" s="2">
        <v>0</v>
      </c>
      <c r="O217" s="2">
        <v>0</v>
      </c>
      <c r="P217" s="2">
        <v>3</v>
      </c>
      <c r="Q217" s="2">
        <v>221</v>
      </c>
      <c r="R217" s="2">
        <v>248</v>
      </c>
      <c r="S217" s="2">
        <v>341</v>
      </c>
    </row>
    <row r="218" spans="1:19">
      <c r="A218" s="2">
        <v>94</v>
      </c>
      <c r="B218" s="500" t="str">
        <v>Pyrogallol, Phenol</v>
      </c>
      <c r="C218" s="2">
        <v>0.60150000000000003</v>
      </c>
      <c r="D218" s="2">
        <v>136.6</v>
      </c>
      <c r="E218" s="2" t="str">
        <v>G</v>
      </c>
      <c r="F218" s="2">
        <v>185.7</v>
      </c>
      <c r="G218" s="2" t="str">
        <v>CB</v>
      </c>
      <c r="H218" s="2">
        <v>223.7</v>
      </c>
      <c r="I218" s="2" t="str">
        <v>B</v>
      </c>
      <c r="J218" s="2">
        <v>20.6</v>
      </c>
      <c r="K218" s="2" t="str">
        <v>R</v>
      </c>
      <c r="L218" s="2">
        <v>1</v>
      </c>
      <c r="M218" s="2">
        <v>270</v>
      </c>
      <c r="N218" s="2">
        <v>0</v>
      </c>
      <c r="O218" s="2">
        <v>0</v>
      </c>
      <c r="P218" s="2">
        <v>2</v>
      </c>
      <c r="Q218" s="2">
        <v>224</v>
      </c>
      <c r="R218" s="2">
        <v>350</v>
      </c>
      <c r="S218" s="2">
        <v>0</v>
      </c>
    </row>
    <row r="219" spans="1:19">
      <c r="A219" s="2">
        <v>98</v>
      </c>
      <c r="B219" s="500" t="str">
        <v>Protocatechualdehyde, HBzd</v>
      </c>
      <c r="C219" s="2">
        <v>0.59446220000000005</v>
      </c>
      <c r="D219" s="2">
        <v>134.9</v>
      </c>
      <c r="E219" s="2" t="str">
        <v>G</v>
      </c>
      <c r="F219" s="2">
        <v>231.9</v>
      </c>
      <c r="G219" s="2" t="str">
        <v>B</v>
      </c>
      <c r="H219" s="2">
        <v>239.5</v>
      </c>
      <c r="I219" s="2" t="str">
        <v>B</v>
      </c>
      <c r="J219" s="2">
        <v>29.2</v>
      </c>
      <c r="K219" s="2" t="str">
        <v>R</v>
      </c>
      <c r="L219" s="2">
        <v>2</v>
      </c>
      <c r="M219" s="2">
        <v>283</v>
      </c>
      <c r="N219" s="2">
        <v>314</v>
      </c>
      <c r="O219" s="2">
        <v>0</v>
      </c>
      <c r="P219" s="2">
        <v>3</v>
      </c>
      <c r="Q219" s="2">
        <v>221</v>
      </c>
      <c r="R219" s="2">
        <v>250</v>
      </c>
      <c r="S219" s="2">
        <v>342</v>
      </c>
    </row>
    <row r="220" spans="1:19">
      <c r="A220" s="2">
        <v>103</v>
      </c>
      <c r="B220" s="500" t="str">
        <v>Absiscic Acid, Non Phenolic</v>
      </c>
      <c r="C220" s="2">
        <v>0.59799999999999998</v>
      </c>
      <c r="D220" s="2">
        <v>126.9</v>
      </c>
      <c r="E220" s="2" t="str">
        <v>G</v>
      </c>
      <c r="F220" s="2">
        <v>171.4</v>
      </c>
      <c r="G220" s="2" t="str">
        <v>T</v>
      </c>
      <c r="H220" s="2">
        <v>339.5</v>
      </c>
      <c r="I220" s="2" t="str">
        <v>S</v>
      </c>
      <c r="J220" s="2">
        <v>356.4</v>
      </c>
      <c r="K220" s="2" t="str">
        <v>S</v>
      </c>
      <c r="L220" s="2">
        <v>1</v>
      </c>
      <c r="M220" s="2">
        <v>268</v>
      </c>
      <c r="N220" s="2">
        <v>0</v>
      </c>
      <c r="O220" s="2">
        <v>0</v>
      </c>
      <c r="P220" s="2">
        <v>2</v>
      </c>
      <c r="Q220" s="2">
        <v>221</v>
      </c>
      <c r="R220" s="2">
        <v>344</v>
      </c>
      <c r="S220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E2330-200F-4522-B26F-5C4AFA06BBBC}">
  <dimension ref="A2:AX320"/>
  <sheetViews>
    <sheetView topLeftCell="A3" workbookViewId="0">
      <selection activeCell="J6" sqref="J6:J7"/>
    </sheetView>
  </sheetViews>
  <sheetFormatPr defaultRowHeight="15"/>
  <cols>
    <col min="1" max="1" width="9.140625" style="2"/>
    <col min="2" max="2" width="15.85546875" style="58" bestFit="1" customWidth="1"/>
    <col min="3" max="3" width="9.140625" style="58"/>
    <col min="4" max="4" width="11" style="58" customWidth="1"/>
    <col min="5" max="5" width="3.140625" style="58" bestFit="1" customWidth="1"/>
    <col min="6" max="6" width="11.42578125" style="58" customWidth="1"/>
    <col min="7" max="7" width="3.28515625" style="58" bestFit="1" customWidth="1"/>
    <col min="8" max="8" width="10.85546875" style="58" customWidth="1"/>
    <col min="9" max="9" width="3.28515625" style="58" bestFit="1" customWidth="1"/>
    <col min="10" max="10" width="8" style="58" customWidth="1"/>
    <col min="11" max="11" width="4.42578125" style="58" customWidth="1"/>
    <col min="12" max="12" width="6.5703125" style="58" bestFit="1" customWidth="1"/>
    <col min="13" max="15" width="9.140625" style="58"/>
    <col min="16" max="16" width="5.5703125" style="58" customWidth="1"/>
    <col min="17" max="19" width="5.7109375" style="58" bestFit="1" customWidth="1"/>
    <col min="20" max="20" width="9.140625" style="58"/>
    <col min="21" max="21" width="23" style="58" bestFit="1" customWidth="1"/>
  </cols>
  <sheetData>
    <row r="2" spans="1:50" s="6" customFormat="1" ht="43.5" customHeight="1">
      <c r="A2" s="409" t="s">
        <v>0</v>
      </c>
      <c r="B2" s="501" t="s">
        <v>1</v>
      </c>
      <c r="C2" s="481" t="s">
        <v>2</v>
      </c>
      <c r="D2" s="410" t="s">
        <v>3</v>
      </c>
      <c r="E2" s="482" t="s">
        <v>4</v>
      </c>
      <c r="F2" s="410" t="s">
        <v>5</v>
      </c>
      <c r="G2" s="482" t="s">
        <v>4</v>
      </c>
      <c r="H2" s="410" t="s">
        <v>7</v>
      </c>
      <c r="I2" s="482" t="s">
        <v>4</v>
      </c>
      <c r="J2" s="410" t="s">
        <v>9</v>
      </c>
      <c r="K2" s="482" t="s">
        <v>4</v>
      </c>
      <c r="L2" s="410" t="s">
        <v>11</v>
      </c>
      <c r="M2" s="59" t="s">
        <v>138</v>
      </c>
      <c r="N2" s="59" t="s">
        <v>139</v>
      </c>
      <c r="O2" s="59" t="s">
        <v>140</v>
      </c>
      <c r="P2" s="410" t="s">
        <v>15</v>
      </c>
      <c r="Q2" s="59" t="s">
        <v>141</v>
      </c>
      <c r="R2" s="59" t="s">
        <v>142</v>
      </c>
      <c r="S2" s="59" t="s">
        <v>143</v>
      </c>
      <c r="T2" s="407"/>
      <c r="U2" s="407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8"/>
    </row>
    <row r="3" spans="1:50">
      <c r="B3" s="2" t="s">
        <v>160</v>
      </c>
      <c r="C3" s="2">
        <v>0.65</v>
      </c>
      <c r="D3" s="22">
        <v>123.7</v>
      </c>
      <c r="E3" s="2" t="s">
        <v>26</v>
      </c>
      <c r="F3" s="32">
        <v>174</v>
      </c>
      <c r="G3" s="2" t="s">
        <v>23</v>
      </c>
      <c r="H3" s="39">
        <v>183.7</v>
      </c>
      <c r="I3" s="2" t="s">
        <v>22</v>
      </c>
      <c r="J3" s="47">
        <v>2.5</v>
      </c>
      <c r="K3" s="2" t="s">
        <v>39</v>
      </c>
      <c r="L3" s="2">
        <f t="shared" ref="L3" si="0">COUNTIF(M3:N3, "&gt;=0")</f>
        <v>2</v>
      </c>
      <c r="M3" s="2">
        <v>269</v>
      </c>
      <c r="N3" s="2">
        <v>371</v>
      </c>
      <c r="O3" s="2"/>
      <c r="P3" s="2">
        <f t="shared" ref="P3" si="1">COUNTIF(Q3:S3, "&gt;=0")</f>
        <v>2</v>
      </c>
      <c r="Q3" s="2">
        <v>223</v>
      </c>
      <c r="R3" s="2">
        <v>367</v>
      </c>
      <c r="S3" s="2"/>
    </row>
    <row r="4" spans="1:50">
      <c r="A4" s="2" t="s">
        <v>145</v>
      </c>
      <c r="B4" s="500">
        <v>-0.05</v>
      </c>
      <c r="C4" s="490">
        <f>C3-0.05</f>
        <v>0.6</v>
      </c>
      <c r="D4" s="491">
        <f>D3+D10</f>
        <v>63.7</v>
      </c>
      <c r="E4" s="2"/>
      <c r="F4" s="491">
        <f>F3+F10</f>
        <v>114</v>
      </c>
      <c r="G4" s="2"/>
      <c r="H4" s="491">
        <f>H3+H10</f>
        <v>123.69999999999999</v>
      </c>
      <c r="I4" s="2"/>
      <c r="J4" s="491">
        <f>J3+J10</f>
        <v>-57.5</v>
      </c>
      <c r="K4" s="2"/>
      <c r="L4" s="2"/>
      <c r="M4" s="2">
        <f>M3*M10</f>
        <v>263.62</v>
      </c>
      <c r="N4" s="2">
        <f>N3*N10</f>
        <v>363.58</v>
      </c>
      <c r="O4" s="2">
        <f>O3*O10</f>
        <v>0</v>
      </c>
      <c r="P4" s="2"/>
      <c r="Q4" s="2">
        <f>Q3*Q10</f>
        <v>218.54</v>
      </c>
      <c r="R4" s="2">
        <f>R3*R10</f>
        <v>359.65999999999997</v>
      </c>
      <c r="S4" s="2">
        <f>S3*S10</f>
        <v>0</v>
      </c>
    </row>
    <row r="5" spans="1:50">
      <c r="A5" s="2" t="s">
        <v>146</v>
      </c>
      <c r="B5" s="500">
        <v>0.05</v>
      </c>
      <c r="C5" s="490">
        <f>C3+0.05</f>
        <v>0.70000000000000007</v>
      </c>
      <c r="D5" s="491">
        <f>D3+D9</f>
        <v>183.7</v>
      </c>
      <c r="E5" s="2"/>
      <c r="F5" s="491">
        <f>F3+F9</f>
        <v>234</v>
      </c>
      <c r="G5" s="2"/>
      <c r="H5" s="491">
        <f>H3+H9</f>
        <v>243.7</v>
      </c>
      <c r="I5" s="2"/>
      <c r="J5" s="491">
        <f>J3+J9</f>
        <v>62.5</v>
      </c>
      <c r="K5" s="2"/>
      <c r="L5" s="2"/>
      <c r="M5" s="2">
        <f>M3*M9</f>
        <v>274.38</v>
      </c>
      <c r="N5" s="2">
        <f>N3*N9</f>
        <v>378.42</v>
      </c>
      <c r="O5" s="2">
        <f>O3*O9</f>
        <v>0</v>
      </c>
      <c r="P5" s="2"/>
      <c r="Q5" s="2">
        <f>Q3*Q9</f>
        <v>227.46</v>
      </c>
      <c r="R5" s="2">
        <f>R3*R9</f>
        <v>374.34000000000003</v>
      </c>
      <c r="S5" s="2">
        <f>S3*S9</f>
        <v>0</v>
      </c>
    </row>
    <row r="6" spans="1:50">
      <c r="B6" s="500"/>
      <c r="C6" s="490"/>
      <c r="D6" s="491"/>
      <c r="E6" s="2"/>
      <c r="F6" s="491"/>
      <c r="G6" s="2"/>
      <c r="H6" s="491"/>
      <c r="I6" s="2"/>
      <c r="J6" s="491">
        <v>360</v>
      </c>
      <c r="K6" s="2"/>
      <c r="L6" s="2"/>
      <c r="M6" s="2"/>
      <c r="N6" s="492"/>
      <c r="O6" s="2"/>
      <c r="P6" s="2"/>
      <c r="Q6" s="2"/>
      <c r="R6" s="2"/>
      <c r="S6" s="2"/>
    </row>
    <row r="7" spans="1:50">
      <c r="B7" s="500"/>
      <c r="C7" s="490"/>
      <c r="D7" s="491"/>
      <c r="E7" s="2"/>
      <c r="F7" s="491"/>
      <c r="G7" s="2"/>
      <c r="H7" s="491"/>
      <c r="I7" s="2"/>
      <c r="J7" s="491">
        <f>(J6+J3)+J10</f>
        <v>302.5</v>
      </c>
      <c r="K7" s="2"/>
      <c r="L7" s="2"/>
      <c r="M7" s="2"/>
      <c r="N7" s="492"/>
      <c r="O7" s="2"/>
      <c r="P7" s="2"/>
      <c r="Q7" s="2"/>
      <c r="R7" s="2"/>
      <c r="S7" s="2"/>
    </row>
    <row r="8" spans="1:50">
      <c r="B8" s="500"/>
      <c r="C8" s="2"/>
      <c r="D8" s="2"/>
      <c r="E8" s="2"/>
      <c r="F8" s="2"/>
      <c r="G8" s="2"/>
      <c r="H8" s="2"/>
      <c r="I8" s="2"/>
      <c r="J8" s="2">
        <v>0</v>
      </c>
      <c r="K8" s="2"/>
      <c r="L8" s="2"/>
      <c r="M8" s="2"/>
      <c r="N8" s="2"/>
      <c r="O8" s="2"/>
      <c r="P8" s="2"/>
      <c r="Q8" s="2"/>
      <c r="R8" s="2"/>
      <c r="S8" s="2"/>
    </row>
    <row r="9" spans="1:50">
      <c r="B9" s="500"/>
      <c r="C9" s="2"/>
      <c r="D9" s="2">
        <v>60</v>
      </c>
      <c r="E9" s="2"/>
      <c r="F9" s="2">
        <v>60</v>
      </c>
      <c r="G9" s="2"/>
      <c r="H9" s="2">
        <v>60</v>
      </c>
      <c r="I9" s="2"/>
      <c r="J9" s="2">
        <v>60</v>
      </c>
      <c r="K9" s="492"/>
      <c r="L9" s="2"/>
      <c r="M9" s="492">
        <v>1.02</v>
      </c>
      <c r="N9" s="492">
        <v>1.02</v>
      </c>
      <c r="O9" s="492">
        <v>1.02</v>
      </c>
      <c r="P9" s="2"/>
      <c r="Q9" s="492">
        <v>1.02</v>
      </c>
      <c r="R9" s="492">
        <v>1.02</v>
      </c>
      <c r="S9" s="492">
        <v>1.02</v>
      </c>
    </row>
    <row r="10" spans="1:50" s="1" customFormat="1">
      <c r="A10" s="2"/>
      <c r="B10" s="500"/>
      <c r="C10" s="2"/>
      <c r="D10" s="2">
        <v>-60</v>
      </c>
      <c r="E10" s="2"/>
      <c r="F10" s="2">
        <v>-60</v>
      </c>
      <c r="G10" s="2"/>
      <c r="H10" s="2">
        <v>-60</v>
      </c>
      <c r="I10" s="2"/>
      <c r="J10" s="2">
        <v>-60</v>
      </c>
      <c r="K10" s="492"/>
      <c r="L10" s="2"/>
      <c r="M10" s="492">
        <v>0.98</v>
      </c>
      <c r="N10" s="492">
        <v>0.98</v>
      </c>
      <c r="O10" s="492">
        <v>0.98</v>
      </c>
      <c r="P10" s="2"/>
      <c r="Q10" s="492">
        <v>0.98</v>
      </c>
      <c r="R10" s="492">
        <v>0.98</v>
      </c>
      <c r="S10" s="492">
        <v>0.98</v>
      </c>
      <c r="T10" s="58"/>
      <c r="U10" s="58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 s="7"/>
    </row>
    <row r="11" spans="1:50" s="1" customFormat="1">
      <c r="A11" s="2"/>
      <c r="B11" s="500"/>
      <c r="C11" s="2"/>
      <c r="D11" s="2"/>
      <c r="E11" s="2"/>
      <c r="F11" s="2"/>
      <c r="G11" s="2"/>
      <c r="H11" s="2"/>
      <c r="I11" s="2"/>
      <c r="J11" s="2"/>
      <c r="K11" s="492"/>
      <c r="L11" s="2"/>
      <c r="M11" s="492"/>
      <c r="N11" s="492"/>
      <c r="O11" s="492"/>
      <c r="P11" s="2"/>
      <c r="Q11" s="492"/>
      <c r="R11" s="492"/>
      <c r="S11" s="492"/>
      <c r="T11" s="58"/>
      <c r="U11" s="58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 s="7"/>
    </row>
    <row r="12" spans="1:50" s="1" customFormat="1" ht="16.5">
      <c r="A12" s="2" cm="1">
        <f t="array" ref="A12:S12">_xlfn._xlws.SORT(_xlfn._xlws.FILTER(LVSN[], (LVSN[Rf (MPA)]&lt;=$C$5)*(LVSN[Rf (MPA)]&gt;=$C$4)*(LVSN[254 nm DEV H° and C]&lt;=$D$5)*(LVSN[254 nm DEV H° and C]&gt;=$D$4)*(LVSN[366 nm DEV H° and C]&lt;=$F$5)*(LVSN[366 nm DEV H° and C]&gt;=$F$4)*(LVSN[366 nm VSA  H° and C]&lt;=$H$5)*(LVSN[366 nm VSA  H° and C]&gt;=$H$4)*(LVSN[T VSA H° and C]&lt;=$J$5)*(LVSN[T VSA H° and C]&gt;=$J$8)*(LVSN[UV-Vis Peaks]=$L$3)*(LVSN[UV λ1]&lt;=$M$5)*(LVSN[UV λ1]&gt;=$M$4)*(LVSN[UV λ2]&lt;=$N$5)*(LVSN[UV λ2]&gt;=$N$4)*(LVSN[UV λ3]&lt;=$O$5)*(LVSN[UV λ3]&gt;=$O$4)*(LVSN[Fl Peaks]=$P$3)*(LVSN[Fl λ 1]&lt;=$Q$5)*(LVSN[Fl λ 1]&gt;=$Q$4)*(LVSN[Fl λ 2]&lt;=$R$5)*(LVSN[Fl λ 2]&gt;=$R$4)*(LVSN[Fl λ 3]&lt;=$S$5)*(LVSN[Fl λ 3]&gt;=$S$4),"No Result"))</f>
        <v>14</v>
      </c>
      <c r="B12" s="500" t="str">
        <v>kaempferol, Flavonol</v>
      </c>
      <c r="C12" s="2">
        <v>0.65449429999999997</v>
      </c>
      <c r="D12" s="2">
        <v>130.9</v>
      </c>
      <c r="E12" s="2" t="str">
        <v>G</v>
      </c>
      <c r="F12" s="2">
        <v>150</v>
      </c>
      <c r="G12" s="2" t="str">
        <v>T</v>
      </c>
      <c r="H12" s="2">
        <v>189.4</v>
      </c>
      <c r="I12" s="2" t="str">
        <v>CB</v>
      </c>
      <c r="J12" s="2">
        <v>8</v>
      </c>
      <c r="K12" s="492" t="str">
        <v>R</v>
      </c>
      <c r="L12" s="492">
        <v>2</v>
      </c>
      <c r="M12" s="2">
        <v>269</v>
      </c>
      <c r="N12" s="2">
        <v>371</v>
      </c>
      <c r="O12" s="2">
        <v>0</v>
      </c>
      <c r="P12" s="2">
        <v>2</v>
      </c>
      <c r="Q12" s="2">
        <v>223</v>
      </c>
      <c r="R12" s="2">
        <v>361</v>
      </c>
      <c r="S12" s="2">
        <v>0</v>
      </c>
      <c r="T12" s="2">
        <f>COUNTIF(A12:A14, "&lt;&gt;")</f>
        <v>1</v>
      </c>
      <c r="U12" s="2" t="s">
        <v>147</v>
      </c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 s="7"/>
    </row>
    <row r="13" spans="1:50" s="1" customFormat="1">
      <c r="A13" s="2"/>
      <c r="B13" s="500"/>
      <c r="C13" s="2"/>
      <c r="D13" s="2"/>
      <c r="E13" s="2"/>
      <c r="F13" s="2"/>
      <c r="G13" s="2"/>
      <c r="H13" s="2"/>
      <c r="I13" s="2"/>
      <c r="J13" s="2"/>
      <c r="K13" s="492"/>
      <c r="L13" s="492"/>
      <c r="M13" s="2"/>
      <c r="N13" s="2"/>
      <c r="O13" s="2"/>
      <c r="P13" s="2"/>
      <c r="Q13" s="2"/>
      <c r="R13" s="2"/>
      <c r="S13" s="2"/>
      <c r="T13" s="58"/>
      <c r="U13" s="58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 s="7"/>
    </row>
    <row r="14" spans="1:50" s="1" customFormat="1">
      <c r="A14" s="2"/>
      <c r="B14" s="500"/>
      <c r="C14" s="2"/>
      <c r="D14" s="2"/>
      <c r="E14" s="2"/>
      <c r="F14" s="2"/>
      <c r="G14" s="2"/>
      <c r="H14" s="2"/>
      <c r="I14" s="2"/>
      <c r="J14" s="2"/>
      <c r="K14" s="492"/>
      <c r="L14" s="492"/>
      <c r="M14" s="2"/>
      <c r="N14" s="2"/>
      <c r="O14" s="2"/>
      <c r="P14" s="2"/>
      <c r="Q14" s="2"/>
      <c r="R14" s="2"/>
      <c r="S14" s="2"/>
      <c r="T14" s="58"/>
      <c r="U14" s="58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 s="7"/>
    </row>
    <row r="15" spans="1:50" s="1" customFormat="1" ht="16.5">
      <c r="A15" s="2" cm="1">
        <f t="array" ref="A15:S15">_xlfn._xlws.SORT(_xlfn._xlws.FILTER(LVSN[], (LVSN[Rf (MPA)]&lt;=$C$5)*(LVSN[Rf (MPA)]&gt;=$C$4)*(LVSN[254 nm DEV H° and C]&lt;=$D$5)*(LVSN[254 nm DEV H° and C]&gt;=$D$4)*(LVSN[366 nm DEV H° and C]&lt;=$F$5)*(LVSN[366 nm DEV H° and C]&gt;=$F$4)*(LVSN[366 nm VSA  H° and C]&lt;=$H$5)*(LVSN[366 nm VSA  H° and C]&gt;=$H$4)*(LVSN[T VSA H° and C]&lt;=$J$5)*(LVSN[T VSA H° and C]&gt;=$J$8)*(LVSN[UV-Vis Peaks]=$L$3)*(LVSN[UV λ1]&lt;=$M$5)*(LVSN[UV λ1]&gt;=$M$4)*(LVSN[UV λ2]&lt;=$N$5)*(LVSN[UV λ2]&gt;=$N$4)*(LVSN[UV λ3]&lt;=$O$5)*(LVSN[UV λ3]&gt;=$O$4)*(LVSN[Fl Peaks]=$P$3)*(LVSN[Fl λ 1]&lt;=$Q$5)*(LVSN[Fl λ 1]&gt;=$Q$4)*(LVSN[Fl λ 2]&lt;=$R$5)*(LVSN[Fl λ 2]&gt;=$R$4),"No Result"))</f>
        <v>14</v>
      </c>
      <c r="B15" s="500" t="str">
        <v>kaempferol, Flavonol</v>
      </c>
      <c r="C15" s="2">
        <v>0.65449429999999997</v>
      </c>
      <c r="D15" s="2">
        <v>130.9</v>
      </c>
      <c r="E15" s="2" t="str">
        <v>G</v>
      </c>
      <c r="F15" s="2">
        <v>150</v>
      </c>
      <c r="G15" s="2" t="str">
        <v>T</v>
      </c>
      <c r="H15" s="2">
        <v>189.4</v>
      </c>
      <c r="I15" s="2" t="str">
        <v>CB</v>
      </c>
      <c r="J15" s="2">
        <v>8</v>
      </c>
      <c r="K15" s="492" t="str">
        <v>R</v>
      </c>
      <c r="L15" s="492">
        <v>2</v>
      </c>
      <c r="M15" s="2">
        <v>269</v>
      </c>
      <c r="N15" s="2">
        <v>371</v>
      </c>
      <c r="O15" s="2">
        <v>0</v>
      </c>
      <c r="P15" s="2">
        <v>2</v>
      </c>
      <c r="Q15" s="2">
        <v>223</v>
      </c>
      <c r="R15" s="2">
        <v>361</v>
      </c>
      <c r="S15" s="2">
        <v>0</v>
      </c>
      <c r="T15" s="2">
        <f>COUNTIF(A15:A17, "&lt;&gt;")</f>
        <v>1</v>
      </c>
      <c r="U15" s="2" t="s">
        <v>148</v>
      </c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 s="7"/>
    </row>
    <row r="16" spans="1:50" s="1" customFormat="1">
      <c r="A16" s="2"/>
      <c r="B16" s="500"/>
      <c r="C16" s="2"/>
      <c r="D16" s="2"/>
      <c r="E16" s="2"/>
      <c r="F16" s="2"/>
      <c r="G16" s="2"/>
      <c r="H16" s="2"/>
      <c r="I16" s="2"/>
      <c r="J16" s="2"/>
      <c r="K16" s="492"/>
      <c r="L16" s="492"/>
      <c r="M16" s="2"/>
      <c r="N16" s="2"/>
      <c r="O16" s="2"/>
      <c r="P16" s="2"/>
      <c r="Q16" s="2"/>
      <c r="R16" s="2"/>
      <c r="S16" s="2"/>
      <c r="T16" s="58"/>
      <c r="U16" s="58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 s="7"/>
    </row>
    <row r="17" spans="1:49" s="1" customFormat="1">
      <c r="A17" s="2"/>
      <c r="B17" s="500"/>
      <c r="C17" s="2"/>
      <c r="D17" s="2"/>
      <c r="E17" s="2"/>
      <c r="F17" s="2"/>
      <c r="G17" s="2"/>
      <c r="H17" s="2"/>
      <c r="I17" s="2"/>
      <c r="J17" s="2"/>
      <c r="K17" s="492"/>
      <c r="L17" s="492"/>
      <c r="M17" s="2"/>
      <c r="N17" s="2"/>
      <c r="O17" s="2"/>
      <c r="P17" s="2"/>
      <c r="Q17" s="2"/>
      <c r="R17" s="2"/>
      <c r="S17" s="2"/>
      <c r="T17" s="58"/>
      <c r="U17" s="58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 s="7"/>
    </row>
    <row r="18" spans="1:49" s="1" customFormat="1" ht="16.5">
      <c r="A18" s="2" cm="1">
        <f t="array" ref="A18:S18">_xlfn._xlws.SORT(_xlfn._xlws.FILTER(LVSN[], (LVSN[Rf (MPA)]&lt;=$C$5)*(LVSN[Rf (MPA)]&gt;=$C$4)*(LVSN[254 nm DEV H° and C]&lt;=$D$5)*(LVSN[254 nm DEV H° and C]&gt;=$D$4)*(LVSN[366 nm DEV H° and C]&lt;=$F$5)*(LVSN[366 nm DEV H° and C]&gt;=$F$4)*(LVSN[366 nm VSA  H° and C]&lt;=$H$5)*(LVSN[366 nm VSA  H° and C]&gt;=$H$4)*(LVSN[T VSA H° and C]&lt;=$J$5)*(LVSN[T VSA H° and C]&gt;=$J$8)*(LVSN[UV-Vis Peaks]=$L$3)*(LVSN[UV λ1]&lt;=$M$5)*(LVSN[UV λ1]&gt;=$M$4)*(LVSN[UV λ2]&lt;=$N$5)*(LVSN[UV λ2]&gt;=$N$4)*(LVSN[UV λ3]&lt;=$O$5)*(LVSN[UV λ3]&gt;=$O$4)*(LVSN[Fl Peaks]=$P$3)*(LVSN[Fl λ 1]&lt;=$Q$5)*(LVSN[Fl λ 1]&gt;=$Q$4),"No Result"))</f>
        <v>14</v>
      </c>
      <c r="B18" s="500" t="str">
        <v>kaempferol, Flavonol</v>
      </c>
      <c r="C18" s="2">
        <v>0.65449429999999997</v>
      </c>
      <c r="D18" s="2">
        <v>130.9</v>
      </c>
      <c r="E18" s="2" t="str">
        <v>G</v>
      </c>
      <c r="F18" s="2">
        <v>150</v>
      </c>
      <c r="G18" s="2" t="str">
        <v>T</v>
      </c>
      <c r="H18" s="2">
        <v>189.4</v>
      </c>
      <c r="I18" s="2" t="str">
        <v>CB</v>
      </c>
      <c r="J18" s="2">
        <v>8</v>
      </c>
      <c r="K18" s="492" t="str">
        <v>R</v>
      </c>
      <c r="L18" s="492">
        <v>2</v>
      </c>
      <c r="M18" s="2">
        <v>269</v>
      </c>
      <c r="N18" s="2">
        <v>371</v>
      </c>
      <c r="O18" s="2">
        <v>0</v>
      </c>
      <c r="P18" s="2">
        <v>2</v>
      </c>
      <c r="Q18" s="2">
        <v>223</v>
      </c>
      <c r="R18" s="2">
        <v>361</v>
      </c>
      <c r="S18" s="2">
        <v>0</v>
      </c>
      <c r="T18" s="2">
        <f>COUNTIF(A18:A20, "&lt;&gt;")</f>
        <v>1</v>
      </c>
      <c r="U18" s="2" t="s">
        <v>149</v>
      </c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 s="7"/>
    </row>
    <row r="19" spans="1:49" s="1" customFormat="1">
      <c r="A19" s="2"/>
      <c r="B19" s="500"/>
      <c r="C19" s="2"/>
      <c r="D19" s="2"/>
      <c r="E19" s="2"/>
      <c r="F19" s="2"/>
      <c r="G19" s="2"/>
      <c r="H19" s="2"/>
      <c r="I19" s="2"/>
      <c r="J19" s="2"/>
      <c r="K19" s="492"/>
      <c r="L19" s="492"/>
      <c r="M19" s="2"/>
      <c r="N19" s="2"/>
      <c r="O19" s="2"/>
      <c r="P19" s="2"/>
      <c r="Q19" s="2"/>
      <c r="R19" s="2"/>
      <c r="S19" s="2"/>
      <c r="T19" s="58"/>
      <c r="U19" s="58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 s="7"/>
    </row>
    <row r="20" spans="1:49" s="1" customFormat="1">
      <c r="A20" s="2"/>
      <c r="B20" s="500"/>
      <c r="C20" s="2"/>
      <c r="D20" s="2"/>
      <c r="E20" s="2"/>
      <c r="F20" s="2"/>
      <c r="G20" s="2"/>
      <c r="H20" s="2"/>
      <c r="I20" s="2"/>
      <c r="J20" s="2"/>
      <c r="K20" s="492"/>
      <c r="L20" s="492"/>
      <c r="M20" s="2"/>
      <c r="N20" s="2"/>
      <c r="O20" s="2"/>
      <c r="P20" s="2"/>
      <c r="Q20" s="2"/>
      <c r="R20" s="2"/>
      <c r="S20" s="2"/>
      <c r="T20" s="58"/>
      <c r="U20" s="58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 s="7"/>
    </row>
    <row r="21" spans="1:49" s="1" customFormat="1" ht="16.5">
      <c r="A21" s="2" cm="1">
        <f t="array" ref="A21:S21">_xlfn._xlws.SORT(_xlfn._xlws.FILTER(LVSN[], (LVSN[Rf (MPA)]&lt;=$C$5)*(LVSN[Rf (MPA)]&gt;=$C$4)*(LVSN[254 nm DEV H° and C]&lt;=$D$5)*(LVSN[254 nm DEV H° and C]&gt;=$D$4)*(LVSN[366 nm DEV H° and C]&lt;=$F$5)*(LVSN[366 nm DEV H° and C]&gt;=$F$4)*(LVSN[366 nm VSA  H° and C]&lt;=$H$5)*(LVSN[366 nm VSA  H° and C]&gt;=$H$4)*(LVSN[T VSA H° and C]&lt;=$J$5)*(LVSN[T VSA H° and C]&gt;=$J$8)*(LVSN[UV-Vis Peaks]=$L$3)*(LVSN[UV λ1]&lt;=$M$5)*(LVSN[UV λ1]&gt;=$M$4)*(LVSN[UV λ2]&lt;=$N$5)*(LVSN[UV λ2]&gt;=$N$4)*(LVSN[UV λ3]&lt;=$O$5)*(LVSN[UV λ3]&gt;=$O$4)*(LVSN[Fl Peaks]=$P$3),"No Result"))</f>
        <v>14</v>
      </c>
      <c r="B21" s="500" t="str">
        <v>kaempferol, Flavonol</v>
      </c>
      <c r="C21" s="2">
        <v>0.65449429999999997</v>
      </c>
      <c r="D21" s="2">
        <v>130.9</v>
      </c>
      <c r="E21" s="2" t="str">
        <v>G</v>
      </c>
      <c r="F21" s="2">
        <v>150</v>
      </c>
      <c r="G21" s="2" t="str">
        <v>T</v>
      </c>
      <c r="H21" s="2">
        <v>189.4</v>
      </c>
      <c r="I21" s="2" t="str">
        <v>CB</v>
      </c>
      <c r="J21" s="2">
        <v>8</v>
      </c>
      <c r="K21" s="2" t="str">
        <v>R</v>
      </c>
      <c r="L21" s="2">
        <v>2</v>
      </c>
      <c r="M21" s="2">
        <v>269</v>
      </c>
      <c r="N21" s="2">
        <v>371</v>
      </c>
      <c r="O21" s="2">
        <v>0</v>
      </c>
      <c r="P21" s="2">
        <v>2</v>
      </c>
      <c r="Q21" s="2">
        <v>223</v>
      </c>
      <c r="R21" s="2">
        <v>361</v>
      </c>
      <c r="S21" s="2">
        <v>0</v>
      </c>
      <c r="T21" s="2">
        <f>COUNTIF(A21:A23, "&lt;&gt;")</f>
        <v>1</v>
      </c>
      <c r="U21" s="2" t="s">
        <v>150</v>
      </c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 s="7"/>
    </row>
    <row r="22" spans="1:49" s="1" customFormat="1">
      <c r="A22" s="2"/>
      <c r="B22" s="500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58"/>
      <c r="U22" s="58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 s="7"/>
    </row>
    <row r="23" spans="1:49">
      <c r="B23" s="500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49">
      <c r="B24" s="500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49" ht="16.5">
      <c r="A25" s="2" cm="1">
        <f t="array" ref="A25:S25">_xlfn._xlws.SORT(_xlfn._xlws.FILTER(LVSN[], (LVSN[Rf (MPA)]&lt;=$C$5)*(LVSN[Rf (MPA)]&gt;=$C$4)*(LVSN[254 nm DEV H° and C]&lt;=$D$5)*(LVSN[254 nm DEV H° and C]&gt;=$D$4)*(LVSN[366 nm DEV H° and C]&lt;=$F$5)*(LVSN[366 nm DEV H° and C]&gt;=$F$4)*(LVSN[366 nm VSA  H° and C]&lt;=$H$5)*(LVSN[366 nm VSA  H° and C]&gt;=$H$4)*(LVSN[T VSA H° and C]&lt;=$J$5)*(LVSN[T VSA H° and C]&gt;=$J$8)*(LVSN[UV-Vis Peaks]=$L$3)*(LVSN[UV λ1]&lt;=$M$5)*(LVSN[UV λ1]&gt;=$M$4)*(LVSN[UV λ2]&lt;=$N$5)*(LVSN[UV λ2]&gt;=$N$4),"No Result"))</f>
        <v>14</v>
      </c>
      <c r="B25" s="500" t="str">
        <v>kaempferol, Flavonol</v>
      </c>
      <c r="C25" s="2">
        <v>0.65449429999999997</v>
      </c>
      <c r="D25" s="2">
        <v>130.9</v>
      </c>
      <c r="E25" s="2" t="str">
        <v>G</v>
      </c>
      <c r="F25" s="2">
        <v>150</v>
      </c>
      <c r="G25" s="2" t="str">
        <v>T</v>
      </c>
      <c r="H25" s="2">
        <v>189.4</v>
      </c>
      <c r="I25" s="2" t="str">
        <v>CB</v>
      </c>
      <c r="J25" s="2">
        <v>8</v>
      </c>
      <c r="K25" s="2" t="str">
        <v>R</v>
      </c>
      <c r="L25" s="2">
        <v>2</v>
      </c>
      <c r="M25" s="2">
        <v>269</v>
      </c>
      <c r="N25" s="2">
        <v>371</v>
      </c>
      <c r="O25" s="2">
        <v>0</v>
      </c>
      <c r="P25" s="2">
        <v>2</v>
      </c>
      <c r="Q25" s="2">
        <v>223</v>
      </c>
      <c r="R25" s="2">
        <v>361</v>
      </c>
      <c r="S25" s="2">
        <v>0</v>
      </c>
      <c r="T25" s="2">
        <f>COUNTIF(A25:A27, "&lt;&gt;")</f>
        <v>1</v>
      </c>
      <c r="U25" s="2" t="s">
        <v>151</v>
      </c>
    </row>
    <row r="26" spans="1:49">
      <c r="B26" s="500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49">
      <c r="B27" s="500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49">
      <c r="B28" s="500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49" ht="16.5">
      <c r="A29" s="2" cm="1">
        <f t="array" ref="A29:S29">_xlfn._xlws.SORT(_xlfn._xlws.FILTER(LVSN[], (LVSN[Rf (MPA)]&lt;=$C$5)*(LVSN[Rf (MPA)]&gt;=$C$4)*(LVSN[254 nm DEV H° and C]&lt;=$D$5)*(LVSN[254 nm DEV H° and C]&gt;=$D$4)*(LVSN[366 nm DEV H° and C]&lt;=$F$5)*(LVSN[366 nm DEV H° and C]&gt;=$F$4)*(LVSN[366 nm VSA  H° and C]&lt;=$H$5)*(LVSN[366 nm VSA  H° and C]&gt;=$H$4)*(LVSN[T VSA H° and C]&lt;=$J$5)*(LVSN[T VSA H° and C]&gt;=$J$8)*(LVSN[UV-Vis Peaks]=$L$3)*(LVSN[UV λ1]&lt;=$M$5)*(LVSN[UV λ1]&gt;=$M$4)*(LVSN[UV λ2]&lt;=$N$5)*(LVSN[UV λ2]&gt;=$N$4),"No Result"))</f>
        <v>14</v>
      </c>
      <c r="B29" s="500" t="str">
        <v>kaempferol, Flavonol</v>
      </c>
      <c r="C29" s="2">
        <v>0.65449429999999997</v>
      </c>
      <c r="D29" s="2">
        <v>130.9</v>
      </c>
      <c r="E29" s="2" t="str">
        <v>G</v>
      </c>
      <c r="F29" s="2">
        <v>150</v>
      </c>
      <c r="G29" s="2" t="str">
        <v>T</v>
      </c>
      <c r="H29" s="2">
        <v>189.4</v>
      </c>
      <c r="I29" s="2" t="str">
        <v>CB</v>
      </c>
      <c r="J29" s="2">
        <v>8</v>
      </c>
      <c r="K29" s="2" t="str">
        <v>R</v>
      </c>
      <c r="L29" s="2">
        <v>2</v>
      </c>
      <c r="M29" s="2">
        <v>269</v>
      </c>
      <c r="N29" s="2">
        <v>371</v>
      </c>
      <c r="O29" s="2">
        <v>0</v>
      </c>
      <c r="P29" s="2">
        <v>2</v>
      </c>
      <c r="Q29" s="2">
        <v>223</v>
      </c>
      <c r="R29" s="2">
        <v>361</v>
      </c>
      <c r="S29" s="2">
        <v>0</v>
      </c>
      <c r="T29" s="2">
        <f>COUNTIF(A29:A31, "&lt;&gt;")</f>
        <v>1</v>
      </c>
      <c r="U29" s="2" t="s">
        <v>152</v>
      </c>
    </row>
    <row r="30" spans="1:49">
      <c r="B30" s="500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49">
      <c r="B31" s="500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49">
      <c r="B32" s="500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21" ht="16.5">
      <c r="A33" s="2" cm="1">
        <f t="array" ref="A33:S36">_xlfn._xlws.SORT(_xlfn._xlws.FILTER(LVSN[], (LVSN[Rf (MPA)]&lt;=$C$5)*(LVSN[Rf (MPA)]&gt;=$C$4)*(LVSN[254 nm DEV H° and C]&lt;=$D$5)*(LVSN[254 nm DEV H° and C]&gt;=$D$4)*(LVSN[366 nm DEV H° and C]&lt;=$F$5)*(LVSN[366 nm DEV H° and C]&gt;=$F$4)*(LVSN[366 nm VSA  H° and C]&lt;=$H$5)*(LVSN[366 nm VSA  H° and C]&gt;=$H$4)*(LVSN[T VSA H° and C]&lt;=$J$5)*(LVSN[T VSA H° and C]&gt;=$J$8)*(LVSN[UV-Vis Peaks]=$L$3)*(LVSN[UV λ1]&lt;=$M$5)*(LVSN[UV λ1]&gt;=$M$4),"No Result"))</f>
        <v>3</v>
      </c>
      <c r="B33" s="500" t="str">
        <v>acacetin, Flavone</v>
      </c>
      <c r="C33" s="2">
        <v>0.64919740000000004</v>
      </c>
      <c r="D33" s="2">
        <v>134.6</v>
      </c>
      <c r="E33" s="2" t="str">
        <v>G</v>
      </c>
      <c r="F33" s="2">
        <v>180</v>
      </c>
      <c r="G33" s="2" t="str">
        <v>CB</v>
      </c>
      <c r="H33" s="2">
        <v>203.5</v>
      </c>
      <c r="I33" s="2" t="str">
        <v>CB</v>
      </c>
      <c r="J33" s="2">
        <v>53.8</v>
      </c>
      <c r="K33" s="2" t="str">
        <v>O</v>
      </c>
      <c r="L33" s="2">
        <v>2</v>
      </c>
      <c r="M33" s="2">
        <v>270</v>
      </c>
      <c r="N33" s="2">
        <v>329</v>
      </c>
      <c r="O33" s="2">
        <v>0</v>
      </c>
      <c r="P33" s="2">
        <v>2</v>
      </c>
      <c r="Q33" s="2">
        <v>224</v>
      </c>
      <c r="R33" s="2">
        <v>357</v>
      </c>
      <c r="S33" s="2">
        <v>0</v>
      </c>
      <c r="T33" s="2">
        <f>COUNTIF(A33:A36, "&lt;&gt;")</f>
        <v>4</v>
      </c>
      <c r="U33" s="2" t="s">
        <v>153</v>
      </c>
    </row>
    <row r="34" spans="1:21">
      <c r="A34" s="2">
        <v>4</v>
      </c>
      <c r="B34" s="500" t="str">
        <v>apigenin, Flavone</v>
      </c>
      <c r="C34" s="2">
        <v>0.61741570000000001</v>
      </c>
      <c r="D34" s="2">
        <v>134</v>
      </c>
      <c r="E34" s="2" t="str">
        <v>G</v>
      </c>
      <c r="F34" s="2">
        <v>199.1</v>
      </c>
      <c r="G34" s="2" t="str">
        <v>CB</v>
      </c>
      <c r="H34" s="2">
        <v>206.2</v>
      </c>
      <c r="I34" s="2" t="str">
        <v>CB</v>
      </c>
      <c r="J34" s="2">
        <v>46.3</v>
      </c>
      <c r="K34" s="2" t="str">
        <v>O</v>
      </c>
      <c r="L34" s="2">
        <v>2</v>
      </c>
      <c r="M34" s="2">
        <v>271</v>
      </c>
      <c r="N34" s="2">
        <v>336</v>
      </c>
      <c r="O34" s="2">
        <v>0</v>
      </c>
      <c r="P34" s="2">
        <v>2</v>
      </c>
      <c r="Q34" s="2">
        <v>224</v>
      </c>
      <c r="R34" s="2">
        <v>341</v>
      </c>
      <c r="S34" s="2">
        <v>0</v>
      </c>
    </row>
    <row r="35" spans="1:21">
      <c r="A35" s="2">
        <v>6</v>
      </c>
      <c r="B35" s="500" t="str">
        <v>chrysin, Flavone</v>
      </c>
      <c r="C35" s="2">
        <v>0.67215080000000005</v>
      </c>
      <c r="D35" s="2">
        <v>132.19999999999999</v>
      </c>
      <c r="E35" s="2" t="str">
        <v>G</v>
      </c>
      <c r="F35" s="2">
        <v>185.5</v>
      </c>
      <c r="G35" s="2" t="str">
        <v>CB</v>
      </c>
      <c r="H35" s="2">
        <v>190.1</v>
      </c>
      <c r="I35" s="2" t="str">
        <v>CB</v>
      </c>
      <c r="J35" s="2">
        <v>46.5</v>
      </c>
      <c r="K35" s="2" t="str">
        <v>O</v>
      </c>
      <c r="L35" s="2">
        <v>2</v>
      </c>
      <c r="M35" s="2">
        <v>270</v>
      </c>
      <c r="N35" s="2">
        <v>317</v>
      </c>
      <c r="O35" s="2">
        <v>0</v>
      </c>
      <c r="P35" s="2">
        <v>2</v>
      </c>
      <c r="Q35" s="2">
        <v>224</v>
      </c>
      <c r="R35" s="2">
        <v>358</v>
      </c>
      <c r="S35" s="2">
        <v>0</v>
      </c>
    </row>
    <row r="36" spans="1:21">
      <c r="A36" s="2">
        <v>14</v>
      </c>
      <c r="B36" s="500" t="str">
        <v>kaempferol, Flavonol</v>
      </c>
      <c r="C36" s="2">
        <v>0.65449429999999997</v>
      </c>
      <c r="D36" s="2">
        <v>130.9</v>
      </c>
      <c r="E36" s="2" t="str">
        <v>G</v>
      </c>
      <c r="F36" s="2">
        <v>150</v>
      </c>
      <c r="G36" s="2" t="str">
        <v>T</v>
      </c>
      <c r="H36" s="2">
        <v>189.4</v>
      </c>
      <c r="I36" s="2" t="str">
        <v>CB</v>
      </c>
      <c r="J36" s="2">
        <v>8</v>
      </c>
      <c r="K36" s="2" t="str">
        <v>R</v>
      </c>
      <c r="L36" s="2">
        <v>2</v>
      </c>
      <c r="M36" s="2">
        <v>269</v>
      </c>
      <c r="N36" s="2">
        <v>371</v>
      </c>
      <c r="O36" s="2">
        <v>0</v>
      </c>
      <c r="P36" s="2">
        <v>2</v>
      </c>
      <c r="Q36" s="2">
        <v>223</v>
      </c>
      <c r="R36" s="2">
        <v>361</v>
      </c>
      <c r="S36" s="2">
        <v>0</v>
      </c>
    </row>
    <row r="37" spans="1:21">
      <c r="B37" s="500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21">
      <c r="A38" s="2" cm="1">
        <f t="array" ref="A38:S48">_xlfn._xlws.SORT(_xlfn._xlws.FILTER(LVSN[], (LVSN[Rf (MPA)]&lt;=$C$5)*(LVSN[Rf (MPA)]&gt;=$C$4)*(LVSN[254 nm DEV H° and C]&lt;=$D$5)*(LVSN[254 nm DEV H° and C]&gt;=$D$4)*(LVSN[366 nm DEV H° and C]&lt;=$F$5)*(LVSN[366 nm DEV H° and C]&gt;=$F$4)*(LVSN[366 nm VSA  H° and C]&lt;=$H$5)*(LVSN[366 nm VSA  H° and C]&gt;=$H$4)*(LVSN[T VSA H° and C]&lt;=$J$5)*(LVSN[T VSA H° and C]&gt;=$J$8)*(LVSN[UV-Vis Peaks]=$L$3),"No Result"))</f>
        <v>3</v>
      </c>
      <c r="B38" s="500" t="str">
        <v>acacetin, Flavone</v>
      </c>
      <c r="C38" s="2">
        <v>0.64919740000000004</v>
      </c>
      <c r="D38" s="2">
        <v>134.6</v>
      </c>
      <c r="E38" s="2" t="str">
        <v>G</v>
      </c>
      <c r="F38" s="2">
        <v>180</v>
      </c>
      <c r="G38" s="2" t="str">
        <v>CB</v>
      </c>
      <c r="H38" s="2">
        <v>203.5</v>
      </c>
      <c r="I38" s="2" t="str">
        <v>CB</v>
      </c>
      <c r="J38" s="2">
        <v>53.8</v>
      </c>
      <c r="K38" s="2" t="str">
        <v>O</v>
      </c>
      <c r="L38" s="2">
        <v>2</v>
      </c>
      <c r="M38" s="2">
        <v>270</v>
      </c>
      <c r="N38" s="2">
        <v>329</v>
      </c>
      <c r="O38" s="2">
        <v>0</v>
      </c>
      <c r="P38" s="2">
        <v>2</v>
      </c>
      <c r="Q38" s="2">
        <v>224</v>
      </c>
      <c r="R38" s="2">
        <v>357</v>
      </c>
      <c r="S38" s="2">
        <v>0</v>
      </c>
      <c r="T38" s="2">
        <f>COUNTIF(A38:A52, "&lt;&gt;")</f>
        <v>11</v>
      </c>
      <c r="U38" s="2" t="s">
        <v>154</v>
      </c>
    </row>
    <row r="39" spans="1:21">
      <c r="A39" s="2">
        <v>4</v>
      </c>
      <c r="B39" s="500" t="str">
        <v>apigenin, Flavone</v>
      </c>
      <c r="C39" s="2">
        <v>0.61741570000000001</v>
      </c>
      <c r="D39" s="2">
        <v>134</v>
      </c>
      <c r="E39" s="2" t="str">
        <v>G</v>
      </c>
      <c r="F39" s="2">
        <v>199.1</v>
      </c>
      <c r="G39" s="2" t="str">
        <v>CB</v>
      </c>
      <c r="H39" s="2">
        <v>206.2</v>
      </c>
      <c r="I39" s="2" t="str">
        <v>CB</v>
      </c>
      <c r="J39" s="2">
        <v>46.3</v>
      </c>
      <c r="K39" s="2" t="str">
        <v>O</v>
      </c>
      <c r="L39" s="2">
        <v>2</v>
      </c>
      <c r="M39" s="2">
        <v>271</v>
      </c>
      <c r="N39" s="2">
        <v>336</v>
      </c>
      <c r="O39" s="2">
        <v>0</v>
      </c>
      <c r="P39" s="2">
        <v>2</v>
      </c>
      <c r="Q39" s="2">
        <v>224</v>
      </c>
      <c r="R39" s="2">
        <v>341</v>
      </c>
      <c r="S39" s="2">
        <v>0</v>
      </c>
    </row>
    <row r="40" spans="1:21">
      <c r="A40" s="2">
        <v>6</v>
      </c>
      <c r="B40" s="500" t="str">
        <v>chrysin, Flavone</v>
      </c>
      <c r="C40" s="2">
        <v>0.67215080000000005</v>
      </c>
      <c r="D40" s="2">
        <v>132.19999999999999</v>
      </c>
      <c r="E40" s="2" t="str">
        <v>G</v>
      </c>
      <c r="F40" s="2">
        <v>185.5</v>
      </c>
      <c r="G40" s="2" t="str">
        <v>CB</v>
      </c>
      <c r="H40" s="2">
        <v>190.1</v>
      </c>
      <c r="I40" s="2" t="str">
        <v>CB</v>
      </c>
      <c r="J40" s="2">
        <v>46.5</v>
      </c>
      <c r="K40" s="2" t="str">
        <v>O</v>
      </c>
      <c r="L40" s="2">
        <v>2</v>
      </c>
      <c r="M40" s="2">
        <v>270</v>
      </c>
      <c r="N40" s="2">
        <v>317</v>
      </c>
      <c r="O40" s="2">
        <v>0</v>
      </c>
      <c r="P40" s="2">
        <v>2</v>
      </c>
      <c r="Q40" s="2">
        <v>224</v>
      </c>
      <c r="R40" s="2">
        <v>358</v>
      </c>
      <c r="S40" s="2">
        <v>0</v>
      </c>
    </row>
    <row r="41" spans="1:21">
      <c r="A41" s="2">
        <v>12</v>
      </c>
      <c r="B41" s="500" t="str">
        <v>isorhamnetin, Flavonol</v>
      </c>
      <c r="C41" s="2">
        <v>0.65100000000000002</v>
      </c>
      <c r="D41" s="2">
        <v>136.1</v>
      </c>
      <c r="E41" s="2" t="str">
        <v>G</v>
      </c>
      <c r="F41" s="2">
        <v>180</v>
      </c>
      <c r="G41" s="2" t="str">
        <v>CB</v>
      </c>
      <c r="H41" s="2">
        <v>191.2</v>
      </c>
      <c r="I41" s="2" t="str">
        <v>CB</v>
      </c>
      <c r="J41" s="2">
        <v>42.7</v>
      </c>
      <c r="K41" s="2" t="str">
        <v>O</v>
      </c>
      <c r="L41" s="2">
        <v>2</v>
      </c>
      <c r="M41" s="2">
        <v>261</v>
      </c>
      <c r="N41" s="2">
        <v>364</v>
      </c>
      <c r="O41" s="2">
        <v>0</v>
      </c>
      <c r="P41" s="2">
        <v>2</v>
      </c>
      <c r="Q41" s="2">
        <v>224</v>
      </c>
      <c r="R41" s="2">
        <v>340</v>
      </c>
      <c r="S41" s="2">
        <v>0</v>
      </c>
    </row>
    <row r="42" spans="1:21">
      <c r="A42" s="2">
        <v>14</v>
      </c>
      <c r="B42" s="500" t="str">
        <v>kaempferol, Flavonol</v>
      </c>
      <c r="C42" s="2">
        <v>0.65449429999999997</v>
      </c>
      <c r="D42" s="2">
        <v>130.9</v>
      </c>
      <c r="E42" s="2" t="str">
        <v>G</v>
      </c>
      <c r="F42" s="2">
        <v>150</v>
      </c>
      <c r="G42" s="2" t="str">
        <v>T</v>
      </c>
      <c r="H42" s="2">
        <v>189.4</v>
      </c>
      <c r="I42" s="2" t="str">
        <v>CB</v>
      </c>
      <c r="J42" s="2">
        <v>8</v>
      </c>
      <c r="K42" s="2" t="str">
        <v>R</v>
      </c>
      <c r="L42" s="2">
        <v>2</v>
      </c>
      <c r="M42" s="2">
        <v>269</v>
      </c>
      <c r="N42" s="2">
        <v>371</v>
      </c>
      <c r="O42" s="2">
        <v>0</v>
      </c>
      <c r="P42" s="2">
        <v>2</v>
      </c>
      <c r="Q42" s="2">
        <v>223</v>
      </c>
      <c r="R42" s="2">
        <v>361</v>
      </c>
      <c r="S42" s="2">
        <v>0</v>
      </c>
    </row>
    <row r="43" spans="1:21">
      <c r="A43" s="2">
        <v>16</v>
      </c>
      <c r="B43" s="500" t="str">
        <v>quercetin, Flavonol</v>
      </c>
      <c r="C43" s="2">
        <v>0.61741570000000001</v>
      </c>
      <c r="D43" s="2">
        <v>125.9</v>
      </c>
      <c r="E43" s="2" t="str">
        <v>G</v>
      </c>
      <c r="F43" s="2">
        <v>127.1</v>
      </c>
      <c r="G43" s="2" t="str">
        <v>G</v>
      </c>
      <c r="H43" s="2">
        <v>192.1</v>
      </c>
      <c r="I43" s="2" t="str">
        <v>CB</v>
      </c>
      <c r="J43" s="2">
        <v>41.1</v>
      </c>
      <c r="K43" s="2" t="str">
        <v>O</v>
      </c>
      <c r="L43" s="2">
        <v>2</v>
      </c>
      <c r="M43" s="2">
        <v>261</v>
      </c>
      <c r="N43" s="2">
        <v>370</v>
      </c>
      <c r="O43" s="2">
        <v>0</v>
      </c>
      <c r="P43" s="2">
        <v>2</v>
      </c>
      <c r="Q43" s="2">
        <v>224</v>
      </c>
      <c r="R43" s="2">
        <v>340</v>
      </c>
      <c r="S43" s="2">
        <v>0</v>
      </c>
    </row>
    <row r="44" spans="1:21">
      <c r="A44" s="2">
        <v>32</v>
      </c>
      <c r="B44" s="500" t="str">
        <v>formononetin, Isoflavone</v>
      </c>
      <c r="C44" s="2">
        <v>0.63680000000000003</v>
      </c>
      <c r="D44" s="2">
        <v>147.4</v>
      </c>
      <c r="E44" s="2" t="str">
        <v>G</v>
      </c>
      <c r="F44" s="2">
        <v>195.3</v>
      </c>
      <c r="G44" s="2" t="str">
        <v>CB</v>
      </c>
      <c r="H44" s="2">
        <v>178.5</v>
      </c>
      <c r="I44" s="2" t="str">
        <v>T</v>
      </c>
      <c r="J44" s="2">
        <v>38.200000000000003</v>
      </c>
      <c r="K44" s="2" t="str">
        <v>O</v>
      </c>
      <c r="L44" s="2">
        <v>2</v>
      </c>
      <c r="M44" s="2">
        <v>250</v>
      </c>
      <c r="N44" s="2">
        <v>306</v>
      </c>
      <c r="O44" s="2">
        <v>0</v>
      </c>
      <c r="P44" s="2">
        <v>2</v>
      </c>
      <c r="Q44" s="2">
        <v>223</v>
      </c>
      <c r="R44" s="2">
        <v>313</v>
      </c>
      <c r="S44" s="2">
        <v>0</v>
      </c>
    </row>
    <row r="45" spans="1:21">
      <c r="A45" s="2">
        <v>56</v>
      </c>
      <c r="B45" s="500" t="str">
        <v>resorcylic acid, HBAD</v>
      </c>
      <c r="C45" s="2">
        <v>0.63</v>
      </c>
      <c r="D45" s="2">
        <v>143.5</v>
      </c>
      <c r="E45" s="2" t="str">
        <v>G</v>
      </c>
      <c r="F45" s="2">
        <v>213.7</v>
      </c>
      <c r="G45" s="2" t="str">
        <v>B</v>
      </c>
      <c r="H45" s="2">
        <v>202.2</v>
      </c>
      <c r="I45" s="2" t="str">
        <v>CB</v>
      </c>
      <c r="J45" s="2">
        <v>57.3</v>
      </c>
      <c r="K45" s="2" t="str">
        <v>O</v>
      </c>
      <c r="L45" s="2">
        <v>2</v>
      </c>
      <c r="M45" s="2">
        <v>246</v>
      </c>
      <c r="N45" s="2">
        <v>313</v>
      </c>
      <c r="O45" s="2">
        <v>0</v>
      </c>
      <c r="P45" s="2">
        <v>2</v>
      </c>
      <c r="Q45" s="2">
        <v>224</v>
      </c>
      <c r="R45" s="2">
        <v>311</v>
      </c>
      <c r="S45" s="2">
        <v>0</v>
      </c>
    </row>
    <row r="46" spans="1:21">
      <c r="A46" s="2">
        <v>59</v>
      </c>
      <c r="B46" s="500" t="str">
        <v>vanillic acid, HBAD</v>
      </c>
      <c r="C46" s="2">
        <v>0.62271259999999995</v>
      </c>
      <c r="D46" s="2">
        <v>135.80000000000001</v>
      </c>
      <c r="E46" s="2" t="str">
        <v>G</v>
      </c>
      <c r="F46" s="2">
        <v>191.5</v>
      </c>
      <c r="G46" s="2" t="str">
        <v>CB</v>
      </c>
      <c r="H46" s="2">
        <v>217.6</v>
      </c>
      <c r="I46" s="2" t="str">
        <v>B</v>
      </c>
      <c r="J46" s="2">
        <v>31.7</v>
      </c>
      <c r="K46" s="2" t="str">
        <v>O</v>
      </c>
      <c r="L46" s="2">
        <v>2</v>
      </c>
      <c r="M46" s="2">
        <v>263</v>
      </c>
      <c r="N46" s="2">
        <v>294</v>
      </c>
      <c r="O46" s="2">
        <v>0</v>
      </c>
      <c r="P46" s="2">
        <v>2</v>
      </c>
      <c r="Q46" s="2">
        <v>228</v>
      </c>
      <c r="R46" s="2">
        <v>312</v>
      </c>
      <c r="S46" s="2">
        <v>0</v>
      </c>
    </row>
    <row r="47" spans="1:21">
      <c r="A47" s="2">
        <v>70</v>
      </c>
      <c r="B47" s="500" t="str">
        <v>o-coumaric acid, HCAD</v>
      </c>
      <c r="C47" s="2">
        <v>0.64570000000000005</v>
      </c>
      <c r="D47" s="2">
        <v>146.1</v>
      </c>
      <c r="E47" s="2" t="str">
        <v>G</v>
      </c>
      <c r="F47" s="2">
        <v>205.2</v>
      </c>
      <c r="G47" s="2" t="str">
        <v>CB</v>
      </c>
      <c r="H47" s="2">
        <v>223.2</v>
      </c>
      <c r="I47" s="2" t="str">
        <v>B</v>
      </c>
      <c r="J47" s="2">
        <v>40.9</v>
      </c>
      <c r="K47" s="2" t="str">
        <v>O</v>
      </c>
      <c r="L47" s="2">
        <v>2</v>
      </c>
      <c r="M47" s="2">
        <v>279</v>
      </c>
      <c r="N47" s="2">
        <v>321</v>
      </c>
      <c r="O47" s="2">
        <v>0</v>
      </c>
      <c r="P47" s="2">
        <v>2</v>
      </c>
      <c r="Q47" s="2">
        <v>224</v>
      </c>
      <c r="R47" s="2">
        <v>341</v>
      </c>
      <c r="S47" s="2">
        <v>0</v>
      </c>
    </row>
    <row r="48" spans="1:21">
      <c r="A48" s="2">
        <v>99</v>
      </c>
      <c r="B48" s="500" t="str">
        <v>Vanillin, HBzd</v>
      </c>
      <c r="C48" s="2">
        <v>0.63683780000000001</v>
      </c>
      <c r="D48" s="2">
        <v>136.19999999999999</v>
      </c>
      <c r="E48" s="2" t="str">
        <v>G</v>
      </c>
      <c r="F48" s="2">
        <v>221.6</v>
      </c>
      <c r="G48" s="2" t="str">
        <v>B</v>
      </c>
      <c r="H48" s="2">
        <v>212.1</v>
      </c>
      <c r="I48" s="2" t="str">
        <v>B</v>
      </c>
      <c r="J48" s="2">
        <v>41.7</v>
      </c>
      <c r="K48" s="2" t="str">
        <v>O</v>
      </c>
      <c r="L48" s="2">
        <v>2</v>
      </c>
      <c r="M48" s="2">
        <v>284</v>
      </c>
      <c r="N48" s="2">
        <v>312</v>
      </c>
      <c r="O48" s="2">
        <v>0</v>
      </c>
      <c r="P48" s="2">
        <v>3</v>
      </c>
      <c r="Q48" s="2">
        <v>221</v>
      </c>
      <c r="R48" s="2">
        <v>248</v>
      </c>
      <c r="S48" s="2">
        <v>341</v>
      </c>
    </row>
    <row r="49" spans="1:21">
      <c r="B49" s="500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21">
      <c r="B50" s="500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21">
      <c r="B51" s="500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21">
      <c r="B52" s="500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21">
      <c r="B53" s="500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21">
      <c r="B54" s="500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21">
      <c r="B55" s="500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21">
      <c r="B56" s="500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21">
      <c r="B57" s="500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21">
      <c r="A58" s="2" cm="1">
        <f t="array" ref="A58:S98">_xlfn._xlws.SORT(_xlfn._xlws.FILTER(LVSN[], (LVSN[Rf (MPA)]&lt;=$C$5)*(LVSN[Rf (MPA)]&gt;=$C$4)*(LVSN[254 nm DEV H° and C]&lt;=$D$5)*(LVSN[254 nm DEV H° and C]&gt;=$D$4)*(LVSN[366 nm DEV H° and C]&lt;=$F$5)*(LVSN[366 nm DEV H° and C]&gt;=$F$4)*(LVSN[366 nm VSA  H° and C]&lt;=$H$5)*(LVSN[366 nm VSA  H° and C]&gt;=$H$4)*(LVSN[T VSA H° and C]&lt;=$J$5)*(LVSN[T VSA H° and C]&gt;=$J$8),"No Result"))</f>
        <v>3</v>
      </c>
      <c r="B58" s="500" t="str">
        <v>acacetin, Flavone</v>
      </c>
      <c r="C58" s="2">
        <v>0.64919740000000004</v>
      </c>
      <c r="D58" s="2">
        <v>134.6</v>
      </c>
      <c r="E58" s="2" t="str">
        <v>G</v>
      </c>
      <c r="F58" s="2">
        <v>180</v>
      </c>
      <c r="G58" s="2" t="str">
        <v>CB</v>
      </c>
      <c r="H58" s="2">
        <v>203.5</v>
      </c>
      <c r="I58" s="2" t="str">
        <v>CB</v>
      </c>
      <c r="J58" s="2">
        <v>53.8</v>
      </c>
      <c r="K58" s="2" t="str">
        <v>O</v>
      </c>
      <c r="L58" s="2">
        <v>2</v>
      </c>
      <c r="M58" s="2">
        <v>270</v>
      </c>
      <c r="N58" s="2">
        <v>329</v>
      </c>
      <c r="O58" s="2">
        <v>0</v>
      </c>
      <c r="P58" s="2">
        <v>2</v>
      </c>
      <c r="Q58" s="2">
        <v>224</v>
      </c>
      <c r="R58" s="2">
        <v>357</v>
      </c>
      <c r="S58" s="2">
        <v>0</v>
      </c>
      <c r="T58" s="2">
        <f>COUNTIF(A58:A98, "&lt;&gt;")</f>
        <v>41</v>
      </c>
      <c r="U58" s="2" t="s">
        <v>155</v>
      </c>
    </row>
    <row r="59" spans="1:21">
      <c r="A59" s="2">
        <v>4</v>
      </c>
      <c r="B59" s="500" t="str">
        <v>apigenin, Flavone</v>
      </c>
      <c r="C59" s="2">
        <v>0.61741570000000001</v>
      </c>
      <c r="D59" s="2">
        <v>134</v>
      </c>
      <c r="E59" s="2" t="str">
        <v>G</v>
      </c>
      <c r="F59" s="2">
        <v>199.1</v>
      </c>
      <c r="G59" s="2" t="str">
        <v>CB</v>
      </c>
      <c r="H59" s="2">
        <v>206.2</v>
      </c>
      <c r="I59" s="2" t="str">
        <v>CB</v>
      </c>
      <c r="J59" s="2">
        <v>46.3</v>
      </c>
      <c r="K59" s="2" t="str">
        <v>O</v>
      </c>
      <c r="L59" s="2">
        <v>2</v>
      </c>
      <c r="M59" s="2">
        <v>271</v>
      </c>
      <c r="N59" s="2">
        <v>336</v>
      </c>
      <c r="O59" s="2">
        <v>0</v>
      </c>
      <c r="P59" s="2">
        <v>2</v>
      </c>
      <c r="Q59" s="2">
        <v>224</v>
      </c>
      <c r="R59" s="2">
        <v>341</v>
      </c>
      <c r="S59" s="2">
        <v>0</v>
      </c>
    </row>
    <row r="60" spans="1:21">
      <c r="A60" s="2">
        <v>6</v>
      </c>
      <c r="B60" s="500" t="str">
        <v>chrysin, Flavone</v>
      </c>
      <c r="C60" s="2">
        <v>0.67215080000000005</v>
      </c>
      <c r="D60" s="2">
        <v>132.19999999999999</v>
      </c>
      <c r="E60" s="2" t="str">
        <v>G</v>
      </c>
      <c r="F60" s="2">
        <v>185.5</v>
      </c>
      <c r="G60" s="2" t="str">
        <v>CB</v>
      </c>
      <c r="H60" s="2">
        <v>190.1</v>
      </c>
      <c r="I60" s="2" t="str">
        <v>CB</v>
      </c>
      <c r="J60" s="2">
        <v>46.5</v>
      </c>
      <c r="K60" s="2" t="str">
        <v>O</v>
      </c>
      <c r="L60" s="2">
        <v>2</v>
      </c>
      <c r="M60" s="2">
        <v>270</v>
      </c>
      <c r="N60" s="2">
        <v>317</v>
      </c>
      <c r="O60" s="2">
        <v>0</v>
      </c>
      <c r="P60" s="2">
        <v>2</v>
      </c>
      <c r="Q60" s="2">
        <v>224</v>
      </c>
      <c r="R60" s="2">
        <v>358</v>
      </c>
      <c r="S60" s="2">
        <v>0</v>
      </c>
    </row>
    <row r="61" spans="1:21">
      <c r="A61" s="2">
        <v>12</v>
      </c>
      <c r="B61" s="500" t="str">
        <v>isorhamnetin, Flavonol</v>
      </c>
      <c r="C61" s="2">
        <v>0.65100000000000002</v>
      </c>
      <c r="D61" s="2">
        <v>136.1</v>
      </c>
      <c r="E61" s="2" t="str">
        <v>G</v>
      </c>
      <c r="F61" s="2">
        <v>180</v>
      </c>
      <c r="G61" s="2" t="str">
        <v>CB</v>
      </c>
      <c r="H61" s="2">
        <v>191.2</v>
      </c>
      <c r="I61" s="2" t="str">
        <v>CB</v>
      </c>
      <c r="J61" s="2">
        <v>42.7</v>
      </c>
      <c r="K61" s="2" t="str">
        <v>O</v>
      </c>
      <c r="L61" s="2">
        <v>2</v>
      </c>
      <c r="M61" s="2">
        <v>261</v>
      </c>
      <c r="N61" s="2">
        <v>364</v>
      </c>
      <c r="O61" s="2">
        <v>0</v>
      </c>
      <c r="P61" s="2">
        <v>2</v>
      </c>
      <c r="Q61" s="2">
        <v>224</v>
      </c>
      <c r="R61" s="2">
        <v>340</v>
      </c>
      <c r="S61" s="2">
        <v>0</v>
      </c>
    </row>
    <row r="62" spans="1:21">
      <c r="A62" s="2">
        <v>13</v>
      </c>
      <c r="B62" s="500" t="str">
        <v>kaempferide, Flavonol</v>
      </c>
      <c r="C62" s="2">
        <v>0.68980730000000001</v>
      </c>
      <c r="D62" s="2">
        <v>129.4</v>
      </c>
      <c r="E62" s="2" t="str">
        <v>G</v>
      </c>
      <c r="F62" s="2">
        <v>144.19999999999999</v>
      </c>
      <c r="G62" s="2" t="str">
        <v>G</v>
      </c>
      <c r="H62" s="2">
        <v>187.6</v>
      </c>
      <c r="I62" s="2" t="str">
        <v>CB</v>
      </c>
      <c r="J62" s="2">
        <v>45</v>
      </c>
      <c r="K62" s="2" t="str">
        <v>O</v>
      </c>
      <c r="L62" s="2">
        <v>3</v>
      </c>
      <c r="M62" s="2">
        <v>269</v>
      </c>
      <c r="N62" s="2">
        <v>330</v>
      </c>
      <c r="O62" s="2">
        <v>367</v>
      </c>
      <c r="P62" s="2">
        <v>2</v>
      </c>
      <c r="Q62" s="2">
        <v>223</v>
      </c>
      <c r="R62" s="2">
        <v>361</v>
      </c>
      <c r="S62" s="2">
        <v>0</v>
      </c>
    </row>
    <row r="63" spans="1:21">
      <c r="A63" s="2">
        <v>14</v>
      </c>
      <c r="B63" s="500" t="str">
        <v>kaempferol, Flavonol</v>
      </c>
      <c r="C63" s="2">
        <v>0.65449429999999997</v>
      </c>
      <c r="D63" s="2">
        <v>130.9</v>
      </c>
      <c r="E63" s="2" t="str">
        <v>G</v>
      </c>
      <c r="F63" s="2">
        <v>150</v>
      </c>
      <c r="G63" s="2" t="str">
        <v>T</v>
      </c>
      <c r="H63" s="2">
        <v>189.4</v>
      </c>
      <c r="I63" s="2" t="str">
        <v>CB</v>
      </c>
      <c r="J63" s="2">
        <v>8</v>
      </c>
      <c r="K63" s="2" t="str">
        <v>R</v>
      </c>
      <c r="L63" s="2">
        <v>2</v>
      </c>
      <c r="M63" s="2">
        <v>269</v>
      </c>
      <c r="N63" s="2">
        <v>371</v>
      </c>
      <c r="O63" s="2">
        <v>0</v>
      </c>
      <c r="P63" s="2">
        <v>2</v>
      </c>
      <c r="Q63" s="2">
        <v>223</v>
      </c>
      <c r="R63" s="2">
        <v>361</v>
      </c>
      <c r="S63" s="2">
        <v>0</v>
      </c>
    </row>
    <row r="64" spans="1:21">
      <c r="A64" s="2">
        <v>16</v>
      </c>
      <c r="B64" s="500" t="str">
        <v>quercetin, Flavonol</v>
      </c>
      <c r="C64" s="2">
        <v>0.61741570000000001</v>
      </c>
      <c r="D64" s="2">
        <v>125.9</v>
      </c>
      <c r="E64" s="2" t="str">
        <v>G</v>
      </c>
      <c r="F64" s="2">
        <v>127.1</v>
      </c>
      <c r="G64" s="2" t="str">
        <v>G</v>
      </c>
      <c r="H64" s="2">
        <v>192.1</v>
      </c>
      <c r="I64" s="2" t="str">
        <v>CB</v>
      </c>
      <c r="J64" s="2">
        <v>41.1</v>
      </c>
      <c r="K64" s="2" t="str">
        <v>O</v>
      </c>
      <c r="L64" s="2">
        <v>2</v>
      </c>
      <c r="M64" s="2">
        <v>261</v>
      </c>
      <c r="N64" s="2">
        <v>370</v>
      </c>
      <c r="O64" s="2">
        <v>0</v>
      </c>
      <c r="P64" s="2">
        <v>2</v>
      </c>
      <c r="Q64" s="2">
        <v>224</v>
      </c>
      <c r="R64" s="2">
        <v>340</v>
      </c>
      <c r="S64" s="2">
        <v>0</v>
      </c>
    </row>
    <row r="65" spans="1:19">
      <c r="A65" s="2">
        <v>18</v>
      </c>
      <c r="B65" s="500" t="str">
        <v>hesperetin, Flavanone</v>
      </c>
      <c r="C65" s="2">
        <v>0.6668539</v>
      </c>
      <c r="D65" s="2">
        <v>136.5</v>
      </c>
      <c r="E65" s="2" t="str">
        <v>G</v>
      </c>
      <c r="F65" s="2">
        <v>169.3</v>
      </c>
      <c r="G65" s="2" t="str">
        <v>T</v>
      </c>
      <c r="H65" s="2">
        <v>202.3</v>
      </c>
      <c r="I65" s="2" t="str">
        <v>CB</v>
      </c>
      <c r="J65" s="2">
        <v>19.8</v>
      </c>
      <c r="K65" s="2" t="str">
        <v>R</v>
      </c>
      <c r="L65" s="2">
        <v>1</v>
      </c>
      <c r="M65" s="2">
        <v>290</v>
      </c>
      <c r="N65" s="2">
        <v>0</v>
      </c>
      <c r="O65" s="2">
        <v>0</v>
      </c>
      <c r="P65" s="2">
        <v>3</v>
      </c>
      <c r="Q65" s="2">
        <v>222</v>
      </c>
      <c r="R65" s="2">
        <v>247</v>
      </c>
      <c r="S65" s="2">
        <v>342</v>
      </c>
    </row>
    <row r="66" spans="1:19">
      <c r="A66" s="2">
        <v>20</v>
      </c>
      <c r="B66" s="500" t="str">
        <v>naringenin, Flavanone</v>
      </c>
      <c r="C66" s="2">
        <v>0.68</v>
      </c>
      <c r="D66" s="2">
        <v>136.80000000000001</v>
      </c>
      <c r="E66" s="2" t="str">
        <v>G</v>
      </c>
      <c r="F66" s="2">
        <v>176.5</v>
      </c>
      <c r="G66" s="2" t="str">
        <v>T</v>
      </c>
      <c r="H66" s="2">
        <v>210.7</v>
      </c>
      <c r="I66" s="2" t="str">
        <v>B</v>
      </c>
      <c r="J66" s="2">
        <v>24.2</v>
      </c>
      <c r="K66" s="2" t="str">
        <v>R</v>
      </c>
      <c r="L66" s="2">
        <v>1</v>
      </c>
      <c r="M66" s="2">
        <v>292</v>
      </c>
      <c r="N66" s="2">
        <v>0</v>
      </c>
      <c r="O66" s="2">
        <v>0</v>
      </c>
      <c r="P66" s="2">
        <v>2</v>
      </c>
      <c r="Q66" s="2">
        <v>223</v>
      </c>
      <c r="R66" s="2">
        <v>365</v>
      </c>
      <c r="S66" s="2">
        <v>0</v>
      </c>
    </row>
    <row r="67" spans="1:19">
      <c r="A67" s="2">
        <v>23</v>
      </c>
      <c r="B67" s="500" t="str">
        <v>sakuranetin, Flavanone</v>
      </c>
      <c r="C67" s="2">
        <v>0.6986</v>
      </c>
      <c r="D67" s="2">
        <v>136.80000000000001</v>
      </c>
      <c r="E67" s="2" t="str">
        <v>G</v>
      </c>
      <c r="F67" s="2">
        <v>159.6</v>
      </c>
      <c r="G67" s="2" t="str">
        <v>T</v>
      </c>
      <c r="H67" s="2">
        <v>200.1</v>
      </c>
      <c r="I67" s="2" t="str">
        <v>CB</v>
      </c>
      <c r="J67" s="2">
        <v>16</v>
      </c>
      <c r="K67" s="2" t="str">
        <v>R</v>
      </c>
      <c r="L67" s="2">
        <v>1</v>
      </c>
      <c r="M67" s="2">
        <v>292</v>
      </c>
      <c r="N67" s="2">
        <v>0</v>
      </c>
      <c r="O67" s="2">
        <v>0</v>
      </c>
      <c r="P67" s="2">
        <v>3</v>
      </c>
      <c r="Q67" s="2">
        <v>223</v>
      </c>
      <c r="R67" s="2">
        <v>251</v>
      </c>
      <c r="S67" s="2">
        <v>367</v>
      </c>
    </row>
    <row r="68" spans="1:19">
      <c r="A68" s="2">
        <v>24</v>
      </c>
      <c r="B68" s="500" t="str">
        <v>pinobanksin, Flavanonol</v>
      </c>
      <c r="C68" s="2">
        <v>0.69686990000000004</v>
      </c>
      <c r="D68" s="2">
        <v>136.80000000000001</v>
      </c>
      <c r="E68" s="2" t="str">
        <v>G</v>
      </c>
      <c r="F68" s="2">
        <v>190.7</v>
      </c>
      <c r="G68" s="2" t="str">
        <v>CB</v>
      </c>
      <c r="H68" s="2">
        <v>199.3</v>
      </c>
      <c r="I68" s="2" t="str">
        <v>CB</v>
      </c>
      <c r="J68" s="2">
        <v>9.9</v>
      </c>
      <c r="K68" s="2" t="str">
        <v>R</v>
      </c>
      <c r="L68" s="2">
        <v>1</v>
      </c>
      <c r="M68" s="2">
        <v>295</v>
      </c>
      <c r="N68" s="2">
        <v>0</v>
      </c>
      <c r="O68" s="2">
        <v>0</v>
      </c>
      <c r="P68" s="2">
        <v>3</v>
      </c>
      <c r="Q68" s="2">
        <v>224</v>
      </c>
      <c r="R68" s="2">
        <v>251</v>
      </c>
      <c r="S68" s="2">
        <v>365</v>
      </c>
    </row>
    <row r="69" spans="1:19">
      <c r="A69" s="2">
        <v>32</v>
      </c>
      <c r="B69" s="500" t="str">
        <v>formononetin, Isoflavone</v>
      </c>
      <c r="C69" s="2">
        <v>0.63680000000000003</v>
      </c>
      <c r="D69" s="2">
        <v>147.4</v>
      </c>
      <c r="E69" s="2" t="str">
        <v>G</v>
      </c>
      <c r="F69" s="2">
        <v>195.3</v>
      </c>
      <c r="G69" s="2" t="str">
        <v>CB</v>
      </c>
      <c r="H69" s="2">
        <v>178.5</v>
      </c>
      <c r="I69" s="2" t="str">
        <v>T</v>
      </c>
      <c r="J69" s="2">
        <v>38.200000000000003</v>
      </c>
      <c r="K69" s="2" t="str">
        <v>O</v>
      </c>
      <c r="L69" s="2">
        <v>2</v>
      </c>
      <c r="M69" s="2">
        <v>250</v>
      </c>
      <c r="N69" s="2">
        <v>306</v>
      </c>
      <c r="O69" s="2">
        <v>0</v>
      </c>
      <c r="P69" s="2">
        <v>2</v>
      </c>
      <c r="Q69" s="2">
        <v>223</v>
      </c>
      <c r="R69" s="2">
        <v>313</v>
      </c>
      <c r="S69" s="2">
        <v>0</v>
      </c>
    </row>
    <row r="70" spans="1:19">
      <c r="A70" s="2">
        <v>33</v>
      </c>
      <c r="B70" s="500" t="str">
        <v>genistein, Isoflavone</v>
      </c>
      <c r="C70" s="2">
        <v>0.66332259999999998</v>
      </c>
      <c r="D70" s="2">
        <v>128.1</v>
      </c>
      <c r="E70" s="2" t="str">
        <v>G</v>
      </c>
      <c r="F70" s="2">
        <v>181.4</v>
      </c>
      <c r="G70" s="2" t="str">
        <v>CB</v>
      </c>
      <c r="H70" s="2">
        <v>210.8</v>
      </c>
      <c r="I70" s="2" t="str">
        <v>B</v>
      </c>
      <c r="J70" s="2">
        <v>34.1</v>
      </c>
      <c r="K70" s="2" t="str">
        <v>O</v>
      </c>
      <c r="L70" s="2">
        <v>1</v>
      </c>
      <c r="M70" s="2">
        <v>260</v>
      </c>
      <c r="N70" s="2">
        <v>0</v>
      </c>
      <c r="O70" s="2">
        <v>0</v>
      </c>
      <c r="P70" s="2">
        <v>2</v>
      </c>
      <c r="Q70" s="2">
        <v>224</v>
      </c>
      <c r="R70" s="2">
        <v>365</v>
      </c>
      <c r="S70" s="2">
        <v>0</v>
      </c>
    </row>
    <row r="71" spans="1:19">
      <c r="A71" s="2">
        <v>37</v>
      </c>
      <c r="B71" s="500" t="str">
        <v>2,3,4-TMBA, HBAD</v>
      </c>
      <c r="C71" s="2">
        <v>0.60152479999999997</v>
      </c>
      <c r="D71" s="2">
        <v>141.5</v>
      </c>
      <c r="E71" s="2" t="str">
        <v>G</v>
      </c>
      <c r="F71" s="2">
        <v>120</v>
      </c>
      <c r="G71" s="2" t="str">
        <v>YG</v>
      </c>
      <c r="H71" s="2">
        <v>241.1</v>
      </c>
      <c r="I71" s="2" t="str">
        <v>V</v>
      </c>
      <c r="J71" s="2">
        <v>22.2</v>
      </c>
      <c r="K71" s="2" t="str">
        <v>R</v>
      </c>
      <c r="L71" s="2">
        <v>1</v>
      </c>
      <c r="M71" s="2">
        <v>261</v>
      </c>
      <c r="N71" s="2">
        <v>0</v>
      </c>
      <c r="O71" s="2">
        <v>0</v>
      </c>
      <c r="P71" s="2">
        <v>2</v>
      </c>
      <c r="Q71" s="2">
        <v>225</v>
      </c>
      <c r="R71" s="2">
        <v>308</v>
      </c>
      <c r="S71" s="2">
        <v>0</v>
      </c>
    </row>
    <row r="72" spans="1:19">
      <c r="A72" s="2">
        <v>40</v>
      </c>
      <c r="B72" s="500" t="str">
        <v>benzoic acid, HBAD</v>
      </c>
      <c r="C72" s="2">
        <v>0.6633</v>
      </c>
      <c r="D72" s="2">
        <v>136.4</v>
      </c>
      <c r="E72" s="2" t="str">
        <v>G</v>
      </c>
      <c r="F72" s="2">
        <v>184.5</v>
      </c>
      <c r="G72" s="2" t="str">
        <v>CB</v>
      </c>
      <c r="H72" s="2">
        <v>199.4</v>
      </c>
      <c r="I72" s="2" t="str">
        <v>CB</v>
      </c>
      <c r="J72" s="2">
        <v>48.3</v>
      </c>
      <c r="K72" s="2" t="str">
        <v>O</v>
      </c>
      <c r="L72" s="2">
        <v>1</v>
      </c>
      <c r="M72" s="2">
        <v>276</v>
      </c>
      <c r="N72" s="2">
        <v>0</v>
      </c>
      <c r="O72" s="2">
        <v>0</v>
      </c>
      <c r="P72" s="2">
        <v>2</v>
      </c>
      <c r="Q72" s="2">
        <v>221</v>
      </c>
      <c r="R72" s="2">
        <v>328</v>
      </c>
      <c r="S72" s="2">
        <v>0</v>
      </c>
    </row>
    <row r="73" spans="1:19">
      <c r="A73" s="2">
        <v>41</v>
      </c>
      <c r="B73" s="500" t="str">
        <v>Cuminic Acid, HBAD</v>
      </c>
      <c r="C73" s="2">
        <v>0.69686990000000004</v>
      </c>
      <c r="D73" s="2">
        <v>135.5</v>
      </c>
      <c r="E73" s="2" t="str">
        <v>G</v>
      </c>
      <c r="F73" s="2">
        <v>180</v>
      </c>
      <c r="G73" s="2" t="str">
        <v>CB</v>
      </c>
      <c r="H73" s="2">
        <v>204.9</v>
      </c>
      <c r="I73" s="2" t="str">
        <v>CB</v>
      </c>
      <c r="J73" s="2">
        <v>2</v>
      </c>
      <c r="K73" s="2" t="str">
        <v>R</v>
      </c>
      <c r="L73" s="2">
        <v>1</v>
      </c>
      <c r="M73" s="2">
        <v>243</v>
      </c>
      <c r="N73" s="2">
        <v>0</v>
      </c>
      <c r="O73" s="2">
        <v>0</v>
      </c>
      <c r="P73" s="2">
        <v>2</v>
      </c>
      <c r="Q73" s="2">
        <v>221</v>
      </c>
      <c r="R73" s="2">
        <v>333</v>
      </c>
      <c r="S73" s="2">
        <v>0</v>
      </c>
    </row>
    <row r="74" spans="1:19">
      <c r="A74" s="2">
        <v>43</v>
      </c>
      <c r="B74" s="500" t="str">
        <v>eudesmic acid, HBAD</v>
      </c>
      <c r="C74" s="2">
        <v>0.61741570000000001</v>
      </c>
      <c r="D74" s="2">
        <v>138.9</v>
      </c>
      <c r="E74" s="2" t="str">
        <v>G</v>
      </c>
      <c r="F74" s="2">
        <v>180</v>
      </c>
      <c r="G74" s="2" t="str">
        <v>CB</v>
      </c>
      <c r="H74" s="2">
        <v>219.1</v>
      </c>
      <c r="I74" s="2" t="str">
        <v>B</v>
      </c>
      <c r="J74" s="2">
        <v>40.9</v>
      </c>
      <c r="K74" s="2" t="str">
        <v>O</v>
      </c>
      <c r="L74" s="2">
        <v>1</v>
      </c>
      <c r="M74" s="2">
        <v>264</v>
      </c>
      <c r="N74" s="2">
        <v>0</v>
      </c>
      <c r="O74" s="2">
        <v>0</v>
      </c>
      <c r="P74" s="2">
        <v>2</v>
      </c>
      <c r="Q74" s="2">
        <v>228</v>
      </c>
      <c r="R74" s="2">
        <v>310</v>
      </c>
      <c r="S74" s="2">
        <v>0</v>
      </c>
    </row>
    <row r="75" spans="1:19">
      <c r="A75" s="2">
        <v>45</v>
      </c>
      <c r="B75" s="500" t="str">
        <v>gentisic acid, HBAD</v>
      </c>
      <c r="C75" s="2">
        <v>0.62624389999999996</v>
      </c>
      <c r="D75" s="2">
        <v>142.69999999999999</v>
      </c>
      <c r="E75" s="2" t="str">
        <v>G</v>
      </c>
      <c r="F75" s="2">
        <v>224.2</v>
      </c>
      <c r="G75" s="2" t="str">
        <v>B</v>
      </c>
      <c r="H75" s="2">
        <v>213.3</v>
      </c>
      <c r="I75" s="2" t="str">
        <v>B</v>
      </c>
      <c r="J75" s="2">
        <v>48.6</v>
      </c>
      <c r="K75" s="2" t="str">
        <v>O</v>
      </c>
      <c r="L75" s="2">
        <v>1</v>
      </c>
      <c r="M75" s="2">
        <v>326</v>
      </c>
      <c r="N75" s="2">
        <v>0</v>
      </c>
      <c r="O75" s="2">
        <v>0</v>
      </c>
      <c r="P75" s="2">
        <v>2</v>
      </c>
      <c r="Q75" s="2">
        <v>224</v>
      </c>
      <c r="R75" s="2">
        <v>320</v>
      </c>
      <c r="S75" s="2">
        <v>0</v>
      </c>
    </row>
    <row r="76" spans="1:19">
      <c r="A76" s="2">
        <v>48</v>
      </c>
      <c r="B76" s="500" t="str">
        <v>methyl syringate, HBAD</v>
      </c>
      <c r="C76" s="2">
        <v>0.61035309999999998</v>
      </c>
      <c r="D76" s="2">
        <v>137.5</v>
      </c>
      <c r="E76" s="2" t="str">
        <v>G</v>
      </c>
      <c r="F76" s="2">
        <v>175.3</v>
      </c>
      <c r="G76" s="2" t="str">
        <v>T</v>
      </c>
      <c r="H76" s="2">
        <v>218.6</v>
      </c>
      <c r="I76" s="2" t="str">
        <v>B</v>
      </c>
      <c r="J76" s="2">
        <v>42.5</v>
      </c>
      <c r="K76" s="2" t="str">
        <v>O</v>
      </c>
      <c r="L76" s="2">
        <v>1</v>
      </c>
      <c r="M76" s="2">
        <v>277</v>
      </c>
      <c r="N76" s="2">
        <v>0</v>
      </c>
      <c r="O76" s="2">
        <v>0</v>
      </c>
      <c r="P76" s="2">
        <v>2</v>
      </c>
      <c r="Q76" s="2">
        <v>237</v>
      </c>
      <c r="R76" s="2">
        <v>312</v>
      </c>
      <c r="S76" s="2">
        <v>0</v>
      </c>
    </row>
    <row r="77" spans="1:19">
      <c r="A77" s="2">
        <v>49</v>
      </c>
      <c r="B77" s="500" t="str">
        <v>Methyl-3,4,5-trimethoxybenzoate, HBAD</v>
      </c>
      <c r="C77" s="2">
        <v>0.67038520000000001</v>
      </c>
      <c r="D77" s="2">
        <v>141.1</v>
      </c>
      <c r="E77" s="2" t="str">
        <v>G</v>
      </c>
      <c r="F77" s="2">
        <v>185.5</v>
      </c>
      <c r="G77" s="2" t="str">
        <v>CB</v>
      </c>
      <c r="H77" s="2">
        <v>201.8</v>
      </c>
      <c r="I77" s="2" t="str">
        <v>CB</v>
      </c>
      <c r="J77" s="2">
        <v>47.6</v>
      </c>
      <c r="K77" s="2" t="str">
        <v>O</v>
      </c>
      <c r="L77" s="2">
        <v>1</v>
      </c>
      <c r="M77" s="2">
        <v>265</v>
      </c>
      <c r="N77" s="2">
        <v>0</v>
      </c>
      <c r="O77" s="2">
        <v>0</v>
      </c>
      <c r="P77" s="2">
        <v>2</v>
      </c>
      <c r="Q77" s="2">
        <v>230</v>
      </c>
      <c r="R77" s="2">
        <v>311</v>
      </c>
      <c r="S77" s="2">
        <v>0</v>
      </c>
    </row>
    <row r="78" spans="1:19">
      <c r="A78" s="2">
        <v>50</v>
      </c>
      <c r="B78" s="500" t="str">
        <v>m-hydroxybenzoic acid, HBAD</v>
      </c>
      <c r="C78" s="2">
        <v>0.64390040000000004</v>
      </c>
      <c r="D78" s="2">
        <v>137.5</v>
      </c>
      <c r="E78" s="2" t="str">
        <v>G</v>
      </c>
      <c r="F78" s="2">
        <v>181.3</v>
      </c>
      <c r="G78" s="2" t="str">
        <v>CB</v>
      </c>
      <c r="H78" s="2">
        <v>232.4</v>
      </c>
      <c r="I78" s="2" t="str">
        <v>B</v>
      </c>
      <c r="J78" s="2">
        <v>38.200000000000003</v>
      </c>
      <c r="K78" s="2" t="str">
        <v>O</v>
      </c>
      <c r="L78" s="2">
        <v>1</v>
      </c>
      <c r="M78" s="2">
        <v>298</v>
      </c>
      <c r="N78" s="2">
        <v>0</v>
      </c>
      <c r="O78" s="2">
        <v>0</v>
      </c>
      <c r="P78" s="2">
        <v>2</v>
      </c>
      <c r="Q78" s="2">
        <v>223</v>
      </c>
      <c r="R78" s="2">
        <v>310</v>
      </c>
      <c r="S78" s="2">
        <v>0</v>
      </c>
    </row>
    <row r="79" spans="1:19">
      <c r="A79" s="2">
        <v>51</v>
      </c>
      <c r="B79" s="500" t="str">
        <v>m-Toluic Acid, HBAD</v>
      </c>
      <c r="C79" s="2">
        <v>0.68100000000000005</v>
      </c>
      <c r="D79" s="2">
        <v>137.30000000000001</v>
      </c>
      <c r="E79" s="2" t="str">
        <v>G</v>
      </c>
      <c r="F79" s="2">
        <v>159.6</v>
      </c>
      <c r="G79" s="2" t="str">
        <v>T</v>
      </c>
      <c r="H79" s="2">
        <v>206.1</v>
      </c>
      <c r="I79" s="2" t="str">
        <v>CB</v>
      </c>
      <c r="J79" s="2">
        <v>25.3</v>
      </c>
      <c r="K79" s="2" t="str">
        <v>R</v>
      </c>
      <c r="L79" s="2">
        <v>1</v>
      </c>
      <c r="M79" s="2">
        <v>284</v>
      </c>
      <c r="N79" s="2">
        <v>0</v>
      </c>
      <c r="O79" s="2">
        <v>0</v>
      </c>
      <c r="P79" s="2">
        <v>2</v>
      </c>
      <c r="Q79" s="2">
        <v>221</v>
      </c>
      <c r="R79" s="2">
        <v>333</v>
      </c>
      <c r="S79" s="2">
        <v>0</v>
      </c>
    </row>
    <row r="80" spans="1:19">
      <c r="A80" s="2">
        <v>53</v>
      </c>
      <c r="B80" s="500" t="str">
        <v>o-Toluic Acid, HBAD</v>
      </c>
      <c r="C80" s="2">
        <v>0.69159999999999999</v>
      </c>
      <c r="D80" s="2">
        <v>137.6</v>
      </c>
      <c r="E80" s="2" t="str">
        <v>G</v>
      </c>
      <c r="F80" s="2">
        <v>174.5</v>
      </c>
      <c r="G80" s="2" t="str">
        <v>T</v>
      </c>
      <c r="H80" s="2">
        <v>221.9</v>
      </c>
      <c r="I80" s="2" t="str">
        <v>B</v>
      </c>
      <c r="J80" s="2">
        <v>33</v>
      </c>
      <c r="K80" s="2" t="str">
        <v>O</v>
      </c>
      <c r="L80" s="2">
        <v>1</v>
      </c>
      <c r="M80" s="2">
        <v>281</v>
      </c>
      <c r="N80" s="2">
        <v>0</v>
      </c>
      <c r="O80" s="2">
        <v>0</v>
      </c>
      <c r="P80" s="2">
        <v>2</v>
      </c>
      <c r="Q80" s="2">
        <v>221</v>
      </c>
      <c r="R80" s="2">
        <v>335</v>
      </c>
      <c r="S80" s="2">
        <v>0</v>
      </c>
    </row>
    <row r="81" spans="1:19">
      <c r="A81" s="2">
        <v>54</v>
      </c>
      <c r="B81" s="500" t="str">
        <v>p-hydroxybenzoic acid, HBAD</v>
      </c>
      <c r="C81" s="2">
        <v>0.63683780000000001</v>
      </c>
      <c r="D81" s="2">
        <v>129.6</v>
      </c>
      <c r="E81" s="2" t="str">
        <v>G</v>
      </c>
      <c r="F81" s="2">
        <v>183.8</v>
      </c>
      <c r="G81" s="2" t="str">
        <v>CB</v>
      </c>
      <c r="H81" s="2">
        <v>212.3</v>
      </c>
      <c r="I81" s="2" t="str">
        <v>B</v>
      </c>
      <c r="J81" s="2">
        <v>28.2</v>
      </c>
      <c r="K81" s="2" t="str">
        <v>R</v>
      </c>
      <c r="L81" s="2">
        <v>1</v>
      </c>
      <c r="M81" s="2">
        <v>257</v>
      </c>
      <c r="N81" s="2">
        <v>0</v>
      </c>
      <c r="O81" s="2">
        <v>0</v>
      </c>
      <c r="P81" s="2">
        <v>2</v>
      </c>
      <c r="Q81" s="2">
        <v>225</v>
      </c>
      <c r="R81" s="2">
        <v>344</v>
      </c>
      <c r="S81" s="2">
        <v>0</v>
      </c>
    </row>
    <row r="82" spans="1:19">
      <c r="A82" s="2">
        <v>56</v>
      </c>
      <c r="B82" s="500" t="str">
        <v>resorcylic acid, HBAD</v>
      </c>
      <c r="C82" s="2">
        <v>0.63</v>
      </c>
      <c r="D82" s="2">
        <v>143.5</v>
      </c>
      <c r="E82" s="2" t="str">
        <v>G</v>
      </c>
      <c r="F82" s="2">
        <v>213.7</v>
      </c>
      <c r="G82" s="2" t="str">
        <v>B</v>
      </c>
      <c r="H82" s="2">
        <v>202.2</v>
      </c>
      <c r="I82" s="2" t="str">
        <v>CB</v>
      </c>
      <c r="J82" s="2">
        <v>57.3</v>
      </c>
      <c r="K82" s="2" t="str">
        <v>O</v>
      </c>
      <c r="L82" s="2">
        <v>2</v>
      </c>
      <c r="M82" s="2">
        <v>246</v>
      </c>
      <c r="N82" s="2">
        <v>313</v>
      </c>
      <c r="O82" s="2">
        <v>0</v>
      </c>
      <c r="P82" s="2">
        <v>2</v>
      </c>
      <c r="Q82" s="2">
        <v>224</v>
      </c>
      <c r="R82" s="2">
        <v>311</v>
      </c>
      <c r="S82" s="2">
        <v>0</v>
      </c>
    </row>
    <row r="83" spans="1:19">
      <c r="A83" s="2">
        <v>57</v>
      </c>
      <c r="B83" s="500" t="str">
        <v>salicylic acid, HBAD</v>
      </c>
      <c r="C83" s="2">
        <v>0.67920000000000003</v>
      </c>
      <c r="D83" s="2">
        <v>139.80000000000001</v>
      </c>
      <c r="E83" s="2" t="str">
        <v>G</v>
      </c>
      <c r="F83" s="2">
        <v>210.5</v>
      </c>
      <c r="G83" s="2" t="str">
        <v>B</v>
      </c>
      <c r="H83" s="2">
        <v>205.1</v>
      </c>
      <c r="I83" s="2" t="str">
        <v>CB</v>
      </c>
      <c r="J83" s="2">
        <v>48.3</v>
      </c>
      <c r="K83" s="2" t="str">
        <v>O</v>
      </c>
      <c r="L83" s="2">
        <v>1</v>
      </c>
      <c r="M83" s="2">
        <v>301</v>
      </c>
      <c r="N83" s="2">
        <v>0</v>
      </c>
      <c r="O83" s="2">
        <v>0</v>
      </c>
      <c r="P83" s="2">
        <v>2</v>
      </c>
      <c r="Q83" s="2">
        <v>223</v>
      </c>
      <c r="R83" s="2">
        <v>304</v>
      </c>
      <c r="S83" s="2">
        <v>0</v>
      </c>
    </row>
    <row r="84" spans="1:19">
      <c r="A84" s="2">
        <v>59</v>
      </c>
      <c r="B84" s="500" t="str">
        <v>vanillic acid, HBAD</v>
      </c>
      <c r="C84" s="2">
        <v>0.62271259999999995</v>
      </c>
      <c r="D84" s="2">
        <v>135.80000000000001</v>
      </c>
      <c r="E84" s="2" t="str">
        <v>G</v>
      </c>
      <c r="F84" s="2">
        <v>191.5</v>
      </c>
      <c r="G84" s="2" t="str">
        <v>CB</v>
      </c>
      <c r="H84" s="2">
        <v>217.6</v>
      </c>
      <c r="I84" s="2" t="str">
        <v>B</v>
      </c>
      <c r="J84" s="2">
        <v>31.7</v>
      </c>
      <c r="K84" s="2" t="str">
        <v>O</v>
      </c>
      <c r="L84" s="2">
        <v>2</v>
      </c>
      <c r="M84" s="2">
        <v>263</v>
      </c>
      <c r="N84" s="2">
        <v>294</v>
      </c>
      <c r="O84" s="2">
        <v>0</v>
      </c>
      <c r="P84" s="2">
        <v>2</v>
      </c>
      <c r="Q84" s="2">
        <v>228</v>
      </c>
      <c r="R84" s="2">
        <v>312</v>
      </c>
      <c r="S84" s="2">
        <v>0</v>
      </c>
    </row>
    <row r="85" spans="1:19">
      <c r="A85" s="2">
        <v>65</v>
      </c>
      <c r="B85" s="500" t="str">
        <v>ferulic acid, HCAD</v>
      </c>
      <c r="C85" s="2">
        <v>0.61565000000000003</v>
      </c>
      <c r="D85" s="2">
        <v>139.4</v>
      </c>
      <c r="E85" s="2" t="str">
        <v>G</v>
      </c>
      <c r="F85" s="2">
        <v>209.2</v>
      </c>
      <c r="G85" s="2" t="str">
        <v>CB</v>
      </c>
      <c r="H85" s="2">
        <v>215</v>
      </c>
      <c r="I85" s="2" t="str">
        <v>B</v>
      </c>
      <c r="J85" s="2">
        <v>40.9</v>
      </c>
      <c r="K85" s="2" t="str">
        <v>O</v>
      </c>
      <c r="L85" s="2">
        <v>1</v>
      </c>
      <c r="M85" s="2">
        <v>319</v>
      </c>
      <c r="N85" s="2">
        <v>0</v>
      </c>
      <c r="O85" s="2">
        <v>0</v>
      </c>
      <c r="P85" s="2">
        <v>2</v>
      </c>
      <c r="Q85" s="2">
        <v>224</v>
      </c>
      <c r="R85" s="2">
        <v>346</v>
      </c>
      <c r="S85" s="2">
        <v>0</v>
      </c>
    </row>
    <row r="86" spans="1:19">
      <c r="A86" s="2">
        <v>67</v>
      </c>
      <c r="B86" s="500" t="str">
        <v>m-coumaric acid, HCAD</v>
      </c>
      <c r="C86" s="2">
        <v>0.63300000000000001</v>
      </c>
      <c r="D86" s="2">
        <v>143.4</v>
      </c>
      <c r="E86" s="2" t="str">
        <v>G</v>
      </c>
      <c r="F86" s="2">
        <v>214.6</v>
      </c>
      <c r="G86" s="2" t="str">
        <v>B</v>
      </c>
      <c r="H86" s="2">
        <v>208.3</v>
      </c>
      <c r="I86" s="2" t="str">
        <v>CB</v>
      </c>
      <c r="J86" s="2">
        <v>49.1</v>
      </c>
      <c r="K86" s="2" t="str">
        <v>O</v>
      </c>
      <c r="L86" s="2">
        <v>1</v>
      </c>
      <c r="M86" s="2">
        <v>280</v>
      </c>
      <c r="N86" s="2">
        <v>0</v>
      </c>
      <c r="O86" s="2">
        <v>0</v>
      </c>
      <c r="P86" s="2">
        <v>2</v>
      </c>
      <c r="Q86" s="2">
        <v>224</v>
      </c>
      <c r="R86" s="2">
        <v>315</v>
      </c>
      <c r="S86" s="2">
        <v>0</v>
      </c>
    </row>
    <row r="87" spans="1:19">
      <c r="A87" s="2">
        <v>70</v>
      </c>
      <c r="B87" s="500" t="str">
        <v>o-coumaric acid, HCAD</v>
      </c>
      <c r="C87" s="2">
        <v>0.64570000000000005</v>
      </c>
      <c r="D87" s="2">
        <v>146.1</v>
      </c>
      <c r="E87" s="2" t="str">
        <v>G</v>
      </c>
      <c r="F87" s="2">
        <v>205.2</v>
      </c>
      <c r="G87" s="2" t="str">
        <v>CB</v>
      </c>
      <c r="H87" s="2">
        <v>223.2</v>
      </c>
      <c r="I87" s="2" t="str">
        <v>B</v>
      </c>
      <c r="J87" s="2">
        <v>40.9</v>
      </c>
      <c r="K87" s="2" t="str">
        <v>O</v>
      </c>
      <c r="L87" s="2">
        <v>2</v>
      </c>
      <c r="M87" s="2">
        <v>279</v>
      </c>
      <c r="N87" s="2">
        <v>321</v>
      </c>
      <c r="O87" s="2">
        <v>0</v>
      </c>
      <c r="P87" s="2">
        <v>2</v>
      </c>
      <c r="Q87" s="2">
        <v>224</v>
      </c>
      <c r="R87" s="2">
        <v>341</v>
      </c>
      <c r="S87" s="2">
        <v>0</v>
      </c>
    </row>
    <row r="88" spans="1:19">
      <c r="A88" s="2">
        <v>71</v>
      </c>
      <c r="B88" s="500" t="str">
        <v>p-coumaric acid, HCAD</v>
      </c>
      <c r="C88" s="2">
        <v>0.63</v>
      </c>
      <c r="D88" s="2">
        <v>135.69999999999999</v>
      </c>
      <c r="E88" s="2" t="str">
        <v>G</v>
      </c>
      <c r="F88" s="2">
        <v>198.8</v>
      </c>
      <c r="G88" s="2" t="str">
        <v>CB</v>
      </c>
      <c r="H88" s="2">
        <v>206.9</v>
      </c>
      <c r="I88" s="2" t="str">
        <v>CB</v>
      </c>
      <c r="J88" s="2">
        <v>41.4</v>
      </c>
      <c r="K88" s="2" t="str">
        <v>O</v>
      </c>
      <c r="L88" s="2">
        <v>1</v>
      </c>
      <c r="M88" s="2">
        <v>307</v>
      </c>
      <c r="N88" s="2">
        <v>0</v>
      </c>
      <c r="O88" s="2">
        <v>0</v>
      </c>
      <c r="P88" s="2">
        <v>2</v>
      </c>
      <c r="Q88" s="2">
        <v>223</v>
      </c>
      <c r="R88" s="2">
        <v>354</v>
      </c>
      <c r="S88" s="2">
        <v>0</v>
      </c>
    </row>
    <row r="89" spans="1:19">
      <c r="A89" s="2">
        <v>73</v>
      </c>
      <c r="B89" s="500" t="str">
        <v>rosmarinic acid, HCAD</v>
      </c>
      <c r="C89" s="2">
        <v>0.63</v>
      </c>
      <c r="D89" s="2">
        <v>131.4</v>
      </c>
      <c r="E89" s="2" t="str">
        <v>G</v>
      </c>
      <c r="F89" s="2">
        <v>175.3</v>
      </c>
      <c r="G89" s="2" t="str">
        <v>CB</v>
      </c>
      <c r="H89" s="2">
        <v>225.5</v>
      </c>
      <c r="I89" s="2" t="str">
        <v>B</v>
      </c>
      <c r="J89" s="2">
        <v>43</v>
      </c>
      <c r="K89" s="2" t="str">
        <v>O</v>
      </c>
      <c r="L89" s="2">
        <v>1</v>
      </c>
      <c r="M89" s="2">
        <v>307</v>
      </c>
      <c r="N89" s="2">
        <v>0</v>
      </c>
      <c r="O89" s="2">
        <v>0</v>
      </c>
      <c r="P89" s="2">
        <v>2</v>
      </c>
      <c r="Q89" s="2">
        <v>224</v>
      </c>
      <c r="R89" s="2">
        <v>341</v>
      </c>
      <c r="S89" s="2">
        <v>0</v>
      </c>
    </row>
    <row r="90" spans="1:19">
      <c r="A90" s="2">
        <v>74</v>
      </c>
      <c r="B90" s="500" t="str">
        <v>sinapic acid, HCAD</v>
      </c>
      <c r="C90" s="2">
        <v>0.63</v>
      </c>
      <c r="D90" s="2">
        <v>138.69999999999999</v>
      </c>
      <c r="E90" s="2" t="str">
        <v>G</v>
      </c>
      <c r="F90" s="2">
        <v>224.1</v>
      </c>
      <c r="G90" s="2" t="str">
        <v>B</v>
      </c>
      <c r="H90" s="2">
        <v>223.9</v>
      </c>
      <c r="I90" s="2" t="str">
        <v>B</v>
      </c>
      <c r="J90" s="2">
        <v>46.1</v>
      </c>
      <c r="K90" s="2" t="str">
        <v>O</v>
      </c>
      <c r="L90" s="2">
        <v>1</v>
      </c>
      <c r="M90" s="2">
        <v>328</v>
      </c>
      <c r="N90" s="2">
        <v>0</v>
      </c>
      <c r="O90" s="2">
        <v>0</v>
      </c>
      <c r="P90" s="2">
        <v>2</v>
      </c>
      <c r="Q90" s="2">
        <v>222</v>
      </c>
      <c r="R90" s="2">
        <v>342</v>
      </c>
      <c r="S90" s="2">
        <v>0</v>
      </c>
    </row>
    <row r="91" spans="1:19">
      <c r="A91" s="2">
        <v>76</v>
      </c>
      <c r="B91" s="500" t="str">
        <v>trans-p-coumaric acid methyl ester, HCAD</v>
      </c>
      <c r="C91" s="2">
        <v>0.67391650000000003</v>
      </c>
      <c r="D91" s="2">
        <v>136.4</v>
      </c>
      <c r="E91" s="2" t="str">
        <v>G</v>
      </c>
      <c r="F91" s="2">
        <v>193.3</v>
      </c>
      <c r="G91" s="2" t="str">
        <v>CB</v>
      </c>
      <c r="H91" s="2">
        <v>204.7</v>
      </c>
      <c r="I91" s="2" t="str">
        <v>CB</v>
      </c>
      <c r="J91" s="2">
        <v>49.1</v>
      </c>
      <c r="K91" s="2" t="str">
        <v>O</v>
      </c>
      <c r="L91" s="2">
        <v>1</v>
      </c>
      <c r="M91" s="2">
        <v>309</v>
      </c>
      <c r="N91" s="2">
        <v>0</v>
      </c>
      <c r="O91" s="2">
        <v>0</v>
      </c>
      <c r="P91" s="2">
        <v>3</v>
      </c>
      <c r="Q91" s="2">
        <v>222</v>
      </c>
      <c r="R91" s="2">
        <v>246</v>
      </c>
      <c r="S91" s="2">
        <v>361</v>
      </c>
    </row>
    <row r="92" spans="1:19">
      <c r="A92" s="2">
        <v>81</v>
      </c>
      <c r="B92" s="500" t="str">
        <v>Phenylacetic Acid, HPAAD</v>
      </c>
      <c r="C92" s="2">
        <v>0.67</v>
      </c>
      <c r="D92" s="2">
        <v>135.5</v>
      </c>
      <c r="E92" s="2" t="str">
        <v>G</v>
      </c>
      <c r="F92" s="2">
        <v>174.5</v>
      </c>
      <c r="G92" s="2" t="str">
        <v>T</v>
      </c>
      <c r="H92" s="2">
        <v>241.5</v>
      </c>
      <c r="I92" s="2" t="str">
        <v>V</v>
      </c>
      <c r="J92" s="2">
        <v>22.7</v>
      </c>
      <c r="K92" s="2" t="str">
        <v>R</v>
      </c>
      <c r="L92" s="2">
        <v>1</v>
      </c>
      <c r="M92" s="2">
        <v>260</v>
      </c>
      <c r="N92" s="2">
        <v>0</v>
      </c>
      <c r="O92" s="2">
        <v>0</v>
      </c>
      <c r="P92" s="2">
        <v>2</v>
      </c>
      <c r="Q92" s="2">
        <v>239</v>
      </c>
      <c r="R92" s="2">
        <v>336</v>
      </c>
      <c r="S92" s="2">
        <v>0</v>
      </c>
    </row>
    <row r="93" spans="1:19">
      <c r="A93" s="2">
        <v>85</v>
      </c>
      <c r="B93" s="500" t="str">
        <v>p-methoxyphenyllactic acid, HPLAD</v>
      </c>
      <c r="C93" s="2">
        <v>0.65802559999999999</v>
      </c>
      <c r="D93" s="2">
        <v>138</v>
      </c>
      <c r="E93" s="2" t="str">
        <v>G</v>
      </c>
      <c r="F93" s="2">
        <v>178.7</v>
      </c>
      <c r="G93" s="2" t="str">
        <v>T</v>
      </c>
      <c r="H93" s="2">
        <v>227.5</v>
      </c>
      <c r="I93" s="2" t="str">
        <v>B</v>
      </c>
      <c r="J93" s="2">
        <v>38.200000000000003</v>
      </c>
      <c r="K93" s="2" t="str">
        <v>O</v>
      </c>
      <c r="L93" s="2">
        <v>1</v>
      </c>
      <c r="M93" s="2">
        <v>276</v>
      </c>
      <c r="N93" s="2">
        <v>0</v>
      </c>
      <c r="O93" s="2">
        <v>0</v>
      </c>
      <c r="P93" s="2">
        <v>3</v>
      </c>
      <c r="Q93" s="2">
        <v>222</v>
      </c>
      <c r="R93" s="2">
        <v>251</v>
      </c>
      <c r="S93" s="2">
        <v>336</v>
      </c>
    </row>
    <row r="94" spans="1:19">
      <c r="A94" s="2">
        <v>87</v>
      </c>
      <c r="B94" s="500" t="str">
        <v>Phloretic acid, HPPAD</v>
      </c>
      <c r="C94" s="2">
        <v>0.62977519999999998</v>
      </c>
      <c r="D94" s="2">
        <v>140.69999999999999</v>
      </c>
      <c r="E94" s="2" t="str">
        <v>G</v>
      </c>
      <c r="F94" s="2">
        <v>187.7</v>
      </c>
      <c r="G94" s="2" t="str">
        <v>CB</v>
      </c>
      <c r="H94" s="2">
        <v>228.9</v>
      </c>
      <c r="I94" s="2" t="str">
        <v>B</v>
      </c>
      <c r="J94" s="2">
        <v>33</v>
      </c>
      <c r="K94" s="2" t="str">
        <v>O</v>
      </c>
      <c r="L94" s="2">
        <v>1</v>
      </c>
      <c r="M94" s="2">
        <v>278</v>
      </c>
      <c r="N94" s="2">
        <v>0</v>
      </c>
      <c r="O94" s="2">
        <v>0</v>
      </c>
      <c r="P94" s="2">
        <v>3</v>
      </c>
      <c r="Q94" s="2">
        <v>221</v>
      </c>
      <c r="R94" s="2">
        <v>248</v>
      </c>
      <c r="S94" s="2">
        <v>341</v>
      </c>
    </row>
    <row r="95" spans="1:19">
      <c r="A95" s="2">
        <v>89</v>
      </c>
      <c r="B95" s="500" t="str">
        <v>p-methoxyphenol, AMPh</v>
      </c>
      <c r="C95" s="2">
        <v>0.6845</v>
      </c>
      <c r="D95" s="2">
        <v>134.4</v>
      </c>
      <c r="E95" s="2" t="str">
        <v>G</v>
      </c>
      <c r="F95" s="2">
        <v>171.4</v>
      </c>
      <c r="G95" s="2" t="str">
        <v>T</v>
      </c>
      <c r="H95" s="2">
        <v>226.7</v>
      </c>
      <c r="I95" s="2" t="str">
        <v>B</v>
      </c>
      <c r="J95" s="2">
        <v>37.4</v>
      </c>
      <c r="K95" s="2" t="str">
        <v>O</v>
      </c>
      <c r="L95" s="2">
        <v>1</v>
      </c>
      <c r="M95" s="2">
        <v>288</v>
      </c>
      <c r="N95" s="2">
        <v>0</v>
      </c>
      <c r="O95" s="2">
        <v>0</v>
      </c>
      <c r="P95" s="2">
        <v>3</v>
      </c>
      <c r="Q95" s="2">
        <v>223</v>
      </c>
      <c r="R95" s="2">
        <v>252</v>
      </c>
      <c r="S95" s="2">
        <v>313</v>
      </c>
    </row>
    <row r="96" spans="1:19">
      <c r="A96" s="2">
        <v>94</v>
      </c>
      <c r="B96" s="500" t="str">
        <v>Pyrogallol, Phenol</v>
      </c>
      <c r="C96" s="2">
        <v>0.60150000000000003</v>
      </c>
      <c r="D96" s="2">
        <v>136.6</v>
      </c>
      <c r="E96" s="2" t="str">
        <v>G</v>
      </c>
      <c r="F96" s="2">
        <v>185.7</v>
      </c>
      <c r="G96" s="2" t="str">
        <v>CB</v>
      </c>
      <c r="H96" s="2">
        <v>223.7</v>
      </c>
      <c r="I96" s="2" t="str">
        <v>B</v>
      </c>
      <c r="J96" s="2">
        <v>20.6</v>
      </c>
      <c r="K96" s="2" t="str">
        <v>R</v>
      </c>
      <c r="L96" s="2">
        <v>1</v>
      </c>
      <c r="M96" s="2">
        <v>270</v>
      </c>
      <c r="N96" s="2">
        <v>0</v>
      </c>
      <c r="O96" s="2">
        <v>0</v>
      </c>
      <c r="P96" s="2">
        <v>2</v>
      </c>
      <c r="Q96" s="2">
        <v>224</v>
      </c>
      <c r="R96" s="2">
        <v>350</v>
      </c>
      <c r="S96" s="2">
        <v>0</v>
      </c>
    </row>
    <row r="97" spans="1:21">
      <c r="A97" s="2">
        <v>95</v>
      </c>
      <c r="B97" s="500" t="str">
        <v>Pyrocatechol, Phenol</v>
      </c>
      <c r="C97" s="2">
        <v>0.6615569</v>
      </c>
      <c r="D97" s="2">
        <v>137.4</v>
      </c>
      <c r="E97" s="2" t="str">
        <v>G</v>
      </c>
      <c r="F97" s="2">
        <v>180.8</v>
      </c>
      <c r="G97" s="2" t="str">
        <v>CB</v>
      </c>
      <c r="H97" s="2">
        <v>218.8</v>
      </c>
      <c r="I97" s="2" t="str">
        <v>B</v>
      </c>
      <c r="J97" s="2">
        <v>35.700000000000003</v>
      </c>
      <c r="K97" s="2" t="str">
        <v>O</v>
      </c>
      <c r="L97" s="2">
        <v>1</v>
      </c>
      <c r="M97" s="2">
        <v>277</v>
      </c>
      <c r="N97" s="2">
        <v>0</v>
      </c>
      <c r="O97" s="2">
        <v>0</v>
      </c>
      <c r="P97" s="2">
        <v>3</v>
      </c>
      <c r="Q97" s="2">
        <v>226</v>
      </c>
      <c r="R97" s="2">
        <v>240</v>
      </c>
      <c r="S97" s="2">
        <v>336</v>
      </c>
    </row>
    <row r="98" spans="1:21">
      <c r="A98" s="2">
        <v>99</v>
      </c>
      <c r="B98" s="500" t="str">
        <v>Vanillin, HBzd</v>
      </c>
      <c r="C98" s="2">
        <v>0.63683780000000001</v>
      </c>
      <c r="D98" s="2">
        <v>136.19999999999999</v>
      </c>
      <c r="E98" s="2" t="str">
        <v>G</v>
      </c>
      <c r="F98" s="2">
        <v>221.6</v>
      </c>
      <c r="G98" s="2" t="str">
        <v>B</v>
      </c>
      <c r="H98" s="2">
        <v>212.1</v>
      </c>
      <c r="I98" s="2" t="str">
        <v>B</v>
      </c>
      <c r="J98" s="2">
        <v>41.7</v>
      </c>
      <c r="K98" s="2" t="str">
        <v>O</v>
      </c>
      <c r="L98" s="2">
        <v>2</v>
      </c>
      <c r="M98" s="2">
        <v>284</v>
      </c>
      <c r="N98" s="2">
        <v>312</v>
      </c>
      <c r="O98" s="2">
        <v>0</v>
      </c>
      <c r="P98" s="2">
        <v>3</v>
      </c>
      <c r="Q98" s="2">
        <v>221</v>
      </c>
      <c r="R98" s="2">
        <v>248</v>
      </c>
      <c r="S98" s="2">
        <v>341</v>
      </c>
    </row>
    <row r="99" spans="1:21">
      <c r="B99" s="500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21">
      <c r="B100" s="500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21">
      <c r="A101" s="2" cm="1">
        <f t="array" ref="A101:S146">_xlfn._xlws.SORT(_xlfn._xlws.FILTER(LVSN[], (LVSN[Rf (MPA)]&lt;=$C$5)*(LVSN[Rf (MPA)]&gt;=$C$4)*(LVSN[254 nm DEV H° and C]&lt;=$D$5)*(LVSN[254 nm DEV H° and C]&gt;=$D$4)*(LVSN[366 nm DEV H° and C]&lt;=$F$5)*(LVSN[366 nm DEV H° and C]&gt;=$F$4)*(LVSN[366 nm VSA  H° and C]&lt;=$H$5)*(LVSN[366 nm VSA  H° and C]&gt;=$H$4),"No Result"))</f>
        <v>3</v>
      </c>
      <c r="B101" s="500" t="str">
        <v>acacetin, Flavone</v>
      </c>
      <c r="C101" s="2">
        <v>0.64919740000000004</v>
      </c>
      <c r="D101" s="2">
        <v>134.6</v>
      </c>
      <c r="E101" s="2" t="str">
        <v>G</v>
      </c>
      <c r="F101" s="2">
        <v>180</v>
      </c>
      <c r="G101" s="2" t="str">
        <v>CB</v>
      </c>
      <c r="H101" s="2">
        <v>203.5</v>
      </c>
      <c r="I101" s="2" t="str">
        <v>CB</v>
      </c>
      <c r="J101" s="2">
        <v>53.8</v>
      </c>
      <c r="K101" s="2" t="str">
        <v>O</v>
      </c>
      <c r="L101" s="2">
        <v>2</v>
      </c>
      <c r="M101" s="2">
        <v>270</v>
      </c>
      <c r="N101" s="2">
        <v>329</v>
      </c>
      <c r="O101" s="2">
        <v>0</v>
      </c>
      <c r="P101" s="2">
        <v>2</v>
      </c>
      <c r="Q101" s="2">
        <v>224</v>
      </c>
      <c r="R101" s="2">
        <v>357</v>
      </c>
      <c r="S101" s="2">
        <v>0</v>
      </c>
      <c r="T101" s="2">
        <f>COUNTIF(A101:A146, "&lt;&gt;")</f>
        <v>46</v>
      </c>
      <c r="U101" s="2" t="s">
        <v>156</v>
      </c>
    </row>
    <row r="102" spans="1:21">
      <c r="A102" s="2">
        <v>4</v>
      </c>
      <c r="B102" s="500" t="str">
        <v>apigenin, Flavone</v>
      </c>
      <c r="C102" s="2">
        <v>0.61741570000000001</v>
      </c>
      <c r="D102" s="2">
        <v>134</v>
      </c>
      <c r="E102" s="2" t="str">
        <v>G</v>
      </c>
      <c r="F102" s="2">
        <v>199.1</v>
      </c>
      <c r="G102" s="2" t="str">
        <v>CB</v>
      </c>
      <c r="H102" s="2">
        <v>206.2</v>
      </c>
      <c r="I102" s="2" t="str">
        <v>CB</v>
      </c>
      <c r="J102" s="2">
        <v>46.3</v>
      </c>
      <c r="K102" s="2" t="str">
        <v>O</v>
      </c>
      <c r="L102" s="2">
        <v>2</v>
      </c>
      <c r="M102" s="2">
        <v>271</v>
      </c>
      <c r="N102" s="2">
        <v>336</v>
      </c>
      <c r="O102" s="2">
        <v>0</v>
      </c>
      <c r="P102" s="2">
        <v>2</v>
      </c>
      <c r="Q102" s="2">
        <v>224</v>
      </c>
      <c r="R102" s="2">
        <v>341</v>
      </c>
      <c r="S102" s="2">
        <v>0</v>
      </c>
    </row>
    <row r="103" spans="1:21">
      <c r="A103" s="2">
        <v>6</v>
      </c>
      <c r="B103" s="500" t="str">
        <v>chrysin, Flavone</v>
      </c>
      <c r="C103" s="2">
        <v>0.67215080000000005</v>
      </c>
      <c r="D103" s="2">
        <v>132.19999999999999</v>
      </c>
      <c r="E103" s="2" t="str">
        <v>G</v>
      </c>
      <c r="F103" s="2">
        <v>185.5</v>
      </c>
      <c r="G103" s="2" t="str">
        <v>CB</v>
      </c>
      <c r="H103" s="2">
        <v>190.1</v>
      </c>
      <c r="I103" s="2" t="str">
        <v>CB</v>
      </c>
      <c r="J103" s="2">
        <v>46.5</v>
      </c>
      <c r="K103" s="2" t="str">
        <v>O</v>
      </c>
      <c r="L103" s="2">
        <v>2</v>
      </c>
      <c r="M103" s="2">
        <v>270</v>
      </c>
      <c r="N103" s="2">
        <v>317</v>
      </c>
      <c r="O103" s="2">
        <v>0</v>
      </c>
      <c r="P103" s="2">
        <v>2</v>
      </c>
      <c r="Q103" s="2">
        <v>224</v>
      </c>
      <c r="R103" s="2">
        <v>358</v>
      </c>
      <c r="S103" s="2">
        <v>0</v>
      </c>
    </row>
    <row r="104" spans="1:21">
      <c r="A104" s="2">
        <v>12</v>
      </c>
      <c r="B104" s="500" t="str">
        <v>isorhamnetin, Flavonol</v>
      </c>
      <c r="C104" s="2">
        <v>0.65100000000000002</v>
      </c>
      <c r="D104" s="2">
        <v>136.1</v>
      </c>
      <c r="E104" s="2" t="str">
        <v>G</v>
      </c>
      <c r="F104" s="2">
        <v>180</v>
      </c>
      <c r="G104" s="2" t="str">
        <v>CB</v>
      </c>
      <c r="H104" s="2">
        <v>191.2</v>
      </c>
      <c r="I104" s="2" t="str">
        <v>CB</v>
      </c>
      <c r="J104" s="2">
        <v>42.7</v>
      </c>
      <c r="K104" s="2" t="str">
        <v>O</v>
      </c>
      <c r="L104" s="2">
        <v>2</v>
      </c>
      <c r="M104" s="2">
        <v>261</v>
      </c>
      <c r="N104" s="2">
        <v>364</v>
      </c>
      <c r="O104" s="2">
        <v>0</v>
      </c>
      <c r="P104" s="2">
        <v>2</v>
      </c>
      <c r="Q104" s="2">
        <v>224</v>
      </c>
      <c r="R104" s="2">
        <v>340</v>
      </c>
      <c r="S104" s="2">
        <v>0</v>
      </c>
    </row>
    <row r="105" spans="1:21">
      <c r="A105" s="2">
        <v>13</v>
      </c>
      <c r="B105" s="500" t="str">
        <v>kaempferide, Flavonol</v>
      </c>
      <c r="C105" s="2">
        <v>0.68980730000000001</v>
      </c>
      <c r="D105" s="2">
        <v>129.4</v>
      </c>
      <c r="E105" s="2" t="str">
        <v>G</v>
      </c>
      <c r="F105" s="2">
        <v>144.19999999999999</v>
      </c>
      <c r="G105" s="2" t="str">
        <v>G</v>
      </c>
      <c r="H105" s="2">
        <v>187.6</v>
      </c>
      <c r="I105" s="2" t="str">
        <v>CB</v>
      </c>
      <c r="J105" s="2">
        <v>45</v>
      </c>
      <c r="K105" s="2" t="str">
        <v>O</v>
      </c>
      <c r="L105" s="2">
        <v>3</v>
      </c>
      <c r="M105" s="2">
        <v>269</v>
      </c>
      <c r="N105" s="2">
        <v>330</v>
      </c>
      <c r="O105" s="2">
        <v>367</v>
      </c>
      <c r="P105" s="2">
        <v>2</v>
      </c>
      <c r="Q105" s="2">
        <v>223</v>
      </c>
      <c r="R105" s="2">
        <v>361</v>
      </c>
      <c r="S105" s="2">
        <v>0</v>
      </c>
    </row>
    <row r="106" spans="1:21">
      <c r="A106" s="2">
        <v>14</v>
      </c>
      <c r="B106" s="500" t="str">
        <v>kaempferol, Flavonol</v>
      </c>
      <c r="C106" s="2">
        <v>0.65449429999999997</v>
      </c>
      <c r="D106" s="2">
        <v>130.9</v>
      </c>
      <c r="E106" s="2" t="str">
        <v>G</v>
      </c>
      <c r="F106" s="2">
        <v>150</v>
      </c>
      <c r="G106" s="2" t="str">
        <v>T</v>
      </c>
      <c r="H106" s="2">
        <v>189.4</v>
      </c>
      <c r="I106" s="2" t="str">
        <v>CB</v>
      </c>
      <c r="J106" s="2">
        <v>8</v>
      </c>
      <c r="K106" s="2" t="str">
        <v>R</v>
      </c>
      <c r="L106" s="2">
        <v>2</v>
      </c>
      <c r="M106" s="2">
        <v>269</v>
      </c>
      <c r="N106" s="2">
        <v>371</v>
      </c>
      <c r="O106" s="2">
        <v>0</v>
      </c>
      <c r="P106" s="2">
        <v>2</v>
      </c>
      <c r="Q106" s="2">
        <v>223</v>
      </c>
      <c r="R106" s="2">
        <v>361</v>
      </c>
      <c r="S106" s="2">
        <v>0</v>
      </c>
    </row>
    <row r="107" spans="1:21">
      <c r="A107" s="2">
        <v>16</v>
      </c>
      <c r="B107" s="500" t="str">
        <v>quercetin, Flavonol</v>
      </c>
      <c r="C107" s="2">
        <v>0.61741570000000001</v>
      </c>
      <c r="D107" s="2">
        <v>125.9</v>
      </c>
      <c r="E107" s="2" t="str">
        <v>G</v>
      </c>
      <c r="F107" s="2">
        <v>127.1</v>
      </c>
      <c r="G107" s="2" t="str">
        <v>G</v>
      </c>
      <c r="H107" s="2">
        <v>192.1</v>
      </c>
      <c r="I107" s="2" t="str">
        <v>CB</v>
      </c>
      <c r="J107" s="2">
        <v>41.1</v>
      </c>
      <c r="K107" s="2" t="str">
        <v>O</v>
      </c>
      <c r="L107" s="2">
        <v>2</v>
      </c>
      <c r="M107" s="2">
        <v>261</v>
      </c>
      <c r="N107" s="2">
        <v>370</v>
      </c>
      <c r="O107" s="2">
        <v>0</v>
      </c>
      <c r="P107" s="2">
        <v>2</v>
      </c>
      <c r="Q107" s="2">
        <v>224</v>
      </c>
      <c r="R107" s="2">
        <v>340</v>
      </c>
      <c r="S107" s="2">
        <v>0</v>
      </c>
    </row>
    <row r="108" spans="1:21">
      <c r="A108" s="2">
        <v>18</v>
      </c>
      <c r="B108" s="500" t="str">
        <v>hesperetin, Flavanone</v>
      </c>
      <c r="C108" s="2">
        <v>0.6668539</v>
      </c>
      <c r="D108" s="2">
        <v>136.5</v>
      </c>
      <c r="E108" s="2" t="str">
        <v>G</v>
      </c>
      <c r="F108" s="2">
        <v>169.3</v>
      </c>
      <c r="G108" s="2" t="str">
        <v>T</v>
      </c>
      <c r="H108" s="2">
        <v>202.3</v>
      </c>
      <c r="I108" s="2" t="str">
        <v>CB</v>
      </c>
      <c r="J108" s="2">
        <v>19.8</v>
      </c>
      <c r="K108" s="2" t="str">
        <v>R</v>
      </c>
      <c r="L108" s="2">
        <v>1</v>
      </c>
      <c r="M108" s="2">
        <v>290</v>
      </c>
      <c r="N108" s="2">
        <v>0</v>
      </c>
      <c r="O108" s="2">
        <v>0</v>
      </c>
      <c r="P108" s="2">
        <v>3</v>
      </c>
      <c r="Q108" s="2">
        <v>222</v>
      </c>
      <c r="R108" s="2">
        <v>247</v>
      </c>
      <c r="S108" s="2">
        <v>342</v>
      </c>
    </row>
    <row r="109" spans="1:21">
      <c r="A109" s="2">
        <v>20</v>
      </c>
      <c r="B109" s="500" t="str">
        <v>naringenin, Flavanone</v>
      </c>
      <c r="C109" s="2">
        <v>0.68</v>
      </c>
      <c r="D109" s="2">
        <v>136.80000000000001</v>
      </c>
      <c r="E109" s="2" t="str">
        <v>G</v>
      </c>
      <c r="F109" s="2">
        <v>176.5</v>
      </c>
      <c r="G109" s="2" t="str">
        <v>T</v>
      </c>
      <c r="H109" s="2">
        <v>210.7</v>
      </c>
      <c r="I109" s="2" t="str">
        <v>B</v>
      </c>
      <c r="J109" s="2">
        <v>24.2</v>
      </c>
      <c r="K109" s="2" t="str">
        <v>R</v>
      </c>
      <c r="L109" s="2">
        <v>1</v>
      </c>
      <c r="M109" s="2">
        <v>292</v>
      </c>
      <c r="N109" s="2">
        <v>0</v>
      </c>
      <c r="O109" s="2">
        <v>0</v>
      </c>
      <c r="P109" s="2">
        <v>2</v>
      </c>
      <c r="Q109" s="2">
        <v>223</v>
      </c>
      <c r="R109" s="2">
        <v>365</v>
      </c>
      <c r="S109" s="2">
        <v>0</v>
      </c>
    </row>
    <row r="110" spans="1:21">
      <c r="A110" s="2">
        <v>23</v>
      </c>
      <c r="B110" s="500" t="str">
        <v>sakuranetin, Flavanone</v>
      </c>
      <c r="C110" s="2">
        <v>0.6986</v>
      </c>
      <c r="D110" s="2">
        <v>136.80000000000001</v>
      </c>
      <c r="E110" s="2" t="str">
        <v>G</v>
      </c>
      <c r="F110" s="2">
        <v>159.6</v>
      </c>
      <c r="G110" s="2" t="str">
        <v>T</v>
      </c>
      <c r="H110" s="2">
        <v>200.1</v>
      </c>
      <c r="I110" s="2" t="str">
        <v>CB</v>
      </c>
      <c r="J110" s="2">
        <v>16</v>
      </c>
      <c r="K110" s="2" t="str">
        <v>R</v>
      </c>
      <c r="L110" s="2">
        <v>1</v>
      </c>
      <c r="M110" s="2">
        <v>292</v>
      </c>
      <c r="N110" s="2">
        <v>0</v>
      </c>
      <c r="O110" s="2">
        <v>0</v>
      </c>
      <c r="P110" s="2">
        <v>3</v>
      </c>
      <c r="Q110" s="2">
        <v>223</v>
      </c>
      <c r="R110" s="2">
        <v>251</v>
      </c>
      <c r="S110" s="2">
        <v>367</v>
      </c>
    </row>
    <row r="111" spans="1:21">
      <c r="A111" s="2">
        <v>24</v>
      </c>
      <c r="B111" s="500" t="str">
        <v>pinobanksin, Flavanonol</v>
      </c>
      <c r="C111" s="2">
        <v>0.69686990000000004</v>
      </c>
      <c r="D111" s="2">
        <v>136.80000000000001</v>
      </c>
      <c r="E111" s="2" t="str">
        <v>G</v>
      </c>
      <c r="F111" s="2">
        <v>190.7</v>
      </c>
      <c r="G111" s="2" t="str">
        <v>CB</v>
      </c>
      <c r="H111" s="2">
        <v>199.3</v>
      </c>
      <c r="I111" s="2" t="str">
        <v>CB</v>
      </c>
      <c r="J111" s="2">
        <v>9.9</v>
      </c>
      <c r="K111" s="2" t="str">
        <v>R</v>
      </c>
      <c r="L111" s="2">
        <v>1</v>
      </c>
      <c r="M111" s="2">
        <v>295</v>
      </c>
      <c r="N111" s="2">
        <v>0</v>
      </c>
      <c r="O111" s="2">
        <v>0</v>
      </c>
      <c r="P111" s="2">
        <v>3</v>
      </c>
      <c r="Q111" s="2">
        <v>224</v>
      </c>
      <c r="R111" s="2">
        <v>251</v>
      </c>
      <c r="S111" s="2">
        <v>365</v>
      </c>
    </row>
    <row r="112" spans="1:21">
      <c r="A112" s="2">
        <v>32</v>
      </c>
      <c r="B112" s="500" t="str">
        <v>formononetin, Isoflavone</v>
      </c>
      <c r="C112" s="2">
        <v>0.63680000000000003</v>
      </c>
      <c r="D112" s="2">
        <v>147.4</v>
      </c>
      <c r="E112" s="2" t="str">
        <v>G</v>
      </c>
      <c r="F112" s="2">
        <v>195.3</v>
      </c>
      <c r="G112" s="2" t="str">
        <v>CB</v>
      </c>
      <c r="H112" s="2">
        <v>178.5</v>
      </c>
      <c r="I112" s="2" t="str">
        <v>T</v>
      </c>
      <c r="J112" s="2">
        <v>38.200000000000003</v>
      </c>
      <c r="K112" s="2" t="str">
        <v>O</v>
      </c>
      <c r="L112" s="2">
        <v>2</v>
      </c>
      <c r="M112" s="2">
        <v>250</v>
      </c>
      <c r="N112" s="2">
        <v>306</v>
      </c>
      <c r="O112" s="2">
        <v>0</v>
      </c>
      <c r="P112" s="2">
        <v>2</v>
      </c>
      <c r="Q112" s="2">
        <v>223</v>
      </c>
      <c r="R112" s="2">
        <v>313</v>
      </c>
      <c r="S112" s="2">
        <v>0</v>
      </c>
    </row>
    <row r="113" spans="1:19">
      <c r="A113" s="2">
        <v>33</v>
      </c>
      <c r="B113" s="500" t="str">
        <v>genistein, Isoflavone</v>
      </c>
      <c r="C113" s="2">
        <v>0.66332259999999998</v>
      </c>
      <c r="D113" s="2">
        <v>128.1</v>
      </c>
      <c r="E113" s="2" t="str">
        <v>G</v>
      </c>
      <c r="F113" s="2">
        <v>181.4</v>
      </c>
      <c r="G113" s="2" t="str">
        <v>CB</v>
      </c>
      <c r="H113" s="2">
        <v>210.8</v>
      </c>
      <c r="I113" s="2" t="str">
        <v>B</v>
      </c>
      <c r="J113" s="2">
        <v>34.1</v>
      </c>
      <c r="K113" s="2" t="str">
        <v>O</v>
      </c>
      <c r="L113" s="2">
        <v>1</v>
      </c>
      <c r="M113" s="2">
        <v>260</v>
      </c>
      <c r="N113" s="2">
        <v>0</v>
      </c>
      <c r="O113" s="2">
        <v>0</v>
      </c>
      <c r="P113" s="2">
        <v>2</v>
      </c>
      <c r="Q113" s="2">
        <v>224</v>
      </c>
      <c r="R113" s="2">
        <v>365</v>
      </c>
      <c r="S113" s="2">
        <v>0</v>
      </c>
    </row>
    <row r="114" spans="1:19">
      <c r="A114" s="2">
        <v>37</v>
      </c>
      <c r="B114" s="500" t="str">
        <v>2,3,4-TMBA, HBAD</v>
      </c>
      <c r="C114" s="2">
        <v>0.60152479999999997</v>
      </c>
      <c r="D114" s="2">
        <v>141.5</v>
      </c>
      <c r="E114" s="2" t="str">
        <v>G</v>
      </c>
      <c r="F114" s="2">
        <v>120</v>
      </c>
      <c r="G114" s="2" t="str">
        <v>YG</v>
      </c>
      <c r="H114" s="2">
        <v>241.1</v>
      </c>
      <c r="I114" s="2" t="str">
        <v>V</v>
      </c>
      <c r="J114" s="2">
        <v>22.2</v>
      </c>
      <c r="K114" s="2" t="str">
        <v>R</v>
      </c>
      <c r="L114" s="2">
        <v>1</v>
      </c>
      <c r="M114" s="2">
        <v>261</v>
      </c>
      <c r="N114" s="2">
        <v>0</v>
      </c>
      <c r="O114" s="2">
        <v>0</v>
      </c>
      <c r="P114" s="2">
        <v>2</v>
      </c>
      <c r="Q114" s="2">
        <v>225</v>
      </c>
      <c r="R114" s="2">
        <v>308</v>
      </c>
      <c r="S114" s="2">
        <v>0</v>
      </c>
    </row>
    <row r="115" spans="1:19">
      <c r="A115" s="2">
        <v>40</v>
      </c>
      <c r="B115" s="500" t="str">
        <v>benzoic acid, HBAD</v>
      </c>
      <c r="C115" s="2">
        <v>0.6633</v>
      </c>
      <c r="D115" s="2">
        <v>136.4</v>
      </c>
      <c r="E115" s="2" t="str">
        <v>G</v>
      </c>
      <c r="F115" s="2">
        <v>184.5</v>
      </c>
      <c r="G115" s="2" t="str">
        <v>CB</v>
      </c>
      <c r="H115" s="2">
        <v>199.4</v>
      </c>
      <c r="I115" s="2" t="str">
        <v>CB</v>
      </c>
      <c r="J115" s="2">
        <v>48.3</v>
      </c>
      <c r="K115" s="2" t="str">
        <v>O</v>
      </c>
      <c r="L115" s="2">
        <v>1</v>
      </c>
      <c r="M115" s="2">
        <v>276</v>
      </c>
      <c r="N115" s="2">
        <v>0</v>
      </c>
      <c r="O115" s="2">
        <v>0</v>
      </c>
      <c r="P115" s="2">
        <v>2</v>
      </c>
      <c r="Q115" s="2">
        <v>221</v>
      </c>
      <c r="R115" s="2">
        <v>328</v>
      </c>
      <c r="S115" s="2">
        <v>0</v>
      </c>
    </row>
    <row r="116" spans="1:19">
      <c r="A116" s="2">
        <v>41</v>
      </c>
      <c r="B116" s="500" t="str">
        <v>Cuminic Acid, HBAD</v>
      </c>
      <c r="C116" s="2">
        <v>0.69686990000000004</v>
      </c>
      <c r="D116" s="2">
        <v>135.5</v>
      </c>
      <c r="E116" s="2" t="str">
        <v>G</v>
      </c>
      <c r="F116" s="2">
        <v>180</v>
      </c>
      <c r="G116" s="2" t="str">
        <v>CB</v>
      </c>
      <c r="H116" s="2">
        <v>204.9</v>
      </c>
      <c r="I116" s="2" t="str">
        <v>CB</v>
      </c>
      <c r="J116" s="2">
        <v>2</v>
      </c>
      <c r="K116" s="2" t="str">
        <v>R</v>
      </c>
      <c r="L116" s="2">
        <v>1</v>
      </c>
      <c r="M116" s="2">
        <v>243</v>
      </c>
      <c r="N116" s="2">
        <v>0</v>
      </c>
      <c r="O116" s="2">
        <v>0</v>
      </c>
      <c r="P116" s="2">
        <v>2</v>
      </c>
      <c r="Q116" s="2">
        <v>221</v>
      </c>
      <c r="R116" s="2">
        <v>333</v>
      </c>
      <c r="S116" s="2">
        <v>0</v>
      </c>
    </row>
    <row r="117" spans="1:19">
      <c r="A117" s="2">
        <v>43</v>
      </c>
      <c r="B117" s="500" t="str">
        <v>eudesmic acid, HBAD</v>
      </c>
      <c r="C117" s="2">
        <v>0.61741570000000001</v>
      </c>
      <c r="D117" s="2">
        <v>138.9</v>
      </c>
      <c r="E117" s="2" t="str">
        <v>G</v>
      </c>
      <c r="F117" s="2">
        <v>180</v>
      </c>
      <c r="G117" s="2" t="str">
        <v>CB</v>
      </c>
      <c r="H117" s="2">
        <v>219.1</v>
      </c>
      <c r="I117" s="2" t="str">
        <v>B</v>
      </c>
      <c r="J117" s="2">
        <v>40.9</v>
      </c>
      <c r="K117" s="2" t="str">
        <v>O</v>
      </c>
      <c r="L117" s="2">
        <v>1</v>
      </c>
      <c r="M117" s="2">
        <v>264</v>
      </c>
      <c r="N117" s="2">
        <v>0</v>
      </c>
      <c r="O117" s="2">
        <v>0</v>
      </c>
      <c r="P117" s="2">
        <v>2</v>
      </c>
      <c r="Q117" s="2">
        <v>228</v>
      </c>
      <c r="R117" s="2">
        <v>310</v>
      </c>
      <c r="S117" s="2">
        <v>0</v>
      </c>
    </row>
    <row r="118" spans="1:19">
      <c r="A118" s="2">
        <v>45</v>
      </c>
      <c r="B118" s="500" t="str">
        <v>gentisic acid, HBAD</v>
      </c>
      <c r="C118" s="2">
        <v>0.62624389999999996</v>
      </c>
      <c r="D118" s="2">
        <v>142.69999999999999</v>
      </c>
      <c r="E118" s="2" t="str">
        <v>G</v>
      </c>
      <c r="F118" s="2">
        <v>224.2</v>
      </c>
      <c r="G118" s="2" t="str">
        <v>B</v>
      </c>
      <c r="H118" s="2">
        <v>213.3</v>
      </c>
      <c r="I118" s="2" t="str">
        <v>B</v>
      </c>
      <c r="J118" s="2">
        <v>48.6</v>
      </c>
      <c r="K118" s="2" t="str">
        <v>O</v>
      </c>
      <c r="L118" s="2">
        <v>1</v>
      </c>
      <c r="M118" s="2">
        <v>326</v>
      </c>
      <c r="N118" s="2">
        <v>0</v>
      </c>
      <c r="O118" s="2">
        <v>0</v>
      </c>
      <c r="P118" s="2">
        <v>2</v>
      </c>
      <c r="Q118" s="2">
        <v>224</v>
      </c>
      <c r="R118" s="2">
        <v>320</v>
      </c>
      <c r="S118" s="2">
        <v>0</v>
      </c>
    </row>
    <row r="119" spans="1:19">
      <c r="A119" s="2">
        <v>47</v>
      </c>
      <c r="B119" s="500" t="str">
        <v>methyl paraben, HBAD</v>
      </c>
      <c r="C119" s="2">
        <v>0.67568209999999995</v>
      </c>
      <c r="D119" s="2">
        <v>127.9</v>
      </c>
      <c r="E119" s="2" t="str">
        <v>G</v>
      </c>
      <c r="F119" s="2">
        <v>178.9</v>
      </c>
      <c r="G119" s="2" t="str">
        <v>T</v>
      </c>
      <c r="H119" s="2">
        <v>227.7</v>
      </c>
      <c r="I119" s="2" t="str">
        <v>B</v>
      </c>
      <c r="J119" s="2">
        <v>111.1</v>
      </c>
      <c r="K119" s="2" t="str">
        <v>YG</v>
      </c>
      <c r="L119" s="2">
        <v>1</v>
      </c>
      <c r="M119" s="2">
        <v>257</v>
      </c>
      <c r="N119" s="2">
        <v>0</v>
      </c>
      <c r="O119" s="2">
        <v>0</v>
      </c>
      <c r="P119" s="2">
        <v>2</v>
      </c>
      <c r="Q119" s="2">
        <v>224</v>
      </c>
      <c r="R119" s="2">
        <v>352</v>
      </c>
      <c r="S119" s="2">
        <v>0</v>
      </c>
    </row>
    <row r="120" spans="1:19">
      <c r="A120" s="2">
        <v>48</v>
      </c>
      <c r="B120" s="500" t="str">
        <v>methyl syringate, HBAD</v>
      </c>
      <c r="C120" s="2">
        <v>0.61035309999999998</v>
      </c>
      <c r="D120" s="2">
        <v>137.5</v>
      </c>
      <c r="E120" s="2" t="str">
        <v>G</v>
      </c>
      <c r="F120" s="2">
        <v>175.3</v>
      </c>
      <c r="G120" s="2" t="str">
        <v>T</v>
      </c>
      <c r="H120" s="2">
        <v>218.6</v>
      </c>
      <c r="I120" s="2" t="str">
        <v>B</v>
      </c>
      <c r="J120" s="2">
        <v>42.5</v>
      </c>
      <c r="K120" s="2" t="str">
        <v>O</v>
      </c>
      <c r="L120" s="2">
        <v>1</v>
      </c>
      <c r="M120" s="2">
        <v>277</v>
      </c>
      <c r="N120" s="2">
        <v>0</v>
      </c>
      <c r="O120" s="2">
        <v>0</v>
      </c>
      <c r="P120" s="2">
        <v>2</v>
      </c>
      <c r="Q120" s="2">
        <v>237</v>
      </c>
      <c r="R120" s="2">
        <v>312</v>
      </c>
      <c r="S120" s="2">
        <v>0</v>
      </c>
    </row>
    <row r="121" spans="1:19">
      <c r="A121" s="2">
        <v>49</v>
      </c>
      <c r="B121" s="500" t="str">
        <v>Methyl-3,4,5-trimethoxybenzoate, HBAD</v>
      </c>
      <c r="C121" s="2">
        <v>0.67038520000000001</v>
      </c>
      <c r="D121" s="2">
        <v>141.1</v>
      </c>
      <c r="E121" s="2" t="str">
        <v>G</v>
      </c>
      <c r="F121" s="2">
        <v>185.5</v>
      </c>
      <c r="G121" s="2" t="str">
        <v>CB</v>
      </c>
      <c r="H121" s="2">
        <v>201.8</v>
      </c>
      <c r="I121" s="2" t="str">
        <v>CB</v>
      </c>
      <c r="J121" s="2">
        <v>47.6</v>
      </c>
      <c r="K121" s="2" t="str">
        <v>O</v>
      </c>
      <c r="L121" s="2">
        <v>1</v>
      </c>
      <c r="M121" s="2">
        <v>265</v>
      </c>
      <c r="N121" s="2">
        <v>0</v>
      </c>
      <c r="O121" s="2">
        <v>0</v>
      </c>
      <c r="P121" s="2">
        <v>2</v>
      </c>
      <c r="Q121" s="2">
        <v>230</v>
      </c>
      <c r="R121" s="2">
        <v>311</v>
      </c>
      <c r="S121" s="2">
        <v>0</v>
      </c>
    </row>
    <row r="122" spans="1:19">
      <c r="A122" s="2">
        <v>50</v>
      </c>
      <c r="B122" s="500" t="str">
        <v>m-hydroxybenzoic acid, HBAD</v>
      </c>
      <c r="C122" s="2">
        <v>0.64390040000000004</v>
      </c>
      <c r="D122" s="2">
        <v>137.5</v>
      </c>
      <c r="E122" s="2" t="str">
        <v>G</v>
      </c>
      <c r="F122" s="2">
        <v>181.3</v>
      </c>
      <c r="G122" s="2" t="str">
        <v>CB</v>
      </c>
      <c r="H122" s="2">
        <v>232.4</v>
      </c>
      <c r="I122" s="2" t="str">
        <v>B</v>
      </c>
      <c r="J122" s="2">
        <v>38.200000000000003</v>
      </c>
      <c r="K122" s="2" t="str">
        <v>O</v>
      </c>
      <c r="L122" s="2">
        <v>1</v>
      </c>
      <c r="M122" s="2">
        <v>298</v>
      </c>
      <c r="N122" s="2">
        <v>0</v>
      </c>
      <c r="O122" s="2">
        <v>0</v>
      </c>
      <c r="P122" s="2">
        <v>2</v>
      </c>
      <c r="Q122" s="2">
        <v>223</v>
      </c>
      <c r="R122" s="2">
        <v>310</v>
      </c>
      <c r="S122" s="2">
        <v>0</v>
      </c>
    </row>
    <row r="123" spans="1:19">
      <c r="A123" s="2">
        <v>51</v>
      </c>
      <c r="B123" s="500" t="str">
        <v>m-Toluic Acid, HBAD</v>
      </c>
      <c r="C123" s="2">
        <v>0.68100000000000005</v>
      </c>
      <c r="D123" s="2">
        <v>137.30000000000001</v>
      </c>
      <c r="E123" s="2" t="str">
        <v>G</v>
      </c>
      <c r="F123" s="2">
        <v>159.6</v>
      </c>
      <c r="G123" s="2" t="str">
        <v>T</v>
      </c>
      <c r="H123" s="2">
        <v>206.1</v>
      </c>
      <c r="I123" s="2" t="str">
        <v>CB</v>
      </c>
      <c r="J123" s="2">
        <v>25.3</v>
      </c>
      <c r="K123" s="2" t="str">
        <v>R</v>
      </c>
      <c r="L123" s="2">
        <v>1</v>
      </c>
      <c r="M123" s="2">
        <v>284</v>
      </c>
      <c r="N123" s="2">
        <v>0</v>
      </c>
      <c r="O123" s="2">
        <v>0</v>
      </c>
      <c r="P123" s="2">
        <v>2</v>
      </c>
      <c r="Q123" s="2">
        <v>221</v>
      </c>
      <c r="R123" s="2">
        <v>333</v>
      </c>
      <c r="S123" s="2">
        <v>0</v>
      </c>
    </row>
    <row r="124" spans="1:19">
      <c r="A124" s="2">
        <v>53</v>
      </c>
      <c r="B124" s="500" t="str">
        <v>o-Toluic Acid, HBAD</v>
      </c>
      <c r="C124" s="2">
        <v>0.69159999999999999</v>
      </c>
      <c r="D124" s="2">
        <v>137.6</v>
      </c>
      <c r="E124" s="2" t="str">
        <v>G</v>
      </c>
      <c r="F124" s="2">
        <v>174.5</v>
      </c>
      <c r="G124" s="2" t="str">
        <v>T</v>
      </c>
      <c r="H124" s="2">
        <v>221.9</v>
      </c>
      <c r="I124" s="2" t="str">
        <v>B</v>
      </c>
      <c r="J124" s="2">
        <v>33</v>
      </c>
      <c r="K124" s="2" t="str">
        <v>O</v>
      </c>
      <c r="L124" s="2">
        <v>1</v>
      </c>
      <c r="M124" s="2">
        <v>281</v>
      </c>
      <c r="N124" s="2">
        <v>0</v>
      </c>
      <c r="O124" s="2">
        <v>0</v>
      </c>
      <c r="P124" s="2">
        <v>2</v>
      </c>
      <c r="Q124" s="2">
        <v>221</v>
      </c>
      <c r="R124" s="2">
        <v>335</v>
      </c>
      <c r="S124" s="2">
        <v>0</v>
      </c>
    </row>
    <row r="125" spans="1:19">
      <c r="A125" s="2">
        <v>54</v>
      </c>
      <c r="B125" s="500" t="str">
        <v>p-hydroxybenzoic acid, HBAD</v>
      </c>
      <c r="C125" s="2">
        <v>0.63683780000000001</v>
      </c>
      <c r="D125" s="2">
        <v>129.6</v>
      </c>
      <c r="E125" s="2" t="str">
        <v>G</v>
      </c>
      <c r="F125" s="2">
        <v>183.8</v>
      </c>
      <c r="G125" s="2" t="str">
        <v>CB</v>
      </c>
      <c r="H125" s="2">
        <v>212.3</v>
      </c>
      <c r="I125" s="2" t="str">
        <v>B</v>
      </c>
      <c r="J125" s="2">
        <v>28.2</v>
      </c>
      <c r="K125" s="2" t="str">
        <v>R</v>
      </c>
      <c r="L125" s="2">
        <v>1</v>
      </c>
      <c r="M125" s="2">
        <v>257</v>
      </c>
      <c r="N125" s="2">
        <v>0</v>
      </c>
      <c r="O125" s="2">
        <v>0</v>
      </c>
      <c r="P125" s="2">
        <v>2</v>
      </c>
      <c r="Q125" s="2">
        <v>225</v>
      </c>
      <c r="R125" s="2">
        <v>344</v>
      </c>
      <c r="S125" s="2">
        <v>0</v>
      </c>
    </row>
    <row r="126" spans="1:19">
      <c r="A126" s="2">
        <v>56</v>
      </c>
      <c r="B126" s="500" t="str">
        <v>resorcylic acid, HBAD</v>
      </c>
      <c r="C126" s="2">
        <v>0.63</v>
      </c>
      <c r="D126" s="2">
        <v>143.5</v>
      </c>
      <c r="E126" s="2" t="str">
        <v>G</v>
      </c>
      <c r="F126" s="2">
        <v>213.7</v>
      </c>
      <c r="G126" s="2" t="str">
        <v>B</v>
      </c>
      <c r="H126" s="2">
        <v>202.2</v>
      </c>
      <c r="I126" s="2" t="str">
        <v>CB</v>
      </c>
      <c r="J126" s="2">
        <v>57.3</v>
      </c>
      <c r="K126" s="2" t="str">
        <v>O</v>
      </c>
      <c r="L126" s="2">
        <v>2</v>
      </c>
      <c r="M126" s="2">
        <v>246</v>
      </c>
      <c r="N126" s="2">
        <v>313</v>
      </c>
      <c r="O126" s="2">
        <v>0</v>
      </c>
      <c r="P126" s="2">
        <v>2</v>
      </c>
      <c r="Q126" s="2">
        <v>224</v>
      </c>
      <c r="R126" s="2">
        <v>311</v>
      </c>
      <c r="S126" s="2">
        <v>0</v>
      </c>
    </row>
    <row r="127" spans="1:19">
      <c r="A127" s="2">
        <v>57</v>
      </c>
      <c r="B127" s="500" t="str">
        <v>salicylic acid, HBAD</v>
      </c>
      <c r="C127" s="2">
        <v>0.67920000000000003</v>
      </c>
      <c r="D127" s="2">
        <v>139.80000000000001</v>
      </c>
      <c r="E127" s="2" t="str">
        <v>G</v>
      </c>
      <c r="F127" s="2">
        <v>210.5</v>
      </c>
      <c r="G127" s="2" t="str">
        <v>B</v>
      </c>
      <c r="H127" s="2">
        <v>205.1</v>
      </c>
      <c r="I127" s="2" t="str">
        <v>CB</v>
      </c>
      <c r="J127" s="2">
        <v>48.3</v>
      </c>
      <c r="K127" s="2" t="str">
        <v>O</v>
      </c>
      <c r="L127" s="2">
        <v>1</v>
      </c>
      <c r="M127" s="2">
        <v>301</v>
      </c>
      <c r="N127" s="2">
        <v>0</v>
      </c>
      <c r="O127" s="2">
        <v>0</v>
      </c>
      <c r="P127" s="2">
        <v>2</v>
      </c>
      <c r="Q127" s="2">
        <v>223</v>
      </c>
      <c r="R127" s="2">
        <v>304</v>
      </c>
      <c r="S127" s="2">
        <v>0</v>
      </c>
    </row>
    <row r="128" spans="1:19">
      <c r="A128" s="2">
        <v>59</v>
      </c>
      <c r="B128" s="500" t="str">
        <v>vanillic acid, HBAD</v>
      </c>
      <c r="C128" s="2">
        <v>0.62271259999999995</v>
      </c>
      <c r="D128" s="2">
        <v>135.80000000000001</v>
      </c>
      <c r="E128" s="2" t="str">
        <v>G</v>
      </c>
      <c r="F128" s="2">
        <v>191.5</v>
      </c>
      <c r="G128" s="2" t="str">
        <v>CB</v>
      </c>
      <c r="H128" s="2">
        <v>217.6</v>
      </c>
      <c r="I128" s="2" t="str">
        <v>B</v>
      </c>
      <c r="J128" s="2">
        <v>31.7</v>
      </c>
      <c r="K128" s="2" t="str">
        <v>O</v>
      </c>
      <c r="L128" s="2">
        <v>2</v>
      </c>
      <c r="M128" s="2">
        <v>263</v>
      </c>
      <c r="N128" s="2">
        <v>294</v>
      </c>
      <c r="O128" s="2">
        <v>0</v>
      </c>
      <c r="P128" s="2">
        <v>2</v>
      </c>
      <c r="Q128" s="2">
        <v>228</v>
      </c>
      <c r="R128" s="2">
        <v>312</v>
      </c>
      <c r="S128" s="2">
        <v>0</v>
      </c>
    </row>
    <row r="129" spans="1:19">
      <c r="A129" s="2">
        <v>60</v>
      </c>
      <c r="B129" s="500" t="str">
        <v>vanillic acid methyl ester, HBAD</v>
      </c>
      <c r="C129" s="2">
        <v>0.65802559999999999</v>
      </c>
      <c r="D129" s="2">
        <v>135.19999999999999</v>
      </c>
      <c r="E129" s="2" t="str">
        <v>G</v>
      </c>
      <c r="F129" s="2">
        <v>178.9</v>
      </c>
      <c r="G129" s="2" t="str">
        <v>T</v>
      </c>
      <c r="H129" s="2">
        <v>207.2</v>
      </c>
      <c r="I129" s="2" t="str">
        <v>CB</v>
      </c>
      <c r="J129" s="2">
        <v>70.900000000000006</v>
      </c>
      <c r="K129" s="2" t="str">
        <v>Y</v>
      </c>
      <c r="L129" s="2">
        <v>2</v>
      </c>
      <c r="M129" s="2">
        <v>263</v>
      </c>
      <c r="N129" s="2">
        <v>294</v>
      </c>
      <c r="O129" s="2">
        <v>0</v>
      </c>
      <c r="P129" s="2">
        <v>2</v>
      </c>
      <c r="Q129" s="2">
        <v>225</v>
      </c>
      <c r="R129" s="2">
        <v>347</v>
      </c>
      <c r="S129" s="2">
        <v>0</v>
      </c>
    </row>
    <row r="130" spans="1:19">
      <c r="A130" s="2">
        <v>65</v>
      </c>
      <c r="B130" s="500" t="str">
        <v>ferulic acid, HCAD</v>
      </c>
      <c r="C130" s="2">
        <v>0.61565000000000003</v>
      </c>
      <c r="D130" s="2">
        <v>139.4</v>
      </c>
      <c r="E130" s="2" t="str">
        <v>G</v>
      </c>
      <c r="F130" s="2">
        <v>209.2</v>
      </c>
      <c r="G130" s="2" t="str">
        <v>CB</v>
      </c>
      <c r="H130" s="2">
        <v>215</v>
      </c>
      <c r="I130" s="2" t="str">
        <v>B</v>
      </c>
      <c r="J130" s="2">
        <v>40.9</v>
      </c>
      <c r="K130" s="2" t="str">
        <v>O</v>
      </c>
      <c r="L130" s="2">
        <v>1</v>
      </c>
      <c r="M130" s="2">
        <v>319</v>
      </c>
      <c r="N130" s="2">
        <v>0</v>
      </c>
      <c r="O130" s="2">
        <v>0</v>
      </c>
      <c r="P130" s="2">
        <v>2</v>
      </c>
      <c r="Q130" s="2">
        <v>224</v>
      </c>
      <c r="R130" s="2">
        <v>346</v>
      </c>
      <c r="S130" s="2">
        <v>0</v>
      </c>
    </row>
    <row r="131" spans="1:19">
      <c r="A131" s="2">
        <v>67</v>
      </c>
      <c r="B131" s="500" t="str">
        <v>m-coumaric acid, HCAD</v>
      </c>
      <c r="C131" s="2">
        <v>0.63300000000000001</v>
      </c>
      <c r="D131" s="2">
        <v>143.4</v>
      </c>
      <c r="E131" s="2" t="str">
        <v>G</v>
      </c>
      <c r="F131" s="2">
        <v>214.6</v>
      </c>
      <c r="G131" s="2" t="str">
        <v>B</v>
      </c>
      <c r="H131" s="2">
        <v>208.3</v>
      </c>
      <c r="I131" s="2" t="str">
        <v>CB</v>
      </c>
      <c r="J131" s="2">
        <v>49.1</v>
      </c>
      <c r="K131" s="2" t="str">
        <v>O</v>
      </c>
      <c r="L131" s="2">
        <v>1</v>
      </c>
      <c r="M131" s="2">
        <v>280</v>
      </c>
      <c r="N131" s="2">
        <v>0</v>
      </c>
      <c r="O131" s="2">
        <v>0</v>
      </c>
      <c r="P131" s="2">
        <v>2</v>
      </c>
      <c r="Q131" s="2">
        <v>224</v>
      </c>
      <c r="R131" s="2">
        <v>315</v>
      </c>
      <c r="S131" s="2">
        <v>0</v>
      </c>
    </row>
    <row r="132" spans="1:19">
      <c r="A132" s="2">
        <v>70</v>
      </c>
      <c r="B132" s="500" t="str">
        <v>o-coumaric acid, HCAD</v>
      </c>
      <c r="C132" s="2">
        <v>0.64570000000000005</v>
      </c>
      <c r="D132" s="2">
        <v>146.1</v>
      </c>
      <c r="E132" s="2" t="str">
        <v>G</v>
      </c>
      <c r="F132" s="2">
        <v>205.2</v>
      </c>
      <c r="G132" s="2" t="str">
        <v>CB</v>
      </c>
      <c r="H132" s="2">
        <v>223.2</v>
      </c>
      <c r="I132" s="2" t="str">
        <v>B</v>
      </c>
      <c r="J132" s="2">
        <v>40.9</v>
      </c>
      <c r="K132" s="2" t="str">
        <v>O</v>
      </c>
      <c r="L132" s="2">
        <v>2</v>
      </c>
      <c r="M132" s="2">
        <v>279</v>
      </c>
      <c r="N132" s="2">
        <v>321</v>
      </c>
      <c r="O132" s="2">
        <v>0</v>
      </c>
      <c r="P132" s="2">
        <v>2</v>
      </c>
      <c r="Q132" s="2">
        <v>224</v>
      </c>
      <c r="R132" s="2">
        <v>341</v>
      </c>
      <c r="S132" s="2">
        <v>0</v>
      </c>
    </row>
    <row r="133" spans="1:19">
      <c r="A133" s="2">
        <v>71</v>
      </c>
      <c r="B133" s="500" t="str">
        <v>p-coumaric acid, HCAD</v>
      </c>
      <c r="C133" s="2">
        <v>0.63</v>
      </c>
      <c r="D133" s="2">
        <v>135.69999999999999</v>
      </c>
      <c r="E133" s="2" t="str">
        <v>G</v>
      </c>
      <c r="F133" s="2">
        <v>198.8</v>
      </c>
      <c r="G133" s="2" t="str">
        <v>CB</v>
      </c>
      <c r="H133" s="2">
        <v>206.9</v>
      </c>
      <c r="I133" s="2" t="str">
        <v>CB</v>
      </c>
      <c r="J133" s="2">
        <v>41.4</v>
      </c>
      <c r="K133" s="2" t="str">
        <v>O</v>
      </c>
      <c r="L133" s="2">
        <v>1</v>
      </c>
      <c r="M133" s="2">
        <v>307</v>
      </c>
      <c r="N133" s="2">
        <v>0</v>
      </c>
      <c r="O133" s="2">
        <v>0</v>
      </c>
      <c r="P133" s="2">
        <v>2</v>
      </c>
      <c r="Q133" s="2">
        <v>223</v>
      </c>
      <c r="R133" s="2">
        <v>354</v>
      </c>
      <c r="S133" s="2">
        <v>0</v>
      </c>
    </row>
    <row r="134" spans="1:19">
      <c r="A134" s="2">
        <v>73</v>
      </c>
      <c r="B134" s="500" t="str">
        <v>rosmarinic acid, HCAD</v>
      </c>
      <c r="C134" s="2">
        <v>0.63</v>
      </c>
      <c r="D134" s="2">
        <v>131.4</v>
      </c>
      <c r="E134" s="2" t="str">
        <v>G</v>
      </c>
      <c r="F134" s="2">
        <v>175.3</v>
      </c>
      <c r="G134" s="2" t="str">
        <v>CB</v>
      </c>
      <c r="H134" s="2">
        <v>225.5</v>
      </c>
      <c r="I134" s="2" t="str">
        <v>B</v>
      </c>
      <c r="J134" s="2">
        <v>43</v>
      </c>
      <c r="K134" s="2" t="str">
        <v>O</v>
      </c>
      <c r="L134" s="2">
        <v>1</v>
      </c>
      <c r="M134" s="2">
        <v>307</v>
      </c>
      <c r="N134" s="2">
        <v>0</v>
      </c>
      <c r="O134" s="2">
        <v>0</v>
      </c>
      <c r="P134" s="2">
        <v>2</v>
      </c>
      <c r="Q134" s="2">
        <v>224</v>
      </c>
      <c r="R134" s="2">
        <v>341</v>
      </c>
      <c r="S134" s="2">
        <v>0</v>
      </c>
    </row>
    <row r="135" spans="1:19">
      <c r="A135" s="2">
        <v>74</v>
      </c>
      <c r="B135" s="500" t="str">
        <v>sinapic acid, HCAD</v>
      </c>
      <c r="C135" s="2">
        <v>0.63</v>
      </c>
      <c r="D135" s="2">
        <v>138.69999999999999</v>
      </c>
      <c r="E135" s="2" t="str">
        <v>G</v>
      </c>
      <c r="F135" s="2">
        <v>224.1</v>
      </c>
      <c r="G135" s="2" t="str">
        <v>B</v>
      </c>
      <c r="H135" s="2">
        <v>223.9</v>
      </c>
      <c r="I135" s="2" t="str">
        <v>B</v>
      </c>
      <c r="J135" s="2">
        <v>46.1</v>
      </c>
      <c r="K135" s="2" t="str">
        <v>O</v>
      </c>
      <c r="L135" s="2">
        <v>1</v>
      </c>
      <c r="M135" s="2">
        <v>328</v>
      </c>
      <c r="N135" s="2">
        <v>0</v>
      </c>
      <c r="O135" s="2">
        <v>0</v>
      </c>
      <c r="P135" s="2">
        <v>2</v>
      </c>
      <c r="Q135" s="2">
        <v>222</v>
      </c>
      <c r="R135" s="2">
        <v>342</v>
      </c>
      <c r="S135" s="2">
        <v>0</v>
      </c>
    </row>
    <row r="136" spans="1:19">
      <c r="A136" s="2">
        <v>76</v>
      </c>
      <c r="B136" s="500" t="str">
        <v>trans-p-coumaric acid methyl ester, HCAD</v>
      </c>
      <c r="C136" s="2">
        <v>0.67391650000000003</v>
      </c>
      <c r="D136" s="2">
        <v>136.4</v>
      </c>
      <c r="E136" s="2" t="str">
        <v>G</v>
      </c>
      <c r="F136" s="2">
        <v>193.3</v>
      </c>
      <c r="G136" s="2" t="str">
        <v>CB</v>
      </c>
      <c r="H136" s="2">
        <v>204.7</v>
      </c>
      <c r="I136" s="2" t="str">
        <v>CB</v>
      </c>
      <c r="J136" s="2">
        <v>49.1</v>
      </c>
      <c r="K136" s="2" t="str">
        <v>O</v>
      </c>
      <c r="L136" s="2">
        <v>1</v>
      </c>
      <c r="M136" s="2">
        <v>309</v>
      </c>
      <c r="N136" s="2">
        <v>0</v>
      </c>
      <c r="O136" s="2">
        <v>0</v>
      </c>
      <c r="P136" s="2">
        <v>3</v>
      </c>
      <c r="Q136" s="2">
        <v>222</v>
      </c>
      <c r="R136" s="2">
        <v>246</v>
      </c>
      <c r="S136" s="2">
        <v>361</v>
      </c>
    </row>
    <row r="137" spans="1:19">
      <c r="A137" s="2">
        <v>79</v>
      </c>
      <c r="B137" s="500" t="str">
        <v>Homovanillic Acid, HPAAD</v>
      </c>
      <c r="C137" s="2">
        <v>0.65449429999999997</v>
      </c>
      <c r="D137" s="2">
        <v>137.30000000000001</v>
      </c>
      <c r="E137" s="2" t="str">
        <v>G</v>
      </c>
      <c r="F137" s="2">
        <v>176.9</v>
      </c>
      <c r="G137" s="2" t="str">
        <v>T</v>
      </c>
      <c r="H137" s="2">
        <v>230</v>
      </c>
      <c r="I137" s="2" t="str">
        <v>B</v>
      </c>
      <c r="J137" s="2">
        <v>66.599999999999994</v>
      </c>
      <c r="K137" s="2" t="str">
        <v>Y</v>
      </c>
      <c r="L137" s="2">
        <v>1</v>
      </c>
      <c r="M137" s="2">
        <v>282</v>
      </c>
      <c r="N137" s="2">
        <v>0</v>
      </c>
      <c r="O137" s="2">
        <v>0</v>
      </c>
      <c r="P137" s="2">
        <v>3</v>
      </c>
      <c r="Q137" s="2">
        <v>222</v>
      </c>
      <c r="R137" s="2">
        <v>256</v>
      </c>
      <c r="S137" s="2">
        <v>351</v>
      </c>
    </row>
    <row r="138" spans="1:19">
      <c r="A138" s="2">
        <v>81</v>
      </c>
      <c r="B138" s="500" t="str">
        <v>Phenylacetic Acid, HPAAD</v>
      </c>
      <c r="C138" s="2">
        <v>0.67</v>
      </c>
      <c r="D138" s="2">
        <v>135.5</v>
      </c>
      <c r="E138" s="2" t="str">
        <v>G</v>
      </c>
      <c r="F138" s="2">
        <v>174.5</v>
      </c>
      <c r="G138" s="2" t="str">
        <v>T</v>
      </c>
      <c r="H138" s="2">
        <v>241.5</v>
      </c>
      <c r="I138" s="2" t="str">
        <v>V</v>
      </c>
      <c r="J138" s="2">
        <v>22.7</v>
      </c>
      <c r="K138" s="2" t="str">
        <v>R</v>
      </c>
      <c r="L138" s="2">
        <v>1</v>
      </c>
      <c r="M138" s="2">
        <v>260</v>
      </c>
      <c r="N138" s="2">
        <v>0</v>
      </c>
      <c r="O138" s="2">
        <v>0</v>
      </c>
      <c r="P138" s="2">
        <v>2</v>
      </c>
      <c r="Q138" s="2">
        <v>239</v>
      </c>
      <c r="R138" s="2">
        <v>336</v>
      </c>
      <c r="S138" s="2">
        <v>0</v>
      </c>
    </row>
    <row r="139" spans="1:19">
      <c r="A139" s="2">
        <v>85</v>
      </c>
      <c r="B139" s="500" t="str">
        <v>p-methoxyphenyllactic acid, HPLAD</v>
      </c>
      <c r="C139" s="2">
        <v>0.65802559999999999</v>
      </c>
      <c r="D139" s="2">
        <v>138</v>
      </c>
      <c r="E139" s="2" t="str">
        <v>G</v>
      </c>
      <c r="F139" s="2">
        <v>178.7</v>
      </c>
      <c r="G139" s="2" t="str">
        <v>T</v>
      </c>
      <c r="H139" s="2">
        <v>227.5</v>
      </c>
      <c r="I139" s="2" t="str">
        <v>B</v>
      </c>
      <c r="J139" s="2">
        <v>38.200000000000003</v>
      </c>
      <c r="K139" s="2" t="str">
        <v>O</v>
      </c>
      <c r="L139" s="2">
        <v>1</v>
      </c>
      <c r="M139" s="2">
        <v>276</v>
      </c>
      <c r="N139" s="2">
        <v>0</v>
      </c>
      <c r="O139" s="2">
        <v>0</v>
      </c>
      <c r="P139" s="2">
        <v>3</v>
      </c>
      <c r="Q139" s="2">
        <v>222</v>
      </c>
      <c r="R139" s="2">
        <v>251</v>
      </c>
      <c r="S139" s="2">
        <v>336</v>
      </c>
    </row>
    <row r="140" spans="1:19">
      <c r="A140" s="2">
        <v>86</v>
      </c>
      <c r="B140" s="500" t="str">
        <v>3-Phenylpropanoic acid, HPPAD</v>
      </c>
      <c r="C140" s="2">
        <v>0.68274469999999998</v>
      </c>
      <c r="D140" s="2">
        <v>138.6</v>
      </c>
      <c r="E140" s="2" t="str">
        <v>G</v>
      </c>
      <c r="F140" s="2">
        <v>177.8</v>
      </c>
      <c r="G140" s="2" t="str">
        <v>T</v>
      </c>
      <c r="H140" s="2">
        <v>231.1</v>
      </c>
      <c r="I140" s="2" t="str">
        <v>B</v>
      </c>
      <c r="J140" s="2">
        <v>166.1</v>
      </c>
      <c r="K140" s="2" t="str">
        <v>T</v>
      </c>
      <c r="L140" s="2">
        <v>1</v>
      </c>
      <c r="M140" s="2">
        <v>260</v>
      </c>
      <c r="N140" s="2">
        <v>0</v>
      </c>
      <c r="O140" s="2">
        <v>0</v>
      </c>
      <c r="P140" s="2">
        <v>2</v>
      </c>
      <c r="Q140" s="2">
        <v>230</v>
      </c>
      <c r="R140" s="2">
        <v>327</v>
      </c>
      <c r="S140" s="2">
        <v>0</v>
      </c>
    </row>
    <row r="141" spans="1:19">
      <c r="A141" s="2">
        <v>87</v>
      </c>
      <c r="B141" s="500" t="str">
        <v>Phloretic acid, HPPAD</v>
      </c>
      <c r="C141" s="2">
        <v>0.62977519999999998</v>
      </c>
      <c r="D141" s="2">
        <v>140.69999999999999</v>
      </c>
      <c r="E141" s="2" t="str">
        <v>G</v>
      </c>
      <c r="F141" s="2">
        <v>187.7</v>
      </c>
      <c r="G141" s="2" t="str">
        <v>CB</v>
      </c>
      <c r="H141" s="2">
        <v>228.9</v>
      </c>
      <c r="I141" s="2" t="str">
        <v>B</v>
      </c>
      <c r="J141" s="2">
        <v>33</v>
      </c>
      <c r="K141" s="2" t="str">
        <v>O</v>
      </c>
      <c r="L141" s="2">
        <v>1</v>
      </c>
      <c r="M141" s="2">
        <v>278</v>
      </c>
      <c r="N141" s="2">
        <v>0</v>
      </c>
      <c r="O141" s="2">
        <v>0</v>
      </c>
      <c r="P141" s="2">
        <v>3</v>
      </c>
      <c r="Q141" s="2">
        <v>221</v>
      </c>
      <c r="R141" s="2">
        <v>248</v>
      </c>
      <c r="S141" s="2">
        <v>341</v>
      </c>
    </row>
    <row r="142" spans="1:19">
      <c r="A142" s="2">
        <v>89</v>
      </c>
      <c r="B142" s="500" t="str">
        <v>p-methoxyphenol, AMPh</v>
      </c>
      <c r="C142" s="2">
        <v>0.6845</v>
      </c>
      <c r="D142" s="2">
        <v>134.4</v>
      </c>
      <c r="E142" s="2" t="str">
        <v>G</v>
      </c>
      <c r="F142" s="2">
        <v>171.4</v>
      </c>
      <c r="G142" s="2" t="str">
        <v>T</v>
      </c>
      <c r="H142" s="2">
        <v>226.7</v>
      </c>
      <c r="I142" s="2" t="str">
        <v>B</v>
      </c>
      <c r="J142" s="2">
        <v>37.4</v>
      </c>
      <c r="K142" s="2" t="str">
        <v>O</v>
      </c>
      <c r="L142" s="2">
        <v>1</v>
      </c>
      <c r="M142" s="2">
        <v>288</v>
      </c>
      <c r="N142" s="2">
        <v>0</v>
      </c>
      <c r="O142" s="2">
        <v>0</v>
      </c>
      <c r="P142" s="2">
        <v>3</v>
      </c>
      <c r="Q142" s="2">
        <v>223</v>
      </c>
      <c r="R142" s="2">
        <v>252</v>
      </c>
      <c r="S142" s="2">
        <v>313</v>
      </c>
    </row>
    <row r="143" spans="1:19">
      <c r="A143" s="2">
        <v>90</v>
      </c>
      <c r="B143" s="500" t="str">
        <v>4-methylpyrocatechol, APh</v>
      </c>
      <c r="C143" s="2">
        <v>0.67391650000000003</v>
      </c>
      <c r="D143" s="2">
        <v>136.6</v>
      </c>
      <c r="E143" s="2" t="str">
        <v>G</v>
      </c>
      <c r="F143" s="2">
        <v>180</v>
      </c>
      <c r="G143" s="2" t="str">
        <v>CB</v>
      </c>
      <c r="H143" s="2">
        <v>242.2</v>
      </c>
      <c r="I143" s="2" t="str">
        <v>V</v>
      </c>
      <c r="J143" s="2">
        <v>344.9</v>
      </c>
      <c r="K143" s="2" t="str">
        <v>S</v>
      </c>
      <c r="L143" s="2">
        <v>1</v>
      </c>
      <c r="M143" s="2">
        <v>283</v>
      </c>
      <c r="N143" s="2">
        <v>0</v>
      </c>
      <c r="O143" s="2">
        <v>0</v>
      </c>
      <c r="P143" s="2">
        <v>2</v>
      </c>
      <c r="Q143" s="2">
        <v>223</v>
      </c>
      <c r="R143" s="2">
        <v>341</v>
      </c>
      <c r="S143" s="2">
        <v>0</v>
      </c>
    </row>
    <row r="144" spans="1:19">
      <c r="A144" s="2">
        <v>94</v>
      </c>
      <c r="B144" s="500" t="str">
        <v>Pyrogallol, Phenol</v>
      </c>
      <c r="C144" s="2">
        <v>0.60150000000000003</v>
      </c>
      <c r="D144" s="2">
        <v>136.6</v>
      </c>
      <c r="E144" s="2" t="str">
        <v>G</v>
      </c>
      <c r="F144" s="2">
        <v>185.7</v>
      </c>
      <c r="G144" s="2" t="str">
        <v>CB</v>
      </c>
      <c r="H144" s="2">
        <v>223.7</v>
      </c>
      <c r="I144" s="2" t="str">
        <v>B</v>
      </c>
      <c r="J144" s="2">
        <v>20.6</v>
      </c>
      <c r="K144" s="2" t="str">
        <v>R</v>
      </c>
      <c r="L144" s="2">
        <v>1</v>
      </c>
      <c r="M144" s="2">
        <v>270</v>
      </c>
      <c r="N144" s="2">
        <v>0</v>
      </c>
      <c r="O144" s="2">
        <v>0</v>
      </c>
      <c r="P144" s="2">
        <v>2</v>
      </c>
      <c r="Q144" s="2">
        <v>224</v>
      </c>
      <c r="R144" s="2">
        <v>350</v>
      </c>
      <c r="S144" s="2">
        <v>0</v>
      </c>
    </row>
    <row r="145" spans="1:21">
      <c r="A145" s="2">
        <v>95</v>
      </c>
      <c r="B145" s="500" t="str">
        <v>Pyrocatechol, Phenol</v>
      </c>
      <c r="C145" s="2">
        <v>0.6615569</v>
      </c>
      <c r="D145" s="2">
        <v>137.4</v>
      </c>
      <c r="E145" s="2" t="str">
        <v>G</v>
      </c>
      <c r="F145" s="2">
        <v>180.8</v>
      </c>
      <c r="G145" s="2" t="str">
        <v>CB</v>
      </c>
      <c r="H145" s="2">
        <v>218.8</v>
      </c>
      <c r="I145" s="2" t="str">
        <v>B</v>
      </c>
      <c r="J145" s="2">
        <v>35.700000000000003</v>
      </c>
      <c r="K145" s="2" t="str">
        <v>O</v>
      </c>
      <c r="L145" s="2">
        <v>1</v>
      </c>
      <c r="M145" s="2">
        <v>277</v>
      </c>
      <c r="N145" s="2">
        <v>0</v>
      </c>
      <c r="O145" s="2">
        <v>0</v>
      </c>
      <c r="P145" s="2">
        <v>3</v>
      </c>
      <c r="Q145" s="2">
        <v>226</v>
      </c>
      <c r="R145" s="2">
        <v>240</v>
      </c>
      <c r="S145" s="2">
        <v>336</v>
      </c>
    </row>
    <row r="146" spans="1:21">
      <c r="A146" s="2">
        <v>99</v>
      </c>
      <c r="B146" s="500" t="str">
        <v>Vanillin, HBzd</v>
      </c>
      <c r="C146" s="2">
        <v>0.63683780000000001</v>
      </c>
      <c r="D146" s="2">
        <v>136.19999999999999</v>
      </c>
      <c r="E146" s="2" t="str">
        <v>G</v>
      </c>
      <c r="F146" s="2">
        <v>221.6</v>
      </c>
      <c r="G146" s="2" t="str">
        <v>B</v>
      </c>
      <c r="H146" s="2">
        <v>212.1</v>
      </c>
      <c r="I146" s="2" t="str">
        <v>B</v>
      </c>
      <c r="J146" s="2">
        <v>41.7</v>
      </c>
      <c r="K146" s="2" t="str">
        <v>O</v>
      </c>
      <c r="L146" s="2">
        <v>2</v>
      </c>
      <c r="M146" s="2">
        <v>284</v>
      </c>
      <c r="N146" s="2">
        <v>312</v>
      </c>
      <c r="O146" s="2">
        <v>0</v>
      </c>
      <c r="P146" s="2">
        <v>3</v>
      </c>
      <c r="Q146" s="2">
        <v>221</v>
      </c>
      <c r="R146" s="2">
        <v>248</v>
      </c>
      <c r="S146" s="2">
        <v>341</v>
      </c>
    </row>
    <row r="147" spans="1:21">
      <c r="B147" s="500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21">
      <c r="A148" s="2" cm="1">
        <f t="array" ref="A148:S198">_xlfn._xlws.SORT(_xlfn._xlws.FILTER(LVSN[], (LVSN[Rf (MPA)]&lt;=$C$5)*(LVSN[Rf (MPA)]&gt;=$C$4)*(LVSN[254 nm DEV H° and C]&lt;=$D$5)*(LVSN[254 nm DEV H° and C]&gt;=$D$4)*(LVSN[366 nm DEV H° and C]&lt;=$F$5)*(LVSN[366 nm DEV H° and C]&gt;=$F$4),"No Result"))</f>
        <v>3</v>
      </c>
      <c r="B148" s="500" t="str">
        <v>acacetin, Flavone</v>
      </c>
      <c r="C148" s="2">
        <v>0.64919740000000004</v>
      </c>
      <c r="D148" s="2">
        <v>134.6</v>
      </c>
      <c r="E148" s="2" t="str">
        <v>G</v>
      </c>
      <c r="F148" s="2">
        <v>180</v>
      </c>
      <c r="G148" s="2" t="str">
        <v>CB</v>
      </c>
      <c r="H148" s="2">
        <v>203.5</v>
      </c>
      <c r="I148" s="2" t="str">
        <v>CB</v>
      </c>
      <c r="J148" s="2">
        <v>53.8</v>
      </c>
      <c r="K148" s="2" t="str">
        <v>O</v>
      </c>
      <c r="L148" s="2">
        <v>2</v>
      </c>
      <c r="M148" s="2">
        <v>270</v>
      </c>
      <c r="N148" s="2">
        <v>329</v>
      </c>
      <c r="O148" s="2">
        <v>0</v>
      </c>
      <c r="P148" s="2">
        <v>2</v>
      </c>
      <c r="Q148" s="2">
        <v>224</v>
      </c>
      <c r="R148" s="2">
        <v>357</v>
      </c>
      <c r="S148" s="2">
        <v>0</v>
      </c>
      <c r="T148" s="2">
        <f>COUNTIF(A148:A198, "&lt;&gt;")</f>
        <v>51</v>
      </c>
      <c r="U148" s="2" t="s">
        <v>157</v>
      </c>
    </row>
    <row r="149" spans="1:21">
      <c r="A149" s="2">
        <v>4</v>
      </c>
      <c r="B149" s="500" t="str">
        <v>apigenin, Flavone</v>
      </c>
      <c r="C149" s="2">
        <v>0.61741570000000001</v>
      </c>
      <c r="D149" s="2">
        <v>134</v>
      </c>
      <c r="E149" s="2" t="str">
        <v>G</v>
      </c>
      <c r="F149" s="2">
        <v>199.1</v>
      </c>
      <c r="G149" s="2" t="str">
        <v>CB</v>
      </c>
      <c r="H149" s="2">
        <v>206.2</v>
      </c>
      <c r="I149" s="2" t="str">
        <v>CB</v>
      </c>
      <c r="J149" s="2">
        <v>46.3</v>
      </c>
      <c r="K149" s="2" t="str">
        <v>O</v>
      </c>
      <c r="L149" s="2">
        <v>2</v>
      </c>
      <c r="M149" s="2">
        <v>271</v>
      </c>
      <c r="N149" s="2">
        <v>336</v>
      </c>
      <c r="O149" s="2">
        <v>0</v>
      </c>
      <c r="P149" s="2">
        <v>2</v>
      </c>
      <c r="Q149" s="2">
        <v>224</v>
      </c>
      <c r="R149" s="2">
        <v>341</v>
      </c>
      <c r="S149" s="2">
        <v>0</v>
      </c>
    </row>
    <row r="150" spans="1:21">
      <c r="A150" s="2">
        <v>6</v>
      </c>
      <c r="B150" s="500" t="str">
        <v>chrysin, Flavone</v>
      </c>
      <c r="C150" s="2">
        <v>0.67215080000000005</v>
      </c>
      <c r="D150" s="2">
        <v>132.19999999999999</v>
      </c>
      <c r="E150" s="2" t="str">
        <v>G</v>
      </c>
      <c r="F150" s="2">
        <v>185.5</v>
      </c>
      <c r="G150" s="2" t="str">
        <v>CB</v>
      </c>
      <c r="H150" s="2">
        <v>190.1</v>
      </c>
      <c r="I150" s="2" t="str">
        <v>CB</v>
      </c>
      <c r="J150" s="2">
        <v>46.5</v>
      </c>
      <c r="K150" s="2" t="str">
        <v>O</v>
      </c>
      <c r="L150" s="2">
        <v>2</v>
      </c>
      <c r="M150" s="2">
        <v>270</v>
      </c>
      <c r="N150" s="2">
        <v>317</v>
      </c>
      <c r="O150" s="2">
        <v>0</v>
      </c>
      <c r="P150" s="2">
        <v>2</v>
      </c>
      <c r="Q150" s="2">
        <v>224</v>
      </c>
      <c r="R150" s="2">
        <v>358</v>
      </c>
      <c r="S150" s="2">
        <v>0</v>
      </c>
    </row>
    <row r="151" spans="1:21">
      <c r="A151" s="2">
        <v>12</v>
      </c>
      <c r="B151" s="500" t="str">
        <v>isorhamnetin, Flavonol</v>
      </c>
      <c r="C151" s="2">
        <v>0.65100000000000002</v>
      </c>
      <c r="D151" s="2">
        <v>136.1</v>
      </c>
      <c r="E151" s="2" t="str">
        <v>G</v>
      </c>
      <c r="F151" s="2">
        <v>180</v>
      </c>
      <c r="G151" s="2" t="str">
        <v>CB</v>
      </c>
      <c r="H151" s="2">
        <v>191.2</v>
      </c>
      <c r="I151" s="2" t="str">
        <v>CB</v>
      </c>
      <c r="J151" s="2">
        <v>42.7</v>
      </c>
      <c r="K151" s="2" t="str">
        <v>O</v>
      </c>
      <c r="L151" s="2">
        <v>2</v>
      </c>
      <c r="M151" s="2">
        <v>261</v>
      </c>
      <c r="N151" s="2">
        <v>364</v>
      </c>
      <c r="O151" s="2">
        <v>0</v>
      </c>
      <c r="P151" s="2">
        <v>2</v>
      </c>
      <c r="Q151" s="2">
        <v>224</v>
      </c>
      <c r="R151" s="2">
        <v>340</v>
      </c>
      <c r="S151" s="2">
        <v>0</v>
      </c>
    </row>
    <row r="152" spans="1:21">
      <c r="A152" s="2">
        <v>13</v>
      </c>
      <c r="B152" s="500" t="str">
        <v>kaempferide, Flavonol</v>
      </c>
      <c r="C152" s="2">
        <v>0.68980730000000001</v>
      </c>
      <c r="D152" s="2">
        <v>129.4</v>
      </c>
      <c r="E152" s="2" t="str">
        <v>G</v>
      </c>
      <c r="F152" s="2">
        <v>144.19999999999999</v>
      </c>
      <c r="G152" s="2" t="str">
        <v>G</v>
      </c>
      <c r="H152" s="2">
        <v>187.6</v>
      </c>
      <c r="I152" s="2" t="str">
        <v>CB</v>
      </c>
      <c r="J152" s="2">
        <v>45</v>
      </c>
      <c r="K152" s="2" t="str">
        <v>O</v>
      </c>
      <c r="L152" s="2">
        <v>3</v>
      </c>
      <c r="M152" s="2">
        <v>269</v>
      </c>
      <c r="N152" s="2">
        <v>330</v>
      </c>
      <c r="O152" s="2">
        <v>367</v>
      </c>
      <c r="P152" s="2">
        <v>2</v>
      </c>
      <c r="Q152" s="2">
        <v>223</v>
      </c>
      <c r="R152" s="2">
        <v>361</v>
      </c>
      <c r="S152" s="2">
        <v>0</v>
      </c>
    </row>
    <row r="153" spans="1:21">
      <c r="A153" s="2">
        <v>14</v>
      </c>
      <c r="B153" s="500" t="str">
        <v>kaempferol, Flavonol</v>
      </c>
      <c r="C153" s="2">
        <v>0.65449429999999997</v>
      </c>
      <c r="D153" s="2">
        <v>130.9</v>
      </c>
      <c r="E153" s="2" t="str">
        <v>G</v>
      </c>
      <c r="F153" s="2">
        <v>150</v>
      </c>
      <c r="G153" s="2" t="str">
        <v>T</v>
      </c>
      <c r="H153" s="2">
        <v>189.4</v>
      </c>
      <c r="I153" s="2" t="str">
        <v>CB</v>
      </c>
      <c r="J153" s="2">
        <v>8</v>
      </c>
      <c r="K153" s="2" t="str">
        <v>R</v>
      </c>
      <c r="L153" s="2">
        <v>2</v>
      </c>
      <c r="M153" s="2">
        <v>269</v>
      </c>
      <c r="N153" s="2">
        <v>371</v>
      </c>
      <c r="O153" s="2">
        <v>0</v>
      </c>
      <c r="P153" s="2">
        <v>2</v>
      </c>
      <c r="Q153" s="2">
        <v>223</v>
      </c>
      <c r="R153" s="2">
        <v>361</v>
      </c>
      <c r="S153" s="2">
        <v>0</v>
      </c>
    </row>
    <row r="154" spans="1:21">
      <c r="A154" s="2">
        <v>16</v>
      </c>
      <c r="B154" s="500" t="str">
        <v>quercetin, Flavonol</v>
      </c>
      <c r="C154" s="2">
        <v>0.61741570000000001</v>
      </c>
      <c r="D154" s="2">
        <v>125.9</v>
      </c>
      <c r="E154" s="2" t="str">
        <v>G</v>
      </c>
      <c r="F154" s="2">
        <v>127.1</v>
      </c>
      <c r="G154" s="2" t="str">
        <v>G</v>
      </c>
      <c r="H154" s="2">
        <v>192.1</v>
      </c>
      <c r="I154" s="2" t="str">
        <v>CB</v>
      </c>
      <c r="J154" s="2">
        <v>41.1</v>
      </c>
      <c r="K154" s="2" t="str">
        <v>O</v>
      </c>
      <c r="L154" s="2">
        <v>2</v>
      </c>
      <c r="M154" s="2">
        <v>261</v>
      </c>
      <c r="N154" s="2">
        <v>370</v>
      </c>
      <c r="O154" s="2">
        <v>0</v>
      </c>
      <c r="P154" s="2">
        <v>2</v>
      </c>
      <c r="Q154" s="2">
        <v>224</v>
      </c>
      <c r="R154" s="2">
        <v>340</v>
      </c>
      <c r="S154" s="2">
        <v>0</v>
      </c>
    </row>
    <row r="155" spans="1:21">
      <c r="A155" s="2">
        <v>18</v>
      </c>
      <c r="B155" s="500" t="str">
        <v>hesperetin, Flavanone</v>
      </c>
      <c r="C155" s="2">
        <v>0.6668539</v>
      </c>
      <c r="D155" s="2">
        <v>136.5</v>
      </c>
      <c r="E155" s="2" t="str">
        <v>G</v>
      </c>
      <c r="F155" s="2">
        <v>169.3</v>
      </c>
      <c r="G155" s="2" t="str">
        <v>T</v>
      </c>
      <c r="H155" s="2">
        <v>202.3</v>
      </c>
      <c r="I155" s="2" t="str">
        <v>CB</v>
      </c>
      <c r="J155" s="2">
        <v>19.8</v>
      </c>
      <c r="K155" s="2" t="str">
        <v>R</v>
      </c>
      <c r="L155" s="2">
        <v>1</v>
      </c>
      <c r="M155" s="2">
        <v>290</v>
      </c>
      <c r="N155" s="2">
        <v>0</v>
      </c>
      <c r="O155" s="2">
        <v>0</v>
      </c>
      <c r="P155" s="2">
        <v>3</v>
      </c>
      <c r="Q155" s="2">
        <v>222</v>
      </c>
      <c r="R155" s="2">
        <v>247</v>
      </c>
      <c r="S155" s="2">
        <v>342</v>
      </c>
    </row>
    <row r="156" spans="1:21">
      <c r="A156" s="2">
        <v>20</v>
      </c>
      <c r="B156" s="500" t="str">
        <v>naringenin, Flavanone</v>
      </c>
      <c r="C156" s="2">
        <v>0.68</v>
      </c>
      <c r="D156" s="2">
        <v>136.80000000000001</v>
      </c>
      <c r="E156" s="2" t="str">
        <v>G</v>
      </c>
      <c r="F156" s="2">
        <v>176.5</v>
      </c>
      <c r="G156" s="2" t="str">
        <v>T</v>
      </c>
      <c r="H156" s="2">
        <v>210.7</v>
      </c>
      <c r="I156" s="2" t="str">
        <v>B</v>
      </c>
      <c r="J156" s="2">
        <v>24.2</v>
      </c>
      <c r="K156" s="2" t="str">
        <v>R</v>
      </c>
      <c r="L156" s="2">
        <v>1</v>
      </c>
      <c r="M156" s="2">
        <v>292</v>
      </c>
      <c r="N156" s="2">
        <v>0</v>
      </c>
      <c r="O156" s="2">
        <v>0</v>
      </c>
      <c r="P156" s="2">
        <v>2</v>
      </c>
      <c r="Q156" s="2">
        <v>223</v>
      </c>
      <c r="R156" s="2">
        <v>365</v>
      </c>
      <c r="S156" s="2">
        <v>0</v>
      </c>
    </row>
    <row r="157" spans="1:21">
      <c r="A157" s="2">
        <v>23</v>
      </c>
      <c r="B157" s="500" t="str">
        <v>sakuranetin, Flavanone</v>
      </c>
      <c r="C157" s="2">
        <v>0.6986</v>
      </c>
      <c r="D157" s="2">
        <v>136.80000000000001</v>
      </c>
      <c r="E157" s="2" t="str">
        <v>G</v>
      </c>
      <c r="F157" s="2">
        <v>159.6</v>
      </c>
      <c r="G157" s="2" t="str">
        <v>T</v>
      </c>
      <c r="H157" s="2">
        <v>200.1</v>
      </c>
      <c r="I157" s="2" t="str">
        <v>CB</v>
      </c>
      <c r="J157" s="2">
        <v>16</v>
      </c>
      <c r="K157" s="2" t="str">
        <v>R</v>
      </c>
      <c r="L157" s="2">
        <v>1</v>
      </c>
      <c r="M157" s="2">
        <v>292</v>
      </c>
      <c r="N157" s="2">
        <v>0</v>
      </c>
      <c r="O157" s="2">
        <v>0</v>
      </c>
      <c r="P157" s="2">
        <v>3</v>
      </c>
      <c r="Q157" s="2">
        <v>223</v>
      </c>
      <c r="R157" s="2">
        <v>251</v>
      </c>
      <c r="S157" s="2">
        <v>367</v>
      </c>
    </row>
    <row r="158" spans="1:21">
      <c r="A158" s="2">
        <v>24</v>
      </c>
      <c r="B158" s="500" t="str">
        <v>pinobanksin, Flavanonol</v>
      </c>
      <c r="C158" s="2">
        <v>0.69686990000000004</v>
      </c>
      <c r="D158" s="2">
        <v>136.80000000000001</v>
      </c>
      <c r="E158" s="2" t="str">
        <v>G</v>
      </c>
      <c r="F158" s="2">
        <v>190.7</v>
      </c>
      <c r="G158" s="2" t="str">
        <v>CB</v>
      </c>
      <c r="H158" s="2">
        <v>199.3</v>
      </c>
      <c r="I158" s="2" t="str">
        <v>CB</v>
      </c>
      <c r="J158" s="2">
        <v>9.9</v>
      </c>
      <c r="K158" s="2" t="str">
        <v>R</v>
      </c>
      <c r="L158" s="2">
        <v>1</v>
      </c>
      <c r="M158" s="2">
        <v>295</v>
      </c>
      <c r="N158" s="2">
        <v>0</v>
      </c>
      <c r="O158" s="2">
        <v>0</v>
      </c>
      <c r="P158" s="2">
        <v>3</v>
      </c>
      <c r="Q158" s="2">
        <v>224</v>
      </c>
      <c r="R158" s="2">
        <v>251</v>
      </c>
      <c r="S158" s="2">
        <v>365</v>
      </c>
    </row>
    <row r="159" spans="1:21">
      <c r="A159" s="2">
        <v>32</v>
      </c>
      <c r="B159" s="500" t="str">
        <v>formononetin, Isoflavone</v>
      </c>
      <c r="C159" s="2">
        <v>0.63680000000000003</v>
      </c>
      <c r="D159" s="2">
        <v>147.4</v>
      </c>
      <c r="E159" s="2" t="str">
        <v>G</v>
      </c>
      <c r="F159" s="2">
        <v>195.3</v>
      </c>
      <c r="G159" s="2" t="str">
        <v>CB</v>
      </c>
      <c r="H159" s="2">
        <v>178.5</v>
      </c>
      <c r="I159" s="2" t="str">
        <v>T</v>
      </c>
      <c r="J159" s="2">
        <v>38.200000000000003</v>
      </c>
      <c r="K159" s="2" t="str">
        <v>O</v>
      </c>
      <c r="L159" s="2">
        <v>2</v>
      </c>
      <c r="M159" s="2">
        <v>250</v>
      </c>
      <c r="N159" s="2">
        <v>306</v>
      </c>
      <c r="O159" s="2">
        <v>0</v>
      </c>
      <c r="P159" s="2">
        <v>2</v>
      </c>
      <c r="Q159" s="2">
        <v>223</v>
      </c>
      <c r="R159" s="2">
        <v>313</v>
      </c>
      <c r="S159" s="2">
        <v>0</v>
      </c>
    </row>
    <row r="160" spans="1:21">
      <c r="A160" s="2">
        <v>33</v>
      </c>
      <c r="B160" s="500" t="str">
        <v>genistein, Isoflavone</v>
      </c>
      <c r="C160" s="2">
        <v>0.66332259999999998</v>
      </c>
      <c r="D160" s="2">
        <v>128.1</v>
      </c>
      <c r="E160" s="2" t="str">
        <v>G</v>
      </c>
      <c r="F160" s="2">
        <v>181.4</v>
      </c>
      <c r="G160" s="2" t="str">
        <v>CB</v>
      </c>
      <c r="H160" s="2">
        <v>210.8</v>
      </c>
      <c r="I160" s="2" t="str">
        <v>B</v>
      </c>
      <c r="J160" s="2">
        <v>34.1</v>
      </c>
      <c r="K160" s="2" t="str">
        <v>O</v>
      </c>
      <c r="L160" s="2">
        <v>1</v>
      </c>
      <c r="M160" s="2">
        <v>260</v>
      </c>
      <c r="N160" s="2">
        <v>0</v>
      </c>
      <c r="O160" s="2">
        <v>0</v>
      </c>
      <c r="P160" s="2">
        <v>2</v>
      </c>
      <c r="Q160" s="2">
        <v>224</v>
      </c>
      <c r="R160" s="2">
        <v>365</v>
      </c>
      <c r="S160" s="2">
        <v>0</v>
      </c>
    </row>
    <row r="161" spans="1:19">
      <c r="A161" s="2">
        <v>37</v>
      </c>
      <c r="B161" s="500" t="str">
        <v>2,3,4-TMBA, HBAD</v>
      </c>
      <c r="C161" s="2">
        <v>0.60152479999999997</v>
      </c>
      <c r="D161" s="2">
        <v>141.5</v>
      </c>
      <c r="E161" s="2" t="str">
        <v>G</v>
      </c>
      <c r="F161" s="2">
        <v>120</v>
      </c>
      <c r="G161" s="2" t="str">
        <v>YG</v>
      </c>
      <c r="H161" s="2">
        <v>241.1</v>
      </c>
      <c r="I161" s="2" t="str">
        <v>V</v>
      </c>
      <c r="J161" s="2">
        <v>22.2</v>
      </c>
      <c r="K161" s="2" t="str">
        <v>R</v>
      </c>
      <c r="L161" s="2">
        <v>1</v>
      </c>
      <c r="M161" s="2">
        <v>261</v>
      </c>
      <c r="N161" s="2">
        <v>0</v>
      </c>
      <c r="O161" s="2">
        <v>0</v>
      </c>
      <c r="P161" s="2">
        <v>2</v>
      </c>
      <c r="Q161" s="2">
        <v>225</v>
      </c>
      <c r="R161" s="2">
        <v>308</v>
      </c>
      <c r="S161" s="2">
        <v>0</v>
      </c>
    </row>
    <row r="162" spans="1:19">
      <c r="A162" s="2">
        <v>40</v>
      </c>
      <c r="B162" s="500" t="str">
        <v>benzoic acid, HBAD</v>
      </c>
      <c r="C162" s="2">
        <v>0.6633</v>
      </c>
      <c r="D162" s="2">
        <v>136.4</v>
      </c>
      <c r="E162" s="2" t="str">
        <v>G</v>
      </c>
      <c r="F162" s="2">
        <v>184.5</v>
      </c>
      <c r="G162" s="2" t="str">
        <v>CB</v>
      </c>
      <c r="H162" s="2">
        <v>199.4</v>
      </c>
      <c r="I162" s="2" t="str">
        <v>CB</v>
      </c>
      <c r="J162" s="2">
        <v>48.3</v>
      </c>
      <c r="K162" s="2" t="str">
        <v>O</v>
      </c>
      <c r="L162" s="2">
        <v>1</v>
      </c>
      <c r="M162" s="2">
        <v>276</v>
      </c>
      <c r="N162" s="2">
        <v>0</v>
      </c>
      <c r="O162" s="2">
        <v>0</v>
      </c>
      <c r="P162" s="2">
        <v>2</v>
      </c>
      <c r="Q162" s="2">
        <v>221</v>
      </c>
      <c r="R162" s="2">
        <v>328</v>
      </c>
      <c r="S162" s="2">
        <v>0</v>
      </c>
    </row>
    <row r="163" spans="1:19">
      <c r="A163" s="2">
        <v>41</v>
      </c>
      <c r="B163" s="500" t="str">
        <v>Cuminic Acid, HBAD</v>
      </c>
      <c r="C163" s="2">
        <v>0.69686990000000004</v>
      </c>
      <c r="D163" s="2">
        <v>135.5</v>
      </c>
      <c r="E163" s="2" t="str">
        <v>G</v>
      </c>
      <c r="F163" s="2">
        <v>180</v>
      </c>
      <c r="G163" s="2" t="str">
        <v>CB</v>
      </c>
      <c r="H163" s="2">
        <v>204.9</v>
      </c>
      <c r="I163" s="2" t="str">
        <v>CB</v>
      </c>
      <c r="J163" s="2">
        <v>2</v>
      </c>
      <c r="K163" s="2" t="str">
        <v>R</v>
      </c>
      <c r="L163" s="2">
        <v>1</v>
      </c>
      <c r="M163" s="2">
        <v>243</v>
      </c>
      <c r="N163" s="2">
        <v>0</v>
      </c>
      <c r="O163" s="2">
        <v>0</v>
      </c>
      <c r="P163" s="2">
        <v>2</v>
      </c>
      <c r="Q163" s="2">
        <v>221</v>
      </c>
      <c r="R163" s="2">
        <v>333</v>
      </c>
      <c r="S163" s="2">
        <v>0</v>
      </c>
    </row>
    <row r="164" spans="1:19">
      <c r="A164" s="2">
        <v>43</v>
      </c>
      <c r="B164" s="500" t="str">
        <v>eudesmic acid, HBAD</v>
      </c>
      <c r="C164" s="2">
        <v>0.61741570000000001</v>
      </c>
      <c r="D164" s="2">
        <v>138.9</v>
      </c>
      <c r="E164" s="2" t="str">
        <v>G</v>
      </c>
      <c r="F164" s="2">
        <v>180</v>
      </c>
      <c r="G164" s="2" t="str">
        <v>CB</v>
      </c>
      <c r="H164" s="2">
        <v>219.1</v>
      </c>
      <c r="I164" s="2" t="str">
        <v>B</v>
      </c>
      <c r="J164" s="2">
        <v>40.9</v>
      </c>
      <c r="K164" s="2" t="str">
        <v>O</v>
      </c>
      <c r="L164" s="2">
        <v>1</v>
      </c>
      <c r="M164" s="2">
        <v>264</v>
      </c>
      <c r="N164" s="2">
        <v>0</v>
      </c>
      <c r="O164" s="2">
        <v>0</v>
      </c>
      <c r="P164" s="2">
        <v>2</v>
      </c>
      <c r="Q164" s="2">
        <v>228</v>
      </c>
      <c r="R164" s="2">
        <v>310</v>
      </c>
      <c r="S164" s="2">
        <v>0</v>
      </c>
    </row>
    <row r="165" spans="1:19">
      <c r="A165" s="2">
        <v>45</v>
      </c>
      <c r="B165" s="500" t="str">
        <v>gentisic acid, HBAD</v>
      </c>
      <c r="C165" s="2">
        <v>0.62624389999999996</v>
      </c>
      <c r="D165" s="2">
        <v>142.69999999999999</v>
      </c>
      <c r="E165" s="2" t="str">
        <v>G</v>
      </c>
      <c r="F165" s="2">
        <v>224.2</v>
      </c>
      <c r="G165" s="2" t="str">
        <v>B</v>
      </c>
      <c r="H165" s="2">
        <v>213.3</v>
      </c>
      <c r="I165" s="2" t="str">
        <v>B</v>
      </c>
      <c r="J165" s="2">
        <v>48.6</v>
      </c>
      <c r="K165" s="2" t="str">
        <v>O</v>
      </c>
      <c r="L165" s="2">
        <v>1</v>
      </c>
      <c r="M165" s="2">
        <v>326</v>
      </c>
      <c r="N165" s="2">
        <v>0</v>
      </c>
      <c r="O165" s="2">
        <v>0</v>
      </c>
      <c r="P165" s="2">
        <v>2</v>
      </c>
      <c r="Q165" s="2">
        <v>224</v>
      </c>
      <c r="R165" s="2">
        <v>320</v>
      </c>
      <c r="S165" s="2">
        <v>0</v>
      </c>
    </row>
    <row r="166" spans="1:19">
      <c r="A166" s="2">
        <v>47</v>
      </c>
      <c r="B166" s="500" t="str">
        <v>methyl paraben, HBAD</v>
      </c>
      <c r="C166" s="2">
        <v>0.67568209999999995</v>
      </c>
      <c r="D166" s="2">
        <v>127.9</v>
      </c>
      <c r="E166" s="2" t="str">
        <v>G</v>
      </c>
      <c r="F166" s="2">
        <v>178.9</v>
      </c>
      <c r="G166" s="2" t="str">
        <v>T</v>
      </c>
      <c r="H166" s="2">
        <v>227.7</v>
      </c>
      <c r="I166" s="2" t="str">
        <v>B</v>
      </c>
      <c r="J166" s="2">
        <v>111.1</v>
      </c>
      <c r="K166" s="2" t="str">
        <v>YG</v>
      </c>
      <c r="L166" s="2">
        <v>1</v>
      </c>
      <c r="M166" s="2">
        <v>257</v>
      </c>
      <c r="N166" s="2">
        <v>0</v>
      </c>
      <c r="O166" s="2">
        <v>0</v>
      </c>
      <c r="P166" s="2">
        <v>2</v>
      </c>
      <c r="Q166" s="2">
        <v>224</v>
      </c>
      <c r="R166" s="2">
        <v>352</v>
      </c>
      <c r="S166" s="2">
        <v>0</v>
      </c>
    </row>
    <row r="167" spans="1:19">
      <c r="A167" s="2">
        <v>48</v>
      </c>
      <c r="B167" s="500" t="str">
        <v>methyl syringate, HBAD</v>
      </c>
      <c r="C167" s="2">
        <v>0.61035309999999998</v>
      </c>
      <c r="D167" s="2">
        <v>137.5</v>
      </c>
      <c r="E167" s="2" t="str">
        <v>G</v>
      </c>
      <c r="F167" s="2">
        <v>175.3</v>
      </c>
      <c r="G167" s="2" t="str">
        <v>T</v>
      </c>
      <c r="H167" s="2">
        <v>218.6</v>
      </c>
      <c r="I167" s="2" t="str">
        <v>B</v>
      </c>
      <c r="J167" s="2">
        <v>42.5</v>
      </c>
      <c r="K167" s="2" t="str">
        <v>O</v>
      </c>
      <c r="L167" s="2">
        <v>1</v>
      </c>
      <c r="M167" s="2">
        <v>277</v>
      </c>
      <c r="N167" s="2">
        <v>0</v>
      </c>
      <c r="O167" s="2">
        <v>0</v>
      </c>
      <c r="P167" s="2">
        <v>2</v>
      </c>
      <c r="Q167" s="2">
        <v>237</v>
      </c>
      <c r="R167" s="2">
        <v>312</v>
      </c>
      <c r="S167" s="2">
        <v>0</v>
      </c>
    </row>
    <row r="168" spans="1:19">
      <c r="A168" s="2">
        <v>49</v>
      </c>
      <c r="B168" s="500" t="str">
        <v>Methyl-3,4,5-trimethoxybenzoate, HBAD</v>
      </c>
      <c r="C168" s="2">
        <v>0.67038520000000001</v>
      </c>
      <c r="D168" s="2">
        <v>141.1</v>
      </c>
      <c r="E168" s="2" t="str">
        <v>G</v>
      </c>
      <c r="F168" s="2">
        <v>185.5</v>
      </c>
      <c r="G168" s="2" t="str">
        <v>CB</v>
      </c>
      <c r="H168" s="2">
        <v>201.8</v>
      </c>
      <c r="I168" s="2" t="str">
        <v>CB</v>
      </c>
      <c r="J168" s="2">
        <v>47.6</v>
      </c>
      <c r="K168" s="2" t="str">
        <v>O</v>
      </c>
      <c r="L168" s="2">
        <v>1</v>
      </c>
      <c r="M168" s="2">
        <v>265</v>
      </c>
      <c r="N168" s="2">
        <v>0</v>
      </c>
      <c r="O168" s="2">
        <v>0</v>
      </c>
      <c r="P168" s="2">
        <v>2</v>
      </c>
      <c r="Q168" s="2">
        <v>230</v>
      </c>
      <c r="R168" s="2">
        <v>311</v>
      </c>
      <c r="S168" s="2">
        <v>0</v>
      </c>
    </row>
    <row r="169" spans="1:19">
      <c r="A169" s="2">
        <v>50</v>
      </c>
      <c r="B169" s="500" t="str">
        <v>m-hydroxybenzoic acid, HBAD</v>
      </c>
      <c r="C169" s="2">
        <v>0.64390040000000004</v>
      </c>
      <c r="D169" s="2">
        <v>137.5</v>
      </c>
      <c r="E169" s="2" t="str">
        <v>G</v>
      </c>
      <c r="F169" s="2">
        <v>181.3</v>
      </c>
      <c r="G169" s="2" t="str">
        <v>CB</v>
      </c>
      <c r="H169" s="2">
        <v>232.4</v>
      </c>
      <c r="I169" s="2" t="str">
        <v>B</v>
      </c>
      <c r="J169" s="2">
        <v>38.200000000000003</v>
      </c>
      <c r="K169" s="2" t="str">
        <v>O</v>
      </c>
      <c r="L169" s="2">
        <v>1</v>
      </c>
      <c r="M169" s="2">
        <v>298</v>
      </c>
      <c r="N169" s="2">
        <v>0</v>
      </c>
      <c r="O169" s="2">
        <v>0</v>
      </c>
      <c r="P169" s="2">
        <v>2</v>
      </c>
      <c r="Q169" s="2">
        <v>223</v>
      </c>
      <c r="R169" s="2">
        <v>310</v>
      </c>
      <c r="S169" s="2">
        <v>0</v>
      </c>
    </row>
    <row r="170" spans="1:19">
      <c r="A170" s="2">
        <v>51</v>
      </c>
      <c r="B170" s="500" t="str">
        <v>m-Toluic Acid, HBAD</v>
      </c>
      <c r="C170" s="2">
        <v>0.68100000000000005</v>
      </c>
      <c r="D170" s="2">
        <v>137.30000000000001</v>
      </c>
      <c r="E170" s="2" t="str">
        <v>G</v>
      </c>
      <c r="F170" s="2">
        <v>159.6</v>
      </c>
      <c r="G170" s="2" t="str">
        <v>T</v>
      </c>
      <c r="H170" s="2">
        <v>206.1</v>
      </c>
      <c r="I170" s="2" t="str">
        <v>CB</v>
      </c>
      <c r="J170" s="2">
        <v>25.3</v>
      </c>
      <c r="K170" s="2" t="str">
        <v>R</v>
      </c>
      <c r="L170" s="2">
        <v>1</v>
      </c>
      <c r="M170" s="2">
        <v>284</v>
      </c>
      <c r="N170" s="2">
        <v>0</v>
      </c>
      <c r="O170" s="2">
        <v>0</v>
      </c>
      <c r="P170" s="2">
        <v>2</v>
      </c>
      <c r="Q170" s="2">
        <v>221</v>
      </c>
      <c r="R170" s="2">
        <v>333</v>
      </c>
      <c r="S170" s="2">
        <v>0</v>
      </c>
    </row>
    <row r="171" spans="1:19">
      <c r="A171" s="2">
        <v>53</v>
      </c>
      <c r="B171" s="500" t="str">
        <v>o-Toluic Acid, HBAD</v>
      </c>
      <c r="C171" s="2">
        <v>0.69159999999999999</v>
      </c>
      <c r="D171" s="2">
        <v>137.6</v>
      </c>
      <c r="E171" s="2" t="str">
        <v>G</v>
      </c>
      <c r="F171" s="2">
        <v>174.5</v>
      </c>
      <c r="G171" s="2" t="str">
        <v>T</v>
      </c>
      <c r="H171" s="2">
        <v>221.9</v>
      </c>
      <c r="I171" s="2" t="str">
        <v>B</v>
      </c>
      <c r="J171" s="2">
        <v>33</v>
      </c>
      <c r="K171" s="2" t="str">
        <v>O</v>
      </c>
      <c r="L171" s="2">
        <v>1</v>
      </c>
      <c r="M171" s="2">
        <v>281</v>
      </c>
      <c r="N171" s="2">
        <v>0</v>
      </c>
      <c r="O171" s="2">
        <v>0</v>
      </c>
      <c r="P171" s="2">
        <v>2</v>
      </c>
      <c r="Q171" s="2">
        <v>221</v>
      </c>
      <c r="R171" s="2">
        <v>335</v>
      </c>
      <c r="S171" s="2">
        <v>0</v>
      </c>
    </row>
    <row r="172" spans="1:19">
      <c r="A172" s="2">
        <v>54</v>
      </c>
      <c r="B172" s="500" t="str">
        <v>p-hydroxybenzoic acid, HBAD</v>
      </c>
      <c r="C172" s="2">
        <v>0.63683780000000001</v>
      </c>
      <c r="D172" s="2">
        <v>129.6</v>
      </c>
      <c r="E172" s="2" t="str">
        <v>G</v>
      </c>
      <c r="F172" s="2">
        <v>183.8</v>
      </c>
      <c r="G172" s="2" t="str">
        <v>CB</v>
      </c>
      <c r="H172" s="2">
        <v>212.3</v>
      </c>
      <c r="I172" s="2" t="str">
        <v>B</v>
      </c>
      <c r="J172" s="2">
        <v>28.2</v>
      </c>
      <c r="K172" s="2" t="str">
        <v>R</v>
      </c>
      <c r="L172" s="2">
        <v>1</v>
      </c>
      <c r="M172" s="2">
        <v>257</v>
      </c>
      <c r="N172" s="2">
        <v>0</v>
      </c>
      <c r="O172" s="2">
        <v>0</v>
      </c>
      <c r="P172" s="2">
        <v>2</v>
      </c>
      <c r="Q172" s="2">
        <v>225</v>
      </c>
      <c r="R172" s="2">
        <v>344</v>
      </c>
      <c r="S172" s="2">
        <v>0</v>
      </c>
    </row>
    <row r="173" spans="1:19">
      <c r="A173" s="2">
        <v>56</v>
      </c>
      <c r="B173" s="500" t="str">
        <v>resorcylic acid, HBAD</v>
      </c>
      <c r="C173" s="2">
        <v>0.63</v>
      </c>
      <c r="D173" s="2">
        <v>143.5</v>
      </c>
      <c r="E173" s="2" t="str">
        <v>G</v>
      </c>
      <c r="F173" s="2">
        <v>213.7</v>
      </c>
      <c r="G173" s="2" t="str">
        <v>B</v>
      </c>
      <c r="H173" s="2">
        <v>202.2</v>
      </c>
      <c r="I173" s="2" t="str">
        <v>CB</v>
      </c>
      <c r="J173" s="2">
        <v>57.3</v>
      </c>
      <c r="K173" s="2" t="str">
        <v>O</v>
      </c>
      <c r="L173" s="2">
        <v>2</v>
      </c>
      <c r="M173" s="2">
        <v>246</v>
      </c>
      <c r="N173" s="2">
        <v>313</v>
      </c>
      <c r="O173" s="2">
        <v>0</v>
      </c>
      <c r="P173" s="2">
        <v>2</v>
      </c>
      <c r="Q173" s="2">
        <v>224</v>
      </c>
      <c r="R173" s="2">
        <v>311</v>
      </c>
      <c r="S173" s="2">
        <v>0</v>
      </c>
    </row>
    <row r="174" spans="1:19">
      <c r="A174" s="2">
        <v>57</v>
      </c>
      <c r="B174" s="500" t="str">
        <v>salicylic acid, HBAD</v>
      </c>
      <c r="C174" s="2">
        <v>0.67920000000000003</v>
      </c>
      <c r="D174" s="2">
        <v>139.80000000000001</v>
      </c>
      <c r="E174" s="2" t="str">
        <v>G</v>
      </c>
      <c r="F174" s="2">
        <v>210.5</v>
      </c>
      <c r="G174" s="2" t="str">
        <v>B</v>
      </c>
      <c r="H174" s="2">
        <v>205.1</v>
      </c>
      <c r="I174" s="2" t="str">
        <v>CB</v>
      </c>
      <c r="J174" s="2">
        <v>48.3</v>
      </c>
      <c r="K174" s="2" t="str">
        <v>O</v>
      </c>
      <c r="L174" s="2">
        <v>1</v>
      </c>
      <c r="M174" s="2">
        <v>301</v>
      </c>
      <c r="N174" s="2">
        <v>0</v>
      </c>
      <c r="O174" s="2">
        <v>0</v>
      </c>
      <c r="P174" s="2">
        <v>2</v>
      </c>
      <c r="Q174" s="2">
        <v>223</v>
      </c>
      <c r="R174" s="2">
        <v>304</v>
      </c>
      <c r="S174" s="2">
        <v>0</v>
      </c>
    </row>
    <row r="175" spans="1:19">
      <c r="A175" s="2">
        <v>59</v>
      </c>
      <c r="B175" s="500" t="str">
        <v>vanillic acid, HBAD</v>
      </c>
      <c r="C175" s="2">
        <v>0.62271259999999995</v>
      </c>
      <c r="D175" s="2">
        <v>135.80000000000001</v>
      </c>
      <c r="E175" s="2" t="str">
        <v>G</v>
      </c>
      <c r="F175" s="2">
        <v>191.5</v>
      </c>
      <c r="G175" s="2" t="str">
        <v>CB</v>
      </c>
      <c r="H175" s="2">
        <v>217.6</v>
      </c>
      <c r="I175" s="2" t="str">
        <v>B</v>
      </c>
      <c r="J175" s="2">
        <v>31.7</v>
      </c>
      <c r="K175" s="2" t="str">
        <v>O</v>
      </c>
      <c r="L175" s="2">
        <v>2</v>
      </c>
      <c r="M175" s="2">
        <v>263</v>
      </c>
      <c r="N175" s="2">
        <v>294</v>
      </c>
      <c r="O175" s="2">
        <v>0</v>
      </c>
      <c r="P175" s="2">
        <v>2</v>
      </c>
      <c r="Q175" s="2">
        <v>228</v>
      </c>
      <c r="R175" s="2">
        <v>312</v>
      </c>
      <c r="S175" s="2">
        <v>0</v>
      </c>
    </row>
    <row r="176" spans="1:19">
      <c r="A176" s="2">
        <v>60</v>
      </c>
      <c r="B176" s="500" t="str">
        <v>vanillic acid methyl ester, HBAD</v>
      </c>
      <c r="C176" s="2">
        <v>0.65802559999999999</v>
      </c>
      <c r="D176" s="2">
        <v>135.19999999999999</v>
      </c>
      <c r="E176" s="2" t="str">
        <v>G</v>
      </c>
      <c r="F176" s="2">
        <v>178.9</v>
      </c>
      <c r="G176" s="2" t="str">
        <v>T</v>
      </c>
      <c r="H176" s="2">
        <v>207.2</v>
      </c>
      <c r="I176" s="2" t="str">
        <v>CB</v>
      </c>
      <c r="J176" s="2">
        <v>70.900000000000006</v>
      </c>
      <c r="K176" s="2" t="str">
        <v>Y</v>
      </c>
      <c r="L176" s="2">
        <v>2</v>
      </c>
      <c r="M176" s="2">
        <v>263</v>
      </c>
      <c r="N176" s="2">
        <v>294</v>
      </c>
      <c r="O176" s="2">
        <v>0</v>
      </c>
      <c r="P176" s="2">
        <v>2</v>
      </c>
      <c r="Q176" s="2">
        <v>225</v>
      </c>
      <c r="R176" s="2">
        <v>347</v>
      </c>
      <c r="S176" s="2">
        <v>0</v>
      </c>
    </row>
    <row r="177" spans="1:19">
      <c r="A177" s="2">
        <v>65</v>
      </c>
      <c r="B177" s="500" t="str">
        <v>ferulic acid, HCAD</v>
      </c>
      <c r="C177" s="2">
        <v>0.61565000000000003</v>
      </c>
      <c r="D177" s="2">
        <v>139.4</v>
      </c>
      <c r="E177" s="2" t="str">
        <v>G</v>
      </c>
      <c r="F177" s="2">
        <v>209.2</v>
      </c>
      <c r="G177" s="2" t="str">
        <v>CB</v>
      </c>
      <c r="H177" s="2">
        <v>215</v>
      </c>
      <c r="I177" s="2" t="str">
        <v>B</v>
      </c>
      <c r="J177" s="2">
        <v>40.9</v>
      </c>
      <c r="K177" s="2" t="str">
        <v>O</v>
      </c>
      <c r="L177" s="2">
        <v>1</v>
      </c>
      <c r="M177" s="2">
        <v>319</v>
      </c>
      <c r="N177" s="2">
        <v>0</v>
      </c>
      <c r="O177" s="2">
        <v>0</v>
      </c>
      <c r="P177" s="2">
        <v>2</v>
      </c>
      <c r="Q177" s="2">
        <v>224</v>
      </c>
      <c r="R177" s="2">
        <v>346</v>
      </c>
      <c r="S177" s="2">
        <v>0</v>
      </c>
    </row>
    <row r="178" spans="1:19">
      <c r="A178" s="2">
        <v>67</v>
      </c>
      <c r="B178" s="500" t="str">
        <v>m-coumaric acid, HCAD</v>
      </c>
      <c r="C178" s="2">
        <v>0.63300000000000001</v>
      </c>
      <c r="D178" s="2">
        <v>143.4</v>
      </c>
      <c r="E178" s="2" t="str">
        <v>G</v>
      </c>
      <c r="F178" s="2">
        <v>214.6</v>
      </c>
      <c r="G178" s="2" t="str">
        <v>B</v>
      </c>
      <c r="H178" s="2">
        <v>208.3</v>
      </c>
      <c r="I178" s="2" t="str">
        <v>CB</v>
      </c>
      <c r="J178" s="2">
        <v>49.1</v>
      </c>
      <c r="K178" s="2" t="str">
        <v>O</v>
      </c>
      <c r="L178" s="2">
        <v>1</v>
      </c>
      <c r="M178" s="2">
        <v>280</v>
      </c>
      <c r="N178" s="2">
        <v>0</v>
      </c>
      <c r="O178" s="2">
        <v>0</v>
      </c>
      <c r="P178" s="2">
        <v>2</v>
      </c>
      <c r="Q178" s="2">
        <v>224</v>
      </c>
      <c r="R178" s="2">
        <v>315</v>
      </c>
      <c r="S178" s="2">
        <v>0</v>
      </c>
    </row>
    <row r="179" spans="1:19">
      <c r="A179" s="2">
        <v>70</v>
      </c>
      <c r="B179" s="500" t="str">
        <v>o-coumaric acid, HCAD</v>
      </c>
      <c r="C179" s="2">
        <v>0.64570000000000005</v>
      </c>
      <c r="D179" s="2">
        <v>146.1</v>
      </c>
      <c r="E179" s="2" t="str">
        <v>G</v>
      </c>
      <c r="F179" s="2">
        <v>205.2</v>
      </c>
      <c r="G179" s="2" t="str">
        <v>CB</v>
      </c>
      <c r="H179" s="2">
        <v>223.2</v>
      </c>
      <c r="I179" s="2" t="str">
        <v>B</v>
      </c>
      <c r="J179" s="2">
        <v>40.9</v>
      </c>
      <c r="K179" s="2" t="str">
        <v>O</v>
      </c>
      <c r="L179" s="2">
        <v>2</v>
      </c>
      <c r="M179" s="2">
        <v>279</v>
      </c>
      <c r="N179" s="2">
        <v>321</v>
      </c>
      <c r="O179" s="2">
        <v>0</v>
      </c>
      <c r="P179" s="2">
        <v>2</v>
      </c>
      <c r="Q179" s="2">
        <v>224</v>
      </c>
      <c r="R179" s="2">
        <v>341</v>
      </c>
      <c r="S179" s="2">
        <v>0</v>
      </c>
    </row>
    <row r="180" spans="1:19">
      <c r="A180" s="2">
        <v>71</v>
      </c>
      <c r="B180" s="500" t="str">
        <v>p-coumaric acid, HCAD</v>
      </c>
      <c r="C180" s="2">
        <v>0.63</v>
      </c>
      <c r="D180" s="2">
        <v>135.69999999999999</v>
      </c>
      <c r="E180" s="2" t="str">
        <v>G</v>
      </c>
      <c r="F180" s="2">
        <v>198.8</v>
      </c>
      <c r="G180" s="2" t="str">
        <v>CB</v>
      </c>
      <c r="H180" s="2">
        <v>206.9</v>
      </c>
      <c r="I180" s="2" t="str">
        <v>CB</v>
      </c>
      <c r="J180" s="2">
        <v>41.4</v>
      </c>
      <c r="K180" s="2" t="str">
        <v>O</v>
      </c>
      <c r="L180" s="2">
        <v>1</v>
      </c>
      <c r="M180" s="2">
        <v>307</v>
      </c>
      <c r="N180" s="2">
        <v>0</v>
      </c>
      <c r="O180" s="2">
        <v>0</v>
      </c>
      <c r="P180" s="2">
        <v>2</v>
      </c>
      <c r="Q180" s="2">
        <v>223</v>
      </c>
      <c r="R180" s="2">
        <v>354</v>
      </c>
      <c r="S180" s="2">
        <v>0</v>
      </c>
    </row>
    <row r="181" spans="1:19">
      <c r="A181" s="2">
        <v>72</v>
      </c>
      <c r="B181" s="500" t="str">
        <v>p-MCA, HCAD</v>
      </c>
      <c r="C181" s="2">
        <v>0.65</v>
      </c>
      <c r="D181" s="2">
        <v>137.4</v>
      </c>
      <c r="E181" s="2" t="str">
        <v>G</v>
      </c>
      <c r="F181" s="2">
        <v>190.9</v>
      </c>
      <c r="G181" s="2" t="str">
        <v>CB</v>
      </c>
      <c r="H181" s="2">
        <v>245.2</v>
      </c>
      <c r="I181" s="2" t="str">
        <v>V</v>
      </c>
      <c r="J181" s="2">
        <v>9.5</v>
      </c>
      <c r="K181" s="2" t="str">
        <v>R</v>
      </c>
      <c r="L181" s="2">
        <v>1</v>
      </c>
      <c r="M181" s="2">
        <v>307</v>
      </c>
      <c r="N181" s="2">
        <v>0</v>
      </c>
      <c r="O181" s="2">
        <v>0</v>
      </c>
      <c r="P181" s="2">
        <v>2</v>
      </c>
      <c r="Q181" s="2">
        <v>222</v>
      </c>
      <c r="R181" s="2">
        <v>0</v>
      </c>
      <c r="S181" s="2">
        <v>0</v>
      </c>
    </row>
    <row r="182" spans="1:19">
      <c r="A182" s="2">
        <v>73</v>
      </c>
      <c r="B182" s="500" t="str">
        <v>rosmarinic acid, HCAD</v>
      </c>
      <c r="C182" s="2">
        <v>0.63</v>
      </c>
      <c r="D182" s="2">
        <v>131.4</v>
      </c>
      <c r="E182" s="2" t="str">
        <v>G</v>
      </c>
      <c r="F182" s="2">
        <v>175.3</v>
      </c>
      <c r="G182" s="2" t="str">
        <v>CB</v>
      </c>
      <c r="H182" s="2">
        <v>225.5</v>
      </c>
      <c r="I182" s="2" t="str">
        <v>B</v>
      </c>
      <c r="J182" s="2">
        <v>43</v>
      </c>
      <c r="K182" s="2" t="str">
        <v>O</v>
      </c>
      <c r="L182" s="2">
        <v>1</v>
      </c>
      <c r="M182" s="2">
        <v>307</v>
      </c>
      <c r="N182" s="2">
        <v>0</v>
      </c>
      <c r="O182" s="2">
        <v>0</v>
      </c>
      <c r="P182" s="2">
        <v>2</v>
      </c>
      <c r="Q182" s="2">
        <v>224</v>
      </c>
      <c r="R182" s="2">
        <v>341</v>
      </c>
      <c r="S182" s="2">
        <v>0</v>
      </c>
    </row>
    <row r="183" spans="1:19">
      <c r="A183" s="2">
        <v>74</v>
      </c>
      <c r="B183" s="500" t="str">
        <v>sinapic acid, HCAD</v>
      </c>
      <c r="C183" s="2">
        <v>0.63</v>
      </c>
      <c r="D183" s="2">
        <v>138.69999999999999</v>
      </c>
      <c r="E183" s="2" t="str">
        <v>G</v>
      </c>
      <c r="F183" s="2">
        <v>224.1</v>
      </c>
      <c r="G183" s="2" t="str">
        <v>B</v>
      </c>
      <c r="H183" s="2">
        <v>223.9</v>
      </c>
      <c r="I183" s="2" t="str">
        <v>B</v>
      </c>
      <c r="J183" s="2">
        <v>46.1</v>
      </c>
      <c r="K183" s="2" t="str">
        <v>O</v>
      </c>
      <c r="L183" s="2">
        <v>1</v>
      </c>
      <c r="M183" s="2">
        <v>328</v>
      </c>
      <c r="N183" s="2">
        <v>0</v>
      </c>
      <c r="O183" s="2">
        <v>0</v>
      </c>
      <c r="P183" s="2">
        <v>2</v>
      </c>
      <c r="Q183" s="2">
        <v>222</v>
      </c>
      <c r="R183" s="2">
        <v>342</v>
      </c>
      <c r="S183" s="2">
        <v>0</v>
      </c>
    </row>
    <row r="184" spans="1:19">
      <c r="A184" s="2">
        <v>76</v>
      </c>
      <c r="B184" s="500" t="str">
        <v>trans-p-coumaric acid methyl ester, HCAD</v>
      </c>
      <c r="C184" s="2">
        <v>0.67391650000000003</v>
      </c>
      <c r="D184" s="2">
        <v>136.4</v>
      </c>
      <c r="E184" s="2" t="str">
        <v>G</v>
      </c>
      <c r="F184" s="2">
        <v>193.3</v>
      </c>
      <c r="G184" s="2" t="str">
        <v>CB</v>
      </c>
      <c r="H184" s="2">
        <v>204.7</v>
      </c>
      <c r="I184" s="2" t="str">
        <v>CB</v>
      </c>
      <c r="J184" s="2">
        <v>49.1</v>
      </c>
      <c r="K184" s="2" t="str">
        <v>O</v>
      </c>
      <c r="L184" s="2">
        <v>1</v>
      </c>
      <c r="M184" s="2">
        <v>309</v>
      </c>
      <c r="N184" s="2">
        <v>0</v>
      </c>
      <c r="O184" s="2">
        <v>0</v>
      </c>
      <c r="P184" s="2">
        <v>3</v>
      </c>
      <c r="Q184" s="2">
        <v>222</v>
      </c>
      <c r="R184" s="2">
        <v>246</v>
      </c>
      <c r="S184" s="2">
        <v>361</v>
      </c>
    </row>
    <row r="185" spans="1:19">
      <c r="A185" s="2">
        <v>79</v>
      </c>
      <c r="B185" s="500" t="str">
        <v>Homovanillic Acid, HPAAD</v>
      </c>
      <c r="C185" s="2">
        <v>0.65449429999999997</v>
      </c>
      <c r="D185" s="2">
        <v>137.30000000000001</v>
      </c>
      <c r="E185" s="2" t="str">
        <v>G</v>
      </c>
      <c r="F185" s="2">
        <v>176.9</v>
      </c>
      <c r="G185" s="2" t="str">
        <v>T</v>
      </c>
      <c r="H185" s="2">
        <v>230</v>
      </c>
      <c r="I185" s="2" t="str">
        <v>B</v>
      </c>
      <c r="J185" s="2">
        <v>66.599999999999994</v>
      </c>
      <c r="K185" s="2" t="str">
        <v>Y</v>
      </c>
      <c r="L185" s="2">
        <v>1</v>
      </c>
      <c r="M185" s="2">
        <v>282</v>
      </c>
      <c r="N185" s="2">
        <v>0</v>
      </c>
      <c r="O185" s="2">
        <v>0</v>
      </c>
      <c r="P185" s="2">
        <v>3</v>
      </c>
      <c r="Q185" s="2">
        <v>222</v>
      </c>
      <c r="R185" s="2">
        <v>256</v>
      </c>
      <c r="S185" s="2">
        <v>351</v>
      </c>
    </row>
    <row r="186" spans="1:19">
      <c r="A186" s="2">
        <v>81</v>
      </c>
      <c r="B186" s="500" t="str">
        <v>Phenylacetic Acid, HPAAD</v>
      </c>
      <c r="C186" s="2">
        <v>0.67</v>
      </c>
      <c r="D186" s="2">
        <v>135.5</v>
      </c>
      <c r="E186" s="2" t="str">
        <v>G</v>
      </c>
      <c r="F186" s="2">
        <v>174.5</v>
      </c>
      <c r="G186" s="2" t="str">
        <v>T</v>
      </c>
      <c r="H186" s="2">
        <v>241.5</v>
      </c>
      <c r="I186" s="2" t="str">
        <v>V</v>
      </c>
      <c r="J186" s="2">
        <v>22.7</v>
      </c>
      <c r="K186" s="2" t="str">
        <v>R</v>
      </c>
      <c r="L186" s="2">
        <v>1</v>
      </c>
      <c r="M186" s="2">
        <v>260</v>
      </c>
      <c r="N186" s="2">
        <v>0</v>
      </c>
      <c r="O186" s="2">
        <v>0</v>
      </c>
      <c r="P186" s="2">
        <v>2</v>
      </c>
      <c r="Q186" s="2">
        <v>239</v>
      </c>
      <c r="R186" s="2">
        <v>336</v>
      </c>
      <c r="S186" s="2">
        <v>0</v>
      </c>
    </row>
    <row r="187" spans="1:19">
      <c r="A187" s="2">
        <v>82</v>
      </c>
      <c r="B187" s="500" t="str">
        <v>p-Hydroxyphenylacetic acid, HPAAD</v>
      </c>
      <c r="C187" s="2">
        <v>0.62</v>
      </c>
      <c r="D187" s="2">
        <v>138.1</v>
      </c>
      <c r="E187" s="2" t="str">
        <v>G</v>
      </c>
      <c r="F187" s="2">
        <v>178.8</v>
      </c>
      <c r="G187" s="2" t="str">
        <v>T</v>
      </c>
      <c r="H187" s="2">
        <v>265.39999999999998</v>
      </c>
      <c r="I187" s="2" t="str">
        <v>V</v>
      </c>
      <c r="J187" s="2">
        <v>10.9</v>
      </c>
      <c r="K187" s="2" t="str">
        <v>R</v>
      </c>
      <c r="L187" s="2">
        <v>1</v>
      </c>
      <c r="M187" s="2">
        <v>277</v>
      </c>
      <c r="N187" s="2">
        <v>0</v>
      </c>
      <c r="O187" s="2">
        <v>0</v>
      </c>
      <c r="P187" s="2">
        <v>3</v>
      </c>
      <c r="Q187" s="2">
        <v>222</v>
      </c>
      <c r="R187" s="2">
        <v>252</v>
      </c>
      <c r="S187" s="2">
        <v>330</v>
      </c>
    </row>
    <row r="188" spans="1:19">
      <c r="A188" s="2">
        <v>84</v>
      </c>
      <c r="B188" s="500" t="str">
        <v>DL-p-Phenyllactic Acid, HPLAD</v>
      </c>
      <c r="C188" s="2">
        <v>0.61565000000000003</v>
      </c>
      <c r="D188" s="2">
        <v>139.19999999999999</v>
      </c>
      <c r="E188" s="2" t="str">
        <v>G</v>
      </c>
      <c r="F188" s="2">
        <v>120</v>
      </c>
      <c r="G188" s="2" t="str">
        <v>YG</v>
      </c>
      <c r="H188" s="2">
        <v>244.3</v>
      </c>
      <c r="I188" s="2" t="str">
        <v>V</v>
      </c>
      <c r="J188" s="2">
        <v>25</v>
      </c>
      <c r="K188" s="2" t="str">
        <v>R</v>
      </c>
      <c r="L188" s="2">
        <v>1</v>
      </c>
      <c r="M188" s="2">
        <v>278</v>
      </c>
      <c r="N188" s="2">
        <v>0</v>
      </c>
      <c r="O188" s="2">
        <v>0</v>
      </c>
      <c r="P188" s="2">
        <v>3</v>
      </c>
      <c r="Q188" s="2">
        <v>223</v>
      </c>
      <c r="R188" s="2">
        <v>253</v>
      </c>
      <c r="S188" s="2">
        <v>330</v>
      </c>
    </row>
    <row r="189" spans="1:19">
      <c r="A189" s="2">
        <v>85</v>
      </c>
      <c r="B189" s="500" t="str">
        <v>p-methoxyphenyllactic acid, HPLAD</v>
      </c>
      <c r="C189" s="2">
        <v>0.65802559999999999</v>
      </c>
      <c r="D189" s="2">
        <v>138</v>
      </c>
      <c r="E189" s="2" t="str">
        <v>G</v>
      </c>
      <c r="F189" s="2">
        <v>178.7</v>
      </c>
      <c r="G189" s="2" t="str">
        <v>T</v>
      </c>
      <c r="H189" s="2">
        <v>227.5</v>
      </c>
      <c r="I189" s="2" t="str">
        <v>B</v>
      </c>
      <c r="J189" s="2">
        <v>38.200000000000003</v>
      </c>
      <c r="K189" s="2" t="str">
        <v>O</v>
      </c>
      <c r="L189" s="2">
        <v>1</v>
      </c>
      <c r="M189" s="2">
        <v>276</v>
      </c>
      <c r="N189" s="2">
        <v>0</v>
      </c>
      <c r="O189" s="2">
        <v>0</v>
      </c>
      <c r="P189" s="2">
        <v>3</v>
      </c>
      <c r="Q189" s="2">
        <v>222</v>
      </c>
      <c r="R189" s="2">
        <v>251</v>
      </c>
      <c r="S189" s="2">
        <v>336</v>
      </c>
    </row>
    <row r="190" spans="1:19">
      <c r="A190" s="2">
        <v>86</v>
      </c>
      <c r="B190" s="500" t="str">
        <v>3-Phenylpropanoic acid, HPPAD</v>
      </c>
      <c r="C190" s="2">
        <v>0.68274469999999998</v>
      </c>
      <c r="D190" s="2">
        <v>138.6</v>
      </c>
      <c r="E190" s="2" t="str">
        <v>G</v>
      </c>
      <c r="F190" s="2">
        <v>177.8</v>
      </c>
      <c r="G190" s="2" t="str">
        <v>T</v>
      </c>
      <c r="H190" s="2">
        <v>231.1</v>
      </c>
      <c r="I190" s="2" t="str">
        <v>B</v>
      </c>
      <c r="J190" s="2">
        <v>166.1</v>
      </c>
      <c r="K190" s="2" t="str">
        <v>T</v>
      </c>
      <c r="L190" s="2">
        <v>1</v>
      </c>
      <c r="M190" s="2">
        <v>260</v>
      </c>
      <c r="N190" s="2">
        <v>0</v>
      </c>
      <c r="O190" s="2">
        <v>0</v>
      </c>
      <c r="P190" s="2">
        <v>2</v>
      </c>
      <c r="Q190" s="2">
        <v>230</v>
      </c>
      <c r="R190" s="2">
        <v>327</v>
      </c>
      <c r="S190" s="2">
        <v>0</v>
      </c>
    </row>
    <row r="191" spans="1:19">
      <c r="A191" s="2">
        <v>87</v>
      </c>
      <c r="B191" s="500" t="str">
        <v>Phloretic acid, HPPAD</v>
      </c>
      <c r="C191" s="2">
        <v>0.62977519999999998</v>
      </c>
      <c r="D191" s="2">
        <v>140.69999999999999</v>
      </c>
      <c r="E191" s="2" t="str">
        <v>G</v>
      </c>
      <c r="F191" s="2">
        <v>187.7</v>
      </c>
      <c r="G191" s="2" t="str">
        <v>CB</v>
      </c>
      <c r="H191" s="2">
        <v>228.9</v>
      </c>
      <c r="I191" s="2" t="str">
        <v>B</v>
      </c>
      <c r="J191" s="2">
        <v>33</v>
      </c>
      <c r="K191" s="2" t="str">
        <v>O</v>
      </c>
      <c r="L191" s="2">
        <v>1</v>
      </c>
      <c r="M191" s="2">
        <v>278</v>
      </c>
      <c r="N191" s="2">
        <v>0</v>
      </c>
      <c r="O191" s="2">
        <v>0</v>
      </c>
      <c r="P191" s="2">
        <v>3</v>
      </c>
      <c r="Q191" s="2">
        <v>221</v>
      </c>
      <c r="R191" s="2">
        <v>248</v>
      </c>
      <c r="S191" s="2">
        <v>341</v>
      </c>
    </row>
    <row r="192" spans="1:19">
      <c r="A192" s="2">
        <v>88</v>
      </c>
      <c r="B192" s="500" t="str">
        <v>2-Methoxy-4-vinylphenol, AMPh</v>
      </c>
      <c r="C192" s="2">
        <v>0.68804169999999998</v>
      </c>
      <c r="D192" s="2">
        <v>121.7</v>
      </c>
      <c r="E192" s="2" t="str">
        <v>G</v>
      </c>
      <c r="F192" s="2">
        <v>189.2</v>
      </c>
      <c r="G192" s="2" t="str">
        <v>CB</v>
      </c>
      <c r="H192" s="2">
        <v>308</v>
      </c>
      <c r="I192" s="2" t="str">
        <v>M</v>
      </c>
      <c r="J192" s="2">
        <v>339</v>
      </c>
      <c r="K192" s="2" t="str">
        <v>S</v>
      </c>
      <c r="L192" s="2">
        <v>1</v>
      </c>
      <c r="M192" s="2">
        <v>266</v>
      </c>
      <c r="N192" s="2">
        <v>0</v>
      </c>
      <c r="O192" s="2">
        <v>0</v>
      </c>
      <c r="P192" s="2">
        <v>2</v>
      </c>
      <c r="Q192" s="2">
        <v>224</v>
      </c>
      <c r="R192" s="2">
        <v>336</v>
      </c>
      <c r="S192" s="2">
        <v>0</v>
      </c>
    </row>
    <row r="193" spans="1:21">
      <c r="A193" s="2">
        <v>89</v>
      </c>
      <c r="B193" s="500" t="str">
        <v>p-methoxyphenol, AMPh</v>
      </c>
      <c r="C193" s="2">
        <v>0.6845</v>
      </c>
      <c r="D193" s="2">
        <v>134.4</v>
      </c>
      <c r="E193" s="2" t="str">
        <v>G</v>
      </c>
      <c r="F193" s="2">
        <v>171.4</v>
      </c>
      <c r="G193" s="2" t="str">
        <v>T</v>
      </c>
      <c r="H193" s="2">
        <v>226.7</v>
      </c>
      <c r="I193" s="2" t="str">
        <v>B</v>
      </c>
      <c r="J193" s="2">
        <v>37.4</v>
      </c>
      <c r="K193" s="2" t="str">
        <v>O</v>
      </c>
      <c r="L193" s="2">
        <v>1</v>
      </c>
      <c r="M193" s="2">
        <v>288</v>
      </c>
      <c r="N193" s="2">
        <v>0</v>
      </c>
      <c r="O193" s="2">
        <v>0</v>
      </c>
      <c r="P193" s="2">
        <v>3</v>
      </c>
      <c r="Q193" s="2">
        <v>223</v>
      </c>
      <c r="R193" s="2">
        <v>252</v>
      </c>
      <c r="S193" s="2">
        <v>313</v>
      </c>
    </row>
    <row r="194" spans="1:21">
      <c r="A194" s="2">
        <v>90</v>
      </c>
      <c r="B194" s="500" t="str">
        <v>4-methylpyrocatechol, APh</v>
      </c>
      <c r="C194" s="2">
        <v>0.67391650000000003</v>
      </c>
      <c r="D194" s="2">
        <v>136.6</v>
      </c>
      <c r="E194" s="2" t="str">
        <v>G</v>
      </c>
      <c r="F194" s="2">
        <v>180</v>
      </c>
      <c r="G194" s="2" t="str">
        <v>CB</v>
      </c>
      <c r="H194" s="2">
        <v>242.2</v>
      </c>
      <c r="I194" s="2" t="str">
        <v>V</v>
      </c>
      <c r="J194" s="2">
        <v>344.9</v>
      </c>
      <c r="K194" s="2" t="str">
        <v>S</v>
      </c>
      <c r="L194" s="2">
        <v>1</v>
      </c>
      <c r="M194" s="2">
        <v>283</v>
      </c>
      <c r="N194" s="2">
        <v>0</v>
      </c>
      <c r="O194" s="2">
        <v>0</v>
      </c>
      <c r="P194" s="2">
        <v>2</v>
      </c>
      <c r="Q194" s="2">
        <v>223</v>
      </c>
      <c r="R194" s="2">
        <v>341</v>
      </c>
      <c r="S194" s="2">
        <v>0</v>
      </c>
    </row>
    <row r="195" spans="1:21">
      <c r="A195" s="2">
        <v>94</v>
      </c>
      <c r="B195" s="500" t="str">
        <v>Pyrogallol, Phenol</v>
      </c>
      <c r="C195" s="2">
        <v>0.60150000000000003</v>
      </c>
      <c r="D195" s="2">
        <v>136.6</v>
      </c>
      <c r="E195" s="2" t="str">
        <v>G</v>
      </c>
      <c r="F195" s="2">
        <v>185.7</v>
      </c>
      <c r="G195" s="2" t="str">
        <v>CB</v>
      </c>
      <c r="H195" s="2">
        <v>223.7</v>
      </c>
      <c r="I195" s="2" t="str">
        <v>B</v>
      </c>
      <c r="J195" s="2">
        <v>20.6</v>
      </c>
      <c r="K195" s="2" t="str">
        <v>R</v>
      </c>
      <c r="L195" s="2">
        <v>1</v>
      </c>
      <c r="M195" s="2">
        <v>270</v>
      </c>
      <c r="N195" s="2">
        <v>0</v>
      </c>
      <c r="O195" s="2">
        <v>0</v>
      </c>
      <c r="P195" s="2">
        <v>2</v>
      </c>
      <c r="Q195" s="2">
        <v>224</v>
      </c>
      <c r="R195" s="2">
        <v>350</v>
      </c>
      <c r="S195" s="2">
        <v>0</v>
      </c>
    </row>
    <row r="196" spans="1:21">
      <c r="A196" s="2">
        <v>95</v>
      </c>
      <c r="B196" s="500" t="str">
        <v>Pyrocatechol, Phenol</v>
      </c>
      <c r="C196" s="2">
        <v>0.6615569</v>
      </c>
      <c r="D196" s="2">
        <v>137.4</v>
      </c>
      <c r="E196" s="2" t="str">
        <v>G</v>
      </c>
      <c r="F196" s="2">
        <v>180.8</v>
      </c>
      <c r="G196" s="2" t="str">
        <v>CB</v>
      </c>
      <c r="H196" s="2">
        <v>218.8</v>
      </c>
      <c r="I196" s="2" t="str">
        <v>B</v>
      </c>
      <c r="J196" s="2">
        <v>35.700000000000003</v>
      </c>
      <c r="K196" s="2" t="str">
        <v>O</v>
      </c>
      <c r="L196" s="2">
        <v>1</v>
      </c>
      <c r="M196" s="2">
        <v>277</v>
      </c>
      <c r="N196" s="2">
        <v>0</v>
      </c>
      <c r="O196" s="2">
        <v>0</v>
      </c>
      <c r="P196" s="2">
        <v>3</v>
      </c>
      <c r="Q196" s="2">
        <v>226</v>
      </c>
      <c r="R196" s="2">
        <v>240</v>
      </c>
      <c r="S196" s="2">
        <v>336</v>
      </c>
    </row>
    <row r="197" spans="1:21">
      <c r="A197" s="2">
        <v>97</v>
      </c>
      <c r="B197" s="500" t="str">
        <v>p-anisaldehyde, HBzd</v>
      </c>
      <c r="C197" s="2">
        <v>0.65979129999999997</v>
      </c>
      <c r="D197" s="2">
        <v>120</v>
      </c>
      <c r="E197" s="2" t="str">
        <v>G</v>
      </c>
      <c r="F197" s="2">
        <v>203.4</v>
      </c>
      <c r="G197" s="2" t="str">
        <v>CB</v>
      </c>
      <c r="H197" s="2">
        <v>327.7</v>
      </c>
      <c r="I197" s="2" t="str">
        <v>M</v>
      </c>
      <c r="J197" s="2">
        <v>38.200000000000003</v>
      </c>
      <c r="K197" s="2" t="str">
        <v>O</v>
      </c>
      <c r="L197" s="2">
        <v>1</v>
      </c>
      <c r="M197" s="2">
        <v>286</v>
      </c>
      <c r="N197" s="2">
        <v>0</v>
      </c>
      <c r="O197" s="2">
        <v>0</v>
      </c>
      <c r="P197" s="2">
        <v>2</v>
      </c>
      <c r="Q197" s="2">
        <v>224</v>
      </c>
      <c r="R197" s="2">
        <v>350</v>
      </c>
      <c r="S197" s="2">
        <v>0</v>
      </c>
    </row>
    <row r="198" spans="1:21">
      <c r="A198" s="2">
        <v>99</v>
      </c>
      <c r="B198" s="500" t="str">
        <v>Vanillin, HBzd</v>
      </c>
      <c r="C198" s="2">
        <v>0.63683780000000001</v>
      </c>
      <c r="D198" s="2">
        <v>136.19999999999999</v>
      </c>
      <c r="E198" s="2" t="str">
        <v>G</v>
      </c>
      <c r="F198" s="2">
        <v>221.6</v>
      </c>
      <c r="G198" s="2" t="str">
        <v>B</v>
      </c>
      <c r="H198" s="2">
        <v>212.1</v>
      </c>
      <c r="I198" s="2" t="str">
        <v>B</v>
      </c>
      <c r="J198" s="2">
        <v>41.7</v>
      </c>
      <c r="K198" s="2" t="str">
        <v>O</v>
      </c>
      <c r="L198" s="2">
        <v>2</v>
      </c>
      <c r="M198" s="2">
        <v>284</v>
      </c>
      <c r="N198" s="2">
        <v>312</v>
      </c>
      <c r="O198" s="2">
        <v>0</v>
      </c>
      <c r="P198" s="2">
        <v>3</v>
      </c>
      <c r="Q198" s="2">
        <v>221</v>
      </c>
      <c r="R198" s="2">
        <v>248</v>
      </c>
      <c r="S198" s="2">
        <v>341</v>
      </c>
    </row>
    <row r="199" spans="1:21">
      <c r="B199" s="500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1:21">
      <c r="A200" s="2" cm="1">
        <f t="array" ref="A200:S257">_xlfn._xlws.SORT(_xlfn._xlws.FILTER(LVSN[], (LVSN[Rf (MPA)]&lt;=$C$5)*(LVSN[Rf (MPA)]&gt;=$C$4)*(LVSN[254 nm DEV H° and C]&lt;=$D$5)*(LVSN[254 nm DEV H° and C]&gt;=$D$4),"No Result"))</f>
        <v>3</v>
      </c>
      <c r="B200" s="500" t="str">
        <v>acacetin, Flavone</v>
      </c>
      <c r="C200" s="2">
        <v>0.64919740000000004</v>
      </c>
      <c r="D200" s="2">
        <v>134.6</v>
      </c>
      <c r="E200" s="2" t="str">
        <v>G</v>
      </c>
      <c r="F200" s="2">
        <v>180</v>
      </c>
      <c r="G200" s="2" t="str">
        <v>CB</v>
      </c>
      <c r="H200" s="2">
        <v>203.5</v>
      </c>
      <c r="I200" s="2" t="str">
        <v>CB</v>
      </c>
      <c r="J200" s="2">
        <v>53.8</v>
      </c>
      <c r="K200" s="2" t="str">
        <v>O</v>
      </c>
      <c r="L200" s="2">
        <v>2</v>
      </c>
      <c r="M200" s="2">
        <v>270</v>
      </c>
      <c r="N200" s="2">
        <v>329</v>
      </c>
      <c r="O200" s="2">
        <v>0</v>
      </c>
      <c r="P200" s="2">
        <v>2</v>
      </c>
      <c r="Q200" s="2">
        <v>224</v>
      </c>
      <c r="R200" s="2">
        <v>357</v>
      </c>
      <c r="S200" s="2">
        <v>0</v>
      </c>
      <c r="T200" s="2">
        <f>COUNTIF(A200:A257, "&lt;&gt;")</f>
        <v>58</v>
      </c>
      <c r="U200" s="2" t="s">
        <v>158</v>
      </c>
    </row>
    <row r="201" spans="1:21">
      <c r="A201" s="2">
        <v>4</v>
      </c>
      <c r="B201" s="500" t="str">
        <v>apigenin, Flavone</v>
      </c>
      <c r="C201" s="2">
        <v>0.61741570000000001</v>
      </c>
      <c r="D201" s="2">
        <v>134</v>
      </c>
      <c r="E201" s="2" t="str">
        <v>G</v>
      </c>
      <c r="F201" s="2">
        <v>199.1</v>
      </c>
      <c r="G201" s="2" t="str">
        <v>CB</v>
      </c>
      <c r="H201" s="2">
        <v>206.2</v>
      </c>
      <c r="I201" s="2" t="str">
        <v>CB</v>
      </c>
      <c r="J201" s="2">
        <v>46.3</v>
      </c>
      <c r="K201" s="2" t="str">
        <v>O</v>
      </c>
      <c r="L201" s="2">
        <v>2</v>
      </c>
      <c r="M201" s="2">
        <v>271</v>
      </c>
      <c r="N201" s="2">
        <v>336</v>
      </c>
      <c r="O201" s="2">
        <v>0</v>
      </c>
      <c r="P201" s="2">
        <v>2</v>
      </c>
      <c r="Q201" s="2">
        <v>224</v>
      </c>
      <c r="R201" s="2">
        <v>341</v>
      </c>
      <c r="S201" s="2">
        <v>0</v>
      </c>
    </row>
    <row r="202" spans="1:21">
      <c r="A202" s="2">
        <v>6</v>
      </c>
      <c r="B202" s="500" t="str">
        <v>chrysin, Flavone</v>
      </c>
      <c r="C202" s="2">
        <v>0.67215080000000005</v>
      </c>
      <c r="D202" s="2">
        <v>132.19999999999999</v>
      </c>
      <c r="E202" s="2" t="str">
        <v>G</v>
      </c>
      <c r="F202" s="2">
        <v>185.5</v>
      </c>
      <c r="G202" s="2" t="str">
        <v>CB</v>
      </c>
      <c r="H202" s="2">
        <v>190.1</v>
      </c>
      <c r="I202" s="2" t="str">
        <v>CB</v>
      </c>
      <c r="J202" s="2">
        <v>46.5</v>
      </c>
      <c r="K202" s="2" t="str">
        <v>O</v>
      </c>
      <c r="L202" s="2">
        <v>2</v>
      </c>
      <c r="M202" s="2">
        <v>270</v>
      </c>
      <c r="N202" s="2">
        <v>317</v>
      </c>
      <c r="O202" s="2">
        <v>0</v>
      </c>
      <c r="P202" s="2">
        <v>2</v>
      </c>
      <c r="Q202" s="2">
        <v>224</v>
      </c>
      <c r="R202" s="2">
        <v>358</v>
      </c>
      <c r="S202" s="2">
        <v>0</v>
      </c>
    </row>
    <row r="203" spans="1:21">
      <c r="A203" s="2">
        <v>7</v>
      </c>
      <c r="B203" s="500" t="str">
        <v>Genkwanin, Flavone</v>
      </c>
      <c r="C203" s="2">
        <v>0.65272870000000005</v>
      </c>
      <c r="D203" s="2">
        <v>138.9</v>
      </c>
      <c r="E203" s="2" t="str">
        <v>G</v>
      </c>
      <c r="F203" s="2">
        <v>46.1</v>
      </c>
      <c r="G203" s="2" t="str">
        <v>Y</v>
      </c>
      <c r="H203" s="2">
        <v>228.8</v>
      </c>
      <c r="I203" s="2" t="str">
        <v>B</v>
      </c>
      <c r="J203" s="2">
        <v>46.9</v>
      </c>
      <c r="K203" s="2" t="str">
        <v>O</v>
      </c>
      <c r="L203" s="2">
        <v>2</v>
      </c>
      <c r="M203" s="2">
        <v>268</v>
      </c>
      <c r="N203" s="2">
        <v>338</v>
      </c>
      <c r="O203" s="2">
        <v>0</v>
      </c>
      <c r="P203" s="2">
        <v>2</v>
      </c>
      <c r="Q203" s="2">
        <v>224</v>
      </c>
      <c r="R203" s="2">
        <v>367</v>
      </c>
      <c r="S203" s="2">
        <v>0</v>
      </c>
    </row>
    <row r="204" spans="1:21">
      <c r="A204" s="2">
        <v>12</v>
      </c>
      <c r="B204" s="500" t="str">
        <v>isorhamnetin, Flavonol</v>
      </c>
      <c r="C204" s="2">
        <v>0.65100000000000002</v>
      </c>
      <c r="D204" s="2">
        <v>136.1</v>
      </c>
      <c r="E204" s="2" t="str">
        <v>G</v>
      </c>
      <c r="F204" s="2">
        <v>180</v>
      </c>
      <c r="G204" s="2" t="str">
        <v>CB</v>
      </c>
      <c r="H204" s="2">
        <v>191.2</v>
      </c>
      <c r="I204" s="2" t="str">
        <v>CB</v>
      </c>
      <c r="J204" s="2">
        <v>42.7</v>
      </c>
      <c r="K204" s="2" t="str">
        <v>O</v>
      </c>
      <c r="L204" s="2">
        <v>2</v>
      </c>
      <c r="M204" s="2">
        <v>261</v>
      </c>
      <c r="N204" s="2">
        <v>364</v>
      </c>
      <c r="O204" s="2">
        <v>0</v>
      </c>
      <c r="P204" s="2">
        <v>2</v>
      </c>
      <c r="Q204" s="2">
        <v>224</v>
      </c>
      <c r="R204" s="2">
        <v>340</v>
      </c>
      <c r="S204" s="2">
        <v>0</v>
      </c>
    </row>
    <row r="205" spans="1:21">
      <c r="A205" s="2">
        <v>13</v>
      </c>
      <c r="B205" s="500" t="str">
        <v>kaempferide, Flavonol</v>
      </c>
      <c r="C205" s="2">
        <v>0.68980730000000001</v>
      </c>
      <c r="D205" s="2">
        <v>129.4</v>
      </c>
      <c r="E205" s="2" t="str">
        <v>G</v>
      </c>
      <c r="F205" s="2">
        <v>144.19999999999999</v>
      </c>
      <c r="G205" s="2" t="str">
        <v>G</v>
      </c>
      <c r="H205" s="2">
        <v>187.6</v>
      </c>
      <c r="I205" s="2" t="str">
        <v>CB</v>
      </c>
      <c r="J205" s="2">
        <v>45</v>
      </c>
      <c r="K205" s="2" t="str">
        <v>O</v>
      </c>
      <c r="L205" s="2">
        <v>3</v>
      </c>
      <c r="M205" s="2">
        <v>269</v>
      </c>
      <c r="N205" s="2">
        <v>330</v>
      </c>
      <c r="O205" s="2">
        <v>367</v>
      </c>
      <c r="P205" s="2">
        <v>2</v>
      </c>
      <c r="Q205" s="2">
        <v>223</v>
      </c>
      <c r="R205" s="2">
        <v>361</v>
      </c>
      <c r="S205" s="2">
        <v>0</v>
      </c>
    </row>
    <row r="206" spans="1:21">
      <c r="A206" s="2">
        <v>14</v>
      </c>
      <c r="B206" s="500" t="str">
        <v>kaempferol, Flavonol</v>
      </c>
      <c r="C206" s="2">
        <v>0.65449429999999997</v>
      </c>
      <c r="D206" s="2">
        <v>130.9</v>
      </c>
      <c r="E206" s="2" t="str">
        <v>G</v>
      </c>
      <c r="F206" s="2">
        <v>150</v>
      </c>
      <c r="G206" s="2" t="str">
        <v>T</v>
      </c>
      <c r="H206" s="2">
        <v>189.4</v>
      </c>
      <c r="I206" s="2" t="str">
        <v>CB</v>
      </c>
      <c r="J206" s="2">
        <v>8</v>
      </c>
      <c r="K206" s="2" t="str">
        <v>R</v>
      </c>
      <c r="L206" s="2">
        <v>2</v>
      </c>
      <c r="M206" s="2">
        <v>269</v>
      </c>
      <c r="N206" s="2">
        <v>371</v>
      </c>
      <c r="O206" s="2">
        <v>0</v>
      </c>
      <c r="P206" s="2">
        <v>2</v>
      </c>
      <c r="Q206" s="2">
        <v>223</v>
      </c>
      <c r="R206" s="2">
        <v>361</v>
      </c>
      <c r="S206" s="2">
        <v>0</v>
      </c>
    </row>
    <row r="207" spans="1:21">
      <c r="A207" s="2">
        <v>16</v>
      </c>
      <c r="B207" s="500" t="str">
        <v>quercetin, Flavonol</v>
      </c>
      <c r="C207" s="2">
        <v>0.61741570000000001</v>
      </c>
      <c r="D207" s="2">
        <v>125.9</v>
      </c>
      <c r="E207" s="2" t="str">
        <v>G</v>
      </c>
      <c r="F207" s="2">
        <v>127.1</v>
      </c>
      <c r="G207" s="2" t="str">
        <v>G</v>
      </c>
      <c r="H207" s="2">
        <v>192.1</v>
      </c>
      <c r="I207" s="2" t="str">
        <v>CB</v>
      </c>
      <c r="J207" s="2">
        <v>41.1</v>
      </c>
      <c r="K207" s="2" t="str">
        <v>O</v>
      </c>
      <c r="L207" s="2">
        <v>2</v>
      </c>
      <c r="M207" s="2">
        <v>261</v>
      </c>
      <c r="N207" s="2">
        <v>370</v>
      </c>
      <c r="O207" s="2">
        <v>0</v>
      </c>
      <c r="P207" s="2">
        <v>2</v>
      </c>
      <c r="Q207" s="2">
        <v>224</v>
      </c>
      <c r="R207" s="2">
        <v>340</v>
      </c>
      <c r="S207" s="2">
        <v>0</v>
      </c>
    </row>
    <row r="208" spans="1:21">
      <c r="A208" s="2">
        <v>18</v>
      </c>
      <c r="B208" s="500" t="str">
        <v>hesperetin, Flavanone</v>
      </c>
      <c r="C208" s="2">
        <v>0.6668539</v>
      </c>
      <c r="D208" s="2">
        <v>136.5</v>
      </c>
      <c r="E208" s="2" t="str">
        <v>G</v>
      </c>
      <c r="F208" s="2">
        <v>169.3</v>
      </c>
      <c r="G208" s="2" t="str">
        <v>T</v>
      </c>
      <c r="H208" s="2">
        <v>202.3</v>
      </c>
      <c r="I208" s="2" t="str">
        <v>CB</v>
      </c>
      <c r="J208" s="2">
        <v>19.8</v>
      </c>
      <c r="K208" s="2" t="str">
        <v>R</v>
      </c>
      <c r="L208" s="2">
        <v>1</v>
      </c>
      <c r="M208" s="2">
        <v>290</v>
      </c>
      <c r="N208" s="2">
        <v>0</v>
      </c>
      <c r="O208" s="2">
        <v>0</v>
      </c>
      <c r="P208" s="2">
        <v>3</v>
      </c>
      <c r="Q208" s="2">
        <v>222</v>
      </c>
      <c r="R208" s="2">
        <v>247</v>
      </c>
      <c r="S208" s="2">
        <v>342</v>
      </c>
    </row>
    <row r="209" spans="1:19">
      <c r="A209" s="2">
        <v>20</v>
      </c>
      <c r="B209" s="500" t="str">
        <v>naringenin, Flavanone</v>
      </c>
      <c r="C209" s="2">
        <v>0.68</v>
      </c>
      <c r="D209" s="2">
        <v>136.80000000000001</v>
      </c>
      <c r="E209" s="2" t="str">
        <v>G</v>
      </c>
      <c r="F209" s="2">
        <v>176.5</v>
      </c>
      <c r="G209" s="2" t="str">
        <v>T</v>
      </c>
      <c r="H209" s="2">
        <v>210.7</v>
      </c>
      <c r="I209" s="2" t="str">
        <v>B</v>
      </c>
      <c r="J209" s="2">
        <v>24.2</v>
      </c>
      <c r="K209" s="2" t="str">
        <v>R</v>
      </c>
      <c r="L209" s="2">
        <v>1</v>
      </c>
      <c r="M209" s="2">
        <v>292</v>
      </c>
      <c r="N209" s="2">
        <v>0</v>
      </c>
      <c r="O209" s="2">
        <v>0</v>
      </c>
      <c r="P209" s="2">
        <v>2</v>
      </c>
      <c r="Q209" s="2">
        <v>223</v>
      </c>
      <c r="R209" s="2">
        <v>365</v>
      </c>
      <c r="S209" s="2">
        <v>0</v>
      </c>
    </row>
    <row r="210" spans="1:19">
      <c r="A210" s="2">
        <v>23</v>
      </c>
      <c r="B210" s="500" t="str">
        <v>sakuranetin, Flavanone</v>
      </c>
      <c r="C210" s="2">
        <v>0.6986</v>
      </c>
      <c r="D210" s="2">
        <v>136.80000000000001</v>
      </c>
      <c r="E210" s="2" t="str">
        <v>G</v>
      </c>
      <c r="F210" s="2">
        <v>159.6</v>
      </c>
      <c r="G210" s="2" t="str">
        <v>T</v>
      </c>
      <c r="H210" s="2">
        <v>200.1</v>
      </c>
      <c r="I210" s="2" t="str">
        <v>CB</v>
      </c>
      <c r="J210" s="2">
        <v>16</v>
      </c>
      <c r="K210" s="2" t="str">
        <v>R</v>
      </c>
      <c r="L210" s="2">
        <v>1</v>
      </c>
      <c r="M210" s="2">
        <v>292</v>
      </c>
      <c r="N210" s="2">
        <v>0</v>
      </c>
      <c r="O210" s="2">
        <v>0</v>
      </c>
      <c r="P210" s="2">
        <v>3</v>
      </c>
      <c r="Q210" s="2">
        <v>223</v>
      </c>
      <c r="R210" s="2">
        <v>251</v>
      </c>
      <c r="S210" s="2">
        <v>367</v>
      </c>
    </row>
    <row r="211" spans="1:19">
      <c r="A211" s="2">
        <v>24</v>
      </c>
      <c r="B211" s="500" t="str">
        <v>pinobanksin, Flavanonol</v>
      </c>
      <c r="C211" s="2">
        <v>0.69686990000000004</v>
      </c>
      <c r="D211" s="2">
        <v>136.80000000000001</v>
      </c>
      <c r="E211" s="2" t="str">
        <v>G</v>
      </c>
      <c r="F211" s="2">
        <v>190.7</v>
      </c>
      <c r="G211" s="2" t="str">
        <v>CB</v>
      </c>
      <c r="H211" s="2">
        <v>199.3</v>
      </c>
      <c r="I211" s="2" t="str">
        <v>CB</v>
      </c>
      <c r="J211" s="2">
        <v>9.9</v>
      </c>
      <c r="K211" s="2" t="str">
        <v>R</v>
      </c>
      <c r="L211" s="2">
        <v>1</v>
      </c>
      <c r="M211" s="2">
        <v>295</v>
      </c>
      <c r="N211" s="2">
        <v>0</v>
      </c>
      <c r="O211" s="2">
        <v>0</v>
      </c>
      <c r="P211" s="2">
        <v>3</v>
      </c>
      <c r="Q211" s="2">
        <v>224</v>
      </c>
      <c r="R211" s="2">
        <v>251</v>
      </c>
      <c r="S211" s="2">
        <v>365</v>
      </c>
    </row>
    <row r="212" spans="1:19">
      <c r="A212" s="2">
        <v>30</v>
      </c>
      <c r="B212" s="500" t="str">
        <v>Biochanin A, Isoflavone</v>
      </c>
      <c r="C212" s="2">
        <v>0.69157299999999999</v>
      </c>
      <c r="D212" s="2">
        <v>132.69999999999999</v>
      </c>
      <c r="E212" s="2" t="str">
        <v>G</v>
      </c>
      <c r="F212" s="2">
        <v>96.6</v>
      </c>
      <c r="G212" s="2" t="str">
        <v>YG</v>
      </c>
      <c r="H212" s="2">
        <v>195.3</v>
      </c>
      <c r="I212" s="2" t="str">
        <v>CB</v>
      </c>
      <c r="J212" s="2">
        <v>27.6</v>
      </c>
      <c r="K212" s="2" t="str">
        <v>R</v>
      </c>
      <c r="L212" s="2">
        <v>1</v>
      </c>
      <c r="M212" s="2">
        <v>262</v>
      </c>
      <c r="N212" s="2">
        <v>0</v>
      </c>
      <c r="O212" s="2">
        <v>0</v>
      </c>
      <c r="P212" s="2">
        <v>2</v>
      </c>
      <c r="Q212" s="2">
        <v>224</v>
      </c>
      <c r="R212" s="2">
        <v>365</v>
      </c>
      <c r="S212" s="2">
        <v>0</v>
      </c>
    </row>
    <row r="213" spans="1:19">
      <c r="A213" s="2">
        <v>32</v>
      </c>
      <c r="B213" s="500" t="str">
        <v>formononetin, Isoflavone</v>
      </c>
      <c r="C213" s="2">
        <v>0.63680000000000003</v>
      </c>
      <c r="D213" s="2">
        <v>147.4</v>
      </c>
      <c r="E213" s="2" t="str">
        <v>G</v>
      </c>
      <c r="F213" s="2">
        <v>195.3</v>
      </c>
      <c r="G213" s="2" t="str">
        <v>CB</v>
      </c>
      <c r="H213" s="2">
        <v>178.5</v>
      </c>
      <c r="I213" s="2" t="str">
        <v>T</v>
      </c>
      <c r="J213" s="2">
        <v>38.200000000000003</v>
      </c>
      <c r="K213" s="2" t="str">
        <v>O</v>
      </c>
      <c r="L213" s="2">
        <v>2</v>
      </c>
      <c r="M213" s="2">
        <v>250</v>
      </c>
      <c r="N213" s="2">
        <v>306</v>
      </c>
      <c r="O213" s="2">
        <v>0</v>
      </c>
      <c r="P213" s="2">
        <v>2</v>
      </c>
      <c r="Q213" s="2">
        <v>223</v>
      </c>
      <c r="R213" s="2">
        <v>313</v>
      </c>
      <c r="S213" s="2">
        <v>0</v>
      </c>
    </row>
    <row r="214" spans="1:19">
      <c r="A214" s="2">
        <v>33</v>
      </c>
      <c r="B214" s="500" t="str">
        <v>genistein, Isoflavone</v>
      </c>
      <c r="C214" s="2">
        <v>0.66332259999999998</v>
      </c>
      <c r="D214" s="2">
        <v>128.1</v>
      </c>
      <c r="E214" s="2" t="str">
        <v>G</v>
      </c>
      <c r="F214" s="2">
        <v>181.4</v>
      </c>
      <c r="G214" s="2" t="str">
        <v>CB</v>
      </c>
      <c r="H214" s="2">
        <v>210.8</v>
      </c>
      <c r="I214" s="2" t="str">
        <v>B</v>
      </c>
      <c r="J214" s="2">
        <v>34.1</v>
      </c>
      <c r="K214" s="2" t="str">
        <v>O</v>
      </c>
      <c r="L214" s="2">
        <v>1</v>
      </c>
      <c r="M214" s="2">
        <v>260</v>
      </c>
      <c r="N214" s="2">
        <v>0</v>
      </c>
      <c r="O214" s="2">
        <v>0</v>
      </c>
      <c r="P214" s="2">
        <v>2</v>
      </c>
      <c r="Q214" s="2">
        <v>224</v>
      </c>
      <c r="R214" s="2">
        <v>365</v>
      </c>
      <c r="S214" s="2">
        <v>0</v>
      </c>
    </row>
    <row r="215" spans="1:19">
      <c r="A215" s="2">
        <v>37</v>
      </c>
      <c r="B215" s="500" t="str">
        <v>2,3,4-TMBA, HBAD</v>
      </c>
      <c r="C215" s="2">
        <v>0.60152479999999997</v>
      </c>
      <c r="D215" s="2">
        <v>141.5</v>
      </c>
      <c r="E215" s="2" t="str">
        <v>G</v>
      </c>
      <c r="F215" s="2">
        <v>120</v>
      </c>
      <c r="G215" s="2" t="str">
        <v>YG</v>
      </c>
      <c r="H215" s="2">
        <v>241.1</v>
      </c>
      <c r="I215" s="2" t="str">
        <v>V</v>
      </c>
      <c r="J215" s="2">
        <v>22.2</v>
      </c>
      <c r="K215" s="2" t="str">
        <v>R</v>
      </c>
      <c r="L215" s="2">
        <v>1</v>
      </c>
      <c r="M215" s="2">
        <v>261</v>
      </c>
      <c r="N215" s="2">
        <v>0</v>
      </c>
      <c r="O215" s="2">
        <v>0</v>
      </c>
      <c r="P215" s="2">
        <v>2</v>
      </c>
      <c r="Q215" s="2">
        <v>225</v>
      </c>
      <c r="R215" s="2">
        <v>308</v>
      </c>
      <c r="S215" s="2">
        <v>0</v>
      </c>
    </row>
    <row r="216" spans="1:19">
      <c r="A216" s="2">
        <v>40</v>
      </c>
      <c r="B216" s="500" t="str">
        <v>benzoic acid, HBAD</v>
      </c>
      <c r="C216" s="2">
        <v>0.6633</v>
      </c>
      <c r="D216" s="2">
        <v>136.4</v>
      </c>
      <c r="E216" s="2" t="str">
        <v>G</v>
      </c>
      <c r="F216" s="2">
        <v>184.5</v>
      </c>
      <c r="G216" s="2" t="str">
        <v>CB</v>
      </c>
      <c r="H216" s="2">
        <v>199.4</v>
      </c>
      <c r="I216" s="2" t="str">
        <v>CB</v>
      </c>
      <c r="J216" s="2">
        <v>48.3</v>
      </c>
      <c r="K216" s="2" t="str">
        <v>O</v>
      </c>
      <c r="L216" s="2">
        <v>1</v>
      </c>
      <c r="M216" s="2">
        <v>276</v>
      </c>
      <c r="N216" s="2">
        <v>0</v>
      </c>
      <c r="O216" s="2">
        <v>0</v>
      </c>
      <c r="P216" s="2">
        <v>2</v>
      </c>
      <c r="Q216" s="2">
        <v>221</v>
      </c>
      <c r="R216" s="2">
        <v>328</v>
      </c>
      <c r="S216" s="2">
        <v>0</v>
      </c>
    </row>
    <row r="217" spans="1:19">
      <c r="A217" s="2">
        <v>41</v>
      </c>
      <c r="B217" s="500" t="str">
        <v>Cuminic Acid, HBAD</v>
      </c>
      <c r="C217" s="2">
        <v>0.69686990000000004</v>
      </c>
      <c r="D217" s="2">
        <v>135.5</v>
      </c>
      <c r="E217" s="2" t="str">
        <v>G</v>
      </c>
      <c r="F217" s="2">
        <v>180</v>
      </c>
      <c r="G217" s="2" t="str">
        <v>CB</v>
      </c>
      <c r="H217" s="2">
        <v>204.9</v>
      </c>
      <c r="I217" s="2" t="str">
        <v>CB</v>
      </c>
      <c r="J217" s="2">
        <v>2</v>
      </c>
      <c r="K217" s="2" t="str">
        <v>R</v>
      </c>
      <c r="L217" s="2">
        <v>1</v>
      </c>
      <c r="M217" s="2">
        <v>243</v>
      </c>
      <c r="N217" s="2">
        <v>0</v>
      </c>
      <c r="O217" s="2">
        <v>0</v>
      </c>
      <c r="P217" s="2">
        <v>2</v>
      </c>
      <c r="Q217" s="2">
        <v>221</v>
      </c>
      <c r="R217" s="2">
        <v>333</v>
      </c>
      <c r="S217" s="2">
        <v>0</v>
      </c>
    </row>
    <row r="218" spans="1:19">
      <c r="A218" s="2">
        <v>43</v>
      </c>
      <c r="B218" s="500" t="str">
        <v>eudesmic acid, HBAD</v>
      </c>
      <c r="C218" s="2">
        <v>0.61741570000000001</v>
      </c>
      <c r="D218" s="2">
        <v>138.9</v>
      </c>
      <c r="E218" s="2" t="str">
        <v>G</v>
      </c>
      <c r="F218" s="2">
        <v>180</v>
      </c>
      <c r="G218" s="2" t="str">
        <v>CB</v>
      </c>
      <c r="H218" s="2">
        <v>219.1</v>
      </c>
      <c r="I218" s="2" t="str">
        <v>B</v>
      </c>
      <c r="J218" s="2">
        <v>40.9</v>
      </c>
      <c r="K218" s="2" t="str">
        <v>O</v>
      </c>
      <c r="L218" s="2">
        <v>1</v>
      </c>
      <c r="M218" s="2">
        <v>264</v>
      </c>
      <c r="N218" s="2">
        <v>0</v>
      </c>
      <c r="O218" s="2">
        <v>0</v>
      </c>
      <c r="P218" s="2">
        <v>2</v>
      </c>
      <c r="Q218" s="2">
        <v>228</v>
      </c>
      <c r="R218" s="2">
        <v>310</v>
      </c>
      <c r="S218" s="2">
        <v>0</v>
      </c>
    </row>
    <row r="219" spans="1:19">
      <c r="A219" s="2">
        <v>45</v>
      </c>
      <c r="B219" s="500" t="str">
        <v>gentisic acid, HBAD</v>
      </c>
      <c r="C219" s="2">
        <v>0.62624389999999996</v>
      </c>
      <c r="D219" s="2">
        <v>142.69999999999999</v>
      </c>
      <c r="E219" s="2" t="str">
        <v>G</v>
      </c>
      <c r="F219" s="2">
        <v>224.2</v>
      </c>
      <c r="G219" s="2" t="str">
        <v>B</v>
      </c>
      <c r="H219" s="2">
        <v>213.3</v>
      </c>
      <c r="I219" s="2" t="str">
        <v>B</v>
      </c>
      <c r="J219" s="2">
        <v>48.6</v>
      </c>
      <c r="K219" s="2" t="str">
        <v>O</v>
      </c>
      <c r="L219" s="2">
        <v>1</v>
      </c>
      <c r="M219" s="2">
        <v>326</v>
      </c>
      <c r="N219" s="2">
        <v>0</v>
      </c>
      <c r="O219" s="2">
        <v>0</v>
      </c>
      <c r="P219" s="2">
        <v>2</v>
      </c>
      <c r="Q219" s="2">
        <v>224</v>
      </c>
      <c r="R219" s="2">
        <v>320</v>
      </c>
      <c r="S219" s="2">
        <v>0</v>
      </c>
    </row>
    <row r="220" spans="1:19">
      <c r="A220" s="2">
        <v>47</v>
      </c>
      <c r="B220" s="500" t="str">
        <v>methyl paraben, HBAD</v>
      </c>
      <c r="C220" s="2">
        <v>0.67568209999999995</v>
      </c>
      <c r="D220" s="2">
        <v>127.9</v>
      </c>
      <c r="E220" s="2" t="str">
        <v>G</v>
      </c>
      <c r="F220" s="2">
        <v>178.9</v>
      </c>
      <c r="G220" s="2" t="str">
        <v>T</v>
      </c>
      <c r="H220" s="2">
        <v>227.7</v>
      </c>
      <c r="I220" s="2" t="str">
        <v>B</v>
      </c>
      <c r="J220" s="2">
        <v>111.1</v>
      </c>
      <c r="K220" s="2" t="str">
        <v>YG</v>
      </c>
      <c r="L220" s="2">
        <v>1</v>
      </c>
      <c r="M220" s="2">
        <v>257</v>
      </c>
      <c r="N220" s="2">
        <v>0</v>
      </c>
      <c r="O220" s="2">
        <v>0</v>
      </c>
      <c r="P220" s="2">
        <v>2</v>
      </c>
      <c r="Q220" s="2">
        <v>224</v>
      </c>
      <c r="R220" s="2">
        <v>352</v>
      </c>
      <c r="S220" s="2">
        <v>0</v>
      </c>
    </row>
    <row r="221" spans="1:19">
      <c r="A221" s="2">
        <v>48</v>
      </c>
      <c r="B221" s="500" t="str">
        <v>methyl syringate, HBAD</v>
      </c>
      <c r="C221" s="2">
        <v>0.61035309999999998</v>
      </c>
      <c r="D221" s="2">
        <v>137.5</v>
      </c>
      <c r="E221" s="2" t="str">
        <v>G</v>
      </c>
      <c r="F221" s="2">
        <v>175.3</v>
      </c>
      <c r="G221" s="2" t="str">
        <v>T</v>
      </c>
      <c r="H221" s="2">
        <v>218.6</v>
      </c>
      <c r="I221" s="2" t="str">
        <v>B</v>
      </c>
      <c r="J221" s="2">
        <v>42.5</v>
      </c>
      <c r="K221" s="2" t="str">
        <v>O</v>
      </c>
      <c r="L221" s="2">
        <v>1</v>
      </c>
      <c r="M221" s="2">
        <v>277</v>
      </c>
      <c r="N221" s="2">
        <v>0</v>
      </c>
      <c r="O221" s="2">
        <v>0</v>
      </c>
      <c r="P221" s="2">
        <v>2</v>
      </c>
      <c r="Q221" s="2">
        <v>237</v>
      </c>
      <c r="R221" s="2">
        <v>312</v>
      </c>
      <c r="S221" s="2">
        <v>0</v>
      </c>
    </row>
    <row r="222" spans="1:19">
      <c r="A222" s="2">
        <v>49</v>
      </c>
      <c r="B222" s="500" t="str">
        <v>Methyl-3,4,5-trimethoxybenzoate, HBAD</v>
      </c>
      <c r="C222" s="2">
        <v>0.67038520000000001</v>
      </c>
      <c r="D222" s="2">
        <v>141.1</v>
      </c>
      <c r="E222" s="2" t="str">
        <v>G</v>
      </c>
      <c r="F222" s="2">
        <v>185.5</v>
      </c>
      <c r="G222" s="2" t="str">
        <v>CB</v>
      </c>
      <c r="H222" s="2">
        <v>201.8</v>
      </c>
      <c r="I222" s="2" t="str">
        <v>CB</v>
      </c>
      <c r="J222" s="2">
        <v>47.6</v>
      </c>
      <c r="K222" s="2" t="str">
        <v>O</v>
      </c>
      <c r="L222" s="2">
        <v>1</v>
      </c>
      <c r="M222" s="2">
        <v>265</v>
      </c>
      <c r="N222" s="2">
        <v>0</v>
      </c>
      <c r="O222" s="2">
        <v>0</v>
      </c>
      <c r="P222" s="2">
        <v>2</v>
      </c>
      <c r="Q222" s="2">
        <v>230</v>
      </c>
      <c r="R222" s="2">
        <v>311</v>
      </c>
      <c r="S222" s="2">
        <v>0</v>
      </c>
    </row>
    <row r="223" spans="1:19">
      <c r="A223" s="2">
        <v>50</v>
      </c>
      <c r="B223" s="500" t="str">
        <v>m-hydroxybenzoic acid, HBAD</v>
      </c>
      <c r="C223" s="2">
        <v>0.64390040000000004</v>
      </c>
      <c r="D223" s="2">
        <v>137.5</v>
      </c>
      <c r="E223" s="2" t="str">
        <v>G</v>
      </c>
      <c r="F223" s="2">
        <v>181.3</v>
      </c>
      <c r="G223" s="2" t="str">
        <v>CB</v>
      </c>
      <c r="H223" s="2">
        <v>232.4</v>
      </c>
      <c r="I223" s="2" t="str">
        <v>B</v>
      </c>
      <c r="J223" s="2">
        <v>38.200000000000003</v>
      </c>
      <c r="K223" s="2" t="str">
        <v>O</v>
      </c>
      <c r="L223" s="2">
        <v>1</v>
      </c>
      <c r="M223" s="2">
        <v>298</v>
      </c>
      <c r="N223" s="2">
        <v>0</v>
      </c>
      <c r="O223" s="2">
        <v>0</v>
      </c>
      <c r="P223" s="2">
        <v>2</v>
      </c>
      <c r="Q223" s="2">
        <v>223</v>
      </c>
      <c r="R223" s="2">
        <v>310</v>
      </c>
      <c r="S223" s="2">
        <v>0</v>
      </c>
    </row>
    <row r="224" spans="1:19">
      <c r="A224" s="2">
        <v>51</v>
      </c>
      <c r="B224" s="500" t="str">
        <v>m-Toluic Acid, HBAD</v>
      </c>
      <c r="C224" s="2">
        <v>0.68100000000000005</v>
      </c>
      <c r="D224" s="2">
        <v>137.30000000000001</v>
      </c>
      <c r="E224" s="2" t="str">
        <v>G</v>
      </c>
      <c r="F224" s="2">
        <v>159.6</v>
      </c>
      <c r="G224" s="2" t="str">
        <v>T</v>
      </c>
      <c r="H224" s="2">
        <v>206.1</v>
      </c>
      <c r="I224" s="2" t="str">
        <v>CB</v>
      </c>
      <c r="J224" s="2">
        <v>25.3</v>
      </c>
      <c r="K224" s="2" t="str">
        <v>R</v>
      </c>
      <c r="L224" s="2">
        <v>1</v>
      </c>
      <c r="M224" s="2">
        <v>284</v>
      </c>
      <c r="N224" s="2">
        <v>0</v>
      </c>
      <c r="O224" s="2">
        <v>0</v>
      </c>
      <c r="P224" s="2">
        <v>2</v>
      </c>
      <c r="Q224" s="2">
        <v>221</v>
      </c>
      <c r="R224" s="2">
        <v>333</v>
      </c>
      <c r="S224" s="2">
        <v>0</v>
      </c>
    </row>
    <row r="225" spans="1:19">
      <c r="A225" s="2">
        <v>53</v>
      </c>
      <c r="B225" s="500" t="str">
        <v>o-Toluic Acid, HBAD</v>
      </c>
      <c r="C225" s="2">
        <v>0.69159999999999999</v>
      </c>
      <c r="D225" s="2">
        <v>137.6</v>
      </c>
      <c r="E225" s="2" t="str">
        <v>G</v>
      </c>
      <c r="F225" s="2">
        <v>174.5</v>
      </c>
      <c r="G225" s="2" t="str">
        <v>T</v>
      </c>
      <c r="H225" s="2">
        <v>221.9</v>
      </c>
      <c r="I225" s="2" t="str">
        <v>B</v>
      </c>
      <c r="J225" s="2">
        <v>33</v>
      </c>
      <c r="K225" s="2" t="str">
        <v>O</v>
      </c>
      <c r="L225" s="2">
        <v>1</v>
      </c>
      <c r="M225" s="2">
        <v>281</v>
      </c>
      <c r="N225" s="2">
        <v>0</v>
      </c>
      <c r="O225" s="2">
        <v>0</v>
      </c>
      <c r="P225" s="2">
        <v>2</v>
      </c>
      <c r="Q225" s="2">
        <v>221</v>
      </c>
      <c r="R225" s="2">
        <v>335</v>
      </c>
      <c r="S225" s="2">
        <v>0</v>
      </c>
    </row>
    <row r="226" spans="1:19">
      <c r="A226" s="2">
        <v>54</v>
      </c>
      <c r="B226" s="500" t="str">
        <v>p-hydroxybenzoic acid, HBAD</v>
      </c>
      <c r="C226" s="2">
        <v>0.63683780000000001</v>
      </c>
      <c r="D226" s="2">
        <v>129.6</v>
      </c>
      <c r="E226" s="2" t="str">
        <v>G</v>
      </c>
      <c r="F226" s="2">
        <v>183.8</v>
      </c>
      <c r="G226" s="2" t="str">
        <v>CB</v>
      </c>
      <c r="H226" s="2">
        <v>212.3</v>
      </c>
      <c r="I226" s="2" t="str">
        <v>B</v>
      </c>
      <c r="J226" s="2">
        <v>28.2</v>
      </c>
      <c r="K226" s="2" t="str">
        <v>R</v>
      </c>
      <c r="L226" s="2">
        <v>1</v>
      </c>
      <c r="M226" s="2">
        <v>257</v>
      </c>
      <c r="N226" s="2">
        <v>0</v>
      </c>
      <c r="O226" s="2">
        <v>0</v>
      </c>
      <c r="P226" s="2">
        <v>2</v>
      </c>
      <c r="Q226" s="2">
        <v>225</v>
      </c>
      <c r="R226" s="2">
        <v>344</v>
      </c>
      <c r="S226" s="2">
        <v>0</v>
      </c>
    </row>
    <row r="227" spans="1:19">
      <c r="A227" s="2">
        <v>56</v>
      </c>
      <c r="B227" s="500" t="str">
        <v>resorcylic acid, HBAD</v>
      </c>
      <c r="C227" s="2">
        <v>0.63</v>
      </c>
      <c r="D227" s="2">
        <v>143.5</v>
      </c>
      <c r="E227" s="2" t="str">
        <v>G</v>
      </c>
      <c r="F227" s="2">
        <v>213.7</v>
      </c>
      <c r="G227" s="2" t="str">
        <v>B</v>
      </c>
      <c r="H227" s="2">
        <v>202.2</v>
      </c>
      <c r="I227" s="2" t="str">
        <v>CB</v>
      </c>
      <c r="J227" s="2">
        <v>57.3</v>
      </c>
      <c r="K227" s="2" t="str">
        <v>O</v>
      </c>
      <c r="L227" s="2">
        <v>2</v>
      </c>
      <c r="M227" s="2">
        <v>246</v>
      </c>
      <c r="N227" s="2">
        <v>313</v>
      </c>
      <c r="O227" s="2">
        <v>0</v>
      </c>
      <c r="P227" s="2">
        <v>2</v>
      </c>
      <c r="Q227" s="2">
        <v>224</v>
      </c>
      <c r="R227" s="2">
        <v>311</v>
      </c>
      <c r="S227" s="2">
        <v>0</v>
      </c>
    </row>
    <row r="228" spans="1:19">
      <c r="A228" s="2">
        <v>57</v>
      </c>
      <c r="B228" s="500" t="str">
        <v>salicylic acid, HBAD</v>
      </c>
      <c r="C228" s="2">
        <v>0.67920000000000003</v>
      </c>
      <c r="D228" s="2">
        <v>139.80000000000001</v>
      </c>
      <c r="E228" s="2" t="str">
        <v>G</v>
      </c>
      <c r="F228" s="2">
        <v>210.5</v>
      </c>
      <c r="G228" s="2" t="str">
        <v>B</v>
      </c>
      <c r="H228" s="2">
        <v>205.1</v>
      </c>
      <c r="I228" s="2" t="str">
        <v>CB</v>
      </c>
      <c r="J228" s="2">
        <v>48.3</v>
      </c>
      <c r="K228" s="2" t="str">
        <v>O</v>
      </c>
      <c r="L228" s="2">
        <v>1</v>
      </c>
      <c r="M228" s="2">
        <v>301</v>
      </c>
      <c r="N228" s="2">
        <v>0</v>
      </c>
      <c r="O228" s="2">
        <v>0</v>
      </c>
      <c r="P228" s="2">
        <v>2</v>
      </c>
      <c r="Q228" s="2">
        <v>223</v>
      </c>
      <c r="R228" s="2">
        <v>304</v>
      </c>
      <c r="S228" s="2">
        <v>0</v>
      </c>
    </row>
    <row r="229" spans="1:19">
      <c r="A229" s="2">
        <v>59</v>
      </c>
      <c r="B229" s="500" t="str">
        <v>vanillic acid, HBAD</v>
      </c>
      <c r="C229" s="2">
        <v>0.62271259999999995</v>
      </c>
      <c r="D229" s="2">
        <v>135.80000000000001</v>
      </c>
      <c r="E229" s="2" t="str">
        <v>G</v>
      </c>
      <c r="F229" s="2">
        <v>191.5</v>
      </c>
      <c r="G229" s="2" t="str">
        <v>CB</v>
      </c>
      <c r="H229" s="2">
        <v>217.6</v>
      </c>
      <c r="I229" s="2" t="str">
        <v>B</v>
      </c>
      <c r="J229" s="2">
        <v>31.7</v>
      </c>
      <c r="K229" s="2" t="str">
        <v>O</v>
      </c>
      <c r="L229" s="2">
        <v>2</v>
      </c>
      <c r="M229" s="2">
        <v>263</v>
      </c>
      <c r="N229" s="2">
        <v>294</v>
      </c>
      <c r="O229" s="2">
        <v>0</v>
      </c>
      <c r="P229" s="2">
        <v>2</v>
      </c>
      <c r="Q229" s="2">
        <v>228</v>
      </c>
      <c r="R229" s="2">
        <v>312</v>
      </c>
      <c r="S229" s="2">
        <v>0</v>
      </c>
    </row>
    <row r="230" spans="1:19">
      <c r="A230" s="2">
        <v>60</v>
      </c>
      <c r="B230" s="500" t="str">
        <v>vanillic acid methyl ester, HBAD</v>
      </c>
      <c r="C230" s="2">
        <v>0.65802559999999999</v>
      </c>
      <c r="D230" s="2">
        <v>135.19999999999999</v>
      </c>
      <c r="E230" s="2" t="str">
        <v>G</v>
      </c>
      <c r="F230" s="2">
        <v>178.9</v>
      </c>
      <c r="G230" s="2" t="str">
        <v>T</v>
      </c>
      <c r="H230" s="2">
        <v>207.2</v>
      </c>
      <c r="I230" s="2" t="str">
        <v>CB</v>
      </c>
      <c r="J230" s="2">
        <v>70.900000000000006</v>
      </c>
      <c r="K230" s="2" t="str">
        <v>Y</v>
      </c>
      <c r="L230" s="2">
        <v>2</v>
      </c>
      <c r="M230" s="2">
        <v>263</v>
      </c>
      <c r="N230" s="2">
        <v>294</v>
      </c>
      <c r="O230" s="2">
        <v>0</v>
      </c>
      <c r="P230" s="2">
        <v>2</v>
      </c>
      <c r="Q230" s="2">
        <v>225</v>
      </c>
      <c r="R230" s="2">
        <v>347</v>
      </c>
      <c r="S230" s="2">
        <v>0</v>
      </c>
    </row>
    <row r="231" spans="1:19">
      <c r="A231" s="2">
        <v>62</v>
      </c>
      <c r="B231" s="500" t="str">
        <v>caffeic acid dimethyl ether, HCAD</v>
      </c>
      <c r="C231" s="2">
        <v>0.6085874</v>
      </c>
      <c r="D231" s="2">
        <v>141.9</v>
      </c>
      <c r="E231" s="2" t="str">
        <v>G</v>
      </c>
      <c r="F231" s="2">
        <v>239.3</v>
      </c>
      <c r="G231" s="2" t="str">
        <v>B</v>
      </c>
      <c r="H231" s="2">
        <v>211.8</v>
      </c>
      <c r="I231" s="2" t="str">
        <v>B</v>
      </c>
      <c r="J231" s="2">
        <v>100.9</v>
      </c>
      <c r="K231" s="2" t="str">
        <v>YG</v>
      </c>
      <c r="L231" s="2">
        <v>1</v>
      </c>
      <c r="M231" s="2">
        <v>317</v>
      </c>
      <c r="N231" s="2">
        <v>0</v>
      </c>
      <c r="O231" s="2">
        <v>0</v>
      </c>
      <c r="P231" s="2">
        <v>2</v>
      </c>
      <c r="Q231" s="2">
        <v>223</v>
      </c>
      <c r="R231" s="2">
        <v>342</v>
      </c>
      <c r="S231" s="2">
        <v>0</v>
      </c>
    </row>
    <row r="232" spans="1:19">
      <c r="A232" s="2">
        <v>63</v>
      </c>
      <c r="B232" s="500" t="str">
        <v>CAPE, HCAD</v>
      </c>
      <c r="C232" s="2">
        <v>0.67568209999999995</v>
      </c>
      <c r="D232" s="2">
        <v>140.30000000000001</v>
      </c>
      <c r="E232" s="2" t="str">
        <v>G</v>
      </c>
      <c r="F232" s="2">
        <v>234.8</v>
      </c>
      <c r="G232" s="2" t="str">
        <v>B</v>
      </c>
      <c r="H232" s="2">
        <v>240</v>
      </c>
      <c r="I232" s="2" t="str">
        <v>V</v>
      </c>
      <c r="J232" s="2">
        <v>26.6</v>
      </c>
      <c r="K232" s="2" t="str">
        <v>R</v>
      </c>
      <c r="L232" s="2">
        <v>1</v>
      </c>
      <c r="M232" s="2">
        <v>325</v>
      </c>
      <c r="N232" s="2">
        <v>0</v>
      </c>
      <c r="O232" s="2">
        <v>0</v>
      </c>
      <c r="P232" s="2">
        <v>2</v>
      </c>
      <c r="Q232" s="2">
        <v>225</v>
      </c>
      <c r="R232" s="2">
        <v>337</v>
      </c>
      <c r="S232" s="2">
        <v>0</v>
      </c>
    </row>
    <row r="233" spans="1:19">
      <c r="A233" s="2">
        <v>65</v>
      </c>
      <c r="B233" s="500" t="str">
        <v>ferulic acid, HCAD</v>
      </c>
      <c r="C233" s="2">
        <v>0.61565000000000003</v>
      </c>
      <c r="D233" s="2">
        <v>139.4</v>
      </c>
      <c r="E233" s="2" t="str">
        <v>G</v>
      </c>
      <c r="F233" s="2">
        <v>209.2</v>
      </c>
      <c r="G233" s="2" t="str">
        <v>CB</v>
      </c>
      <c r="H233" s="2">
        <v>215</v>
      </c>
      <c r="I233" s="2" t="str">
        <v>B</v>
      </c>
      <c r="J233" s="2">
        <v>40.9</v>
      </c>
      <c r="K233" s="2" t="str">
        <v>O</v>
      </c>
      <c r="L233" s="2">
        <v>1</v>
      </c>
      <c r="M233" s="2">
        <v>319</v>
      </c>
      <c r="N233" s="2">
        <v>0</v>
      </c>
      <c r="O233" s="2">
        <v>0</v>
      </c>
      <c r="P233" s="2">
        <v>2</v>
      </c>
      <c r="Q233" s="2">
        <v>224</v>
      </c>
      <c r="R233" s="2">
        <v>346</v>
      </c>
      <c r="S233" s="2">
        <v>0</v>
      </c>
    </row>
    <row r="234" spans="1:19">
      <c r="A234" s="2">
        <v>67</v>
      </c>
      <c r="B234" s="500" t="str">
        <v>m-coumaric acid, HCAD</v>
      </c>
      <c r="C234" s="2">
        <v>0.63300000000000001</v>
      </c>
      <c r="D234" s="2">
        <v>143.4</v>
      </c>
      <c r="E234" s="2" t="str">
        <v>G</v>
      </c>
      <c r="F234" s="2">
        <v>214.6</v>
      </c>
      <c r="G234" s="2" t="str">
        <v>B</v>
      </c>
      <c r="H234" s="2">
        <v>208.3</v>
      </c>
      <c r="I234" s="2" t="str">
        <v>CB</v>
      </c>
      <c r="J234" s="2">
        <v>49.1</v>
      </c>
      <c r="K234" s="2" t="str">
        <v>O</v>
      </c>
      <c r="L234" s="2">
        <v>1</v>
      </c>
      <c r="M234" s="2">
        <v>280</v>
      </c>
      <c r="N234" s="2">
        <v>0</v>
      </c>
      <c r="O234" s="2">
        <v>0</v>
      </c>
      <c r="P234" s="2">
        <v>2</v>
      </c>
      <c r="Q234" s="2">
        <v>224</v>
      </c>
      <c r="R234" s="2">
        <v>315</v>
      </c>
      <c r="S234" s="2">
        <v>0</v>
      </c>
    </row>
    <row r="235" spans="1:19">
      <c r="A235" s="2">
        <v>68</v>
      </c>
      <c r="B235" s="500" t="str">
        <v>methyl ferulate, HCAD</v>
      </c>
      <c r="C235" s="2">
        <v>0.6668539</v>
      </c>
      <c r="D235" s="2">
        <v>138.19999999999999</v>
      </c>
      <c r="E235" s="2" t="str">
        <v>G</v>
      </c>
      <c r="F235" s="2">
        <v>236.2</v>
      </c>
      <c r="G235" s="2" t="str">
        <v>B</v>
      </c>
      <c r="H235" s="2">
        <v>213.9</v>
      </c>
      <c r="I235" s="2" t="str">
        <v>B</v>
      </c>
      <c r="J235" s="2">
        <v>83.4</v>
      </c>
      <c r="K235" s="2" t="str">
        <v>Y</v>
      </c>
      <c r="L235" s="2">
        <v>1</v>
      </c>
      <c r="M235" s="2">
        <v>324</v>
      </c>
      <c r="N235" s="2">
        <v>0</v>
      </c>
      <c r="O235" s="2">
        <v>0</v>
      </c>
      <c r="P235" s="2">
        <v>2</v>
      </c>
      <c r="Q235" s="2">
        <v>224</v>
      </c>
      <c r="R235" s="2">
        <v>360</v>
      </c>
      <c r="S235" s="2">
        <v>0</v>
      </c>
    </row>
    <row r="236" spans="1:19">
      <c r="A236" s="2">
        <v>70</v>
      </c>
      <c r="B236" s="500" t="str">
        <v>o-coumaric acid, HCAD</v>
      </c>
      <c r="C236" s="2">
        <v>0.64570000000000005</v>
      </c>
      <c r="D236" s="2">
        <v>146.1</v>
      </c>
      <c r="E236" s="2" t="str">
        <v>G</v>
      </c>
      <c r="F236" s="2">
        <v>205.2</v>
      </c>
      <c r="G236" s="2" t="str">
        <v>CB</v>
      </c>
      <c r="H236" s="2">
        <v>223.2</v>
      </c>
      <c r="I236" s="2" t="str">
        <v>B</v>
      </c>
      <c r="J236" s="2">
        <v>40.9</v>
      </c>
      <c r="K236" s="2" t="str">
        <v>O</v>
      </c>
      <c r="L236" s="2">
        <v>2</v>
      </c>
      <c r="M236" s="2">
        <v>279</v>
      </c>
      <c r="N236" s="2">
        <v>321</v>
      </c>
      <c r="O236" s="2">
        <v>0</v>
      </c>
      <c r="P236" s="2">
        <v>2</v>
      </c>
      <c r="Q236" s="2">
        <v>224</v>
      </c>
      <c r="R236" s="2">
        <v>341</v>
      </c>
      <c r="S236" s="2">
        <v>0</v>
      </c>
    </row>
    <row r="237" spans="1:19">
      <c r="A237" s="2">
        <v>71</v>
      </c>
      <c r="B237" s="500" t="str">
        <v>p-coumaric acid, HCAD</v>
      </c>
      <c r="C237" s="2">
        <v>0.63</v>
      </c>
      <c r="D237" s="2">
        <v>135.69999999999999</v>
      </c>
      <c r="E237" s="2" t="str">
        <v>G</v>
      </c>
      <c r="F237" s="2">
        <v>198.8</v>
      </c>
      <c r="G237" s="2" t="str">
        <v>CB</v>
      </c>
      <c r="H237" s="2">
        <v>206.9</v>
      </c>
      <c r="I237" s="2" t="str">
        <v>CB</v>
      </c>
      <c r="J237" s="2">
        <v>41.4</v>
      </c>
      <c r="K237" s="2" t="str">
        <v>O</v>
      </c>
      <c r="L237" s="2">
        <v>1</v>
      </c>
      <c r="M237" s="2">
        <v>307</v>
      </c>
      <c r="N237" s="2">
        <v>0</v>
      </c>
      <c r="O237" s="2">
        <v>0</v>
      </c>
      <c r="P237" s="2">
        <v>2</v>
      </c>
      <c r="Q237" s="2">
        <v>223</v>
      </c>
      <c r="R237" s="2">
        <v>354</v>
      </c>
      <c r="S237" s="2">
        <v>0</v>
      </c>
    </row>
    <row r="238" spans="1:19">
      <c r="A238" s="2">
        <v>72</v>
      </c>
      <c r="B238" s="500" t="str">
        <v>p-MCA, HCAD</v>
      </c>
      <c r="C238" s="2">
        <v>0.65</v>
      </c>
      <c r="D238" s="2">
        <v>137.4</v>
      </c>
      <c r="E238" s="2" t="str">
        <v>G</v>
      </c>
      <c r="F238" s="2">
        <v>190.9</v>
      </c>
      <c r="G238" s="2" t="str">
        <v>CB</v>
      </c>
      <c r="H238" s="2">
        <v>245.2</v>
      </c>
      <c r="I238" s="2" t="str">
        <v>V</v>
      </c>
      <c r="J238" s="2">
        <v>9.5</v>
      </c>
      <c r="K238" s="2" t="str">
        <v>R</v>
      </c>
      <c r="L238" s="2">
        <v>1</v>
      </c>
      <c r="M238" s="2">
        <v>307</v>
      </c>
      <c r="N238" s="2">
        <v>0</v>
      </c>
      <c r="O238" s="2">
        <v>0</v>
      </c>
      <c r="P238" s="2">
        <v>2</v>
      </c>
      <c r="Q238" s="2">
        <v>222</v>
      </c>
      <c r="R238" s="2">
        <v>0</v>
      </c>
      <c r="S238" s="2">
        <v>0</v>
      </c>
    </row>
    <row r="239" spans="1:19">
      <c r="A239" s="2">
        <v>73</v>
      </c>
      <c r="B239" s="500" t="str">
        <v>rosmarinic acid, HCAD</v>
      </c>
      <c r="C239" s="2">
        <v>0.63</v>
      </c>
      <c r="D239" s="2">
        <v>131.4</v>
      </c>
      <c r="E239" s="2" t="str">
        <v>G</v>
      </c>
      <c r="F239" s="2">
        <v>175.3</v>
      </c>
      <c r="G239" s="2" t="str">
        <v>CB</v>
      </c>
      <c r="H239" s="2">
        <v>225.5</v>
      </c>
      <c r="I239" s="2" t="str">
        <v>B</v>
      </c>
      <c r="J239" s="2">
        <v>43</v>
      </c>
      <c r="K239" s="2" t="str">
        <v>O</v>
      </c>
      <c r="L239" s="2">
        <v>1</v>
      </c>
      <c r="M239" s="2">
        <v>307</v>
      </c>
      <c r="N239" s="2">
        <v>0</v>
      </c>
      <c r="O239" s="2">
        <v>0</v>
      </c>
      <c r="P239" s="2">
        <v>2</v>
      </c>
      <c r="Q239" s="2">
        <v>224</v>
      </c>
      <c r="R239" s="2">
        <v>341</v>
      </c>
      <c r="S239" s="2">
        <v>0</v>
      </c>
    </row>
    <row r="240" spans="1:19">
      <c r="A240" s="2">
        <v>74</v>
      </c>
      <c r="B240" s="500" t="str">
        <v>sinapic acid, HCAD</v>
      </c>
      <c r="C240" s="2">
        <v>0.63</v>
      </c>
      <c r="D240" s="2">
        <v>138.69999999999999</v>
      </c>
      <c r="E240" s="2" t="str">
        <v>G</v>
      </c>
      <c r="F240" s="2">
        <v>224.1</v>
      </c>
      <c r="G240" s="2" t="str">
        <v>B</v>
      </c>
      <c r="H240" s="2">
        <v>223.9</v>
      </c>
      <c r="I240" s="2" t="str">
        <v>B</v>
      </c>
      <c r="J240" s="2">
        <v>46.1</v>
      </c>
      <c r="K240" s="2" t="str">
        <v>O</v>
      </c>
      <c r="L240" s="2">
        <v>1</v>
      </c>
      <c r="M240" s="2">
        <v>328</v>
      </c>
      <c r="N240" s="2">
        <v>0</v>
      </c>
      <c r="O240" s="2">
        <v>0</v>
      </c>
      <c r="P240" s="2">
        <v>2</v>
      </c>
      <c r="Q240" s="2">
        <v>222</v>
      </c>
      <c r="R240" s="2">
        <v>342</v>
      </c>
      <c r="S240" s="2">
        <v>0</v>
      </c>
    </row>
    <row r="241" spans="1:19">
      <c r="A241" s="2">
        <v>75</v>
      </c>
      <c r="B241" s="500" t="str">
        <v>t-cinnamic acid, HCAD</v>
      </c>
      <c r="C241" s="2">
        <v>0.67215080000000005</v>
      </c>
      <c r="D241" s="2">
        <v>140.30000000000001</v>
      </c>
      <c r="E241" s="2" t="str">
        <v>G</v>
      </c>
      <c r="F241" s="2">
        <v>242.2</v>
      </c>
      <c r="G241" s="2" t="str">
        <v>T</v>
      </c>
      <c r="H241" s="2">
        <v>201.9</v>
      </c>
      <c r="I241" s="2" t="str">
        <v>CB</v>
      </c>
      <c r="J241" s="2">
        <v>44.4</v>
      </c>
      <c r="K241" s="2" t="str">
        <v>O</v>
      </c>
      <c r="L241" s="2">
        <v>1</v>
      </c>
      <c r="M241" s="2">
        <v>279</v>
      </c>
      <c r="N241" s="2">
        <v>0</v>
      </c>
      <c r="O241" s="2">
        <v>0</v>
      </c>
      <c r="P241" s="2">
        <v>2</v>
      </c>
      <c r="Q241" s="2">
        <v>229</v>
      </c>
      <c r="R241" s="2">
        <v>347</v>
      </c>
      <c r="S241" s="2">
        <v>0</v>
      </c>
    </row>
    <row r="242" spans="1:19">
      <c r="A242" s="2">
        <v>76</v>
      </c>
      <c r="B242" s="500" t="str">
        <v>trans-p-coumaric acid methyl ester, HCAD</v>
      </c>
      <c r="C242" s="2">
        <v>0.67391650000000003</v>
      </c>
      <c r="D242" s="2">
        <v>136.4</v>
      </c>
      <c r="E242" s="2" t="str">
        <v>G</v>
      </c>
      <c r="F242" s="2">
        <v>193.3</v>
      </c>
      <c r="G242" s="2" t="str">
        <v>CB</v>
      </c>
      <c r="H242" s="2">
        <v>204.7</v>
      </c>
      <c r="I242" s="2" t="str">
        <v>CB</v>
      </c>
      <c r="J242" s="2">
        <v>49.1</v>
      </c>
      <c r="K242" s="2" t="str">
        <v>O</v>
      </c>
      <c r="L242" s="2">
        <v>1</v>
      </c>
      <c r="M242" s="2">
        <v>309</v>
      </c>
      <c r="N242" s="2">
        <v>0</v>
      </c>
      <c r="O242" s="2">
        <v>0</v>
      </c>
      <c r="P242" s="2">
        <v>3</v>
      </c>
      <c r="Q242" s="2">
        <v>222</v>
      </c>
      <c r="R242" s="2">
        <v>246</v>
      </c>
      <c r="S242" s="2">
        <v>361</v>
      </c>
    </row>
    <row r="243" spans="1:19">
      <c r="A243" s="2">
        <v>79</v>
      </c>
      <c r="B243" s="500" t="str">
        <v>Homovanillic Acid, HPAAD</v>
      </c>
      <c r="C243" s="2">
        <v>0.65449429999999997</v>
      </c>
      <c r="D243" s="2">
        <v>137.30000000000001</v>
      </c>
      <c r="E243" s="2" t="str">
        <v>G</v>
      </c>
      <c r="F243" s="2">
        <v>176.9</v>
      </c>
      <c r="G243" s="2" t="str">
        <v>T</v>
      </c>
      <c r="H243" s="2">
        <v>230</v>
      </c>
      <c r="I243" s="2" t="str">
        <v>B</v>
      </c>
      <c r="J243" s="2">
        <v>66.599999999999994</v>
      </c>
      <c r="K243" s="2" t="str">
        <v>Y</v>
      </c>
      <c r="L243" s="2">
        <v>1</v>
      </c>
      <c r="M243" s="2">
        <v>282</v>
      </c>
      <c r="N243" s="2">
        <v>0</v>
      </c>
      <c r="O243" s="2">
        <v>0</v>
      </c>
      <c r="P243" s="2">
        <v>3</v>
      </c>
      <c r="Q243" s="2">
        <v>222</v>
      </c>
      <c r="R243" s="2">
        <v>256</v>
      </c>
      <c r="S243" s="2">
        <v>351</v>
      </c>
    </row>
    <row r="244" spans="1:19">
      <c r="A244" s="2">
        <v>81</v>
      </c>
      <c r="B244" s="500" t="str">
        <v>Phenylacetic Acid, HPAAD</v>
      </c>
      <c r="C244" s="2">
        <v>0.67</v>
      </c>
      <c r="D244" s="2">
        <v>135.5</v>
      </c>
      <c r="E244" s="2" t="str">
        <v>G</v>
      </c>
      <c r="F244" s="2">
        <v>174.5</v>
      </c>
      <c r="G244" s="2" t="str">
        <v>T</v>
      </c>
      <c r="H244" s="2">
        <v>241.5</v>
      </c>
      <c r="I244" s="2" t="str">
        <v>V</v>
      </c>
      <c r="J244" s="2">
        <v>22.7</v>
      </c>
      <c r="K244" s="2" t="str">
        <v>R</v>
      </c>
      <c r="L244" s="2">
        <v>1</v>
      </c>
      <c r="M244" s="2">
        <v>260</v>
      </c>
      <c r="N244" s="2">
        <v>0</v>
      </c>
      <c r="O244" s="2">
        <v>0</v>
      </c>
      <c r="P244" s="2">
        <v>2</v>
      </c>
      <c r="Q244" s="2">
        <v>239</v>
      </c>
      <c r="R244" s="2">
        <v>336</v>
      </c>
      <c r="S244" s="2">
        <v>0</v>
      </c>
    </row>
    <row r="245" spans="1:19">
      <c r="A245" s="2">
        <v>82</v>
      </c>
      <c r="B245" s="500" t="str">
        <v>p-Hydroxyphenylacetic acid, HPAAD</v>
      </c>
      <c r="C245" s="2">
        <v>0.62</v>
      </c>
      <c r="D245" s="2">
        <v>138.1</v>
      </c>
      <c r="E245" s="2" t="str">
        <v>G</v>
      </c>
      <c r="F245" s="2">
        <v>178.8</v>
      </c>
      <c r="G245" s="2" t="str">
        <v>T</v>
      </c>
      <c r="H245" s="2">
        <v>265.39999999999998</v>
      </c>
      <c r="I245" s="2" t="str">
        <v>V</v>
      </c>
      <c r="J245" s="2">
        <v>10.9</v>
      </c>
      <c r="K245" s="2" t="str">
        <v>R</v>
      </c>
      <c r="L245" s="2">
        <v>1</v>
      </c>
      <c r="M245" s="2">
        <v>277</v>
      </c>
      <c r="N245" s="2">
        <v>0</v>
      </c>
      <c r="O245" s="2">
        <v>0</v>
      </c>
      <c r="P245" s="2">
        <v>3</v>
      </c>
      <c r="Q245" s="2">
        <v>222</v>
      </c>
      <c r="R245" s="2">
        <v>252</v>
      </c>
      <c r="S245" s="2">
        <v>330</v>
      </c>
    </row>
    <row r="246" spans="1:19">
      <c r="A246" s="2">
        <v>84</v>
      </c>
      <c r="B246" s="500" t="str">
        <v>DL-p-Phenyllactic Acid, HPLAD</v>
      </c>
      <c r="C246" s="2">
        <v>0.61565000000000003</v>
      </c>
      <c r="D246" s="2">
        <v>139.19999999999999</v>
      </c>
      <c r="E246" s="2" t="str">
        <v>G</v>
      </c>
      <c r="F246" s="2">
        <v>120</v>
      </c>
      <c r="G246" s="2" t="str">
        <v>YG</v>
      </c>
      <c r="H246" s="2">
        <v>244.3</v>
      </c>
      <c r="I246" s="2" t="str">
        <v>V</v>
      </c>
      <c r="J246" s="2">
        <v>25</v>
      </c>
      <c r="K246" s="2" t="str">
        <v>R</v>
      </c>
      <c r="L246" s="2">
        <v>1</v>
      </c>
      <c r="M246" s="2">
        <v>278</v>
      </c>
      <c r="N246" s="2">
        <v>0</v>
      </c>
      <c r="O246" s="2">
        <v>0</v>
      </c>
      <c r="P246" s="2">
        <v>3</v>
      </c>
      <c r="Q246" s="2">
        <v>223</v>
      </c>
      <c r="R246" s="2">
        <v>253</v>
      </c>
      <c r="S246" s="2">
        <v>330</v>
      </c>
    </row>
    <row r="247" spans="1:19">
      <c r="A247" s="2">
        <v>85</v>
      </c>
      <c r="B247" s="500" t="str">
        <v>p-methoxyphenyllactic acid, HPLAD</v>
      </c>
      <c r="C247" s="2">
        <v>0.65802559999999999</v>
      </c>
      <c r="D247" s="2">
        <v>138</v>
      </c>
      <c r="E247" s="2" t="str">
        <v>G</v>
      </c>
      <c r="F247" s="2">
        <v>178.7</v>
      </c>
      <c r="G247" s="2" t="str">
        <v>T</v>
      </c>
      <c r="H247" s="2">
        <v>227.5</v>
      </c>
      <c r="I247" s="2" t="str">
        <v>B</v>
      </c>
      <c r="J247" s="2">
        <v>38.200000000000003</v>
      </c>
      <c r="K247" s="2" t="str">
        <v>O</v>
      </c>
      <c r="L247" s="2">
        <v>1</v>
      </c>
      <c r="M247" s="2">
        <v>276</v>
      </c>
      <c r="N247" s="2">
        <v>0</v>
      </c>
      <c r="O247" s="2">
        <v>0</v>
      </c>
      <c r="P247" s="2">
        <v>3</v>
      </c>
      <c r="Q247" s="2">
        <v>222</v>
      </c>
      <c r="R247" s="2">
        <v>251</v>
      </c>
      <c r="S247" s="2">
        <v>336</v>
      </c>
    </row>
    <row r="248" spans="1:19">
      <c r="A248" s="2">
        <v>86</v>
      </c>
      <c r="B248" s="500" t="str">
        <v>3-Phenylpropanoic acid, HPPAD</v>
      </c>
      <c r="C248" s="2">
        <v>0.68274469999999998</v>
      </c>
      <c r="D248" s="2">
        <v>138.6</v>
      </c>
      <c r="E248" s="2" t="str">
        <v>G</v>
      </c>
      <c r="F248" s="2">
        <v>177.8</v>
      </c>
      <c r="G248" s="2" t="str">
        <v>T</v>
      </c>
      <c r="H248" s="2">
        <v>231.1</v>
      </c>
      <c r="I248" s="2" t="str">
        <v>B</v>
      </c>
      <c r="J248" s="2">
        <v>166.1</v>
      </c>
      <c r="K248" s="2" t="str">
        <v>T</v>
      </c>
      <c r="L248" s="2">
        <v>1</v>
      </c>
      <c r="M248" s="2">
        <v>260</v>
      </c>
      <c r="N248" s="2">
        <v>0</v>
      </c>
      <c r="O248" s="2">
        <v>0</v>
      </c>
      <c r="P248" s="2">
        <v>2</v>
      </c>
      <c r="Q248" s="2">
        <v>230</v>
      </c>
      <c r="R248" s="2">
        <v>327</v>
      </c>
      <c r="S248" s="2">
        <v>0</v>
      </c>
    </row>
    <row r="249" spans="1:19">
      <c r="A249" s="2">
        <v>87</v>
      </c>
      <c r="B249" s="500" t="str">
        <v>Phloretic acid, HPPAD</v>
      </c>
      <c r="C249" s="2">
        <v>0.62977519999999998</v>
      </c>
      <c r="D249" s="2">
        <v>140.69999999999999</v>
      </c>
      <c r="E249" s="2" t="str">
        <v>G</v>
      </c>
      <c r="F249" s="2">
        <v>187.7</v>
      </c>
      <c r="G249" s="2" t="str">
        <v>CB</v>
      </c>
      <c r="H249" s="2">
        <v>228.9</v>
      </c>
      <c r="I249" s="2" t="str">
        <v>B</v>
      </c>
      <c r="J249" s="2">
        <v>33</v>
      </c>
      <c r="K249" s="2" t="str">
        <v>O</v>
      </c>
      <c r="L249" s="2">
        <v>1</v>
      </c>
      <c r="M249" s="2">
        <v>278</v>
      </c>
      <c r="N249" s="2">
        <v>0</v>
      </c>
      <c r="O249" s="2">
        <v>0</v>
      </c>
      <c r="P249" s="2">
        <v>3</v>
      </c>
      <c r="Q249" s="2">
        <v>221</v>
      </c>
      <c r="R249" s="2">
        <v>248</v>
      </c>
      <c r="S249" s="2">
        <v>341</v>
      </c>
    </row>
    <row r="250" spans="1:19">
      <c r="A250" s="2">
        <v>88</v>
      </c>
      <c r="B250" s="500" t="str">
        <v>2-Methoxy-4-vinylphenol, AMPh</v>
      </c>
      <c r="C250" s="2">
        <v>0.68804169999999998</v>
      </c>
      <c r="D250" s="2">
        <v>121.7</v>
      </c>
      <c r="E250" s="2" t="str">
        <v>G</v>
      </c>
      <c r="F250" s="2">
        <v>189.2</v>
      </c>
      <c r="G250" s="2" t="str">
        <v>CB</v>
      </c>
      <c r="H250" s="2">
        <v>308</v>
      </c>
      <c r="I250" s="2" t="str">
        <v>M</v>
      </c>
      <c r="J250" s="2">
        <v>339</v>
      </c>
      <c r="K250" s="2" t="str">
        <v>S</v>
      </c>
      <c r="L250" s="2">
        <v>1</v>
      </c>
      <c r="M250" s="2">
        <v>266</v>
      </c>
      <c r="N250" s="2">
        <v>0</v>
      </c>
      <c r="O250" s="2">
        <v>0</v>
      </c>
      <c r="P250" s="2">
        <v>2</v>
      </c>
      <c r="Q250" s="2">
        <v>224</v>
      </c>
      <c r="R250" s="2">
        <v>336</v>
      </c>
      <c r="S250" s="2">
        <v>0</v>
      </c>
    </row>
    <row r="251" spans="1:19">
      <c r="A251" s="2">
        <v>89</v>
      </c>
      <c r="B251" s="500" t="str">
        <v>p-methoxyphenol, AMPh</v>
      </c>
      <c r="C251" s="2">
        <v>0.6845</v>
      </c>
      <c r="D251" s="2">
        <v>134.4</v>
      </c>
      <c r="E251" s="2" t="str">
        <v>G</v>
      </c>
      <c r="F251" s="2">
        <v>171.4</v>
      </c>
      <c r="G251" s="2" t="str">
        <v>T</v>
      </c>
      <c r="H251" s="2">
        <v>226.7</v>
      </c>
      <c r="I251" s="2" t="str">
        <v>B</v>
      </c>
      <c r="J251" s="2">
        <v>37.4</v>
      </c>
      <c r="K251" s="2" t="str">
        <v>O</v>
      </c>
      <c r="L251" s="2">
        <v>1</v>
      </c>
      <c r="M251" s="2">
        <v>288</v>
      </c>
      <c r="N251" s="2">
        <v>0</v>
      </c>
      <c r="O251" s="2">
        <v>0</v>
      </c>
      <c r="P251" s="2">
        <v>3</v>
      </c>
      <c r="Q251" s="2">
        <v>223</v>
      </c>
      <c r="R251" s="2">
        <v>252</v>
      </c>
      <c r="S251" s="2">
        <v>313</v>
      </c>
    </row>
    <row r="252" spans="1:19">
      <c r="A252" s="2">
        <v>90</v>
      </c>
      <c r="B252" s="500" t="str">
        <v>4-methylpyrocatechol, APh</v>
      </c>
      <c r="C252" s="2">
        <v>0.67391650000000003</v>
      </c>
      <c r="D252" s="2">
        <v>136.6</v>
      </c>
      <c r="E252" s="2" t="str">
        <v>G</v>
      </c>
      <c r="F252" s="2">
        <v>180</v>
      </c>
      <c r="G252" s="2" t="str">
        <v>CB</v>
      </c>
      <c r="H252" s="2">
        <v>242.2</v>
      </c>
      <c r="I252" s="2" t="str">
        <v>V</v>
      </c>
      <c r="J252" s="2">
        <v>344.9</v>
      </c>
      <c r="K252" s="2" t="str">
        <v>S</v>
      </c>
      <c r="L252" s="2">
        <v>1</v>
      </c>
      <c r="M252" s="2">
        <v>283</v>
      </c>
      <c r="N252" s="2">
        <v>0</v>
      </c>
      <c r="O252" s="2">
        <v>0</v>
      </c>
      <c r="P252" s="2">
        <v>2</v>
      </c>
      <c r="Q252" s="2">
        <v>223</v>
      </c>
      <c r="R252" s="2">
        <v>341</v>
      </c>
      <c r="S252" s="2">
        <v>0</v>
      </c>
    </row>
    <row r="253" spans="1:19">
      <c r="A253" s="2">
        <v>94</v>
      </c>
      <c r="B253" s="500" t="str">
        <v>Pyrogallol, Phenol</v>
      </c>
      <c r="C253" s="2">
        <v>0.60150000000000003</v>
      </c>
      <c r="D253" s="2">
        <v>136.6</v>
      </c>
      <c r="E253" s="2" t="str">
        <v>G</v>
      </c>
      <c r="F253" s="2">
        <v>185.7</v>
      </c>
      <c r="G253" s="2" t="str">
        <v>CB</v>
      </c>
      <c r="H253" s="2">
        <v>223.7</v>
      </c>
      <c r="I253" s="2" t="str">
        <v>B</v>
      </c>
      <c r="J253" s="2">
        <v>20.6</v>
      </c>
      <c r="K253" s="2" t="str">
        <v>R</v>
      </c>
      <c r="L253" s="2">
        <v>1</v>
      </c>
      <c r="M253" s="2">
        <v>270</v>
      </c>
      <c r="N253" s="2">
        <v>0</v>
      </c>
      <c r="O253" s="2">
        <v>0</v>
      </c>
      <c r="P253" s="2">
        <v>2</v>
      </c>
      <c r="Q253" s="2">
        <v>224</v>
      </c>
      <c r="R253" s="2">
        <v>350</v>
      </c>
      <c r="S253" s="2">
        <v>0</v>
      </c>
    </row>
    <row r="254" spans="1:19">
      <c r="A254" s="2">
        <v>95</v>
      </c>
      <c r="B254" s="500" t="str">
        <v>Pyrocatechol, Phenol</v>
      </c>
      <c r="C254" s="2">
        <v>0.6615569</v>
      </c>
      <c r="D254" s="2">
        <v>137.4</v>
      </c>
      <c r="E254" s="2" t="str">
        <v>G</v>
      </c>
      <c r="F254" s="2">
        <v>180.8</v>
      </c>
      <c r="G254" s="2" t="str">
        <v>CB</v>
      </c>
      <c r="H254" s="2">
        <v>218.8</v>
      </c>
      <c r="I254" s="2" t="str">
        <v>B</v>
      </c>
      <c r="J254" s="2">
        <v>35.700000000000003</v>
      </c>
      <c r="K254" s="2" t="str">
        <v>O</v>
      </c>
      <c r="L254" s="2">
        <v>1</v>
      </c>
      <c r="M254" s="2">
        <v>277</v>
      </c>
      <c r="N254" s="2">
        <v>0</v>
      </c>
      <c r="O254" s="2">
        <v>0</v>
      </c>
      <c r="P254" s="2">
        <v>3</v>
      </c>
      <c r="Q254" s="2">
        <v>226</v>
      </c>
      <c r="R254" s="2">
        <v>240</v>
      </c>
      <c r="S254" s="2">
        <v>336</v>
      </c>
    </row>
    <row r="255" spans="1:19">
      <c r="A255" s="2">
        <v>97</v>
      </c>
      <c r="B255" s="500" t="str">
        <v>p-anisaldehyde, HBzd</v>
      </c>
      <c r="C255" s="2">
        <v>0.65979129999999997</v>
      </c>
      <c r="D255" s="2">
        <v>120</v>
      </c>
      <c r="E255" s="2" t="str">
        <v>G</v>
      </c>
      <c r="F255" s="2">
        <v>203.4</v>
      </c>
      <c r="G255" s="2" t="str">
        <v>CB</v>
      </c>
      <c r="H255" s="2">
        <v>327.7</v>
      </c>
      <c r="I255" s="2" t="str">
        <v>M</v>
      </c>
      <c r="J255" s="2">
        <v>38.200000000000003</v>
      </c>
      <c r="K255" s="2" t="str">
        <v>O</v>
      </c>
      <c r="L255" s="2">
        <v>1</v>
      </c>
      <c r="M255" s="2">
        <v>286</v>
      </c>
      <c r="N255" s="2">
        <v>0</v>
      </c>
      <c r="O255" s="2">
        <v>0</v>
      </c>
      <c r="P255" s="2">
        <v>2</v>
      </c>
      <c r="Q255" s="2">
        <v>224</v>
      </c>
      <c r="R255" s="2">
        <v>350</v>
      </c>
      <c r="S255" s="2">
        <v>0</v>
      </c>
    </row>
    <row r="256" spans="1:19">
      <c r="A256" s="2">
        <v>99</v>
      </c>
      <c r="B256" s="500" t="str">
        <v>Vanillin, HBzd</v>
      </c>
      <c r="C256" s="2">
        <v>0.63683780000000001</v>
      </c>
      <c r="D256" s="2">
        <v>136.19999999999999</v>
      </c>
      <c r="E256" s="2" t="str">
        <v>G</v>
      </c>
      <c r="F256" s="2">
        <v>221.6</v>
      </c>
      <c r="G256" s="2" t="str">
        <v>B</v>
      </c>
      <c r="H256" s="2">
        <v>212.1</v>
      </c>
      <c r="I256" s="2" t="str">
        <v>B</v>
      </c>
      <c r="J256" s="2">
        <v>41.7</v>
      </c>
      <c r="K256" s="2" t="str">
        <v>O</v>
      </c>
      <c r="L256" s="2">
        <v>2</v>
      </c>
      <c r="M256" s="2">
        <v>284</v>
      </c>
      <c r="N256" s="2">
        <v>312</v>
      </c>
      <c r="O256" s="2">
        <v>0</v>
      </c>
      <c r="P256" s="2">
        <v>3</v>
      </c>
      <c r="Q256" s="2">
        <v>221</v>
      </c>
      <c r="R256" s="2">
        <v>248</v>
      </c>
      <c r="S256" s="2">
        <v>341</v>
      </c>
    </row>
    <row r="257" spans="1:21">
      <c r="A257" s="2">
        <v>101</v>
      </c>
      <c r="B257" s="500" t="str">
        <v>2-Methoxyacetophenone, HAPh</v>
      </c>
      <c r="C257" s="2">
        <v>0.66861950000000003</v>
      </c>
      <c r="D257" s="2">
        <v>139.1</v>
      </c>
      <c r="E257" s="2" t="str">
        <v>G</v>
      </c>
      <c r="F257" s="2">
        <v>240.8</v>
      </c>
      <c r="G257" s="2" t="str">
        <v>B</v>
      </c>
      <c r="H257" s="2">
        <v>187.7</v>
      </c>
      <c r="I257" s="2" t="str">
        <v>CB</v>
      </c>
      <c r="J257" s="2">
        <v>0</v>
      </c>
      <c r="K257" s="2" t="str">
        <v>R</v>
      </c>
      <c r="L257" s="2">
        <v>2</v>
      </c>
      <c r="M257" s="2">
        <v>256</v>
      </c>
      <c r="N257" s="2">
        <v>330</v>
      </c>
      <c r="O257" s="2">
        <v>0</v>
      </c>
      <c r="P257" s="2">
        <v>2</v>
      </c>
      <c r="Q257" s="2">
        <v>225</v>
      </c>
      <c r="R257" s="2">
        <v>340</v>
      </c>
      <c r="S257" s="2">
        <v>0</v>
      </c>
    </row>
    <row r="258" spans="1:21">
      <c r="B258" s="500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spans="1:21">
      <c r="B259" s="500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spans="1:21">
      <c r="B260" s="500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spans="1:21">
      <c r="A261" s="2" t="s">
        <v>159</v>
      </c>
      <c r="B261" s="500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 spans="1:21">
      <c r="A262" s="2" cm="1">
        <f t="array" ref="A262:S319">_xlfn._xlws.SORT(_xlfn._xlws.FILTER(LVSN[], (LVSN[Rf (MPA)]&lt;=$C$5)*(LVSN[Rf (MPA)]&gt;=$C$4),"No Result"))</f>
        <v>3</v>
      </c>
      <c r="B262" s="2" t="str">
        <v>acacetin, Flavone</v>
      </c>
      <c r="C262" s="2">
        <v>0.64919740000000004</v>
      </c>
      <c r="D262" s="2">
        <v>134.6</v>
      </c>
      <c r="E262" s="2" t="str">
        <v>G</v>
      </c>
      <c r="F262" s="2">
        <v>180</v>
      </c>
      <c r="G262" s="2" t="str">
        <v>CB</v>
      </c>
      <c r="H262" s="2">
        <v>203.5</v>
      </c>
      <c r="I262" s="2" t="str">
        <v>CB</v>
      </c>
      <c r="J262" s="2">
        <v>53.8</v>
      </c>
      <c r="K262" s="2" t="str">
        <v>O</v>
      </c>
      <c r="L262" s="2">
        <v>2</v>
      </c>
      <c r="M262" s="2">
        <v>270</v>
      </c>
      <c r="N262" s="2">
        <v>329</v>
      </c>
      <c r="O262" s="2">
        <v>0</v>
      </c>
      <c r="P262" s="2">
        <v>2</v>
      </c>
      <c r="Q262" s="2">
        <v>224</v>
      </c>
      <c r="R262" s="2">
        <v>357</v>
      </c>
      <c r="S262" s="2">
        <v>0</v>
      </c>
      <c r="T262" s="500">
        <f>COUNTIF(A262:A319, "&lt;&gt;")</f>
        <v>58</v>
      </c>
      <c r="U262" s="2" t="s">
        <v>159</v>
      </c>
    </row>
    <row r="263" spans="1:21">
      <c r="A263" s="2">
        <v>4</v>
      </c>
      <c r="B263" s="2" t="str">
        <v>apigenin, Flavone</v>
      </c>
      <c r="C263" s="2">
        <v>0.61741570000000001</v>
      </c>
      <c r="D263" s="2">
        <v>134</v>
      </c>
      <c r="E263" s="2" t="str">
        <v>G</v>
      </c>
      <c r="F263" s="2">
        <v>199.1</v>
      </c>
      <c r="G263" s="2" t="str">
        <v>CB</v>
      </c>
      <c r="H263" s="2">
        <v>206.2</v>
      </c>
      <c r="I263" s="2" t="str">
        <v>CB</v>
      </c>
      <c r="J263" s="2">
        <v>46.3</v>
      </c>
      <c r="K263" s="2" t="str">
        <v>O</v>
      </c>
      <c r="L263" s="2">
        <v>2</v>
      </c>
      <c r="M263" s="2">
        <v>271</v>
      </c>
      <c r="N263" s="2">
        <v>336</v>
      </c>
      <c r="O263" s="2">
        <v>0</v>
      </c>
      <c r="P263" s="2">
        <v>2</v>
      </c>
      <c r="Q263" s="2">
        <v>224</v>
      </c>
      <c r="R263" s="2">
        <v>341</v>
      </c>
      <c r="S263" s="2">
        <v>0</v>
      </c>
    </row>
    <row r="264" spans="1:21">
      <c r="A264" s="2">
        <v>6</v>
      </c>
      <c r="B264" s="2" t="str">
        <v>chrysin, Flavone</v>
      </c>
      <c r="C264" s="2">
        <v>0.67215080000000005</v>
      </c>
      <c r="D264" s="2">
        <v>132.19999999999999</v>
      </c>
      <c r="E264" s="2" t="str">
        <v>G</v>
      </c>
      <c r="F264" s="2">
        <v>185.5</v>
      </c>
      <c r="G264" s="2" t="str">
        <v>CB</v>
      </c>
      <c r="H264" s="2">
        <v>190.1</v>
      </c>
      <c r="I264" s="2" t="str">
        <v>CB</v>
      </c>
      <c r="J264" s="2">
        <v>46.5</v>
      </c>
      <c r="K264" s="2" t="str">
        <v>O</v>
      </c>
      <c r="L264" s="2">
        <v>2</v>
      </c>
      <c r="M264" s="2">
        <v>270</v>
      </c>
      <c r="N264" s="2">
        <v>317</v>
      </c>
      <c r="O264" s="2">
        <v>0</v>
      </c>
      <c r="P264" s="2">
        <v>2</v>
      </c>
      <c r="Q264" s="2">
        <v>224</v>
      </c>
      <c r="R264" s="2">
        <v>358</v>
      </c>
      <c r="S264" s="2">
        <v>0</v>
      </c>
    </row>
    <row r="265" spans="1:21">
      <c r="A265" s="2">
        <v>7</v>
      </c>
      <c r="B265" s="2" t="str">
        <v>Genkwanin, Flavone</v>
      </c>
      <c r="C265" s="2">
        <v>0.65272870000000005</v>
      </c>
      <c r="D265" s="2">
        <v>138.9</v>
      </c>
      <c r="E265" s="2" t="str">
        <v>G</v>
      </c>
      <c r="F265" s="2">
        <v>46.1</v>
      </c>
      <c r="G265" s="2" t="str">
        <v>Y</v>
      </c>
      <c r="H265" s="2">
        <v>228.8</v>
      </c>
      <c r="I265" s="2" t="str">
        <v>B</v>
      </c>
      <c r="J265" s="2">
        <v>46.9</v>
      </c>
      <c r="K265" s="2" t="str">
        <v>O</v>
      </c>
      <c r="L265" s="2">
        <v>2</v>
      </c>
      <c r="M265" s="2">
        <v>268</v>
      </c>
      <c r="N265" s="2">
        <v>338</v>
      </c>
      <c r="O265" s="2">
        <v>0</v>
      </c>
      <c r="P265" s="2">
        <v>2</v>
      </c>
      <c r="Q265" s="2">
        <v>224</v>
      </c>
      <c r="R265" s="2">
        <v>367</v>
      </c>
      <c r="S265" s="2">
        <v>0</v>
      </c>
    </row>
    <row r="266" spans="1:21">
      <c r="A266" s="2">
        <v>12</v>
      </c>
      <c r="B266" s="2" t="str">
        <v>isorhamnetin, Flavonol</v>
      </c>
      <c r="C266" s="2">
        <v>0.65100000000000002</v>
      </c>
      <c r="D266" s="2">
        <v>136.1</v>
      </c>
      <c r="E266" s="2" t="str">
        <v>G</v>
      </c>
      <c r="F266" s="2">
        <v>180</v>
      </c>
      <c r="G266" s="2" t="str">
        <v>CB</v>
      </c>
      <c r="H266" s="2">
        <v>191.2</v>
      </c>
      <c r="I266" s="2" t="str">
        <v>CB</v>
      </c>
      <c r="J266" s="2">
        <v>42.7</v>
      </c>
      <c r="K266" s="2" t="str">
        <v>O</v>
      </c>
      <c r="L266" s="2">
        <v>2</v>
      </c>
      <c r="M266" s="2">
        <v>261</v>
      </c>
      <c r="N266" s="2">
        <v>364</v>
      </c>
      <c r="O266" s="2">
        <v>0</v>
      </c>
      <c r="P266" s="2">
        <v>2</v>
      </c>
      <c r="Q266" s="2">
        <v>224</v>
      </c>
      <c r="R266" s="2">
        <v>340</v>
      </c>
      <c r="S266" s="2">
        <v>0</v>
      </c>
    </row>
    <row r="267" spans="1:21">
      <c r="A267" s="2">
        <v>13</v>
      </c>
      <c r="B267" s="2" t="str">
        <v>kaempferide, Flavonol</v>
      </c>
      <c r="C267" s="2">
        <v>0.68980730000000001</v>
      </c>
      <c r="D267" s="2">
        <v>129.4</v>
      </c>
      <c r="E267" s="2" t="str">
        <v>G</v>
      </c>
      <c r="F267" s="2">
        <v>144.19999999999999</v>
      </c>
      <c r="G267" s="2" t="str">
        <v>G</v>
      </c>
      <c r="H267" s="2">
        <v>187.6</v>
      </c>
      <c r="I267" s="2" t="str">
        <v>CB</v>
      </c>
      <c r="J267" s="2">
        <v>45</v>
      </c>
      <c r="K267" s="2" t="str">
        <v>O</v>
      </c>
      <c r="L267" s="2">
        <v>3</v>
      </c>
      <c r="M267" s="2">
        <v>269</v>
      </c>
      <c r="N267" s="2">
        <v>330</v>
      </c>
      <c r="O267" s="2">
        <v>367</v>
      </c>
      <c r="P267" s="2">
        <v>2</v>
      </c>
      <c r="Q267" s="2">
        <v>223</v>
      </c>
      <c r="R267" s="2">
        <v>361</v>
      </c>
      <c r="S267" s="2">
        <v>0</v>
      </c>
    </row>
    <row r="268" spans="1:21">
      <c r="A268" s="2">
        <v>14</v>
      </c>
      <c r="B268" s="2" t="str">
        <v>kaempferol, Flavonol</v>
      </c>
      <c r="C268" s="2">
        <v>0.65449429999999997</v>
      </c>
      <c r="D268" s="2">
        <v>130.9</v>
      </c>
      <c r="E268" s="2" t="str">
        <v>G</v>
      </c>
      <c r="F268" s="2">
        <v>150</v>
      </c>
      <c r="G268" s="2" t="str">
        <v>T</v>
      </c>
      <c r="H268" s="2">
        <v>189.4</v>
      </c>
      <c r="I268" s="2" t="str">
        <v>CB</v>
      </c>
      <c r="J268" s="2">
        <v>8</v>
      </c>
      <c r="K268" s="2" t="str">
        <v>R</v>
      </c>
      <c r="L268" s="2">
        <v>2</v>
      </c>
      <c r="M268" s="2">
        <v>269</v>
      </c>
      <c r="N268" s="2">
        <v>371</v>
      </c>
      <c r="O268" s="2">
        <v>0</v>
      </c>
      <c r="P268" s="2">
        <v>2</v>
      </c>
      <c r="Q268" s="2">
        <v>223</v>
      </c>
      <c r="R268" s="2">
        <v>361</v>
      </c>
      <c r="S268" s="2">
        <v>0</v>
      </c>
    </row>
    <row r="269" spans="1:21">
      <c r="A269" s="2">
        <v>16</v>
      </c>
      <c r="B269" s="2" t="str">
        <v>quercetin, Flavonol</v>
      </c>
      <c r="C269" s="2">
        <v>0.61741570000000001</v>
      </c>
      <c r="D269" s="2">
        <v>125.9</v>
      </c>
      <c r="E269" s="2" t="str">
        <v>G</v>
      </c>
      <c r="F269" s="2">
        <v>127.1</v>
      </c>
      <c r="G269" s="2" t="str">
        <v>G</v>
      </c>
      <c r="H269" s="2">
        <v>192.1</v>
      </c>
      <c r="I269" s="2" t="str">
        <v>CB</v>
      </c>
      <c r="J269" s="2">
        <v>41.1</v>
      </c>
      <c r="K269" s="2" t="str">
        <v>O</v>
      </c>
      <c r="L269" s="2">
        <v>2</v>
      </c>
      <c r="M269" s="2">
        <v>261</v>
      </c>
      <c r="N269" s="2">
        <v>370</v>
      </c>
      <c r="O269" s="2">
        <v>0</v>
      </c>
      <c r="P269" s="2">
        <v>2</v>
      </c>
      <c r="Q269" s="2">
        <v>224</v>
      </c>
      <c r="R269" s="2">
        <v>340</v>
      </c>
      <c r="S269" s="2">
        <v>0</v>
      </c>
    </row>
    <row r="270" spans="1:21">
      <c r="A270" s="2">
        <v>18</v>
      </c>
      <c r="B270" s="2" t="str">
        <v>hesperetin, Flavanone</v>
      </c>
      <c r="C270" s="2">
        <v>0.6668539</v>
      </c>
      <c r="D270" s="2">
        <v>136.5</v>
      </c>
      <c r="E270" s="2" t="str">
        <v>G</v>
      </c>
      <c r="F270" s="2">
        <v>169.3</v>
      </c>
      <c r="G270" s="2" t="str">
        <v>T</v>
      </c>
      <c r="H270" s="2">
        <v>202.3</v>
      </c>
      <c r="I270" s="2" t="str">
        <v>CB</v>
      </c>
      <c r="J270" s="2">
        <v>19.8</v>
      </c>
      <c r="K270" s="2" t="str">
        <v>R</v>
      </c>
      <c r="L270" s="2">
        <v>1</v>
      </c>
      <c r="M270" s="2">
        <v>290</v>
      </c>
      <c r="N270" s="2">
        <v>0</v>
      </c>
      <c r="O270" s="2">
        <v>0</v>
      </c>
      <c r="P270" s="2">
        <v>3</v>
      </c>
      <c r="Q270" s="2">
        <v>222</v>
      </c>
      <c r="R270" s="2">
        <v>247</v>
      </c>
      <c r="S270" s="2">
        <v>342</v>
      </c>
    </row>
    <row r="271" spans="1:21">
      <c r="A271" s="2">
        <v>20</v>
      </c>
      <c r="B271" s="2" t="str">
        <v>naringenin, Flavanone</v>
      </c>
      <c r="C271" s="2">
        <v>0.68</v>
      </c>
      <c r="D271" s="2">
        <v>136.80000000000001</v>
      </c>
      <c r="E271" s="2" t="str">
        <v>G</v>
      </c>
      <c r="F271" s="2">
        <v>176.5</v>
      </c>
      <c r="G271" s="2" t="str">
        <v>T</v>
      </c>
      <c r="H271" s="2">
        <v>210.7</v>
      </c>
      <c r="I271" s="2" t="str">
        <v>B</v>
      </c>
      <c r="J271" s="2">
        <v>24.2</v>
      </c>
      <c r="K271" s="2" t="str">
        <v>R</v>
      </c>
      <c r="L271" s="2">
        <v>1</v>
      </c>
      <c r="M271" s="2">
        <v>292</v>
      </c>
      <c r="N271" s="2">
        <v>0</v>
      </c>
      <c r="O271" s="2">
        <v>0</v>
      </c>
      <c r="P271" s="2">
        <v>2</v>
      </c>
      <c r="Q271" s="2">
        <v>223</v>
      </c>
      <c r="R271" s="2">
        <v>365</v>
      </c>
      <c r="S271" s="2">
        <v>0</v>
      </c>
    </row>
    <row r="272" spans="1:21">
      <c r="A272" s="2">
        <v>23</v>
      </c>
      <c r="B272" s="2" t="str">
        <v>sakuranetin, Flavanone</v>
      </c>
      <c r="C272" s="2">
        <v>0.6986</v>
      </c>
      <c r="D272" s="2">
        <v>136.80000000000001</v>
      </c>
      <c r="E272" s="2" t="str">
        <v>G</v>
      </c>
      <c r="F272" s="2">
        <v>159.6</v>
      </c>
      <c r="G272" s="2" t="str">
        <v>T</v>
      </c>
      <c r="H272" s="2">
        <v>200.1</v>
      </c>
      <c r="I272" s="2" t="str">
        <v>CB</v>
      </c>
      <c r="J272" s="2">
        <v>16</v>
      </c>
      <c r="K272" s="2" t="str">
        <v>R</v>
      </c>
      <c r="L272" s="2">
        <v>1</v>
      </c>
      <c r="M272" s="2">
        <v>292</v>
      </c>
      <c r="N272" s="2">
        <v>0</v>
      </c>
      <c r="O272" s="2">
        <v>0</v>
      </c>
      <c r="P272" s="2">
        <v>3</v>
      </c>
      <c r="Q272" s="2">
        <v>223</v>
      </c>
      <c r="R272" s="2">
        <v>251</v>
      </c>
      <c r="S272" s="2">
        <v>367</v>
      </c>
    </row>
    <row r="273" spans="1:19">
      <c r="A273" s="2">
        <v>24</v>
      </c>
      <c r="B273" s="2" t="str">
        <v>pinobanksin, Flavanonol</v>
      </c>
      <c r="C273" s="2">
        <v>0.69686990000000004</v>
      </c>
      <c r="D273" s="2">
        <v>136.80000000000001</v>
      </c>
      <c r="E273" s="2" t="str">
        <v>G</v>
      </c>
      <c r="F273" s="2">
        <v>190.7</v>
      </c>
      <c r="G273" s="2" t="str">
        <v>CB</v>
      </c>
      <c r="H273" s="2">
        <v>199.3</v>
      </c>
      <c r="I273" s="2" t="str">
        <v>CB</v>
      </c>
      <c r="J273" s="2">
        <v>9.9</v>
      </c>
      <c r="K273" s="2" t="str">
        <v>R</v>
      </c>
      <c r="L273" s="2">
        <v>1</v>
      </c>
      <c r="M273" s="2">
        <v>295</v>
      </c>
      <c r="N273" s="2">
        <v>0</v>
      </c>
      <c r="O273" s="2">
        <v>0</v>
      </c>
      <c r="P273" s="2">
        <v>3</v>
      </c>
      <c r="Q273" s="2">
        <v>224</v>
      </c>
      <c r="R273" s="2">
        <v>251</v>
      </c>
      <c r="S273" s="2">
        <v>365</v>
      </c>
    </row>
    <row r="274" spans="1:19">
      <c r="A274" s="2">
        <v>30</v>
      </c>
      <c r="B274" s="2" t="str">
        <v>Biochanin A, Isoflavone</v>
      </c>
      <c r="C274" s="2">
        <v>0.69157299999999999</v>
      </c>
      <c r="D274" s="2">
        <v>132.69999999999999</v>
      </c>
      <c r="E274" s="2" t="str">
        <v>G</v>
      </c>
      <c r="F274" s="2">
        <v>96.6</v>
      </c>
      <c r="G274" s="2" t="str">
        <v>YG</v>
      </c>
      <c r="H274" s="2">
        <v>195.3</v>
      </c>
      <c r="I274" s="2" t="str">
        <v>CB</v>
      </c>
      <c r="J274" s="2">
        <v>27.6</v>
      </c>
      <c r="K274" s="2" t="str">
        <v>R</v>
      </c>
      <c r="L274" s="2">
        <v>1</v>
      </c>
      <c r="M274" s="2">
        <v>262</v>
      </c>
      <c r="N274" s="2">
        <v>0</v>
      </c>
      <c r="O274" s="2">
        <v>0</v>
      </c>
      <c r="P274" s="2">
        <v>2</v>
      </c>
      <c r="Q274" s="2">
        <v>224</v>
      </c>
      <c r="R274" s="2">
        <v>365</v>
      </c>
      <c r="S274" s="2">
        <v>0</v>
      </c>
    </row>
    <row r="275" spans="1:19">
      <c r="A275" s="2">
        <v>32</v>
      </c>
      <c r="B275" s="2" t="str">
        <v>formononetin, Isoflavone</v>
      </c>
      <c r="C275" s="2">
        <v>0.63680000000000003</v>
      </c>
      <c r="D275" s="2">
        <v>147.4</v>
      </c>
      <c r="E275" s="2" t="str">
        <v>G</v>
      </c>
      <c r="F275" s="2">
        <v>195.3</v>
      </c>
      <c r="G275" s="2" t="str">
        <v>CB</v>
      </c>
      <c r="H275" s="2">
        <v>178.5</v>
      </c>
      <c r="I275" s="2" t="str">
        <v>T</v>
      </c>
      <c r="J275" s="2">
        <v>38.200000000000003</v>
      </c>
      <c r="K275" s="2" t="str">
        <v>O</v>
      </c>
      <c r="L275" s="2">
        <v>2</v>
      </c>
      <c r="M275" s="2">
        <v>250</v>
      </c>
      <c r="N275" s="2">
        <v>306</v>
      </c>
      <c r="O275" s="2">
        <v>0</v>
      </c>
      <c r="P275" s="2">
        <v>2</v>
      </c>
      <c r="Q275" s="2">
        <v>223</v>
      </c>
      <c r="R275" s="2">
        <v>313</v>
      </c>
      <c r="S275" s="2">
        <v>0</v>
      </c>
    </row>
    <row r="276" spans="1:19">
      <c r="A276" s="2">
        <v>33</v>
      </c>
      <c r="B276" s="2" t="str">
        <v>genistein, Isoflavone</v>
      </c>
      <c r="C276" s="2">
        <v>0.66332259999999998</v>
      </c>
      <c r="D276" s="2">
        <v>128.1</v>
      </c>
      <c r="E276" s="2" t="str">
        <v>G</v>
      </c>
      <c r="F276" s="2">
        <v>181.4</v>
      </c>
      <c r="G276" s="2" t="str">
        <v>CB</v>
      </c>
      <c r="H276" s="2">
        <v>210.8</v>
      </c>
      <c r="I276" s="2" t="str">
        <v>B</v>
      </c>
      <c r="J276" s="2">
        <v>34.1</v>
      </c>
      <c r="K276" s="2" t="str">
        <v>O</v>
      </c>
      <c r="L276" s="2">
        <v>1</v>
      </c>
      <c r="M276" s="2">
        <v>260</v>
      </c>
      <c r="N276" s="2">
        <v>0</v>
      </c>
      <c r="O276" s="2">
        <v>0</v>
      </c>
      <c r="P276" s="2">
        <v>2</v>
      </c>
      <c r="Q276" s="2">
        <v>224</v>
      </c>
      <c r="R276" s="2">
        <v>365</v>
      </c>
      <c r="S276" s="2">
        <v>0</v>
      </c>
    </row>
    <row r="277" spans="1:19">
      <c r="A277" s="2">
        <v>37</v>
      </c>
      <c r="B277" s="2" t="str">
        <v>2,3,4-TMBA, HBAD</v>
      </c>
      <c r="C277" s="2">
        <v>0.60152479999999997</v>
      </c>
      <c r="D277" s="2">
        <v>141.5</v>
      </c>
      <c r="E277" s="2" t="str">
        <v>G</v>
      </c>
      <c r="F277" s="2">
        <v>120</v>
      </c>
      <c r="G277" s="2" t="str">
        <v>YG</v>
      </c>
      <c r="H277" s="2">
        <v>241.1</v>
      </c>
      <c r="I277" s="2" t="str">
        <v>V</v>
      </c>
      <c r="J277" s="2">
        <v>22.2</v>
      </c>
      <c r="K277" s="2" t="str">
        <v>R</v>
      </c>
      <c r="L277" s="2">
        <v>1</v>
      </c>
      <c r="M277" s="2">
        <v>261</v>
      </c>
      <c r="N277" s="2">
        <v>0</v>
      </c>
      <c r="O277" s="2">
        <v>0</v>
      </c>
      <c r="P277" s="2">
        <v>2</v>
      </c>
      <c r="Q277" s="2">
        <v>225</v>
      </c>
      <c r="R277" s="2">
        <v>308</v>
      </c>
      <c r="S277" s="2">
        <v>0</v>
      </c>
    </row>
    <row r="278" spans="1:19">
      <c r="A278" s="2">
        <v>40</v>
      </c>
      <c r="B278" s="2" t="str">
        <v>benzoic acid, HBAD</v>
      </c>
      <c r="C278" s="2">
        <v>0.6633</v>
      </c>
      <c r="D278" s="2">
        <v>136.4</v>
      </c>
      <c r="E278" s="2" t="str">
        <v>G</v>
      </c>
      <c r="F278" s="2">
        <v>184.5</v>
      </c>
      <c r="G278" s="2" t="str">
        <v>CB</v>
      </c>
      <c r="H278" s="2">
        <v>199.4</v>
      </c>
      <c r="I278" s="2" t="str">
        <v>CB</v>
      </c>
      <c r="J278" s="2">
        <v>48.3</v>
      </c>
      <c r="K278" s="2" t="str">
        <v>O</v>
      </c>
      <c r="L278" s="2">
        <v>1</v>
      </c>
      <c r="M278" s="2">
        <v>276</v>
      </c>
      <c r="N278" s="2">
        <v>0</v>
      </c>
      <c r="O278" s="2">
        <v>0</v>
      </c>
      <c r="P278" s="2">
        <v>2</v>
      </c>
      <c r="Q278" s="2">
        <v>221</v>
      </c>
      <c r="R278" s="2">
        <v>328</v>
      </c>
      <c r="S278" s="2">
        <v>0</v>
      </c>
    </row>
    <row r="279" spans="1:19">
      <c r="A279" s="2">
        <v>41</v>
      </c>
      <c r="B279" s="2" t="str">
        <v>Cuminic Acid, HBAD</v>
      </c>
      <c r="C279" s="2">
        <v>0.69686990000000004</v>
      </c>
      <c r="D279" s="2">
        <v>135.5</v>
      </c>
      <c r="E279" s="2" t="str">
        <v>G</v>
      </c>
      <c r="F279" s="2">
        <v>180</v>
      </c>
      <c r="G279" s="2" t="str">
        <v>CB</v>
      </c>
      <c r="H279" s="2">
        <v>204.9</v>
      </c>
      <c r="I279" s="2" t="str">
        <v>CB</v>
      </c>
      <c r="J279" s="2">
        <v>2</v>
      </c>
      <c r="K279" s="2" t="str">
        <v>R</v>
      </c>
      <c r="L279" s="2">
        <v>1</v>
      </c>
      <c r="M279" s="2">
        <v>243</v>
      </c>
      <c r="N279" s="2">
        <v>0</v>
      </c>
      <c r="O279" s="2">
        <v>0</v>
      </c>
      <c r="P279" s="2">
        <v>2</v>
      </c>
      <c r="Q279" s="2">
        <v>221</v>
      </c>
      <c r="R279" s="2">
        <v>333</v>
      </c>
      <c r="S279" s="2">
        <v>0</v>
      </c>
    </row>
    <row r="280" spans="1:19">
      <c r="A280" s="2">
        <v>43</v>
      </c>
      <c r="B280" s="2" t="str">
        <v>eudesmic acid, HBAD</v>
      </c>
      <c r="C280" s="2">
        <v>0.61741570000000001</v>
      </c>
      <c r="D280" s="2">
        <v>138.9</v>
      </c>
      <c r="E280" s="2" t="str">
        <v>G</v>
      </c>
      <c r="F280" s="2">
        <v>180</v>
      </c>
      <c r="G280" s="2" t="str">
        <v>CB</v>
      </c>
      <c r="H280" s="2">
        <v>219.1</v>
      </c>
      <c r="I280" s="2" t="str">
        <v>B</v>
      </c>
      <c r="J280" s="2">
        <v>40.9</v>
      </c>
      <c r="K280" s="2" t="str">
        <v>O</v>
      </c>
      <c r="L280" s="2">
        <v>1</v>
      </c>
      <c r="M280" s="2">
        <v>264</v>
      </c>
      <c r="N280" s="2">
        <v>0</v>
      </c>
      <c r="O280" s="2">
        <v>0</v>
      </c>
      <c r="P280" s="2">
        <v>2</v>
      </c>
      <c r="Q280" s="2">
        <v>228</v>
      </c>
      <c r="R280" s="2">
        <v>310</v>
      </c>
      <c r="S280" s="2">
        <v>0</v>
      </c>
    </row>
    <row r="281" spans="1:19">
      <c r="A281" s="2">
        <v>45</v>
      </c>
      <c r="B281" s="2" t="str">
        <v>gentisic acid, HBAD</v>
      </c>
      <c r="C281" s="2">
        <v>0.62624389999999996</v>
      </c>
      <c r="D281" s="2">
        <v>142.69999999999999</v>
      </c>
      <c r="E281" s="2" t="str">
        <v>G</v>
      </c>
      <c r="F281" s="2">
        <v>224.2</v>
      </c>
      <c r="G281" s="2" t="str">
        <v>B</v>
      </c>
      <c r="H281" s="2">
        <v>213.3</v>
      </c>
      <c r="I281" s="2" t="str">
        <v>B</v>
      </c>
      <c r="J281" s="2">
        <v>48.6</v>
      </c>
      <c r="K281" s="2" t="str">
        <v>O</v>
      </c>
      <c r="L281" s="2">
        <v>1</v>
      </c>
      <c r="M281" s="2">
        <v>326</v>
      </c>
      <c r="N281" s="2">
        <v>0</v>
      </c>
      <c r="O281" s="2">
        <v>0</v>
      </c>
      <c r="P281" s="2">
        <v>2</v>
      </c>
      <c r="Q281" s="2">
        <v>224</v>
      </c>
      <c r="R281" s="2">
        <v>320</v>
      </c>
      <c r="S281" s="2">
        <v>0</v>
      </c>
    </row>
    <row r="282" spans="1:19">
      <c r="A282" s="2">
        <v>47</v>
      </c>
      <c r="B282" s="2" t="str">
        <v>methyl paraben, HBAD</v>
      </c>
      <c r="C282" s="2">
        <v>0.67568209999999995</v>
      </c>
      <c r="D282" s="2">
        <v>127.9</v>
      </c>
      <c r="E282" s="2" t="str">
        <v>G</v>
      </c>
      <c r="F282" s="2">
        <v>178.9</v>
      </c>
      <c r="G282" s="2" t="str">
        <v>T</v>
      </c>
      <c r="H282" s="2">
        <v>227.7</v>
      </c>
      <c r="I282" s="2" t="str">
        <v>B</v>
      </c>
      <c r="J282" s="2">
        <v>111.1</v>
      </c>
      <c r="K282" s="2" t="str">
        <v>YG</v>
      </c>
      <c r="L282" s="2">
        <v>1</v>
      </c>
      <c r="M282" s="2">
        <v>257</v>
      </c>
      <c r="N282" s="2">
        <v>0</v>
      </c>
      <c r="O282" s="2">
        <v>0</v>
      </c>
      <c r="P282" s="2">
        <v>2</v>
      </c>
      <c r="Q282" s="2">
        <v>224</v>
      </c>
      <c r="R282" s="2">
        <v>352</v>
      </c>
      <c r="S282" s="2">
        <v>0</v>
      </c>
    </row>
    <row r="283" spans="1:19">
      <c r="A283" s="2">
        <v>48</v>
      </c>
      <c r="B283" s="2" t="str">
        <v>methyl syringate, HBAD</v>
      </c>
      <c r="C283" s="2">
        <v>0.61035309999999998</v>
      </c>
      <c r="D283" s="2">
        <v>137.5</v>
      </c>
      <c r="E283" s="2" t="str">
        <v>G</v>
      </c>
      <c r="F283" s="2">
        <v>175.3</v>
      </c>
      <c r="G283" s="2" t="str">
        <v>T</v>
      </c>
      <c r="H283" s="2">
        <v>218.6</v>
      </c>
      <c r="I283" s="2" t="str">
        <v>B</v>
      </c>
      <c r="J283" s="2">
        <v>42.5</v>
      </c>
      <c r="K283" s="2" t="str">
        <v>O</v>
      </c>
      <c r="L283" s="2">
        <v>1</v>
      </c>
      <c r="M283" s="2">
        <v>277</v>
      </c>
      <c r="N283" s="2">
        <v>0</v>
      </c>
      <c r="O283" s="2">
        <v>0</v>
      </c>
      <c r="P283" s="2">
        <v>2</v>
      </c>
      <c r="Q283" s="2">
        <v>237</v>
      </c>
      <c r="R283" s="2">
        <v>312</v>
      </c>
      <c r="S283" s="2">
        <v>0</v>
      </c>
    </row>
    <row r="284" spans="1:19">
      <c r="A284" s="2">
        <v>49</v>
      </c>
      <c r="B284" s="2" t="str">
        <v>Methyl-3,4,5-trimethoxybenzoate, HBAD</v>
      </c>
      <c r="C284" s="2">
        <v>0.67038520000000001</v>
      </c>
      <c r="D284" s="2">
        <v>141.1</v>
      </c>
      <c r="E284" s="2" t="str">
        <v>G</v>
      </c>
      <c r="F284" s="2">
        <v>185.5</v>
      </c>
      <c r="G284" s="2" t="str">
        <v>CB</v>
      </c>
      <c r="H284" s="2">
        <v>201.8</v>
      </c>
      <c r="I284" s="2" t="str">
        <v>CB</v>
      </c>
      <c r="J284" s="2">
        <v>47.6</v>
      </c>
      <c r="K284" s="2" t="str">
        <v>O</v>
      </c>
      <c r="L284" s="2">
        <v>1</v>
      </c>
      <c r="M284" s="2">
        <v>265</v>
      </c>
      <c r="N284" s="2">
        <v>0</v>
      </c>
      <c r="O284" s="2">
        <v>0</v>
      </c>
      <c r="P284" s="2">
        <v>2</v>
      </c>
      <c r="Q284" s="2">
        <v>230</v>
      </c>
      <c r="R284" s="2">
        <v>311</v>
      </c>
      <c r="S284" s="2">
        <v>0</v>
      </c>
    </row>
    <row r="285" spans="1:19">
      <c r="A285" s="2">
        <v>50</v>
      </c>
      <c r="B285" s="2" t="str">
        <v>m-hydroxybenzoic acid, HBAD</v>
      </c>
      <c r="C285" s="2">
        <v>0.64390040000000004</v>
      </c>
      <c r="D285" s="2">
        <v>137.5</v>
      </c>
      <c r="E285" s="2" t="str">
        <v>G</v>
      </c>
      <c r="F285" s="2">
        <v>181.3</v>
      </c>
      <c r="G285" s="2" t="str">
        <v>CB</v>
      </c>
      <c r="H285" s="2">
        <v>232.4</v>
      </c>
      <c r="I285" s="2" t="str">
        <v>B</v>
      </c>
      <c r="J285" s="2">
        <v>38.200000000000003</v>
      </c>
      <c r="K285" s="2" t="str">
        <v>O</v>
      </c>
      <c r="L285" s="2">
        <v>1</v>
      </c>
      <c r="M285" s="2">
        <v>298</v>
      </c>
      <c r="N285" s="2">
        <v>0</v>
      </c>
      <c r="O285" s="2">
        <v>0</v>
      </c>
      <c r="P285" s="2">
        <v>2</v>
      </c>
      <c r="Q285" s="2">
        <v>223</v>
      </c>
      <c r="R285" s="2">
        <v>310</v>
      </c>
      <c r="S285" s="2">
        <v>0</v>
      </c>
    </row>
    <row r="286" spans="1:19">
      <c r="A286" s="2">
        <v>51</v>
      </c>
      <c r="B286" s="2" t="str">
        <v>m-Toluic Acid, HBAD</v>
      </c>
      <c r="C286" s="2">
        <v>0.68100000000000005</v>
      </c>
      <c r="D286" s="2">
        <v>137.30000000000001</v>
      </c>
      <c r="E286" s="2" t="str">
        <v>G</v>
      </c>
      <c r="F286" s="2">
        <v>159.6</v>
      </c>
      <c r="G286" s="2" t="str">
        <v>T</v>
      </c>
      <c r="H286" s="2">
        <v>206.1</v>
      </c>
      <c r="I286" s="2" t="str">
        <v>CB</v>
      </c>
      <c r="J286" s="2">
        <v>25.3</v>
      </c>
      <c r="K286" s="2" t="str">
        <v>R</v>
      </c>
      <c r="L286" s="2">
        <v>1</v>
      </c>
      <c r="M286" s="2">
        <v>284</v>
      </c>
      <c r="N286" s="2">
        <v>0</v>
      </c>
      <c r="O286" s="2">
        <v>0</v>
      </c>
      <c r="P286" s="2">
        <v>2</v>
      </c>
      <c r="Q286" s="2">
        <v>221</v>
      </c>
      <c r="R286" s="2">
        <v>333</v>
      </c>
      <c r="S286" s="2">
        <v>0</v>
      </c>
    </row>
    <row r="287" spans="1:19">
      <c r="A287" s="2">
        <v>53</v>
      </c>
      <c r="B287" s="2" t="str">
        <v>o-Toluic Acid, HBAD</v>
      </c>
      <c r="C287" s="2">
        <v>0.69159999999999999</v>
      </c>
      <c r="D287" s="2">
        <v>137.6</v>
      </c>
      <c r="E287" s="2" t="str">
        <v>G</v>
      </c>
      <c r="F287" s="2">
        <v>174.5</v>
      </c>
      <c r="G287" s="2" t="str">
        <v>T</v>
      </c>
      <c r="H287" s="2">
        <v>221.9</v>
      </c>
      <c r="I287" s="2" t="str">
        <v>B</v>
      </c>
      <c r="J287" s="2">
        <v>33</v>
      </c>
      <c r="K287" s="2" t="str">
        <v>O</v>
      </c>
      <c r="L287" s="2">
        <v>1</v>
      </c>
      <c r="M287" s="2">
        <v>281</v>
      </c>
      <c r="N287" s="2">
        <v>0</v>
      </c>
      <c r="O287" s="2">
        <v>0</v>
      </c>
      <c r="P287" s="2">
        <v>2</v>
      </c>
      <c r="Q287" s="2">
        <v>221</v>
      </c>
      <c r="R287" s="2">
        <v>335</v>
      </c>
      <c r="S287" s="2">
        <v>0</v>
      </c>
    </row>
    <row r="288" spans="1:19">
      <c r="A288" s="2">
        <v>54</v>
      </c>
      <c r="B288" s="2" t="str">
        <v>p-hydroxybenzoic acid, HBAD</v>
      </c>
      <c r="C288" s="2">
        <v>0.63683780000000001</v>
      </c>
      <c r="D288" s="2">
        <v>129.6</v>
      </c>
      <c r="E288" s="2" t="str">
        <v>G</v>
      </c>
      <c r="F288" s="2">
        <v>183.8</v>
      </c>
      <c r="G288" s="2" t="str">
        <v>CB</v>
      </c>
      <c r="H288" s="2">
        <v>212.3</v>
      </c>
      <c r="I288" s="2" t="str">
        <v>B</v>
      </c>
      <c r="J288" s="2">
        <v>28.2</v>
      </c>
      <c r="K288" s="2" t="str">
        <v>R</v>
      </c>
      <c r="L288" s="2">
        <v>1</v>
      </c>
      <c r="M288" s="2">
        <v>257</v>
      </c>
      <c r="N288" s="2">
        <v>0</v>
      </c>
      <c r="O288" s="2">
        <v>0</v>
      </c>
      <c r="P288" s="2">
        <v>2</v>
      </c>
      <c r="Q288" s="2">
        <v>225</v>
      </c>
      <c r="R288" s="2">
        <v>344</v>
      </c>
      <c r="S288" s="2">
        <v>0</v>
      </c>
    </row>
    <row r="289" spans="1:19">
      <c r="A289" s="2">
        <v>56</v>
      </c>
      <c r="B289" s="2" t="str">
        <v>resorcylic acid, HBAD</v>
      </c>
      <c r="C289" s="2">
        <v>0.63</v>
      </c>
      <c r="D289" s="2">
        <v>143.5</v>
      </c>
      <c r="E289" s="2" t="str">
        <v>G</v>
      </c>
      <c r="F289" s="2">
        <v>213.7</v>
      </c>
      <c r="G289" s="2" t="str">
        <v>B</v>
      </c>
      <c r="H289" s="2">
        <v>202.2</v>
      </c>
      <c r="I289" s="2" t="str">
        <v>CB</v>
      </c>
      <c r="J289" s="2">
        <v>57.3</v>
      </c>
      <c r="K289" s="2" t="str">
        <v>O</v>
      </c>
      <c r="L289" s="2">
        <v>2</v>
      </c>
      <c r="M289" s="2">
        <v>246</v>
      </c>
      <c r="N289" s="2">
        <v>313</v>
      </c>
      <c r="O289" s="2">
        <v>0</v>
      </c>
      <c r="P289" s="2">
        <v>2</v>
      </c>
      <c r="Q289" s="2">
        <v>224</v>
      </c>
      <c r="R289" s="2">
        <v>311</v>
      </c>
      <c r="S289" s="2">
        <v>0</v>
      </c>
    </row>
    <row r="290" spans="1:19">
      <c r="A290" s="2">
        <v>57</v>
      </c>
      <c r="B290" s="2" t="str">
        <v>salicylic acid, HBAD</v>
      </c>
      <c r="C290" s="2">
        <v>0.67920000000000003</v>
      </c>
      <c r="D290" s="2">
        <v>139.80000000000001</v>
      </c>
      <c r="E290" s="2" t="str">
        <v>G</v>
      </c>
      <c r="F290" s="2">
        <v>210.5</v>
      </c>
      <c r="G290" s="2" t="str">
        <v>B</v>
      </c>
      <c r="H290" s="2">
        <v>205.1</v>
      </c>
      <c r="I290" s="2" t="str">
        <v>CB</v>
      </c>
      <c r="J290" s="2">
        <v>48.3</v>
      </c>
      <c r="K290" s="2" t="str">
        <v>O</v>
      </c>
      <c r="L290" s="2">
        <v>1</v>
      </c>
      <c r="M290" s="2">
        <v>301</v>
      </c>
      <c r="N290" s="2">
        <v>0</v>
      </c>
      <c r="O290" s="2">
        <v>0</v>
      </c>
      <c r="P290" s="2">
        <v>2</v>
      </c>
      <c r="Q290" s="2">
        <v>223</v>
      </c>
      <c r="R290" s="2">
        <v>304</v>
      </c>
      <c r="S290" s="2">
        <v>0</v>
      </c>
    </row>
    <row r="291" spans="1:19">
      <c r="A291" s="2">
        <v>59</v>
      </c>
      <c r="B291" s="2" t="str">
        <v>vanillic acid, HBAD</v>
      </c>
      <c r="C291" s="2">
        <v>0.62271259999999995</v>
      </c>
      <c r="D291" s="2">
        <v>135.80000000000001</v>
      </c>
      <c r="E291" s="2" t="str">
        <v>G</v>
      </c>
      <c r="F291" s="2">
        <v>191.5</v>
      </c>
      <c r="G291" s="2" t="str">
        <v>CB</v>
      </c>
      <c r="H291" s="2">
        <v>217.6</v>
      </c>
      <c r="I291" s="2" t="str">
        <v>B</v>
      </c>
      <c r="J291" s="2">
        <v>31.7</v>
      </c>
      <c r="K291" s="2" t="str">
        <v>O</v>
      </c>
      <c r="L291" s="2">
        <v>2</v>
      </c>
      <c r="M291" s="2">
        <v>263</v>
      </c>
      <c r="N291" s="2">
        <v>294</v>
      </c>
      <c r="O291" s="2">
        <v>0</v>
      </c>
      <c r="P291" s="2">
        <v>2</v>
      </c>
      <c r="Q291" s="2">
        <v>228</v>
      </c>
      <c r="R291" s="2">
        <v>312</v>
      </c>
      <c r="S291" s="2">
        <v>0</v>
      </c>
    </row>
    <row r="292" spans="1:19">
      <c r="A292" s="2">
        <v>60</v>
      </c>
      <c r="B292" s="2" t="str">
        <v>vanillic acid methyl ester, HBAD</v>
      </c>
      <c r="C292" s="2">
        <v>0.65802559999999999</v>
      </c>
      <c r="D292" s="2">
        <v>135.19999999999999</v>
      </c>
      <c r="E292" s="2" t="str">
        <v>G</v>
      </c>
      <c r="F292" s="2">
        <v>178.9</v>
      </c>
      <c r="G292" s="2" t="str">
        <v>T</v>
      </c>
      <c r="H292" s="2">
        <v>207.2</v>
      </c>
      <c r="I292" s="2" t="str">
        <v>CB</v>
      </c>
      <c r="J292" s="2">
        <v>70.900000000000006</v>
      </c>
      <c r="K292" s="2" t="str">
        <v>Y</v>
      </c>
      <c r="L292" s="2">
        <v>2</v>
      </c>
      <c r="M292" s="2">
        <v>263</v>
      </c>
      <c r="N292" s="2">
        <v>294</v>
      </c>
      <c r="O292" s="2">
        <v>0</v>
      </c>
      <c r="P292" s="2">
        <v>2</v>
      </c>
      <c r="Q292" s="2">
        <v>225</v>
      </c>
      <c r="R292" s="2">
        <v>347</v>
      </c>
      <c r="S292" s="2">
        <v>0</v>
      </c>
    </row>
    <row r="293" spans="1:19">
      <c r="A293" s="2">
        <v>62</v>
      </c>
      <c r="B293" s="2" t="str">
        <v>caffeic acid dimethyl ether, HCAD</v>
      </c>
      <c r="C293" s="2">
        <v>0.6085874</v>
      </c>
      <c r="D293" s="2">
        <v>141.9</v>
      </c>
      <c r="E293" s="2" t="str">
        <v>G</v>
      </c>
      <c r="F293" s="2">
        <v>239.3</v>
      </c>
      <c r="G293" s="2" t="str">
        <v>B</v>
      </c>
      <c r="H293" s="2">
        <v>211.8</v>
      </c>
      <c r="I293" s="2" t="str">
        <v>B</v>
      </c>
      <c r="J293" s="2">
        <v>100.9</v>
      </c>
      <c r="K293" s="2" t="str">
        <v>YG</v>
      </c>
      <c r="L293" s="2">
        <v>1</v>
      </c>
      <c r="M293" s="2">
        <v>317</v>
      </c>
      <c r="N293" s="2">
        <v>0</v>
      </c>
      <c r="O293" s="2">
        <v>0</v>
      </c>
      <c r="P293" s="2">
        <v>2</v>
      </c>
      <c r="Q293" s="2">
        <v>223</v>
      </c>
      <c r="R293" s="2">
        <v>342</v>
      </c>
      <c r="S293" s="2">
        <v>0</v>
      </c>
    </row>
    <row r="294" spans="1:19">
      <c r="A294" s="2">
        <v>63</v>
      </c>
      <c r="B294" s="2" t="str">
        <v>CAPE, HCAD</v>
      </c>
      <c r="C294" s="2">
        <v>0.67568209999999995</v>
      </c>
      <c r="D294" s="2">
        <v>140.30000000000001</v>
      </c>
      <c r="E294" s="2" t="str">
        <v>G</v>
      </c>
      <c r="F294" s="2">
        <v>234.8</v>
      </c>
      <c r="G294" s="2" t="str">
        <v>B</v>
      </c>
      <c r="H294" s="2">
        <v>240</v>
      </c>
      <c r="I294" s="2" t="str">
        <v>V</v>
      </c>
      <c r="J294" s="2">
        <v>26.6</v>
      </c>
      <c r="K294" s="2" t="str">
        <v>R</v>
      </c>
      <c r="L294" s="2">
        <v>1</v>
      </c>
      <c r="M294" s="2">
        <v>325</v>
      </c>
      <c r="N294" s="2">
        <v>0</v>
      </c>
      <c r="O294" s="2">
        <v>0</v>
      </c>
      <c r="P294" s="2">
        <v>2</v>
      </c>
      <c r="Q294" s="2">
        <v>225</v>
      </c>
      <c r="R294" s="2">
        <v>337</v>
      </c>
      <c r="S294" s="2">
        <v>0</v>
      </c>
    </row>
    <row r="295" spans="1:19">
      <c r="A295" s="2">
        <v>65</v>
      </c>
      <c r="B295" s="2" t="str">
        <v>ferulic acid, HCAD</v>
      </c>
      <c r="C295" s="2">
        <v>0.61565000000000003</v>
      </c>
      <c r="D295" s="2">
        <v>139.4</v>
      </c>
      <c r="E295" s="2" t="str">
        <v>G</v>
      </c>
      <c r="F295" s="2">
        <v>209.2</v>
      </c>
      <c r="G295" s="2" t="str">
        <v>CB</v>
      </c>
      <c r="H295" s="2">
        <v>215</v>
      </c>
      <c r="I295" s="2" t="str">
        <v>B</v>
      </c>
      <c r="J295" s="2">
        <v>40.9</v>
      </c>
      <c r="K295" s="2" t="str">
        <v>O</v>
      </c>
      <c r="L295" s="2">
        <v>1</v>
      </c>
      <c r="M295" s="2">
        <v>319</v>
      </c>
      <c r="N295" s="2">
        <v>0</v>
      </c>
      <c r="O295" s="2">
        <v>0</v>
      </c>
      <c r="P295" s="2">
        <v>2</v>
      </c>
      <c r="Q295" s="2">
        <v>224</v>
      </c>
      <c r="R295" s="2">
        <v>346</v>
      </c>
      <c r="S295" s="2">
        <v>0</v>
      </c>
    </row>
    <row r="296" spans="1:19">
      <c r="A296" s="2">
        <v>67</v>
      </c>
      <c r="B296" s="2" t="str">
        <v>m-coumaric acid, HCAD</v>
      </c>
      <c r="C296" s="2">
        <v>0.63300000000000001</v>
      </c>
      <c r="D296" s="2">
        <v>143.4</v>
      </c>
      <c r="E296" s="2" t="str">
        <v>G</v>
      </c>
      <c r="F296" s="2">
        <v>214.6</v>
      </c>
      <c r="G296" s="2" t="str">
        <v>B</v>
      </c>
      <c r="H296" s="2">
        <v>208.3</v>
      </c>
      <c r="I296" s="2" t="str">
        <v>CB</v>
      </c>
      <c r="J296" s="2">
        <v>49.1</v>
      </c>
      <c r="K296" s="2" t="str">
        <v>O</v>
      </c>
      <c r="L296" s="2">
        <v>1</v>
      </c>
      <c r="M296" s="2">
        <v>280</v>
      </c>
      <c r="N296" s="2">
        <v>0</v>
      </c>
      <c r="O296" s="2">
        <v>0</v>
      </c>
      <c r="P296" s="2">
        <v>2</v>
      </c>
      <c r="Q296" s="2">
        <v>224</v>
      </c>
      <c r="R296" s="2">
        <v>315</v>
      </c>
      <c r="S296" s="2">
        <v>0</v>
      </c>
    </row>
    <row r="297" spans="1:19">
      <c r="A297" s="2">
        <v>68</v>
      </c>
      <c r="B297" s="2" t="str">
        <v>methyl ferulate, HCAD</v>
      </c>
      <c r="C297" s="2">
        <v>0.6668539</v>
      </c>
      <c r="D297" s="2">
        <v>138.19999999999999</v>
      </c>
      <c r="E297" s="2" t="str">
        <v>G</v>
      </c>
      <c r="F297" s="2">
        <v>236.2</v>
      </c>
      <c r="G297" s="2" t="str">
        <v>B</v>
      </c>
      <c r="H297" s="2">
        <v>213.9</v>
      </c>
      <c r="I297" s="2" t="str">
        <v>B</v>
      </c>
      <c r="J297" s="2">
        <v>83.4</v>
      </c>
      <c r="K297" s="2" t="str">
        <v>Y</v>
      </c>
      <c r="L297" s="2">
        <v>1</v>
      </c>
      <c r="M297" s="2">
        <v>324</v>
      </c>
      <c r="N297" s="2">
        <v>0</v>
      </c>
      <c r="O297" s="2">
        <v>0</v>
      </c>
      <c r="P297" s="2">
        <v>2</v>
      </c>
      <c r="Q297" s="2">
        <v>224</v>
      </c>
      <c r="R297" s="2">
        <v>360</v>
      </c>
      <c r="S297" s="2">
        <v>0</v>
      </c>
    </row>
    <row r="298" spans="1:19">
      <c r="A298" s="2">
        <v>70</v>
      </c>
      <c r="B298" s="2" t="str">
        <v>o-coumaric acid, HCAD</v>
      </c>
      <c r="C298" s="2">
        <v>0.64570000000000005</v>
      </c>
      <c r="D298" s="2">
        <v>146.1</v>
      </c>
      <c r="E298" s="2" t="str">
        <v>G</v>
      </c>
      <c r="F298" s="2">
        <v>205.2</v>
      </c>
      <c r="G298" s="2" t="str">
        <v>CB</v>
      </c>
      <c r="H298" s="2">
        <v>223.2</v>
      </c>
      <c r="I298" s="2" t="str">
        <v>B</v>
      </c>
      <c r="J298" s="2">
        <v>40.9</v>
      </c>
      <c r="K298" s="2" t="str">
        <v>O</v>
      </c>
      <c r="L298" s="2">
        <v>2</v>
      </c>
      <c r="M298" s="2">
        <v>279</v>
      </c>
      <c r="N298" s="2">
        <v>321</v>
      </c>
      <c r="O298" s="2">
        <v>0</v>
      </c>
      <c r="P298" s="2">
        <v>2</v>
      </c>
      <c r="Q298" s="2">
        <v>224</v>
      </c>
      <c r="R298" s="2">
        <v>341</v>
      </c>
      <c r="S298" s="2">
        <v>0</v>
      </c>
    </row>
    <row r="299" spans="1:19">
      <c r="A299" s="2">
        <v>71</v>
      </c>
      <c r="B299" s="2" t="str">
        <v>p-coumaric acid, HCAD</v>
      </c>
      <c r="C299" s="2">
        <v>0.63</v>
      </c>
      <c r="D299" s="2">
        <v>135.69999999999999</v>
      </c>
      <c r="E299" s="2" t="str">
        <v>G</v>
      </c>
      <c r="F299" s="2">
        <v>198.8</v>
      </c>
      <c r="G299" s="2" t="str">
        <v>CB</v>
      </c>
      <c r="H299" s="2">
        <v>206.9</v>
      </c>
      <c r="I299" s="2" t="str">
        <v>CB</v>
      </c>
      <c r="J299" s="2">
        <v>41.4</v>
      </c>
      <c r="K299" s="2" t="str">
        <v>O</v>
      </c>
      <c r="L299" s="2">
        <v>1</v>
      </c>
      <c r="M299" s="2">
        <v>307</v>
      </c>
      <c r="N299" s="2">
        <v>0</v>
      </c>
      <c r="O299" s="2">
        <v>0</v>
      </c>
      <c r="P299" s="2">
        <v>2</v>
      </c>
      <c r="Q299" s="2">
        <v>223</v>
      </c>
      <c r="R299" s="2">
        <v>354</v>
      </c>
      <c r="S299" s="2">
        <v>0</v>
      </c>
    </row>
    <row r="300" spans="1:19">
      <c r="A300" s="2">
        <v>72</v>
      </c>
      <c r="B300" s="2" t="str">
        <v>p-MCA, HCAD</v>
      </c>
      <c r="C300" s="2">
        <v>0.65</v>
      </c>
      <c r="D300" s="2">
        <v>137.4</v>
      </c>
      <c r="E300" s="2" t="str">
        <v>G</v>
      </c>
      <c r="F300" s="2">
        <v>190.9</v>
      </c>
      <c r="G300" s="2" t="str">
        <v>CB</v>
      </c>
      <c r="H300" s="2">
        <v>245.2</v>
      </c>
      <c r="I300" s="2" t="str">
        <v>V</v>
      </c>
      <c r="J300" s="2">
        <v>9.5</v>
      </c>
      <c r="K300" s="2" t="str">
        <v>R</v>
      </c>
      <c r="L300" s="2">
        <v>1</v>
      </c>
      <c r="M300" s="2">
        <v>307</v>
      </c>
      <c r="N300" s="2">
        <v>0</v>
      </c>
      <c r="O300" s="2">
        <v>0</v>
      </c>
      <c r="P300" s="2">
        <v>2</v>
      </c>
      <c r="Q300" s="2">
        <v>222</v>
      </c>
      <c r="R300" s="2">
        <v>0</v>
      </c>
      <c r="S300" s="2">
        <v>0</v>
      </c>
    </row>
    <row r="301" spans="1:19">
      <c r="A301" s="2">
        <v>73</v>
      </c>
      <c r="B301" s="2" t="str">
        <v>rosmarinic acid, HCAD</v>
      </c>
      <c r="C301" s="2">
        <v>0.63</v>
      </c>
      <c r="D301" s="2">
        <v>131.4</v>
      </c>
      <c r="E301" s="2" t="str">
        <v>G</v>
      </c>
      <c r="F301" s="2">
        <v>175.3</v>
      </c>
      <c r="G301" s="2" t="str">
        <v>CB</v>
      </c>
      <c r="H301" s="2">
        <v>225.5</v>
      </c>
      <c r="I301" s="2" t="str">
        <v>B</v>
      </c>
      <c r="J301" s="2">
        <v>43</v>
      </c>
      <c r="K301" s="2" t="str">
        <v>O</v>
      </c>
      <c r="L301" s="2">
        <v>1</v>
      </c>
      <c r="M301" s="2">
        <v>307</v>
      </c>
      <c r="N301" s="2">
        <v>0</v>
      </c>
      <c r="O301" s="2">
        <v>0</v>
      </c>
      <c r="P301" s="2">
        <v>2</v>
      </c>
      <c r="Q301" s="2">
        <v>224</v>
      </c>
      <c r="R301" s="2">
        <v>341</v>
      </c>
      <c r="S301" s="2">
        <v>0</v>
      </c>
    </row>
    <row r="302" spans="1:19">
      <c r="A302" s="2">
        <v>74</v>
      </c>
      <c r="B302" s="2" t="str">
        <v>sinapic acid, HCAD</v>
      </c>
      <c r="C302" s="2">
        <v>0.63</v>
      </c>
      <c r="D302" s="2">
        <v>138.69999999999999</v>
      </c>
      <c r="E302" s="2" t="str">
        <v>G</v>
      </c>
      <c r="F302" s="2">
        <v>224.1</v>
      </c>
      <c r="G302" s="2" t="str">
        <v>B</v>
      </c>
      <c r="H302" s="2">
        <v>223.9</v>
      </c>
      <c r="I302" s="2" t="str">
        <v>B</v>
      </c>
      <c r="J302" s="2">
        <v>46.1</v>
      </c>
      <c r="K302" s="2" t="str">
        <v>O</v>
      </c>
      <c r="L302" s="2">
        <v>1</v>
      </c>
      <c r="M302" s="2">
        <v>328</v>
      </c>
      <c r="N302" s="2">
        <v>0</v>
      </c>
      <c r="O302" s="2">
        <v>0</v>
      </c>
      <c r="P302" s="2">
        <v>2</v>
      </c>
      <c r="Q302" s="2">
        <v>222</v>
      </c>
      <c r="R302" s="2">
        <v>342</v>
      </c>
      <c r="S302" s="2">
        <v>0</v>
      </c>
    </row>
    <row r="303" spans="1:19">
      <c r="A303" s="2">
        <v>75</v>
      </c>
      <c r="B303" s="2" t="str">
        <v>t-cinnamic acid, HCAD</v>
      </c>
      <c r="C303" s="2">
        <v>0.67215080000000005</v>
      </c>
      <c r="D303" s="2">
        <v>140.30000000000001</v>
      </c>
      <c r="E303" s="2" t="str">
        <v>G</v>
      </c>
      <c r="F303" s="2">
        <v>242.2</v>
      </c>
      <c r="G303" s="2" t="str">
        <v>T</v>
      </c>
      <c r="H303" s="2">
        <v>201.9</v>
      </c>
      <c r="I303" s="2" t="str">
        <v>CB</v>
      </c>
      <c r="J303" s="2">
        <v>44.4</v>
      </c>
      <c r="K303" s="2" t="str">
        <v>O</v>
      </c>
      <c r="L303" s="2">
        <v>1</v>
      </c>
      <c r="M303" s="2">
        <v>279</v>
      </c>
      <c r="N303" s="2">
        <v>0</v>
      </c>
      <c r="O303" s="2">
        <v>0</v>
      </c>
      <c r="P303" s="2">
        <v>2</v>
      </c>
      <c r="Q303" s="2">
        <v>229</v>
      </c>
      <c r="R303" s="2">
        <v>347</v>
      </c>
      <c r="S303" s="2">
        <v>0</v>
      </c>
    </row>
    <row r="304" spans="1:19">
      <c r="A304" s="2">
        <v>76</v>
      </c>
      <c r="B304" s="2" t="str">
        <v>trans-p-coumaric acid methyl ester, HCAD</v>
      </c>
      <c r="C304" s="2">
        <v>0.67391650000000003</v>
      </c>
      <c r="D304" s="2">
        <v>136.4</v>
      </c>
      <c r="E304" s="2" t="str">
        <v>G</v>
      </c>
      <c r="F304" s="2">
        <v>193.3</v>
      </c>
      <c r="G304" s="2" t="str">
        <v>CB</v>
      </c>
      <c r="H304" s="2">
        <v>204.7</v>
      </c>
      <c r="I304" s="2" t="str">
        <v>CB</v>
      </c>
      <c r="J304" s="2">
        <v>49.1</v>
      </c>
      <c r="K304" s="2" t="str">
        <v>O</v>
      </c>
      <c r="L304" s="2">
        <v>1</v>
      </c>
      <c r="M304" s="2">
        <v>309</v>
      </c>
      <c r="N304" s="2">
        <v>0</v>
      </c>
      <c r="O304" s="2">
        <v>0</v>
      </c>
      <c r="P304" s="2">
        <v>3</v>
      </c>
      <c r="Q304" s="2">
        <v>222</v>
      </c>
      <c r="R304" s="2">
        <v>246</v>
      </c>
      <c r="S304" s="2">
        <v>361</v>
      </c>
    </row>
    <row r="305" spans="1:19">
      <c r="A305" s="2">
        <v>79</v>
      </c>
      <c r="B305" s="2" t="str">
        <v>Homovanillic Acid, HPAAD</v>
      </c>
      <c r="C305" s="2">
        <v>0.65449429999999997</v>
      </c>
      <c r="D305" s="2">
        <v>137.30000000000001</v>
      </c>
      <c r="E305" s="2" t="str">
        <v>G</v>
      </c>
      <c r="F305" s="2">
        <v>176.9</v>
      </c>
      <c r="G305" s="2" t="str">
        <v>T</v>
      </c>
      <c r="H305" s="2">
        <v>230</v>
      </c>
      <c r="I305" s="2" t="str">
        <v>B</v>
      </c>
      <c r="J305" s="2">
        <v>66.599999999999994</v>
      </c>
      <c r="K305" s="2" t="str">
        <v>Y</v>
      </c>
      <c r="L305" s="2">
        <v>1</v>
      </c>
      <c r="M305" s="2">
        <v>282</v>
      </c>
      <c r="N305" s="2">
        <v>0</v>
      </c>
      <c r="O305" s="2">
        <v>0</v>
      </c>
      <c r="P305" s="2">
        <v>3</v>
      </c>
      <c r="Q305" s="2">
        <v>222</v>
      </c>
      <c r="R305" s="2">
        <v>256</v>
      </c>
      <c r="S305" s="2">
        <v>351</v>
      </c>
    </row>
    <row r="306" spans="1:19">
      <c r="A306" s="2">
        <v>81</v>
      </c>
      <c r="B306" s="2" t="str">
        <v>Phenylacetic Acid, HPAAD</v>
      </c>
      <c r="C306" s="2">
        <v>0.67</v>
      </c>
      <c r="D306" s="2">
        <v>135.5</v>
      </c>
      <c r="E306" s="2" t="str">
        <v>G</v>
      </c>
      <c r="F306" s="2">
        <v>174.5</v>
      </c>
      <c r="G306" s="2" t="str">
        <v>T</v>
      </c>
      <c r="H306" s="2">
        <v>241.5</v>
      </c>
      <c r="I306" s="2" t="str">
        <v>V</v>
      </c>
      <c r="J306" s="2">
        <v>22.7</v>
      </c>
      <c r="K306" s="2" t="str">
        <v>R</v>
      </c>
      <c r="L306" s="2">
        <v>1</v>
      </c>
      <c r="M306" s="2">
        <v>260</v>
      </c>
      <c r="N306" s="2">
        <v>0</v>
      </c>
      <c r="O306" s="2">
        <v>0</v>
      </c>
      <c r="P306" s="2">
        <v>2</v>
      </c>
      <c r="Q306" s="2">
        <v>239</v>
      </c>
      <c r="R306" s="2">
        <v>336</v>
      </c>
      <c r="S306" s="2">
        <v>0</v>
      </c>
    </row>
    <row r="307" spans="1:19">
      <c r="A307" s="2">
        <v>82</v>
      </c>
      <c r="B307" s="2" t="str">
        <v>p-Hydroxyphenylacetic acid, HPAAD</v>
      </c>
      <c r="C307" s="2">
        <v>0.62</v>
      </c>
      <c r="D307" s="2">
        <v>138.1</v>
      </c>
      <c r="E307" s="2" t="str">
        <v>G</v>
      </c>
      <c r="F307" s="2">
        <v>178.8</v>
      </c>
      <c r="G307" s="2" t="str">
        <v>T</v>
      </c>
      <c r="H307" s="2">
        <v>265.39999999999998</v>
      </c>
      <c r="I307" s="2" t="str">
        <v>V</v>
      </c>
      <c r="J307" s="2">
        <v>10.9</v>
      </c>
      <c r="K307" s="2" t="str">
        <v>R</v>
      </c>
      <c r="L307" s="2">
        <v>1</v>
      </c>
      <c r="M307" s="2">
        <v>277</v>
      </c>
      <c r="N307" s="2">
        <v>0</v>
      </c>
      <c r="O307" s="2">
        <v>0</v>
      </c>
      <c r="P307" s="2">
        <v>3</v>
      </c>
      <c r="Q307" s="2">
        <v>222</v>
      </c>
      <c r="R307" s="2">
        <v>252</v>
      </c>
      <c r="S307" s="2">
        <v>330</v>
      </c>
    </row>
    <row r="308" spans="1:19">
      <c r="A308" s="2">
        <v>84</v>
      </c>
      <c r="B308" s="2" t="str">
        <v>DL-p-Phenyllactic Acid, HPLAD</v>
      </c>
      <c r="C308" s="2">
        <v>0.61565000000000003</v>
      </c>
      <c r="D308" s="2">
        <v>139.19999999999999</v>
      </c>
      <c r="E308" s="2" t="str">
        <v>G</v>
      </c>
      <c r="F308" s="2">
        <v>120</v>
      </c>
      <c r="G308" s="2" t="str">
        <v>YG</v>
      </c>
      <c r="H308" s="2">
        <v>244.3</v>
      </c>
      <c r="I308" s="2" t="str">
        <v>V</v>
      </c>
      <c r="J308" s="2">
        <v>25</v>
      </c>
      <c r="K308" s="2" t="str">
        <v>R</v>
      </c>
      <c r="L308" s="2">
        <v>1</v>
      </c>
      <c r="M308" s="2">
        <v>278</v>
      </c>
      <c r="N308" s="2">
        <v>0</v>
      </c>
      <c r="O308" s="2">
        <v>0</v>
      </c>
      <c r="P308" s="2">
        <v>3</v>
      </c>
      <c r="Q308" s="2">
        <v>223</v>
      </c>
      <c r="R308" s="2">
        <v>253</v>
      </c>
      <c r="S308" s="2">
        <v>330</v>
      </c>
    </row>
    <row r="309" spans="1:19">
      <c r="A309" s="2">
        <v>85</v>
      </c>
      <c r="B309" s="2" t="str">
        <v>p-methoxyphenyllactic acid, HPLAD</v>
      </c>
      <c r="C309" s="2">
        <v>0.65802559999999999</v>
      </c>
      <c r="D309" s="2">
        <v>138</v>
      </c>
      <c r="E309" s="2" t="str">
        <v>G</v>
      </c>
      <c r="F309" s="2">
        <v>178.7</v>
      </c>
      <c r="G309" s="2" t="str">
        <v>T</v>
      </c>
      <c r="H309" s="2">
        <v>227.5</v>
      </c>
      <c r="I309" s="2" t="str">
        <v>B</v>
      </c>
      <c r="J309" s="2">
        <v>38.200000000000003</v>
      </c>
      <c r="K309" s="2" t="str">
        <v>O</v>
      </c>
      <c r="L309" s="2">
        <v>1</v>
      </c>
      <c r="M309" s="2">
        <v>276</v>
      </c>
      <c r="N309" s="2">
        <v>0</v>
      </c>
      <c r="O309" s="2">
        <v>0</v>
      </c>
      <c r="P309" s="2">
        <v>3</v>
      </c>
      <c r="Q309" s="2">
        <v>222</v>
      </c>
      <c r="R309" s="2">
        <v>251</v>
      </c>
      <c r="S309" s="2">
        <v>336</v>
      </c>
    </row>
    <row r="310" spans="1:19">
      <c r="A310" s="2">
        <v>86</v>
      </c>
      <c r="B310" s="2" t="str">
        <v>3-Phenylpropanoic acid, HPPAD</v>
      </c>
      <c r="C310" s="2">
        <v>0.68274469999999998</v>
      </c>
      <c r="D310" s="2">
        <v>138.6</v>
      </c>
      <c r="E310" s="2" t="str">
        <v>G</v>
      </c>
      <c r="F310" s="2">
        <v>177.8</v>
      </c>
      <c r="G310" s="2" t="str">
        <v>T</v>
      </c>
      <c r="H310" s="2">
        <v>231.1</v>
      </c>
      <c r="I310" s="2" t="str">
        <v>B</v>
      </c>
      <c r="J310" s="2">
        <v>166.1</v>
      </c>
      <c r="K310" s="2" t="str">
        <v>T</v>
      </c>
      <c r="L310" s="2">
        <v>1</v>
      </c>
      <c r="M310" s="2">
        <v>260</v>
      </c>
      <c r="N310" s="2">
        <v>0</v>
      </c>
      <c r="O310" s="2">
        <v>0</v>
      </c>
      <c r="P310" s="2">
        <v>2</v>
      </c>
      <c r="Q310" s="2">
        <v>230</v>
      </c>
      <c r="R310" s="2">
        <v>327</v>
      </c>
      <c r="S310" s="2">
        <v>0</v>
      </c>
    </row>
    <row r="311" spans="1:19">
      <c r="A311" s="2">
        <v>87</v>
      </c>
      <c r="B311" s="2" t="str">
        <v>Phloretic acid, HPPAD</v>
      </c>
      <c r="C311" s="2">
        <v>0.62977519999999998</v>
      </c>
      <c r="D311" s="2">
        <v>140.69999999999999</v>
      </c>
      <c r="E311" s="2" t="str">
        <v>G</v>
      </c>
      <c r="F311" s="2">
        <v>187.7</v>
      </c>
      <c r="G311" s="2" t="str">
        <v>CB</v>
      </c>
      <c r="H311" s="2">
        <v>228.9</v>
      </c>
      <c r="I311" s="2" t="str">
        <v>B</v>
      </c>
      <c r="J311" s="2">
        <v>33</v>
      </c>
      <c r="K311" s="2" t="str">
        <v>O</v>
      </c>
      <c r="L311" s="2">
        <v>1</v>
      </c>
      <c r="M311" s="2">
        <v>278</v>
      </c>
      <c r="N311" s="2">
        <v>0</v>
      </c>
      <c r="O311" s="2">
        <v>0</v>
      </c>
      <c r="P311" s="2">
        <v>3</v>
      </c>
      <c r="Q311" s="2">
        <v>221</v>
      </c>
      <c r="R311" s="2">
        <v>248</v>
      </c>
      <c r="S311" s="2">
        <v>341</v>
      </c>
    </row>
    <row r="312" spans="1:19">
      <c r="A312" s="2">
        <v>88</v>
      </c>
      <c r="B312" s="2" t="str">
        <v>2-Methoxy-4-vinylphenol, AMPh</v>
      </c>
      <c r="C312" s="2">
        <v>0.68804169999999998</v>
      </c>
      <c r="D312" s="2">
        <v>121.7</v>
      </c>
      <c r="E312" s="2" t="str">
        <v>G</v>
      </c>
      <c r="F312" s="2">
        <v>189.2</v>
      </c>
      <c r="G312" s="2" t="str">
        <v>CB</v>
      </c>
      <c r="H312" s="2">
        <v>308</v>
      </c>
      <c r="I312" s="2" t="str">
        <v>M</v>
      </c>
      <c r="J312" s="2">
        <v>339</v>
      </c>
      <c r="K312" s="2" t="str">
        <v>S</v>
      </c>
      <c r="L312" s="2">
        <v>1</v>
      </c>
      <c r="M312" s="2">
        <v>266</v>
      </c>
      <c r="N312" s="2">
        <v>0</v>
      </c>
      <c r="O312" s="2">
        <v>0</v>
      </c>
      <c r="P312" s="2">
        <v>2</v>
      </c>
      <c r="Q312" s="2">
        <v>224</v>
      </c>
      <c r="R312" s="2">
        <v>336</v>
      </c>
      <c r="S312" s="2">
        <v>0</v>
      </c>
    </row>
    <row r="313" spans="1:19">
      <c r="A313" s="2">
        <v>89</v>
      </c>
      <c r="B313" s="2" t="str">
        <v>p-methoxyphenol, AMPh</v>
      </c>
      <c r="C313" s="2">
        <v>0.6845</v>
      </c>
      <c r="D313" s="2">
        <v>134.4</v>
      </c>
      <c r="E313" s="2" t="str">
        <v>G</v>
      </c>
      <c r="F313" s="2">
        <v>171.4</v>
      </c>
      <c r="G313" s="2" t="str">
        <v>T</v>
      </c>
      <c r="H313" s="2">
        <v>226.7</v>
      </c>
      <c r="I313" s="2" t="str">
        <v>B</v>
      </c>
      <c r="J313" s="2">
        <v>37.4</v>
      </c>
      <c r="K313" s="2" t="str">
        <v>O</v>
      </c>
      <c r="L313" s="2">
        <v>1</v>
      </c>
      <c r="M313" s="2">
        <v>288</v>
      </c>
      <c r="N313" s="2">
        <v>0</v>
      </c>
      <c r="O313" s="2">
        <v>0</v>
      </c>
      <c r="P313" s="2">
        <v>3</v>
      </c>
      <c r="Q313" s="2">
        <v>223</v>
      </c>
      <c r="R313" s="2">
        <v>252</v>
      </c>
      <c r="S313" s="2">
        <v>313</v>
      </c>
    </row>
    <row r="314" spans="1:19">
      <c r="A314" s="2">
        <v>90</v>
      </c>
      <c r="B314" s="2" t="str">
        <v>4-methylpyrocatechol, APh</v>
      </c>
      <c r="C314" s="2">
        <v>0.67391650000000003</v>
      </c>
      <c r="D314" s="2">
        <v>136.6</v>
      </c>
      <c r="E314" s="2" t="str">
        <v>G</v>
      </c>
      <c r="F314" s="2">
        <v>180</v>
      </c>
      <c r="G314" s="2" t="str">
        <v>CB</v>
      </c>
      <c r="H314" s="2">
        <v>242.2</v>
      </c>
      <c r="I314" s="2" t="str">
        <v>V</v>
      </c>
      <c r="J314" s="2">
        <v>344.9</v>
      </c>
      <c r="K314" s="2" t="str">
        <v>S</v>
      </c>
      <c r="L314" s="2">
        <v>1</v>
      </c>
      <c r="M314" s="2">
        <v>283</v>
      </c>
      <c r="N314" s="2">
        <v>0</v>
      </c>
      <c r="O314" s="2">
        <v>0</v>
      </c>
      <c r="P314" s="2">
        <v>2</v>
      </c>
      <c r="Q314" s="2">
        <v>223</v>
      </c>
      <c r="R314" s="2">
        <v>341</v>
      </c>
      <c r="S314" s="2">
        <v>0</v>
      </c>
    </row>
    <row r="315" spans="1:19">
      <c r="A315" s="2">
        <v>94</v>
      </c>
      <c r="B315" s="2" t="str">
        <v>Pyrogallol, Phenol</v>
      </c>
      <c r="C315" s="2">
        <v>0.60150000000000003</v>
      </c>
      <c r="D315" s="2">
        <v>136.6</v>
      </c>
      <c r="E315" s="2" t="str">
        <v>G</v>
      </c>
      <c r="F315" s="2">
        <v>185.7</v>
      </c>
      <c r="G315" s="2" t="str">
        <v>CB</v>
      </c>
      <c r="H315" s="2">
        <v>223.7</v>
      </c>
      <c r="I315" s="2" t="str">
        <v>B</v>
      </c>
      <c r="J315" s="2">
        <v>20.6</v>
      </c>
      <c r="K315" s="2" t="str">
        <v>R</v>
      </c>
      <c r="L315" s="2">
        <v>1</v>
      </c>
      <c r="M315" s="2">
        <v>270</v>
      </c>
      <c r="N315" s="2">
        <v>0</v>
      </c>
      <c r="O315" s="2">
        <v>0</v>
      </c>
      <c r="P315" s="2">
        <v>2</v>
      </c>
      <c r="Q315" s="2">
        <v>224</v>
      </c>
      <c r="R315" s="2">
        <v>350</v>
      </c>
      <c r="S315" s="2">
        <v>0</v>
      </c>
    </row>
    <row r="316" spans="1:19">
      <c r="A316" s="2">
        <v>95</v>
      </c>
      <c r="B316" s="2" t="str">
        <v>Pyrocatechol, Phenol</v>
      </c>
      <c r="C316" s="2">
        <v>0.6615569</v>
      </c>
      <c r="D316" s="2">
        <v>137.4</v>
      </c>
      <c r="E316" s="2" t="str">
        <v>G</v>
      </c>
      <c r="F316" s="2">
        <v>180.8</v>
      </c>
      <c r="G316" s="2" t="str">
        <v>CB</v>
      </c>
      <c r="H316" s="2">
        <v>218.8</v>
      </c>
      <c r="I316" s="2" t="str">
        <v>B</v>
      </c>
      <c r="J316" s="2">
        <v>35.700000000000003</v>
      </c>
      <c r="K316" s="2" t="str">
        <v>O</v>
      </c>
      <c r="L316" s="2">
        <v>1</v>
      </c>
      <c r="M316" s="2">
        <v>277</v>
      </c>
      <c r="N316" s="2">
        <v>0</v>
      </c>
      <c r="O316" s="2">
        <v>0</v>
      </c>
      <c r="P316" s="2">
        <v>3</v>
      </c>
      <c r="Q316" s="2">
        <v>226</v>
      </c>
      <c r="R316" s="2">
        <v>240</v>
      </c>
      <c r="S316" s="2">
        <v>336</v>
      </c>
    </row>
    <row r="317" spans="1:19">
      <c r="A317" s="2">
        <v>97</v>
      </c>
      <c r="B317" s="2" t="str">
        <v>p-anisaldehyde, HBzd</v>
      </c>
      <c r="C317" s="2">
        <v>0.65979129999999997</v>
      </c>
      <c r="D317" s="2">
        <v>120</v>
      </c>
      <c r="E317" s="2" t="str">
        <v>G</v>
      </c>
      <c r="F317" s="2">
        <v>203.4</v>
      </c>
      <c r="G317" s="2" t="str">
        <v>CB</v>
      </c>
      <c r="H317" s="2">
        <v>327.7</v>
      </c>
      <c r="I317" s="2" t="str">
        <v>M</v>
      </c>
      <c r="J317" s="2">
        <v>38.200000000000003</v>
      </c>
      <c r="K317" s="2" t="str">
        <v>O</v>
      </c>
      <c r="L317" s="2">
        <v>1</v>
      </c>
      <c r="M317" s="2">
        <v>286</v>
      </c>
      <c r="N317" s="2">
        <v>0</v>
      </c>
      <c r="O317" s="2">
        <v>0</v>
      </c>
      <c r="P317" s="2">
        <v>2</v>
      </c>
      <c r="Q317" s="2">
        <v>224</v>
      </c>
      <c r="R317" s="2">
        <v>350</v>
      </c>
      <c r="S317" s="2">
        <v>0</v>
      </c>
    </row>
    <row r="318" spans="1:19">
      <c r="A318" s="2">
        <v>99</v>
      </c>
      <c r="B318" s="2" t="str">
        <v>Vanillin, HBzd</v>
      </c>
      <c r="C318" s="2">
        <v>0.63683780000000001</v>
      </c>
      <c r="D318" s="2">
        <v>136.19999999999999</v>
      </c>
      <c r="E318" s="2" t="str">
        <v>G</v>
      </c>
      <c r="F318" s="2">
        <v>221.6</v>
      </c>
      <c r="G318" s="2" t="str">
        <v>B</v>
      </c>
      <c r="H318" s="2">
        <v>212.1</v>
      </c>
      <c r="I318" s="2" t="str">
        <v>B</v>
      </c>
      <c r="J318" s="2">
        <v>41.7</v>
      </c>
      <c r="K318" s="2" t="str">
        <v>O</v>
      </c>
      <c r="L318" s="2">
        <v>2</v>
      </c>
      <c r="M318" s="2">
        <v>284</v>
      </c>
      <c r="N318" s="2">
        <v>312</v>
      </c>
      <c r="O318" s="2">
        <v>0</v>
      </c>
      <c r="P318" s="2">
        <v>3</v>
      </c>
      <c r="Q318" s="2">
        <v>221</v>
      </c>
      <c r="R318" s="2">
        <v>248</v>
      </c>
      <c r="S318" s="2">
        <v>341</v>
      </c>
    </row>
    <row r="319" spans="1:19">
      <c r="A319" s="2">
        <v>101</v>
      </c>
      <c r="B319" s="2" t="str">
        <v>2-Methoxyacetophenone, HAPh</v>
      </c>
      <c r="C319" s="2">
        <v>0.66861950000000003</v>
      </c>
      <c r="D319" s="2">
        <v>139.1</v>
      </c>
      <c r="E319" s="2" t="str">
        <v>G</v>
      </c>
      <c r="F319" s="2">
        <v>240.8</v>
      </c>
      <c r="G319" s="2" t="str">
        <v>B</v>
      </c>
      <c r="H319" s="2">
        <v>187.7</v>
      </c>
      <c r="I319" s="2" t="str">
        <v>CB</v>
      </c>
      <c r="J319" s="2">
        <v>0</v>
      </c>
      <c r="K319" s="2" t="str">
        <v>R</v>
      </c>
      <c r="L319" s="2">
        <v>2</v>
      </c>
      <c r="M319" s="2">
        <v>256</v>
      </c>
      <c r="N319" s="2">
        <v>330</v>
      </c>
      <c r="O319" s="2">
        <v>0</v>
      </c>
      <c r="P319" s="2">
        <v>2</v>
      </c>
      <c r="Q319" s="2">
        <v>225</v>
      </c>
      <c r="R319" s="2">
        <v>340</v>
      </c>
      <c r="S319" s="2">
        <v>0</v>
      </c>
    </row>
    <row r="320" spans="1:19">
      <c r="A320" s="50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59A4D-6E5D-47E0-AFEB-D6248559661D}">
  <dimension ref="A2:AX374"/>
  <sheetViews>
    <sheetView workbookViewId="0">
      <selection activeCell="J6" sqref="J6:J7"/>
    </sheetView>
  </sheetViews>
  <sheetFormatPr defaultRowHeight="15"/>
  <cols>
    <col min="1" max="1" width="9.140625" style="2"/>
    <col min="2" max="2" width="15.85546875" style="58" bestFit="1" customWidth="1"/>
    <col min="3" max="3" width="9.140625" style="58"/>
    <col min="4" max="4" width="11" style="58" customWidth="1"/>
    <col min="5" max="5" width="3.140625" style="58" bestFit="1" customWidth="1"/>
    <col min="6" max="6" width="11.42578125" style="58" customWidth="1"/>
    <col min="7" max="7" width="3.28515625" style="58" bestFit="1" customWidth="1"/>
    <col min="8" max="8" width="10.85546875" style="58" customWidth="1"/>
    <col min="9" max="9" width="3.28515625" style="58" bestFit="1" customWidth="1"/>
    <col min="10" max="10" width="8" style="58" customWidth="1"/>
    <col min="11" max="11" width="4.42578125" style="58" customWidth="1"/>
    <col min="12" max="12" width="6.5703125" style="58" bestFit="1" customWidth="1"/>
    <col min="13" max="15" width="9.140625" style="58"/>
    <col min="16" max="16" width="5.5703125" style="58" customWidth="1"/>
    <col min="17" max="19" width="5.7109375" style="58" bestFit="1" customWidth="1"/>
    <col min="20" max="20" width="9.140625" style="58"/>
    <col min="21" max="21" width="23" style="58" bestFit="1" customWidth="1"/>
  </cols>
  <sheetData>
    <row r="2" spans="1:50" s="6" customFormat="1" ht="43.5" customHeight="1">
      <c r="A2" s="409" t="s">
        <v>0</v>
      </c>
      <c r="B2" s="501" t="s">
        <v>1</v>
      </c>
      <c r="C2" s="481" t="s">
        <v>2</v>
      </c>
      <c r="D2" s="410" t="s">
        <v>3</v>
      </c>
      <c r="E2" s="482" t="s">
        <v>4</v>
      </c>
      <c r="F2" s="410" t="s">
        <v>5</v>
      </c>
      <c r="G2" s="482" t="s">
        <v>4</v>
      </c>
      <c r="H2" s="410" t="s">
        <v>7</v>
      </c>
      <c r="I2" s="482" t="s">
        <v>4</v>
      </c>
      <c r="J2" s="410" t="s">
        <v>9</v>
      </c>
      <c r="K2" s="482" t="s">
        <v>4</v>
      </c>
      <c r="L2" s="410" t="s">
        <v>11</v>
      </c>
      <c r="M2" s="59" t="s">
        <v>138</v>
      </c>
      <c r="N2" s="59" t="s">
        <v>139</v>
      </c>
      <c r="O2" s="59" t="s">
        <v>140</v>
      </c>
      <c r="P2" s="410" t="s">
        <v>15</v>
      </c>
      <c r="Q2" s="59" t="s">
        <v>141</v>
      </c>
      <c r="R2" s="59" t="s">
        <v>142</v>
      </c>
      <c r="S2" s="59" t="s">
        <v>143</v>
      </c>
      <c r="T2" s="407"/>
      <c r="U2" s="407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8"/>
    </row>
    <row r="3" spans="1:50">
      <c r="A3" s="1"/>
      <c r="B3" s="1" t="s">
        <v>161</v>
      </c>
      <c r="C3" s="1">
        <v>0.63500000000000001</v>
      </c>
      <c r="D3" s="25">
        <v>140.4</v>
      </c>
      <c r="E3" s="1" t="s">
        <v>26</v>
      </c>
      <c r="F3" s="35">
        <v>190.9</v>
      </c>
      <c r="G3" s="1" t="s">
        <v>22</v>
      </c>
      <c r="H3" s="42">
        <v>201.7</v>
      </c>
      <c r="I3" s="1" t="s">
        <v>22</v>
      </c>
      <c r="J3" s="50">
        <v>14.4</v>
      </c>
      <c r="K3" s="1" t="s">
        <v>39</v>
      </c>
      <c r="L3" s="1">
        <f t="shared" ref="L3" si="0">COUNTIF(M3:N3, "&gt;=0")</f>
        <v>1</v>
      </c>
      <c r="M3" s="1">
        <v>278</v>
      </c>
      <c r="N3" s="1"/>
      <c r="O3" s="1"/>
      <c r="P3" s="1">
        <f t="shared" ref="P3" si="1">COUNTIF(Q3:S3, "&gt;=0")</f>
        <v>2</v>
      </c>
      <c r="Q3" s="1">
        <v>221</v>
      </c>
      <c r="R3" s="5">
        <v>308</v>
      </c>
      <c r="S3" s="1"/>
      <c r="T3"/>
      <c r="U3"/>
    </row>
    <row r="4" spans="1:50">
      <c r="A4" s="2" t="s">
        <v>145</v>
      </c>
      <c r="B4" s="500">
        <v>-0.05</v>
      </c>
      <c r="C4" s="490">
        <f>C3-0.05</f>
        <v>0.58499999999999996</v>
      </c>
      <c r="D4" s="491">
        <f>D3+D10</f>
        <v>80.400000000000006</v>
      </c>
      <c r="E4" s="2"/>
      <c r="F4" s="491">
        <f>F3+F10</f>
        <v>130.9</v>
      </c>
      <c r="G4" s="2"/>
      <c r="H4" s="491">
        <f>H3+H10</f>
        <v>141.69999999999999</v>
      </c>
      <c r="I4" s="2"/>
      <c r="J4" s="491">
        <f>J3+J10</f>
        <v>-45.6</v>
      </c>
      <c r="K4" s="2"/>
      <c r="L4" s="2"/>
      <c r="M4" s="2">
        <f>M3*M10</f>
        <v>272.44</v>
      </c>
      <c r="N4" s="2">
        <f>N3*N10</f>
        <v>0</v>
      </c>
      <c r="O4" s="2">
        <f>O3*O10</f>
        <v>0</v>
      </c>
      <c r="P4" s="2"/>
      <c r="Q4" s="2">
        <f>Q3*Q10</f>
        <v>216.57999999999998</v>
      </c>
      <c r="R4" s="2">
        <f>R3*R10</f>
        <v>301.83999999999997</v>
      </c>
      <c r="S4" s="2">
        <f>S3*S10</f>
        <v>0</v>
      </c>
    </row>
    <row r="5" spans="1:50">
      <c r="A5" s="2" t="s">
        <v>146</v>
      </c>
      <c r="B5" s="500">
        <v>0.05</v>
      </c>
      <c r="C5" s="490">
        <f>C3+0.05</f>
        <v>0.68500000000000005</v>
      </c>
      <c r="D5" s="491">
        <f>D3+D9</f>
        <v>200.4</v>
      </c>
      <c r="E5" s="2"/>
      <c r="F5" s="491">
        <f>F3+F9</f>
        <v>250.9</v>
      </c>
      <c r="G5" s="2"/>
      <c r="H5" s="491">
        <f>H3+H9</f>
        <v>261.7</v>
      </c>
      <c r="I5" s="2"/>
      <c r="J5" s="491">
        <f>J3+J9</f>
        <v>74.400000000000006</v>
      </c>
      <c r="K5" s="2"/>
      <c r="L5" s="2"/>
      <c r="M5" s="2">
        <f>M3*M9</f>
        <v>283.56</v>
      </c>
      <c r="N5" s="2">
        <f>N3*N9</f>
        <v>0</v>
      </c>
      <c r="O5" s="2">
        <f>O3*O9</f>
        <v>0</v>
      </c>
      <c r="P5" s="2"/>
      <c r="Q5" s="2">
        <f>Q3*Q9</f>
        <v>225.42000000000002</v>
      </c>
      <c r="R5" s="2">
        <f>R3*R9</f>
        <v>314.16000000000003</v>
      </c>
      <c r="S5" s="2">
        <f>S3*S9</f>
        <v>0</v>
      </c>
    </row>
    <row r="6" spans="1:50">
      <c r="B6" s="500"/>
      <c r="C6" s="490"/>
      <c r="D6" s="491"/>
      <c r="E6" s="2"/>
      <c r="F6" s="491"/>
      <c r="G6" s="2"/>
      <c r="H6" s="491"/>
      <c r="I6" s="2"/>
      <c r="J6" s="491">
        <v>360</v>
      </c>
      <c r="K6" s="2"/>
      <c r="L6" s="2"/>
      <c r="M6" s="2"/>
      <c r="N6" s="492"/>
      <c r="O6" s="2"/>
      <c r="P6" s="2"/>
      <c r="Q6" s="2"/>
      <c r="R6" s="2"/>
      <c r="S6" s="2"/>
    </row>
    <row r="7" spans="1:50">
      <c r="B7" s="500"/>
      <c r="C7" s="490"/>
      <c r="D7" s="491"/>
      <c r="E7" s="2"/>
      <c r="F7" s="491"/>
      <c r="G7" s="2"/>
      <c r="H7" s="491"/>
      <c r="I7" s="2"/>
      <c r="J7" s="491">
        <f>(J6+J3)+J10</f>
        <v>314.39999999999998</v>
      </c>
      <c r="K7" s="2"/>
      <c r="L7" s="2"/>
      <c r="M7" s="2"/>
      <c r="N7" s="492"/>
      <c r="O7" s="2"/>
      <c r="P7" s="2"/>
      <c r="Q7" s="2"/>
      <c r="R7" s="2"/>
      <c r="S7" s="2"/>
    </row>
    <row r="8" spans="1:50">
      <c r="B8" s="500"/>
      <c r="C8" s="2"/>
      <c r="D8" s="2"/>
      <c r="E8" s="2"/>
      <c r="F8" s="2"/>
      <c r="G8" s="2"/>
      <c r="H8" s="2"/>
      <c r="I8" s="2"/>
      <c r="J8" s="2">
        <v>0</v>
      </c>
      <c r="K8" s="2"/>
      <c r="L8" s="2"/>
      <c r="M8" s="2"/>
      <c r="N8" s="2"/>
      <c r="O8" s="2"/>
      <c r="P8" s="2"/>
      <c r="Q8" s="2"/>
      <c r="R8" s="2"/>
      <c r="S8" s="2"/>
    </row>
    <row r="9" spans="1:50">
      <c r="B9" s="500"/>
      <c r="C9" s="2"/>
      <c r="D9" s="2">
        <v>60</v>
      </c>
      <c r="E9" s="2"/>
      <c r="F9" s="2">
        <v>60</v>
      </c>
      <c r="G9" s="2"/>
      <c r="H9" s="2">
        <v>60</v>
      </c>
      <c r="I9" s="2"/>
      <c r="J9" s="2">
        <v>60</v>
      </c>
      <c r="K9" s="492"/>
      <c r="L9" s="2"/>
      <c r="M9" s="492">
        <v>1.02</v>
      </c>
      <c r="N9" s="492">
        <v>1.02</v>
      </c>
      <c r="O9" s="492">
        <v>1.02</v>
      </c>
      <c r="P9" s="2"/>
      <c r="Q9" s="492">
        <v>1.02</v>
      </c>
      <c r="R9" s="492">
        <v>1.02</v>
      </c>
      <c r="S9" s="492">
        <v>1.02</v>
      </c>
    </row>
    <row r="10" spans="1:50" s="1" customFormat="1">
      <c r="A10" s="2"/>
      <c r="B10" s="500"/>
      <c r="C10" s="2"/>
      <c r="D10" s="2">
        <v>-60</v>
      </c>
      <c r="E10" s="2"/>
      <c r="F10" s="2">
        <v>-60</v>
      </c>
      <c r="G10" s="2"/>
      <c r="H10" s="2">
        <v>-60</v>
      </c>
      <c r="I10" s="2"/>
      <c r="J10" s="2">
        <v>-60</v>
      </c>
      <c r="K10" s="492"/>
      <c r="L10" s="2"/>
      <c r="M10" s="492">
        <v>0.98</v>
      </c>
      <c r="N10" s="492">
        <v>0.98</v>
      </c>
      <c r="O10" s="492">
        <v>0.98</v>
      </c>
      <c r="P10" s="2"/>
      <c r="Q10" s="492">
        <v>0.98</v>
      </c>
      <c r="R10" s="492">
        <v>0.98</v>
      </c>
      <c r="S10" s="492">
        <v>0.98</v>
      </c>
      <c r="T10" s="58"/>
      <c r="U10" s="58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 s="7"/>
    </row>
    <row r="11" spans="1:50" s="1" customFormat="1">
      <c r="A11" s="2"/>
      <c r="B11" s="500"/>
      <c r="C11" s="2"/>
      <c r="D11" s="2"/>
      <c r="E11" s="2"/>
      <c r="F11" s="2"/>
      <c r="G11" s="2"/>
      <c r="H11" s="2"/>
      <c r="I11" s="2"/>
      <c r="J11" s="2"/>
      <c r="K11" s="492"/>
      <c r="L11" s="2"/>
      <c r="M11" s="492"/>
      <c r="N11" s="492"/>
      <c r="O11" s="492"/>
      <c r="P11" s="2"/>
      <c r="Q11" s="492"/>
      <c r="R11" s="492"/>
      <c r="S11" s="492"/>
      <c r="T11" s="58"/>
      <c r="U11" s="58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 s="7"/>
    </row>
    <row r="12" spans="1:50" s="1" customFormat="1" ht="16.5">
      <c r="A12" s="2" t="str" cm="1">
        <f t="array" ref="A12">_xlfn._xlws.SORT(_xlfn._xlws.FILTER(LVSN[], (LVSN[Rf (MPA)]&lt;=$C$5)*(LVSN[Rf (MPA)]&gt;=$C$4)*(LVSN[254 nm DEV H° and C]&lt;=$D$5)*(LVSN[254 nm DEV H° and C]&gt;=$D$4)*(LVSN[366 nm DEV H° and C]&lt;=$F$5)*(LVSN[366 nm DEV H° and C]&gt;=$F$4)*(LVSN[366 nm VSA  H° and C]&lt;=$H$5)*(LVSN[366 nm VSA  H° and C]&gt;=$H$4)*(LVSN[T VSA H° and C]&lt;=$J$5)*(LVSN[T VSA H° and C]&gt;=$J$8)*(LVSN[UV-Vis Peaks]=$L$3)*(LVSN[UV λ1]&lt;=$M$5)*(LVSN[UV λ1]&gt;=$M$4)*(LVSN[UV λ2]&lt;=$N$5)*(LVSN[UV λ2]&gt;=$N$4)*(LVSN[UV λ3]&lt;=$O$5)*(LVSN[UV λ3]&gt;=$O$4)*(LVSN[Fl Peaks]=$P$3)*(LVSN[Fl λ 1]&lt;=$Q$5)*(LVSN[Fl λ 1]&gt;=$Q$4)*(LVSN[Fl λ 2]&lt;=$R$5)*(LVSN[Fl λ 2]&gt;=$R$4)*(LVSN[Fl λ 3]&lt;=$S$5)*(LVSN[Fl λ 3]&gt;=$S$4),"No Result"))</f>
        <v>No Result</v>
      </c>
      <c r="B12" s="500"/>
      <c r="C12" s="2"/>
      <c r="D12" s="2"/>
      <c r="E12" s="2"/>
      <c r="F12" s="2"/>
      <c r="G12" s="2"/>
      <c r="H12" s="2"/>
      <c r="I12" s="2"/>
      <c r="J12" s="2"/>
      <c r="K12" s="492"/>
      <c r="L12" s="492"/>
      <c r="M12" s="2"/>
      <c r="N12" s="2"/>
      <c r="O12" s="2"/>
      <c r="P12" s="2"/>
      <c r="Q12" s="2"/>
      <c r="R12" s="2"/>
      <c r="S12" s="2"/>
      <c r="T12" s="2">
        <f>COUNTIF(A12:A14, "&lt;&gt;")</f>
        <v>1</v>
      </c>
      <c r="U12" s="2" t="s">
        <v>147</v>
      </c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 s="7"/>
    </row>
    <row r="13" spans="1:50" s="1" customFormat="1">
      <c r="A13" s="2"/>
      <c r="B13" s="500"/>
      <c r="C13" s="2"/>
      <c r="D13" s="2"/>
      <c r="E13" s="2"/>
      <c r="F13" s="2"/>
      <c r="G13" s="2"/>
      <c r="H13" s="2"/>
      <c r="I13" s="2"/>
      <c r="J13" s="2"/>
      <c r="K13" s="492"/>
      <c r="L13" s="492"/>
      <c r="M13" s="2"/>
      <c r="N13" s="2"/>
      <c r="O13" s="2"/>
      <c r="P13" s="2"/>
      <c r="Q13" s="2"/>
      <c r="R13" s="2"/>
      <c r="S13" s="2"/>
      <c r="T13" s="58"/>
      <c r="U13" s="58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 s="7"/>
    </row>
    <row r="14" spans="1:50" s="1" customFormat="1">
      <c r="A14" s="2"/>
      <c r="B14" s="500"/>
      <c r="C14" s="2"/>
      <c r="D14" s="2"/>
      <c r="E14" s="2"/>
      <c r="F14" s="2"/>
      <c r="G14" s="2"/>
      <c r="H14" s="2"/>
      <c r="I14" s="2"/>
      <c r="J14" s="2"/>
      <c r="K14" s="492"/>
      <c r="L14" s="492"/>
      <c r="M14" s="2"/>
      <c r="N14" s="2"/>
      <c r="O14" s="2"/>
      <c r="P14" s="2"/>
      <c r="Q14" s="2"/>
      <c r="R14" s="2"/>
      <c r="S14" s="2"/>
      <c r="T14" s="58"/>
      <c r="U14" s="58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 s="7"/>
    </row>
    <row r="15" spans="1:50" s="1" customFormat="1" ht="16.5">
      <c r="A15" s="2" t="str" cm="1">
        <f t="array" ref="A15">_xlfn._xlws.SORT(_xlfn._xlws.FILTER(LVSN[], (LVSN[Rf (MPA)]&lt;=$C$5)*(LVSN[Rf (MPA)]&gt;=$C$4)*(LVSN[254 nm DEV H° and C]&lt;=$D$5)*(LVSN[254 nm DEV H° and C]&gt;=$D$4)*(LVSN[366 nm DEV H° and C]&lt;=$F$5)*(LVSN[366 nm DEV H° and C]&gt;=$F$4)*(LVSN[366 nm VSA  H° and C]&lt;=$H$5)*(LVSN[366 nm VSA  H° and C]&gt;=$H$4)*(LVSN[T VSA H° and C]&lt;=$J$5)*(LVSN[T VSA H° and C]&gt;=$J$8)*(LVSN[UV-Vis Peaks]=$L$3)*(LVSN[UV λ1]&lt;=$M$5)*(LVSN[UV λ1]&gt;=$M$4)*(LVSN[UV λ2]&lt;=$N$5)*(LVSN[UV λ2]&gt;=$N$4)*(LVSN[UV λ3]&lt;=$O$5)*(LVSN[UV λ3]&gt;=$O$4)*(LVSN[Fl Peaks]=$P$3)*(LVSN[Fl λ 1]&lt;=$Q$5)*(LVSN[Fl λ 1]&gt;=$Q$4)*(LVSN[Fl λ 2]&lt;=$R$5)*(LVSN[Fl λ 2]&gt;=$R$4),"No Result"))</f>
        <v>No Result</v>
      </c>
      <c r="B15" s="500"/>
      <c r="C15" s="2"/>
      <c r="D15" s="2"/>
      <c r="E15" s="2"/>
      <c r="F15" s="2"/>
      <c r="G15" s="2"/>
      <c r="H15" s="2"/>
      <c r="I15" s="2"/>
      <c r="J15" s="2"/>
      <c r="K15" s="492"/>
      <c r="L15" s="492"/>
      <c r="M15" s="2"/>
      <c r="N15" s="2"/>
      <c r="O15" s="2"/>
      <c r="P15" s="2"/>
      <c r="Q15" s="2"/>
      <c r="R15" s="2"/>
      <c r="S15" s="2"/>
      <c r="T15" s="2">
        <f>COUNTIF(A15:A17, "&lt;&gt;")</f>
        <v>1</v>
      </c>
      <c r="U15" s="2" t="s">
        <v>148</v>
      </c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 s="7"/>
    </row>
    <row r="16" spans="1:50" s="1" customFormat="1">
      <c r="A16" s="2"/>
      <c r="B16" s="500"/>
      <c r="C16" s="2"/>
      <c r="D16" s="2"/>
      <c r="E16" s="2"/>
      <c r="F16" s="2"/>
      <c r="G16" s="2"/>
      <c r="H16" s="2"/>
      <c r="I16" s="2"/>
      <c r="J16" s="2"/>
      <c r="K16" s="492"/>
      <c r="L16" s="492"/>
      <c r="M16" s="2"/>
      <c r="N16" s="2"/>
      <c r="O16" s="2"/>
      <c r="P16" s="2"/>
      <c r="Q16" s="2"/>
      <c r="R16" s="2"/>
      <c r="S16" s="2"/>
      <c r="T16" s="58"/>
      <c r="U16" s="58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 s="7"/>
    </row>
    <row r="17" spans="1:49" s="1" customFormat="1">
      <c r="A17" s="2"/>
      <c r="B17" s="500"/>
      <c r="C17" s="2"/>
      <c r="D17" s="2"/>
      <c r="E17" s="2"/>
      <c r="F17" s="2"/>
      <c r="G17" s="2"/>
      <c r="H17" s="2"/>
      <c r="I17" s="2"/>
      <c r="J17" s="2"/>
      <c r="K17" s="492"/>
      <c r="L17" s="492"/>
      <c r="M17" s="2"/>
      <c r="N17" s="2"/>
      <c r="O17" s="2"/>
      <c r="P17" s="2"/>
      <c r="Q17" s="2"/>
      <c r="R17" s="2"/>
      <c r="S17" s="2"/>
      <c r="T17" s="58"/>
      <c r="U17" s="58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 s="7"/>
    </row>
    <row r="18" spans="1:49" s="1" customFormat="1" ht="16.5">
      <c r="A18" s="2" cm="1">
        <f t="array" ref="A18:S19">_xlfn._xlws.SORT(_xlfn._xlws.FILTER(LVSN[], (LVSN[Rf (MPA)]&lt;=$C$5)*(LVSN[Rf (MPA)]&gt;=$C$4)*(LVSN[254 nm DEV H° and C]&lt;=$D$5)*(LVSN[254 nm DEV H° and C]&gt;=$D$4)*(LVSN[366 nm DEV H° and C]&lt;=$F$5)*(LVSN[366 nm DEV H° and C]&gt;=$F$4)*(LVSN[366 nm VSA  H° and C]&lt;=$H$5)*(LVSN[366 nm VSA  H° and C]&gt;=$H$4)*(LVSN[T VSA H° and C]&lt;=$J$5)*(LVSN[T VSA H° and C]&gt;=$J$8)*(LVSN[UV-Vis Peaks]=$L$3)*(LVSN[UV λ1]&lt;=$M$5)*(LVSN[UV λ1]&gt;=$M$4)*(LVSN[UV λ2]&lt;=$N$5)*(LVSN[UV λ2]&gt;=$N$4)*(LVSN[UV λ3]&lt;=$O$5)*(LVSN[UV λ3]&gt;=$O$4)*(LVSN[Fl Peaks]=$P$3)*(LVSN[Fl λ 1]&lt;=$Q$5)*(LVSN[Fl λ 1]&gt;=$Q$4),"No Result"))</f>
        <v>40</v>
      </c>
      <c r="B18" s="500" t="str">
        <v>benzoic acid, HBAD</v>
      </c>
      <c r="C18" s="2">
        <v>0.6633</v>
      </c>
      <c r="D18" s="2">
        <v>136.4</v>
      </c>
      <c r="E18" s="2" t="str">
        <v>G</v>
      </c>
      <c r="F18" s="2">
        <v>184.5</v>
      </c>
      <c r="G18" s="2" t="str">
        <v>CB</v>
      </c>
      <c r="H18" s="2">
        <v>199.4</v>
      </c>
      <c r="I18" s="2" t="str">
        <v>CB</v>
      </c>
      <c r="J18" s="2">
        <v>48.3</v>
      </c>
      <c r="K18" s="492" t="str">
        <v>O</v>
      </c>
      <c r="L18" s="492">
        <v>1</v>
      </c>
      <c r="M18" s="2">
        <v>276</v>
      </c>
      <c r="N18" s="2">
        <v>0</v>
      </c>
      <c r="O18" s="2">
        <v>0</v>
      </c>
      <c r="P18" s="2">
        <v>2</v>
      </c>
      <c r="Q18" s="2">
        <v>221</v>
      </c>
      <c r="R18" s="2">
        <v>328</v>
      </c>
      <c r="S18" s="2">
        <v>0</v>
      </c>
      <c r="T18" s="2">
        <f>COUNTIF(A18:A19, "&lt;&gt;")</f>
        <v>2</v>
      </c>
      <c r="U18" s="2" t="s">
        <v>149</v>
      </c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 s="7"/>
    </row>
    <row r="19" spans="1:49" s="1" customFormat="1">
      <c r="A19" s="2">
        <v>67</v>
      </c>
      <c r="B19" s="500" t="str">
        <v>m-coumaric acid, HCAD</v>
      </c>
      <c r="C19" s="2">
        <v>0.63300000000000001</v>
      </c>
      <c r="D19" s="2">
        <v>143.4</v>
      </c>
      <c r="E19" s="2" t="str">
        <v>G</v>
      </c>
      <c r="F19" s="2">
        <v>214.6</v>
      </c>
      <c r="G19" s="2" t="str">
        <v>B</v>
      </c>
      <c r="H19" s="2">
        <v>208.3</v>
      </c>
      <c r="I19" s="2" t="str">
        <v>CB</v>
      </c>
      <c r="J19" s="2">
        <v>49.1</v>
      </c>
      <c r="K19" s="492" t="str">
        <v>O</v>
      </c>
      <c r="L19" s="492">
        <v>1</v>
      </c>
      <c r="M19" s="2">
        <v>280</v>
      </c>
      <c r="N19" s="2">
        <v>0</v>
      </c>
      <c r="O19" s="2">
        <v>0</v>
      </c>
      <c r="P19" s="2">
        <v>2</v>
      </c>
      <c r="Q19" s="2">
        <v>224</v>
      </c>
      <c r="R19" s="2">
        <v>315</v>
      </c>
      <c r="S19" s="2">
        <v>0</v>
      </c>
      <c r="T19" s="58"/>
      <c r="U19" s="58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 s="7"/>
    </row>
    <row r="20" spans="1:49" s="1" customFormat="1">
      <c r="A20" s="2"/>
      <c r="B20" s="500"/>
      <c r="C20" s="2"/>
      <c r="D20" s="2"/>
      <c r="E20" s="2"/>
      <c r="F20" s="2"/>
      <c r="G20" s="2"/>
      <c r="H20" s="2"/>
      <c r="I20" s="2"/>
      <c r="J20" s="2"/>
      <c r="K20" s="492"/>
      <c r="L20" s="492"/>
      <c r="M20" s="2"/>
      <c r="N20" s="2"/>
      <c r="O20" s="2"/>
      <c r="P20" s="2"/>
      <c r="Q20" s="2"/>
      <c r="R20" s="2"/>
      <c r="S20" s="2"/>
      <c r="T20" s="58"/>
      <c r="U20" s="58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 s="7"/>
    </row>
    <row r="21" spans="1:49" s="1" customFormat="1" ht="16.5">
      <c r="A21" s="2" cm="1">
        <f t="array" ref="A21:S24">_xlfn._xlws.SORT(_xlfn._xlws.FILTER(LVSN[], (LVSN[Rf (MPA)]&lt;=$C$5)*(LVSN[Rf (MPA)]&gt;=$C$4)*(LVSN[254 nm DEV H° and C]&lt;=$D$5)*(LVSN[254 nm DEV H° and C]&gt;=$D$4)*(LVSN[366 nm DEV H° and C]&lt;=$F$5)*(LVSN[366 nm DEV H° and C]&gt;=$F$4)*(LVSN[366 nm VSA  H° and C]&lt;=$H$5)*(LVSN[366 nm VSA  H° and C]&gt;=$H$4)*(LVSN[T VSA H° and C]&lt;=$J$5)*(LVSN[T VSA H° and C]&gt;=$J$8)*(LVSN[UV-Vis Peaks]=$L$3)*(LVSN[UV λ1]&lt;=$M$5)*(LVSN[UV λ1]&gt;=$M$4)*(LVSN[UV λ2]&lt;=$N$5)*(LVSN[UV λ2]&gt;=$N$4)*(LVSN[UV λ3]&lt;=$O$5)*(LVSN[UV λ3]&gt;=$O$4)*(LVSN[Fl Peaks]=$P$3),"No Result"))</f>
        <v>40</v>
      </c>
      <c r="B21" s="500" t="str">
        <v>benzoic acid, HBAD</v>
      </c>
      <c r="C21" s="2">
        <v>0.6633</v>
      </c>
      <c r="D21" s="2">
        <v>136.4</v>
      </c>
      <c r="E21" s="2" t="str">
        <v>G</v>
      </c>
      <c r="F21" s="2">
        <v>184.5</v>
      </c>
      <c r="G21" s="2" t="str">
        <v>CB</v>
      </c>
      <c r="H21" s="2">
        <v>199.4</v>
      </c>
      <c r="I21" s="2" t="str">
        <v>CB</v>
      </c>
      <c r="J21" s="2">
        <v>48.3</v>
      </c>
      <c r="K21" s="2" t="str">
        <v>O</v>
      </c>
      <c r="L21" s="2">
        <v>1</v>
      </c>
      <c r="M21" s="2">
        <v>276</v>
      </c>
      <c r="N21" s="2">
        <v>0</v>
      </c>
      <c r="O21" s="2">
        <v>0</v>
      </c>
      <c r="P21" s="2">
        <v>2</v>
      </c>
      <c r="Q21" s="2">
        <v>221</v>
      </c>
      <c r="R21" s="2">
        <v>328</v>
      </c>
      <c r="S21" s="2">
        <v>0</v>
      </c>
      <c r="T21" s="2">
        <f>COUNTIF(A21:A24, "&lt;&gt;")</f>
        <v>4</v>
      </c>
      <c r="U21" s="2" t="s">
        <v>150</v>
      </c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 s="7"/>
    </row>
    <row r="22" spans="1:49" s="1" customFormat="1">
      <c r="A22" s="2">
        <v>48</v>
      </c>
      <c r="B22" s="500" t="str">
        <v>methyl syringate, HBAD</v>
      </c>
      <c r="C22" s="2">
        <v>0.61035309999999998</v>
      </c>
      <c r="D22" s="2">
        <v>137.5</v>
      </c>
      <c r="E22" s="2" t="str">
        <v>G</v>
      </c>
      <c r="F22" s="2">
        <v>175.3</v>
      </c>
      <c r="G22" s="2" t="str">
        <v>T</v>
      </c>
      <c r="H22" s="2">
        <v>218.6</v>
      </c>
      <c r="I22" s="2" t="str">
        <v>B</v>
      </c>
      <c r="J22" s="2">
        <v>42.5</v>
      </c>
      <c r="K22" s="2" t="str">
        <v>O</v>
      </c>
      <c r="L22" s="2">
        <v>1</v>
      </c>
      <c r="M22" s="2">
        <v>277</v>
      </c>
      <c r="N22" s="2">
        <v>0</v>
      </c>
      <c r="O22" s="2">
        <v>0</v>
      </c>
      <c r="P22" s="2">
        <v>2</v>
      </c>
      <c r="Q22" s="2">
        <v>237</v>
      </c>
      <c r="R22" s="2">
        <v>312</v>
      </c>
      <c r="S22" s="2">
        <v>0</v>
      </c>
      <c r="T22" s="58"/>
      <c r="U22" s="58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 s="7"/>
    </row>
    <row r="23" spans="1:49">
      <c r="A23" s="2">
        <v>67</v>
      </c>
      <c r="B23" s="500" t="str">
        <v>m-coumaric acid, HCAD</v>
      </c>
      <c r="C23" s="2">
        <v>0.63300000000000001</v>
      </c>
      <c r="D23" s="2">
        <v>143.4</v>
      </c>
      <c r="E23" s="2" t="str">
        <v>G</v>
      </c>
      <c r="F23" s="2">
        <v>214.6</v>
      </c>
      <c r="G23" s="2" t="str">
        <v>B</v>
      </c>
      <c r="H23" s="2">
        <v>208.3</v>
      </c>
      <c r="I23" s="2" t="str">
        <v>CB</v>
      </c>
      <c r="J23" s="2">
        <v>49.1</v>
      </c>
      <c r="K23" s="2" t="str">
        <v>O</v>
      </c>
      <c r="L23" s="2">
        <v>1</v>
      </c>
      <c r="M23" s="2">
        <v>280</v>
      </c>
      <c r="N23" s="2">
        <v>0</v>
      </c>
      <c r="O23" s="2">
        <v>0</v>
      </c>
      <c r="P23" s="2">
        <v>2</v>
      </c>
      <c r="Q23" s="2">
        <v>224</v>
      </c>
      <c r="R23" s="2">
        <v>315</v>
      </c>
      <c r="S23" s="2">
        <v>0</v>
      </c>
    </row>
    <row r="24" spans="1:49">
      <c r="A24" s="2">
        <v>75</v>
      </c>
      <c r="B24" s="500" t="str">
        <v>t-cinnamic acid, HCAD</v>
      </c>
      <c r="C24" s="2">
        <v>0.67215080000000005</v>
      </c>
      <c r="D24" s="2">
        <v>140.30000000000001</v>
      </c>
      <c r="E24" s="2" t="str">
        <v>G</v>
      </c>
      <c r="F24" s="2">
        <v>242.2</v>
      </c>
      <c r="G24" s="2" t="str">
        <v>T</v>
      </c>
      <c r="H24" s="2">
        <v>201.9</v>
      </c>
      <c r="I24" s="2" t="str">
        <v>CB</v>
      </c>
      <c r="J24" s="2">
        <v>44.4</v>
      </c>
      <c r="K24" s="2" t="str">
        <v>O</v>
      </c>
      <c r="L24" s="2">
        <v>1</v>
      </c>
      <c r="M24" s="2">
        <v>279</v>
      </c>
      <c r="N24" s="2">
        <v>0</v>
      </c>
      <c r="O24" s="2">
        <v>0</v>
      </c>
      <c r="P24" s="2">
        <v>2</v>
      </c>
      <c r="Q24" s="2">
        <v>229</v>
      </c>
      <c r="R24" s="2">
        <v>347</v>
      </c>
      <c r="S24" s="2">
        <v>0</v>
      </c>
    </row>
    <row r="25" spans="1:49">
      <c r="B25" s="500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49" ht="16.5">
      <c r="A26" s="2" cm="1">
        <f t="array" ref="A26:S33">_xlfn._xlws.SORT(_xlfn._xlws.FILTER(LVSN[], (LVSN[Rf (MPA)]&lt;=$C$5)*(LVSN[Rf (MPA)]&gt;=$C$4)*(LVSN[254 nm DEV H° and C]&lt;=$D$5)*(LVSN[254 nm DEV H° and C]&gt;=$D$4)*(LVSN[366 nm DEV H° and C]&lt;=$F$5)*(LVSN[366 nm DEV H° and C]&gt;=$F$4)*(LVSN[366 nm VSA  H° and C]&lt;=$H$5)*(LVSN[366 nm VSA  H° and C]&gt;=$H$4)*(LVSN[T VSA H° and C]&lt;=$J$5)*(LVSN[T VSA H° and C]&gt;=$J$8)*(LVSN[UV-Vis Peaks]=$L$3)*(LVSN[UV λ1]&lt;=$M$5)*(LVSN[UV λ1]&gt;=$M$4)*(LVSN[UV λ2]&lt;=$N$5)*(LVSN[UV λ2]&gt;=$N$4),"No Result"))</f>
        <v>40</v>
      </c>
      <c r="B26" s="500" t="str">
        <v>benzoic acid, HBAD</v>
      </c>
      <c r="C26" s="2">
        <v>0.6633</v>
      </c>
      <c r="D26" s="2">
        <v>136.4</v>
      </c>
      <c r="E26" s="2" t="str">
        <v>G</v>
      </c>
      <c r="F26" s="2">
        <v>184.5</v>
      </c>
      <c r="G26" s="2" t="str">
        <v>CB</v>
      </c>
      <c r="H26" s="2">
        <v>199.4</v>
      </c>
      <c r="I26" s="2" t="str">
        <v>CB</v>
      </c>
      <c r="J26" s="2">
        <v>48.3</v>
      </c>
      <c r="K26" s="2" t="str">
        <v>O</v>
      </c>
      <c r="L26" s="2">
        <v>1</v>
      </c>
      <c r="M26" s="2">
        <v>276</v>
      </c>
      <c r="N26" s="2">
        <v>0</v>
      </c>
      <c r="O26" s="2">
        <v>0</v>
      </c>
      <c r="P26" s="2">
        <v>2</v>
      </c>
      <c r="Q26" s="2">
        <v>221</v>
      </c>
      <c r="R26" s="2">
        <v>328</v>
      </c>
      <c r="S26" s="2">
        <v>0</v>
      </c>
      <c r="T26" s="2">
        <f>COUNTIF(A26:A32, "&lt;&gt;")</f>
        <v>7</v>
      </c>
      <c r="U26" s="2" t="s">
        <v>151</v>
      </c>
    </row>
    <row r="27" spans="1:49" ht="16.5">
      <c r="A27" s="2">
        <v>48</v>
      </c>
      <c r="B27" s="500" t="str">
        <v>methyl syringate, HBAD</v>
      </c>
      <c r="C27" s="2">
        <v>0.61035309999999998</v>
      </c>
      <c r="D27" s="2">
        <v>137.5</v>
      </c>
      <c r="E27" s="2" t="str">
        <v>G</v>
      </c>
      <c r="F27" s="2">
        <v>175.3</v>
      </c>
      <c r="G27" s="2" t="str">
        <v>T</v>
      </c>
      <c r="H27" s="2">
        <v>218.6</v>
      </c>
      <c r="I27" s="2" t="str">
        <v>B</v>
      </c>
      <c r="J27" s="2">
        <v>42.5</v>
      </c>
      <c r="K27" s="2" t="str">
        <v>O</v>
      </c>
      <c r="L27" s="2">
        <v>1</v>
      </c>
      <c r="M27" s="2">
        <v>277</v>
      </c>
      <c r="N27" s="2">
        <v>0</v>
      </c>
      <c r="O27" s="2">
        <v>0</v>
      </c>
      <c r="P27" s="2">
        <v>2</v>
      </c>
      <c r="Q27" s="2">
        <v>237</v>
      </c>
      <c r="R27" s="2">
        <v>312</v>
      </c>
      <c r="S27" s="2">
        <v>0</v>
      </c>
    </row>
    <row r="28" spans="1:49" ht="16.5">
      <c r="A28" s="2">
        <v>67</v>
      </c>
      <c r="B28" s="500" t="str">
        <v>m-coumaric acid, HCAD</v>
      </c>
      <c r="C28" s="2">
        <v>0.63300000000000001</v>
      </c>
      <c r="D28" s="2">
        <v>143.4</v>
      </c>
      <c r="E28" s="2" t="str">
        <v>G</v>
      </c>
      <c r="F28" s="2">
        <v>214.6</v>
      </c>
      <c r="G28" s="2" t="str">
        <v>B</v>
      </c>
      <c r="H28" s="2">
        <v>208.3</v>
      </c>
      <c r="I28" s="2" t="str">
        <v>CB</v>
      </c>
      <c r="J28" s="2">
        <v>49.1</v>
      </c>
      <c r="K28" s="2" t="str">
        <v>O</v>
      </c>
      <c r="L28" s="2">
        <v>1</v>
      </c>
      <c r="M28" s="2">
        <v>280</v>
      </c>
      <c r="N28" s="2">
        <v>0</v>
      </c>
      <c r="O28" s="2">
        <v>0</v>
      </c>
      <c r="P28" s="2">
        <v>2</v>
      </c>
      <c r="Q28" s="2">
        <v>224</v>
      </c>
      <c r="R28" s="2">
        <v>315</v>
      </c>
      <c r="S28" s="2">
        <v>0</v>
      </c>
    </row>
    <row r="29" spans="1:49" ht="16.5">
      <c r="A29" s="2">
        <v>75</v>
      </c>
      <c r="B29" s="500" t="str">
        <v>t-cinnamic acid, HCAD</v>
      </c>
      <c r="C29" s="2">
        <v>0.67215080000000005</v>
      </c>
      <c r="D29" s="2">
        <v>140.30000000000001</v>
      </c>
      <c r="E29" s="2" t="str">
        <v>G</v>
      </c>
      <c r="F29" s="2">
        <v>242.2</v>
      </c>
      <c r="G29" s="2" t="str">
        <v>T</v>
      </c>
      <c r="H29" s="2">
        <v>201.9</v>
      </c>
      <c r="I29" s="2" t="str">
        <v>CB</v>
      </c>
      <c r="J29" s="2">
        <v>44.4</v>
      </c>
      <c r="K29" s="2" t="str">
        <v>O</v>
      </c>
      <c r="L29" s="2">
        <v>1</v>
      </c>
      <c r="M29" s="2">
        <v>279</v>
      </c>
      <c r="N29" s="2">
        <v>0</v>
      </c>
      <c r="O29" s="2">
        <v>0</v>
      </c>
      <c r="P29" s="2">
        <v>2</v>
      </c>
      <c r="Q29" s="2">
        <v>229</v>
      </c>
      <c r="R29" s="2">
        <v>347</v>
      </c>
      <c r="S29" s="2">
        <v>0</v>
      </c>
    </row>
    <row r="30" spans="1:49">
      <c r="A30" s="2">
        <v>79</v>
      </c>
      <c r="B30" s="500" t="str">
        <v>Homovanillic Acid, HPAAD</v>
      </c>
      <c r="C30" s="2">
        <v>0.65449429999999997</v>
      </c>
      <c r="D30" s="2">
        <v>137.30000000000001</v>
      </c>
      <c r="E30" s="2" t="str">
        <v>G</v>
      </c>
      <c r="F30" s="2">
        <v>176.9</v>
      </c>
      <c r="G30" s="2" t="str">
        <v>T</v>
      </c>
      <c r="H30" s="2">
        <v>230</v>
      </c>
      <c r="I30" s="2" t="str">
        <v>B</v>
      </c>
      <c r="J30" s="2">
        <v>66.599999999999994</v>
      </c>
      <c r="K30" s="2" t="str">
        <v>Y</v>
      </c>
      <c r="L30" s="2">
        <v>1</v>
      </c>
      <c r="M30" s="2">
        <v>282</v>
      </c>
      <c r="N30" s="2">
        <v>0</v>
      </c>
      <c r="O30" s="2">
        <v>0</v>
      </c>
      <c r="P30" s="2">
        <v>3</v>
      </c>
      <c r="Q30" s="2">
        <v>222</v>
      </c>
      <c r="R30" s="2">
        <v>256</v>
      </c>
      <c r="S30" s="2">
        <v>351</v>
      </c>
    </row>
    <row r="31" spans="1:49">
      <c r="A31" s="2">
        <v>85</v>
      </c>
      <c r="B31" s="500" t="str">
        <v>p-methoxyphenyllactic acid, HPLAD</v>
      </c>
      <c r="C31" s="2">
        <v>0.65802559999999999</v>
      </c>
      <c r="D31" s="2">
        <v>138</v>
      </c>
      <c r="E31" s="2" t="str">
        <v>G</v>
      </c>
      <c r="F31" s="2">
        <v>178.7</v>
      </c>
      <c r="G31" s="2" t="str">
        <v>T</v>
      </c>
      <c r="H31" s="2">
        <v>227.5</v>
      </c>
      <c r="I31" s="2" t="str">
        <v>B</v>
      </c>
      <c r="J31" s="2">
        <v>38.200000000000003</v>
      </c>
      <c r="K31" s="2" t="str">
        <v>O</v>
      </c>
      <c r="L31" s="2">
        <v>1</v>
      </c>
      <c r="M31" s="2">
        <v>276</v>
      </c>
      <c r="N31" s="2">
        <v>0</v>
      </c>
      <c r="O31" s="2">
        <v>0</v>
      </c>
      <c r="P31" s="2">
        <v>3</v>
      </c>
      <c r="Q31" s="2">
        <v>222</v>
      </c>
      <c r="R31" s="2">
        <v>251</v>
      </c>
      <c r="S31" s="2">
        <v>336</v>
      </c>
    </row>
    <row r="32" spans="1:49">
      <c r="A32" s="2">
        <v>87</v>
      </c>
      <c r="B32" s="500" t="str">
        <v>Phloretic acid, HPPAD</v>
      </c>
      <c r="C32" s="2">
        <v>0.62977519999999998</v>
      </c>
      <c r="D32" s="2">
        <v>140.69999999999999</v>
      </c>
      <c r="E32" s="2" t="str">
        <v>G</v>
      </c>
      <c r="F32" s="2">
        <v>187.7</v>
      </c>
      <c r="G32" s="2" t="str">
        <v>CB</v>
      </c>
      <c r="H32" s="2">
        <v>228.9</v>
      </c>
      <c r="I32" s="2" t="str">
        <v>B</v>
      </c>
      <c r="J32" s="2">
        <v>33</v>
      </c>
      <c r="K32" s="2" t="str">
        <v>O</v>
      </c>
      <c r="L32" s="2">
        <v>1</v>
      </c>
      <c r="M32" s="2">
        <v>278</v>
      </c>
      <c r="N32" s="2">
        <v>0</v>
      </c>
      <c r="O32" s="2">
        <v>0</v>
      </c>
      <c r="P32" s="2">
        <v>3</v>
      </c>
      <c r="Q32" s="2">
        <v>221</v>
      </c>
      <c r="R32" s="2">
        <v>248</v>
      </c>
      <c r="S32" s="2">
        <v>341</v>
      </c>
    </row>
    <row r="33" spans="1:21">
      <c r="A33" s="2">
        <v>95</v>
      </c>
      <c r="B33" s="500" t="str">
        <v>Pyrocatechol, Phenol</v>
      </c>
      <c r="C33" s="2">
        <v>0.6615569</v>
      </c>
      <c r="D33" s="2">
        <v>137.4</v>
      </c>
      <c r="E33" s="2" t="str">
        <v>G</v>
      </c>
      <c r="F33" s="2">
        <v>180.8</v>
      </c>
      <c r="G33" s="2" t="str">
        <v>CB</v>
      </c>
      <c r="H33" s="2">
        <v>218.8</v>
      </c>
      <c r="I33" s="2" t="str">
        <v>B</v>
      </c>
      <c r="J33" s="2">
        <v>35.700000000000003</v>
      </c>
      <c r="K33" s="2" t="str">
        <v>O</v>
      </c>
      <c r="L33" s="2">
        <v>1</v>
      </c>
      <c r="M33" s="2">
        <v>277</v>
      </c>
      <c r="N33" s="2">
        <v>0</v>
      </c>
      <c r="O33" s="2">
        <v>0</v>
      </c>
      <c r="P33" s="2">
        <v>3</v>
      </c>
      <c r="Q33" s="2">
        <v>226</v>
      </c>
      <c r="R33" s="2">
        <v>240</v>
      </c>
      <c r="S33" s="2">
        <v>336</v>
      </c>
    </row>
    <row r="34" spans="1:21" ht="16.5">
      <c r="A34" s="2" cm="1">
        <f t="array" ref="A34:S41">_xlfn._xlws.SORT(_xlfn._xlws.FILTER(LVSN[], (LVSN[Rf (MPA)]&lt;=$C$5)*(LVSN[Rf (MPA)]&gt;=$C$4)*(LVSN[254 nm DEV H° and C]&lt;=$D$5)*(LVSN[254 nm DEV H° and C]&gt;=$D$4)*(LVSN[366 nm DEV H° and C]&lt;=$F$5)*(LVSN[366 nm DEV H° and C]&gt;=$F$4)*(LVSN[366 nm VSA  H° and C]&lt;=$H$5)*(LVSN[366 nm VSA  H° and C]&gt;=$H$4)*(LVSN[T VSA H° and C]&lt;=$J$5)*(LVSN[T VSA H° and C]&gt;=$J$8)*(LVSN[UV-Vis Peaks]=$L$3)*(LVSN[UV λ1]&lt;=$M$5)*(LVSN[UV λ1]&gt;=$M$4)*(LVSN[UV λ2]&lt;=$N$5)*(LVSN[UV λ2]&gt;=$N$4),"No Result"))</f>
        <v>40</v>
      </c>
      <c r="B34" s="500" t="str">
        <v>benzoic acid, HBAD</v>
      </c>
      <c r="C34" s="2">
        <v>0.6633</v>
      </c>
      <c r="D34" s="2">
        <v>136.4</v>
      </c>
      <c r="E34" s="2" t="str">
        <v>G</v>
      </c>
      <c r="F34" s="2">
        <v>184.5</v>
      </c>
      <c r="G34" s="2" t="str">
        <v>CB</v>
      </c>
      <c r="H34" s="2">
        <v>199.4</v>
      </c>
      <c r="I34" s="2" t="str">
        <v>CB</v>
      </c>
      <c r="J34" s="2">
        <v>48.3</v>
      </c>
      <c r="K34" s="2" t="str">
        <v>O</v>
      </c>
      <c r="L34" s="2">
        <v>1</v>
      </c>
      <c r="M34" s="2">
        <v>276</v>
      </c>
      <c r="N34" s="2">
        <v>0</v>
      </c>
      <c r="O34" s="2">
        <v>0</v>
      </c>
      <c r="P34" s="2">
        <v>2</v>
      </c>
      <c r="Q34" s="2">
        <v>221</v>
      </c>
      <c r="R34" s="2">
        <v>328</v>
      </c>
      <c r="S34" s="2">
        <v>0</v>
      </c>
      <c r="T34" s="2">
        <f>COUNTIF(A34:A40, "&lt;&gt;")</f>
        <v>7</v>
      </c>
      <c r="U34" s="2" t="s">
        <v>152</v>
      </c>
    </row>
    <row r="35" spans="1:21">
      <c r="A35" s="2">
        <v>48</v>
      </c>
      <c r="B35" s="500" t="str">
        <v>methyl syringate, HBAD</v>
      </c>
      <c r="C35" s="2">
        <v>0.61035309999999998</v>
      </c>
      <c r="D35" s="2">
        <v>137.5</v>
      </c>
      <c r="E35" s="2" t="str">
        <v>G</v>
      </c>
      <c r="F35" s="2">
        <v>175.3</v>
      </c>
      <c r="G35" s="2" t="str">
        <v>T</v>
      </c>
      <c r="H35" s="2">
        <v>218.6</v>
      </c>
      <c r="I35" s="2" t="str">
        <v>B</v>
      </c>
      <c r="J35" s="2">
        <v>42.5</v>
      </c>
      <c r="K35" s="2" t="str">
        <v>O</v>
      </c>
      <c r="L35" s="2">
        <v>1</v>
      </c>
      <c r="M35" s="2">
        <v>277</v>
      </c>
      <c r="N35" s="2">
        <v>0</v>
      </c>
      <c r="O35" s="2">
        <v>0</v>
      </c>
      <c r="P35" s="2">
        <v>2</v>
      </c>
      <c r="Q35" s="2">
        <v>237</v>
      </c>
      <c r="R35" s="2">
        <v>312</v>
      </c>
      <c r="S35" s="2">
        <v>0</v>
      </c>
    </row>
    <row r="36" spans="1:21">
      <c r="A36" s="2">
        <v>67</v>
      </c>
      <c r="B36" s="500" t="str">
        <v>m-coumaric acid, HCAD</v>
      </c>
      <c r="C36" s="2">
        <v>0.63300000000000001</v>
      </c>
      <c r="D36" s="2">
        <v>143.4</v>
      </c>
      <c r="E36" s="2" t="str">
        <v>G</v>
      </c>
      <c r="F36" s="2">
        <v>214.6</v>
      </c>
      <c r="G36" s="2" t="str">
        <v>B</v>
      </c>
      <c r="H36" s="2">
        <v>208.3</v>
      </c>
      <c r="I36" s="2" t="str">
        <v>CB</v>
      </c>
      <c r="J36" s="2">
        <v>49.1</v>
      </c>
      <c r="K36" s="2" t="str">
        <v>O</v>
      </c>
      <c r="L36" s="2">
        <v>1</v>
      </c>
      <c r="M36" s="2">
        <v>280</v>
      </c>
      <c r="N36" s="2">
        <v>0</v>
      </c>
      <c r="O36" s="2">
        <v>0</v>
      </c>
      <c r="P36" s="2">
        <v>2</v>
      </c>
      <c r="Q36" s="2">
        <v>224</v>
      </c>
      <c r="R36" s="2">
        <v>315</v>
      </c>
      <c r="S36" s="2">
        <v>0</v>
      </c>
    </row>
    <row r="37" spans="1:21">
      <c r="A37" s="2">
        <v>75</v>
      </c>
      <c r="B37" s="500" t="str">
        <v>t-cinnamic acid, HCAD</v>
      </c>
      <c r="C37" s="2">
        <v>0.67215080000000005</v>
      </c>
      <c r="D37" s="2">
        <v>140.30000000000001</v>
      </c>
      <c r="E37" s="2" t="str">
        <v>G</v>
      </c>
      <c r="F37" s="2">
        <v>242.2</v>
      </c>
      <c r="G37" s="2" t="str">
        <v>T</v>
      </c>
      <c r="H37" s="2">
        <v>201.9</v>
      </c>
      <c r="I37" s="2" t="str">
        <v>CB</v>
      </c>
      <c r="J37" s="2">
        <v>44.4</v>
      </c>
      <c r="K37" s="2" t="str">
        <v>O</v>
      </c>
      <c r="L37" s="2">
        <v>1</v>
      </c>
      <c r="M37" s="2">
        <v>279</v>
      </c>
      <c r="N37" s="2">
        <v>0</v>
      </c>
      <c r="O37" s="2">
        <v>0</v>
      </c>
      <c r="P37" s="2">
        <v>2</v>
      </c>
      <c r="Q37" s="2">
        <v>229</v>
      </c>
      <c r="R37" s="2">
        <v>347</v>
      </c>
      <c r="S37" s="2">
        <v>0</v>
      </c>
    </row>
    <row r="38" spans="1:21">
      <c r="A38" s="2">
        <v>79</v>
      </c>
      <c r="B38" s="500" t="str">
        <v>Homovanillic Acid, HPAAD</v>
      </c>
      <c r="C38" s="2">
        <v>0.65449429999999997</v>
      </c>
      <c r="D38" s="2">
        <v>137.30000000000001</v>
      </c>
      <c r="E38" s="2" t="str">
        <v>G</v>
      </c>
      <c r="F38" s="2">
        <v>176.9</v>
      </c>
      <c r="G38" s="2" t="str">
        <v>T</v>
      </c>
      <c r="H38" s="2">
        <v>230</v>
      </c>
      <c r="I38" s="2" t="str">
        <v>B</v>
      </c>
      <c r="J38" s="2">
        <v>66.599999999999994</v>
      </c>
      <c r="K38" s="2" t="str">
        <v>Y</v>
      </c>
      <c r="L38" s="2">
        <v>1</v>
      </c>
      <c r="M38" s="2">
        <v>282</v>
      </c>
      <c r="N38" s="2">
        <v>0</v>
      </c>
      <c r="O38" s="2">
        <v>0</v>
      </c>
      <c r="P38" s="2">
        <v>3</v>
      </c>
      <c r="Q38" s="2">
        <v>222</v>
      </c>
      <c r="R38" s="2">
        <v>256</v>
      </c>
      <c r="S38" s="2">
        <v>351</v>
      </c>
    </row>
    <row r="39" spans="1:21">
      <c r="A39" s="2">
        <v>85</v>
      </c>
      <c r="B39" s="500" t="str">
        <v>p-methoxyphenyllactic acid, HPLAD</v>
      </c>
      <c r="C39" s="2">
        <v>0.65802559999999999</v>
      </c>
      <c r="D39" s="2">
        <v>138</v>
      </c>
      <c r="E39" s="2" t="str">
        <v>G</v>
      </c>
      <c r="F39" s="2">
        <v>178.7</v>
      </c>
      <c r="G39" s="2" t="str">
        <v>T</v>
      </c>
      <c r="H39" s="2">
        <v>227.5</v>
      </c>
      <c r="I39" s="2" t="str">
        <v>B</v>
      </c>
      <c r="J39" s="2">
        <v>38.200000000000003</v>
      </c>
      <c r="K39" s="2" t="str">
        <v>O</v>
      </c>
      <c r="L39" s="2">
        <v>1</v>
      </c>
      <c r="M39" s="2">
        <v>276</v>
      </c>
      <c r="N39" s="2">
        <v>0</v>
      </c>
      <c r="O39" s="2">
        <v>0</v>
      </c>
      <c r="P39" s="2">
        <v>3</v>
      </c>
      <c r="Q39" s="2">
        <v>222</v>
      </c>
      <c r="R39" s="2">
        <v>251</v>
      </c>
      <c r="S39" s="2">
        <v>336</v>
      </c>
    </row>
    <row r="40" spans="1:21">
      <c r="A40" s="2">
        <v>87</v>
      </c>
      <c r="B40" s="500" t="str">
        <v>Phloretic acid, HPPAD</v>
      </c>
      <c r="C40" s="2">
        <v>0.62977519999999998</v>
      </c>
      <c r="D40" s="2">
        <v>140.69999999999999</v>
      </c>
      <c r="E40" s="2" t="str">
        <v>G</v>
      </c>
      <c r="F40" s="2">
        <v>187.7</v>
      </c>
      <c r="G40" s="2" t="str">
        <v>CB</v>
      </c>
      <c r="H40" s="2">
        <v>228.9</v>
      </c>
      <c r="I40" s="2" t="str">
        <v>B</v>
      </c>
      <c r="J40" s="2">
        <v>33</v>
      </c>
      <c r="K40" s="2" t="str">
        <v>O</v>
      </c>
      <c r="L40" s="2">
        <v>1</v>
      </c>
      <c r="M40" s="2">
        <v>278</v>
      </c>
      <c r="N40" s="2">
        <v>0</v>
      </c>
      <c r="O40" s="2">
        <v>0</v>
      </c>
      <c r="P40" s="2">
        <v>3</v>
      </c>
      <c r="Q40" s="2">
        <v>221</v>
      </c>
      <c r="R40" s="2">
        <v>248</v>
      </c>
      <c r="S40" s="2">
        <v>341</v>
      </c>
    </row>
    <row r="41" spans="1:21">
      <c r="A41" s="2">
        <v>95</v>
      </c>
      <c r="B41" s="500" t="str">
        <v>Pyrocatechol, Phenol</v>
      </c>
      <c r="C41" s="2">
        <v>0.6615569</v>
      </c>
      <c r="D41" s="2">
        <v>137.4</v>
      </c>
      <c r="E41" s="2" t="str">
        <v>G</v>
      </c>
      <c r="F41" s="2">
        <v>180.8</v>
      </c>
      <c r="G41" s="2" t="str">
        <v>CB</v>
      </c>
      <c r="H41" s="2">
        <v>218.8</v>
      </c>
      <c r="I41" s="2" t="str">
        <v>B</v>
      </c>
      <c r="J41" s="2">
        <v>35.700000000000003</v>
      </c>
      <c r="K41" s="2" t="str">
        <v>O</v>
      </c>
      <c r="L41" s="2">
        <v>1</v>
      </c>
      <c r="M41" s="2">
        <v>277</v>
      </c>
      <c r="N41" s="2">
        <v>0</v>
      </c>
      <c r="O41" s="2">
        <v>0</v>
      </c>
      <c r="P41" s="2">
        <v>3</v>
      </c>
      <c r="Q41" s="2">
        <v>226</v>
      </c>
      <c r="R41" s="2">
        <v>240</v>
      </c>
      <c r="S41" s="2">
        <v>336</v>
      </c>
    </row>
    <row r="42" spans="1:21" ht="16.5">
      <c r="A42" s="2" cm="1">
        <f t="array" ref="A42:S49">_xlfn._xlws.SORT(_xlfn._xlws.FILTER(LVSN[], (LVSN[Rf (MPA)]&lt;=$C$5)*(LVSN[Rf (MPA)]&gt;=$C$4)*(LVSN[254 nm DEV H° and C]&lt;=$D$5)*(LVSN[254 nm DEV H° and C]&gt;=$D$4)*(LVSN[366 nm DEV H° and C]&lt;=$F$5)*(LVSN[366 nm DEV H° and C]&gt;=$F$4)*(LVSN[366 nm VSA  H° and C]&lt;=$H$5)*(LVSN[366 nm VSA  H° and C]&gt;=$H$4)*(LVSN[T VSA H° and C]&lt;=$J$5)*(LVSN[T VSA H° and C]&gt;=$J$8)*(LVSN[UV-Vis Peaks]=$L$3)*(LVSN[UV λ1]&lt;=$M$5)*(LVSN[UV λ1]&gt;=$M$4),"No Result"))</f>
        <v>40</v>
      </c>
      <c r="B42" s="500" t="str">
        <v>benzoic acid, HBAD</v>
      </c>
      <c r="C42" s="2">
        <v>0.6633</v>
      </c>
      <c r="D42" s="2">
        <v>136.4</v>
      </c>
      <c r="E42" s="2" t="str">
        <v>G</v>
      </c>
      <c r="F42" s="2">
        <v>184.5</v>
      </c>
      <c r="G42" s="2" t="str">
        <v>CB</v>
      </c>
      <c r="H42" s="2">
        <v>199.4</v>
      </c>
      <c r="I42" s="2" t="str">
        <v>CB</v>
      </c>
      <c r="J42" s="2">
        <v>48.3</v>
      </c>
      <c r="K42" s="2" t="str">
        <v>O</v>
      </c>
      <c r="L42" s="2">
        <v>1</v>
      </c>
      <c r="M42" s="2">
        <v>276</v>
      </c>
      <c r="N42" s="2">
        <v>0</v>
      </c>
      <c r="O42" s="2">
        <v>0</v>
      </c>
      <c r="P42" s="2">
        <v>2</v>
      </c>
      <c r="Q42" s="2">
        <v>221</v>
      </c>
      <c r="R42" s="2">
        <v>328</v>
      </c>
      <c r="S42" s="2">
        <v>0</v>
      </c>
      <c r="T42" s="2">
        <f>COUNTIF(A42:A48, "&lt;&gt;")</f>
        <v>7</v>
      </c>
      <c r="U42" s="2" t="s">
        <v>153</v>
      </c>
    </row>
    <row r="43" spans="1:21">
      <c r="A43" s="2">
        <v>48</v>
      </c>
      <c r="B43" s="500" t="str">
        <v>methyl syringate, HBAD</v>
      </c>
      <c r="C43" s="2">
        <v>0.61035309999999998</v>
      </c>
      <c r="D43" s="2">
        <v>137.5</v>
      </c>
      <c r="E43" s="2" t="str">
        <v>G</v>
      </c>
      <c r="F43" s="2">
        <v>175.3</v>
      </c>
      <c r="G43" s="2" t="str">
        <v>T</v>
      </c>
      <c r="H43" s="2">
        <v>218.6</v>
      </c>
      <c r="I43" s="2" t="str">
        <v>B</v>
      </c>
      <c r="J43" s="2">
        <v>42.5</v>
      </c>
      <c r="K43" s="2" t="str">
        <v>O</v>
      </c>
      <c r="L43" s="2">
        <v>1</v>
      </c>
      <c r="M43" s="2">
        <v>277</v>
      </c>
      <c r="N43" s="2">
        <v>0</v>
      </c>
      <c r="O43" s="2">
        <v>0</v>
      </c>
      <c r="P43" s="2">
        <v>2</v>
      </c>
      <c r="Q43" s="2">
        <v>237</v>
      </c>
      <c r="R43" s="2">
        <v>312</v>
      </c>
      <c r="S43" s="2">
        <v>0</v>
      </c>
    </row>
    <row r="44" spans="1:21">
      <c r="A44" s="2">
        <v>67</v>
      </c>
      <c r="B44" s="500" t="str">
        <v>m-coumaric acid, HCAD</v>
      </c>
      <c r="C44" s="2">
        <v>0.63300000000000001</v>
      </c>
      <c r="D44" s="2">
        <v>143.4</v>
      </c>
      <c r="E44" s="2" t="str">
        <v>G</v>
      </c>
      <c r="F44" s="2">
        <v>214.6</v>
      </c>
      <c r="G44" s="2" t="str">
        <v>B</v>
      </c>
      <c r="H44" s="2">
        <v>208.3</v>
      </c>
      <c r="I44" s="2" t="str">
        <v>CB</v>
      </c>
      <c r="J44" s="2">
        <v>49.1</v>
      </c>
      <c r="K44" s="2" t="str">
        <v>O</v>
      </c>
      <c r="L44" s="2">
        <v>1</v>
      </c>
      <c r="M44" s="2">
        <v>280</v>
      </c>
      <c r="N44" s="2">
        <v>0</v>
      </c>
      <c r="O44" s="2">
        <v>0</v>
      </c>
      <c r="P44" s="2">
        <v>2</v>
      </c>
      <c r="Q44" s="2">
        <v>224</v>
      </c>
      <c r="R44" s="2">
        <v>315</v>
      </c>
      <c r="S44" s="2">
        <v>0</v>
      </c>
    </row>
    <row r="45" spans="1:21">
      <c r="A45" s="2">
        <v>75</v>
      </c>
      <c r="B45" s="500" t="str">
        <v>t-cinnamic acid, HCAD</v>
      </c>
      <c r="C45" s="2">
        <v>0.67215080000000005</v>
      </c>
      <c r="D45" s="2">
        <v>140.30000000000001</v>
      </c>
      <c r="E45" s="2" t="str">
        <v>G</v>
      </c>
      <c r="F45" s="2">
        <v>242.2</v>
      </c>
      <c r="G45" s="2" t="str">
        <v>T</v>
      </c>
      <c r="H45" s="2">
        <v>201.9</v>
      </c>
      <c r="I45" s="2" t="str">
        <v>CB</v>
      </c>
      <c r="J45" s="2">
        <v>44.4</v>
      </c>
      <c r="K45" s="2" t="str">
        <v>O</v>
      </c>
      <c r="L45" s="2">
        <v>1</v>
      </c>
      <c r="M45" s="2">
        <v>279</v>
      </c>
      <c r="N45" s="2">
        <v>0</v>
      </c>
      <c r="O45" s="2">
        <v>0</v>
      </c>
      <c r="P45" s="2">
        <v>2</v>
      </c>
      <c r="Q45" s="2">
        <v>229</v>
      </c>
      <c r="R45" s="2">
        <v>347</v>
      </c>
      <c r="S45" s="2">
        <v>0</v>
      </c>
    </row>
    <row r="46" spans="1:21">
      <c r="A46" s="2">
        <v>79</v>
      </c>
      <c r="B46" s="500" t="str">
        <v>Homovanillic Acid, HPAAD</v>
      </c>
      <c r="C46" s="2">
        <v>0.65449429999999997</v>
      </c>
      <c r="D46" s="2">
        <v>137.30000000000001</v>
      </c>
      <c r="E46" s="2" t="str">
        <v>G</v>
      </c>
      <c r="F46" s="2">
        <v>176.9</v>
      </c>
      <c r="G46" s="2" t="str">
        <v>T</v>
      </c>
      <c r="H46" s="2">
        <v>230</v>
      </c>
      <c r="I46" s="2" t="str">
        <v>B</v>
      </c>
      <c r="J46" s="2">
        <v>66.599999999999994</v>
      </c>
      <c r="K46" s="2" t="str">
        <v>Y</v>
      </c>
      <c r="L46" s="2">
        <v>1</v>
      </c>
      <c r="M46" s="2">
        <v>282</v>
      </c>
      <c r="N46" s="2">
        <v>0</v>
      </c>
      <c r="O46" s="2">
        <v>0</v>
      </c>
      <c r="P46" s="2">
        <v>3</v>
      </c>
      <c r="Q46" s="2">
        <v>222</v>
      </c>
      <c r="R46" s="2">
        <v>256</v>
      </c>
      <c r="S46" s="2">
        <v>351</v>
      </c>
    </row>
    <row r="47" spans="1:21">
      <c r="A47" s="2">
        <v>85</v>
      </c>
      <c r="B47" s="500" t="str">
        <v>p-methoxyphenyllactic acid, HPLAD</v>
      </c>
      <c r="C47" s="2">
        <v>0.65802559999999999</v>
      </c>
      <c r="D47" s="2">
        <v>138</v>
      </c>
      <c r="E47" s="2" t="str">
        <v>G</v>
      </c>
      <c r="F47" s="2">
        <v>178.7</v>
      </c>
      <c r="G47" s="2" t="str">
        <v>T</v>
      </c>
      <c r="H47" s="2">
        <v>227.5</v>
      </c>
      <c r="I47" s="2" t="str">
        <v>B</v>
      </c>
      <c r="J47" s="2">
        <v>38.200000000000003</v>
      </c>
      <c r="K47" s="2" t="str">
        <v>O</v>
      </c>
      <c r="L47" s="2">
        <v>1</v>
      </c>
      <c r="M47" s="2">
        <v>276</v>
      </c>
      <c r="N47" s="2">
        <v>0</v>
      </c>
      <c r="O47" s="2">
        <v>0</v>
      </c>
      <c r="P47" s="2">
        <v>3</v>
      </c>
      <c r="Q47" s="2">
        <v>222</v>
      </c>
      <c r="R47" s="2">
        <v>251</v>
      </c>
      <c r="S47" s="2">
        <v>336</v>
      </c>
    </row>
    <row r="48" spans="1:21">
      <c r="A48" s="2">
        <v>87</v>
      </c>
      <c r="B48" s="500" t="str">
        <v>Phloretic acid, HPPAD</v>
      </c>
      <c r="C48" s="2">
        <v>0.62977519999999998</v>
      </c>
      <c r="D48" s="2">
        <v>140.69999999999999</v>
      </c>
      <c r="E48" s="2" t="str">
        <v>G</v>
      </c>
      <c r="F48" s="2">
        <v>187.7</v>
      </c>
      <c r="G48" s="2" t="str">
        <v>CB</v>
      </c>
      <c r="H48" s="2">
        <v>228.9</v>
      </c>
      <c r="I48" s="2" t="str">
        <v>B</v>
      </c>
      <c r="J48" s="2">
        <v>33</v>
      </c>
      <c r="K48" s="2" t="str">
        <v>O</v>
      </c>
      <c r="L48" s="2">
        <v>1</v>
      </c>
      <c r="M48" s="2">
        <v>278</v>
      </c>
      <c r="N48" s="2">
        <v>0</v>
      </c>
      <c r="O48" s="2">
        <v>0</v>
      </c>
      <c r="P48" s="2">
        <v>3</v>
      </c>
      <c r="Q48" s="2">
        <v>221</v>
      </c>
      <c r="R48" s="2">
        <v>248</v>
      </c>
      <c r="S48" s="2">
        <v>341</v>
      </c>
    </row>
    <row r="49" spans="1:21">
      <c r="A49" s="2">
        <v>95</v>
      </c>
      <c r="B49" s="500" t="str">
        <v>Pyrocatechol, Phenol</v>
      </c>
      <c r="C49" s="2">
        <v>0.6615569</v>
      </c>
      <c r="D49" s="2">
        <v>137.4</v>
      </c>
      <c r="E49" s="2" t="str">
        <v>G</v>
      </c>
      <c r="F49" s="2">
        <v>180.8</v>
      </c>
      <c r="G49" s="2" t="str">
        <v>CB</v>
      </c>
      <c r="H49" s="2">
        <v>218.8</v>
      </c>
      <c r="I49" s="2" t="str">
        <v>B</v>
      </c>
      <c r="J49" s="2">
        <v>35.700000000000003</v>
      </c>
      <c r="K49" s="2" t="str">
        <v>O</v>
      </c>
      <c r="L49" s="2">
        <v>1</v>
      </c>
      <c r="M49" s="2">
        <v>277</v>
      </c>
      <c r="N49" s="2">
        <v>0</v>
      </c>
      <c r="O49" s="2">
        <v>0</v>
      </c>
      <c r="P49" s="2">
        <v>3</v>
      </c>
      <c r="Q49" s="2">
        <v>226</v>
      </c>
      <c r="R49" s="2">
        <v>240</v>
      </c>
      <c r="S49" s="2">
        <v>336</v>
      </c>
    </row>
    <row r="50" spans="1:21">
      <c r="A50" s="2" cm="1">
        <f t="array" ref="A50:S81">_xlfn._xlws.SORT(_xlfn._xlws.FILTER(LVSN[], (LVSN[Rf (MPA)]&lt;=$C$5)*(LVSN[Rf (MPA)]&gt;=$C$4)*(LVSN[254 nm DEV H° and C]&lt;=$D$5)*(LVSN[254 nm DEV H° and C]&gt;=$D$4)*(LVSN[366 nm DEV H° and C]&lt;=$F$5)*(LVSN[366 nm DEV H° and C]&gt;=$F$4)*(LVSN[366 nm VSA  H° and C]&lt;=$H$5)*(LVSN[366 nm VSA  H° and C]&gt;=$H$4)*(LVSN[T VSA H° and C]&lt;=$J$5)*(LVSN[T VSA H° and C]&gt;=$J$8)*(LVSN[UV-Vis Peaks]=$L$3),"No Result"))</f>
        <v>18</v>
      </c>
      <c r="B50" s="500" t="str">
        <v>hesperetin, Flavanone</v>
      </c>
      <c r="C50" s="2">
        <v>0.6668539</v>
      </c>
      <c r="D50" s="2">
        <v>136.5</v>
      </c>
      <c r="E50" s="2" t="str">
        <v>G</v>
      </c>
      <c r="F50" s="2">
        <v>169.3</v>
      </c>
      <c r="G50" s="2" t="str">
        <v>T</v>
      </c>
      <c r="H50" s="2">
        <v>202.3</v>
      </c>
      <c r="I50" s="2" t="str">
        <v>CB</v>
      </c>
      <c r="J50" s="2">
        <v>19.8</v>
      </c>
      <c r="K50" s="2" t="str">
        <v>R</v>
      </c>
      <c r="L50" s="2">
        <v>1</v>
      </c>
      <c r="M50" s="2">
        <v>290</v>
      </c>
      <c r="N50" s="2">
        <v>0</v>
      </c>
      <c r="O50" s="2">
        <v>0</v>
      </c>
      <c r="P50" s="2">
        <v>3</v>
      </c>
      <c r="Q50" s="2">
        <v>222</v>
      </c>
      <c r="R50" s="2">
        <v>247</v>
      </c>
      <c r="S50" s="2">
        <v>342</v>
      </c>
      <c r="T50" s="2">
        <f>COUNTIF(A50:A80, "&lt;&gt;")</f>
        <v>31</v>
      </c>
      <c r="U50" s="2" t="s">
        <v>154</v>
      </c>
    </row>
    <row r="51" spans="1:21">
      <c r="A51" s="2">
        <v>20</v>
      </c>
      <c r="B51" s="500" t="str">
        <v>naringenin, Flavanone</v>
      </c>
      <c r="C51" s="2">
        <v>0.68</v>
      </c>
      <c r="D51" s="2">
        <v>136.80000000000001</v>
      </c>
      <c r="E51" s="2" t="str">
        <v>G</v>
      </c>
      <c r="F51" s="2">
        <v>176.5</v>
      </c>
      <c r="G51" s="2" t="str">
        <v>T</v>
      </c>
      <c r="H51" s="2">
        <v>210.7</v>
      </c>
      <c r="I51" s="2" t="str">
        <v>B</v>
      </c>
      <c r="J51" s="2">
        <v>24.2</v>
      </c>
      <c r="K51" s="2" t="str">
        <v>R</v>
      </c>
      <c r="L51" s="2">
        <v>1</v>
      </c>
      <c r="M51" s="2">
        <v>292</v>
      </c>
      <c r="N51" s="2">
        <v>0</v>
      </c>
      <c r="O51" s="2">
        <v>0</v>
      </c>
      <c r="P51" s="2">
        <v>2</v>
      </c>
      <c r="Q51" s="2">
        <v>223</v>
      </c>
      <c r="R51" s="2">
        <v>365</v>
      </c>
      <c r="S51" s="2">
        <v>0</v>
      </c>
    </row>
    <row r="52" spans="1:21">
      <c r="A52" s="2">
        <v>25</v>
      </c>
      <c r="B52" s="500" t="str">
        <v>taxifolin, Flavanonol</v>
      </c>
      <c r="C52" s="2">
        <v>0.59093090000000004</v>
      </c>
      <c r="D52" s="2">
        <v>134.5</v>
      </c>
      <c r="E52" s="2" t="str">
        <v>G</v>
      </c>
      <c r="F52" s="2">
        <v>183.4</v>
      </c>
      <c r="G52" s="2" t="str">
        <v>CB</v>
      </c>
      <c r="H52" s="2">
        <v>205.8</v>
      </c>
      <c r="I52" s="2" t="str">
        <v>CB</v>
      </c>
      <c r="J52" s="2">
        <v>24.3</v>
      </c>
      <c r="K52" s="2" t="str">
        <v>R</v>
      </c>
      <c r="L52" s="2">
        <v>1</v>
      </c>
      <c r="M52" s="2">
        <v>292</v>
      </c>
      <c r="N52" s="2">
        <v>0</v>
      </c>
      <c r="O52" s="2">
        <v>0</v>
      </c>
      <c r="P52" s="2">
        <v>3</v>
      </c>
      <c r="Q52" s="2">
        <v>224</v>
      </c>
      <c r="R52" s="2">
        <v>256</v>
      </c>
      <c r="S52" s="2">
        <v>364</v>
      </c>
    </row>
    <row r="53" spans="1:21">
      <c r="A53" s="2">
        <v>33</v>
      </c>
      <c r="B53" s="500" t="str">
        <v>genistein, Isoflavone</v>
      </c>
      <c r="C53" s="2">
        <v>0.66332259999999998</v>
      </c>
      <c r="D53" s="2">
        <v>128.1</v>
      </c>
      <c r="E53" s="2" t="str">
        <v>G</v>
      </c>
      <c r="F53" s="2">
        <v>181.4</v>
      </c>
      <c r="G53" s="2" t="str">
        <v>CB</v>
      </c>
      <c r="H53" s="2">
        <v>210.8</v>
      </c>
      <c r="I53" s="2" t="str">
        <v>B</v>
      </c>
      <c r="J53" s="2">
        <v>34.1</v>
      </c>
      <c r="K53" s="2" t="str">
        <v>O</v>
      </c>
      <c r="L53" s="2">
        <v>1</v>
      </c>
      <c r="M53" s="2">
        <v>260</v>
      </c>
      <c r="N53" s="2">
        <v>0</v>
      </c>
      <c r="O53" s="2">
        <v>0</v>
      </c>
      <c r="P53" s="2">
        <v>2</v>
      </c>
      <c r="Q53" s="2">
        <v>224</v>
      </c>
      <c r="R53" s="2">
        <v>365</v>
      </c>
      <c r="S53" s="2">
        <v>0</v>
      </c>
    </row>
    <row r="54" spans="1:21">
      <c r="A54" s="2">
        <v>36</v>
      </c>
      <c r="B54" s="500" t="str">
        <v>2,3,4-THBA, HBAD</v>
      </c>
      <c r="C54" s="2">
        <v>0.5891653</v>
      </c>
      <c r="D54" s="2">
        <v>137.9</v>
      </c>
      <c r="E54" s="2" t="str">
        <v>G</v>
      </c>
      <c r="F54" s="2">
        <v>185.1</v>
      </c>
      <c r="G54" s="2" t="str">
        <v>CB</v>
      </c>
      <c r="H54" s="2">
        <v>225.9</v>
      </c>
      <c r="I54" s="2" t="str">
        <v>B</v>
      </c>
      <c r="J54" s="2">
        <v>20.5</v>
      </c>
      <c r="K54" s="2" t="str">
        <v>R</v>
      </c>
      <c r="L54" s="2">
        <v>1</v>
      </c>
      <c r="M54" s="2">
        <v>267</v>
      </c>
      <c r="N54" s="2">
        <v>0</v>
      </c>
      <c r="O54" s="2">
        <v>0</v>
      </c>
      <c r="P54" s="2">
        <v>2</v>
      </c>
      <c r="Q54" s="2">
        <v>223</v>
      </c>
      <c r="R54" s="2">
        <v>339</v>
      </c>
      <c r="S54" s="2">
        <v>0</v>
      </c>
    </row>
    <row r="55" spans="1:21">
      <c r="A55" s="2">
        <v>40</v>
      </c>
      <c r="B55" s="500" t="str">
        <v>benzoic acid, HBAD</v>
      </c>
      <c r="C55" s="2">
        <v>0.6633</v>
      </c>
      <c r="D55" s="2">
        <v>136.4</v>
      </c>
      <c r="E55" s="2" t="str">
        <v>G</v>
      </c>
      <c r="F55" s="2">
        <v>184.5</v>
      </c>
      <c r="G55" s="2" t="str">
        <v>CB</v>
      </c>
      <c r="H55" s="2">
        <v>199.4</v>
      </c>
      <c r="I55" s="2" t="str">
        <v>CB</v>
      </c>
      <c r="J55" s="2">
        <v>48.3</v>
      </c>
      <c r="K55" s="2" t="str">
        <v>O</v>
      </c>
      <c r="L55" s="2">
        <v>1</v>
      </c>
      <c r="M55" s="2">
        <v>276</v>
      </c>
      <c r="N55" s="2">
        <v>0</v>
      </c>
      <c r="O55" s="2">
        <v>0</v>
      </c>
      <c r="P55" s="2">
        <v>2</v>
      </c>
      <c r="Q55" s="2">
        <v>221</v>
      </c>
      <c r="R55" s="2">
        <v>328</v>
      </c>
      <c r="S55" s="2">
        <v>0</v>
      </c>
    </row>
    <row r="56" spans="1:21">
      <c r="A56" s="2">
        <v>43</v>
      </c>
      <c r="B56" s="500" t="str">
        <v>eudesmic acid, HBAD</v>
      </c>
      <c r="C56" s="2">
        <v>0.61741570000000001</v>
      </c>
      <c r="D56" s="2">
        <v>138.9</v>
      </c>
      <c r="E56" s="2" t="str">
        <v>G</v>
      </c>
      <c r="F56" s="2">
        <v>180</v>
      </c>
      <c r="G56" s="2" t="str">
        <v>CB</v>
      </c>
      <c r="H56" s="2">
        <v>219.1</v>
      </c>
      <c r="I56" s="2" t="str">
        <v>B</v>
      </c>
      <c r="J56" s="2">
        <v>40.9</v>
      </c>
      <c r="K56" s="2" t="str">
        <v>O</v>
      </c>
      <c r="L56" s="2">
        <v>1</v>
      </c>
      <c r="M56" s="2">
        <v>264</v>
      </c>
      <c r="N56" s="2">
        <v>0</v>
      </c>
      <c r="O56" s="2">
        <v>0</v>
      </c>
      <c r="P56" s="2">
        <v>2</v>
      </c>
      <c r="Q56" s="2">
        <v>228</v>
      </c>
      <c r="R56" s="2">
        <v>310</v>
      </c>
      <c r="S56" s="2">
        <v>0</v>
      </c>
    </row>
    <row r="57" spans="1:21">
      <c r="A57" s="2">
        <v>45</v>
      </c>
      <c r="B57" s="500" t="str">
        <v>gentisic acid, HBAD</v>
      </c>
      <c r="C57" s="2">
        <v>0.62624389999999996</v>
      </c>
      <c r="D57" s="2">
        <v>142.69999999999999</v>
      </c>
      <c r="E57" s="2" t="str">
        <v>G</v>
      </c>
      <c r="F57" s="2">
        <v>224.2</v>
      </c>
      <c r="G57" s="2" t="str">
        <v>B</v>
      </c>
      <c r="H57" s="2">
        <v>213.3</v>
      </c>
      <c r="I57" s="2" t="str">
        <v>B</v>
      </c>
      <c r="J57" s="2">
        <v>48.6</v>
      </c>
      <c r="K57" s="2" t="str">
        <v>O</v>
      </c>
      <c r="L57" s="2">
        <v>1</v>
      </c>
      <c r="M57" s="2">
        <v>326</v>
      </c>
      <c r="N57" s="2">
        <v>0</v>
      </c>
      <c r="O57" s="2">
        <v>0</v>
      </c>
      <c r="P57" s="2">
        <v>2</v>
      </c>
      <c r="Q57" s="2">
        <v>224</v>
      </c>
      <c r="R57" s="2">
        <v>320</v>
      </c>
      <c r="S57" s="2">
        <v>0</v>
      </c>
    </row>
    <row r="58" spans="1:21">
      <c r="A58" s="2">
        <v>48</v>
      </c>
      <c r="B58" s="500" t="str">
        <v>methyl syringate, HBAD</v>
      </c>
      <c r="C58" s="2">
        <v>0.61035309999999998</v>
      </c>
      <c r="D58" s="2">
        <v>137.5</v>
      </c>
      <c r="E58" s="2" t="str">
        <v>G</v>
      </c>
      <c r="F58" s="2">
        <v>175.3</v>
      </c>
      <c r="G58" s="2" t="str">
        <v>T</v>
      </c>
      <c r="H58" s="2">
        <v>218.6</v>
      </c>
      <c r="I58" s="2" t="str">
        <v>B</v>
      </c>
      <c r="J58" s="2">
        <v>42.5</v>
      </c>
      <c r="K58" s="2" t="str">
        <v>O</v>
      </c>
      <c r="L58" s="2">
        <v>1</v>
      </c>
      <c r="M58" s="2">
        <v>277</v>
      </c>
      <c r="N58" s="2">
        <v>0</v>
      </c>
      <c r="O58" s="2">
        <v>0</v>
      </c>
      <c r="P58" s="2">
        <v>2</v>
      </c>
      <c r="Q58" s="2">
        <v>237</v>
      </c>
      <c r="R58" s="2">
        <v>312</v>
      </c>
      <c r="S58" s="2">
        <v>0</v>
      </c>
    </row>
    <row r="59" spans="1:21">
      <c r="A59" s="2">
        <v>49</v>
      </c>
      <c r="B59" s="500" t="str">
        <v>Methyl-3,4,5-trimethoxybenzoate, HBAD</v>
      </c>
      <c r="C59" s="2">
        <v>0.67038520000000001</v>
      </c>
      <c r="D59" s="2">
        <v>141.1</v>
      </c>
      <c r="E59" s="2" t="str">
        <v>G</v>
      </c>
      <c r="F59" s="2">
        <v>185.5</v>
      </c>
      <c r="G59" s="2" t="str">
        <v>CB</v>
      </c>
      <c r="H59" s="2">
        <v>201.8</v>
      </c>
      <c r="I59" s="2" t="str">
        <v>CB</v>
      </c>
      <c r="J59" s="2">
        <v>47.6</v>
      </c>
      <c r="K59" s="2" t="str">
        <v>O</v>
      </c>
      <c r="L59" s="2">
        <v>1</v>
      </c>
      <c r="M59" s="2">
        <v>265</v>
      </c>
      <c r="N59" s="2">
        <v>0</v>
      </c>
      <c r="O59" s="2">
        <v>0</v>
      </c>
      <c r="P59" s="2">
        <v>2</v>
      </c>
      <c r="Q59" s="2">
        <v>230</v>
      </c>
      <c r="R59" s="2">
        <v>311</v>
      </c>
      <c r="S59" s="2">
        <v>0</v>
      </c>
    </row>
    <row r="60" spans="1:21">
      <c r="A60" s="2">
        <v>50</v>
      </c>
      <c r="B60" s="500" t="str">
        <v>m-hydroxybenzoic acid, HBAD</v>
      </c>
      <c r="C60" s="2">
        <v>0.64390040000000004</v>
      </c>
      <c r="D60" s="2">
        <v>137.5</v>
      </c>
      <c r="E60" s="2" t="str">
        <v>G</v>
      </c>
      <c r="F60" s="2">
        <v>181.3</v>
      </c>
      <c r="G60" s="2" t="str">
        <v>CB</v>
      </c>
      <c r="H60" s="2">
        <v>232.4</v>
      </c>
      <c r="I60" s="2" t="str">
        <v>B</v>
      </c>
      <c r="J60" s="2">
        <v>38.200000000000003</v>
      </c>
      <c r="K60" s="2" t="str">
        <v>O</v>
      </c>
      <c r="L60" s="2">
        <v>1</v>
      </c>
      <c r="M60" s="2">
        <v>298</v>
      </c>
      <c r="N60" s="2">
        <v>0</v>
      </c>
      <c r="O60" s="2">
        <v>0</v>
      </c>
      <c r="P60" s="2">
        <v>2</v>
      </c>
      <c r="Q60" s="2">
        <v>223</v>
      </c>
      <c r="R60" s="2">
        <v>310</v>
      </c>
      <c r="S60" s="2">
        <v>0</v>
      </c>
    </row>
    <row r="61" spans="1:21">
      <c r="A61" s="2">
        <v>51</v>
      </c>
      <c r="B61" s="500" t="str">
        <v>m-Toluic Acid, HBAD</v>
      </c>
      <c r="C61" s="2">
        <v>0.68100000000000005</v>
      </c>
      <c r="D61" s="2">
        <v>137.30000000000001</v>
      </c>
      <c r="E61" s="2" t="str">
        <v>G</v>
      </c>
      <c r="F61" s="2">
        <v>159.6</v>
      </c>
      <c r="G61" s="2" t="str">
        <v>T</v>
      </c>
      <c r="H61" s="2">
        <v>206.1</v>
      </c>
      <c r="I61" s="2" t="str">
        <v>CB</v>
      </c>
      <c r="J61" s="2">
        <v>25.3</v>
      </c>
      <c r="K61" s="2" t="str">
        <v>R</v>
      </c>
      <c r="L61" s="2">
        <v>1</v>
      </c>
      <c r="M61" s="2">
        <v>284</v>
      </c>
      <c r="N61" s="2">
        <v>0</v>
      </c>
      <c r="O61" s="2">
        <v>0</v>
      </c>
      <c r="P61" s="2">
        <v>2</v>
      </c>
      <c r="Q61" s="2">
        <v>221</v>
      </c>
      <c r="R61" s="2">
        <v>333</v>
      </c>
      <c r="S61" s="2">
        <v>0</v>
      </c>
    </row>
    <row r="62" spans="1:21">
      <c r="A62" s="2">
        <v>52</v>
      </c>
      <c r="B62" s="500" t="str">
        <v>o-Anisic acid , HBAD</v>
      </c>
      <c r="C62" s="2">
        <v>0.5891653</v>
      </c>
      <c r="D62" s="2">
        <v>138.1</v>
      </c>
      <c r="E62" s="2" t="str">
        <v>G</v>
      </c>
      <c r="F62" s="2">
        <v>206.3</v>
      </c>
      <c r="G62" s="2" t="str">
        <v>B</v>
      </c>
      <c r="H62" s="2">
        <v>224.5</v>
      </c>
      <c r="I62" s="2" t="str">
        <v>B</v>
      </c>
      <c r="J62" s="2">
        <v>43</v>
      </c>
      <c r="K62" s="2" t="str">
        <v>O</v>
      </c>
      <c r="L62" s="2">
        <v>1</v>
      </c>
      <c r="M62" s="2">
        <v>299</v>
      </c>
      <c r="N62" s="2">
        <v>0</v>
      </c>
      <c r="O62" s="2">
        <v>0</v>
      </c>
      <c r="P62" s="2">
        <v>3</v>
      </c>
      <c r="Q62" s="2">
        <v>221</v>
      </c>
      <c r="R62" s="2">
        <v>264</v>
      </c>
      <c r="S62" s="2">
        <v>310</v>
      </c>
    </row>
    <row r="63" spans="1:21">
      <c r="A63" s="2">
        <v>54</v>
      </c>
      <c r="B63" s="500" t="str">
        <v>p-hydroxybenzoic acid, HBAD</v>
      </c>
      <c r="C63" s="2">
        <v>0.63683780000000001</v>
      </c>
      <c r="D63" s="2">
        <v>129.6</v>
      </c>
      <c r="E63" s="2" t="str">
        <v>G</v>
      </c>
      <c r="F63" s="2">
        <v>183.8</v>
      </c>
      <c r="G63" s="2" t="str">
        <v>CB</v>
      </c>
      <c r="H63" s="2">
        <v>212.3</v>
      </c>
      <c r="I63" s="2" t="str">
        <v>B</v>
      </c>
      <c r="J63" s="2">
        <v>28.2</v>
      </c>
      <c r="K63" s="2" t="str">
        <v>R</v>
      </c>
      <c r="L63" s="2">
        <v>1</v>
      </c>
      <c r="M63" s="2">
        <v>257</v>
      </c>
      <c r="N63" s="2">
        <v>0</v>
      </c>
      <c r="O63" s="2">
        <v>0</v>
      </c>
      <c r="P63" s="2">
        <v>2</v>
      </c>
      <c r="Q63" s="2">
        <v>225</v>
      </c>
      <c r="R63" s="2">
        <v>344</v>
      </c>
      <c r="S63" s="2">
        <v>0</v>
      </c>
    </row>
    <row r="64" spans="1:21">
      <c r="A64" s="2">
        <v>57</v>
      </c>
      <c r="B64" s="500" t="str">
        <v>salicylic acid, HBAD</v>
      </c>
      <c r="C64" s="2">
        <v>0.67920000000000003</v>
      </c>
      <c r="D64" s="2">
        <v>139.80000000000001</v>
      </c>
      <c r="E64" s="2" t="str">
        <v>G</v>
      </c>
      <c r="F64" s="2">
        <v>210.5</v>
      </c>
      <c r="G64" s="2" t="str">
        <v>B</v>
      </c>
      <c r="H64" s="2">
        <v>205.1</v>
      </c>
      <c r="I64" s="2" t="str">
        <v>CB</v>
      </c>
      <c r="J64" s="2">
        <v>48.3</v>
      </c>
      <c r="K64" s="2" t="str">
        <v>O</v>
      </c>
      <c r="L64" s="2">
        <v>1</v>
      </c>
      <c r="M64" s="2">
        <v>301</v>
      </c>
      <c r="N64" s="2">
        <v>0</v>
      </c>
      <c r="O64" s="2">
        <v>0</v>
      </c>
      <c r="P64" s="2">
        <v>2</v>
      </c>
      <c r="Q64" s="2">
        <v>223</v>
      </c>
      <c r="R64" s="2">
        <v>304</v>
      </c>
      <c r="S64" s="2">
        <v>0</v>
      </c>
    </row>
    <row r="65" spans="1:19">
      <c r="A65" s="2">
        <v>61</v>
      </c>
      <c r="B65" s="500" t="str">
        <v>caffeic acid, HCAD</v>
      </c>
      <c r="C65" s="2">
        <v>0.5891653</v>
      </c>
      <c r="D65" s="2">
        <v>139.30000000000001</v>
      </c>
      <c r="E65" s="2" t="str">
        <v>G</v>
      </c>
      <c r="F65" s="2">
        <v>211.1</v>
      </c>
      <c r="G65" s="2" t="str">
        <v>B</v>
      </c>
      <c r="H65" s="2">
        <v>214.8</v>
      </c>
      <c r="I65" s="2" t="str">
        <v>B</v>
      </c>
      <c r="J65" s="2">
        <v>38.200000000000003</v>
      </c>
      <c r="K65" s="2" t="str">
        <v>O</v>
      </c>
      <c r="L65" s="2">
        <v>1</v>
      </c>
      <c r="M65" s="2">
        <v>321</v>
      </c>
      <c r="N65" s="2">
        <v>0</v>
      </c>
      <c r="O65" s="2">
        <v>0</v>
      </c>
      <c r="P65" s="2">
        <v>2</v>
      </c>
      <c r="Q65" s="2">
        <v>224</v>
      </c>
      <c r="R65" s="2">
        <v>344</v>
      </c>
      <c r="S65" s="2">
        <v>0</v>
      </c>
    </row>
    <row r="66" spans="1:19">
      <c r="A66" s="2">
        <v>63</v>
      </c>
      <c r="B66" s="500" t="str">
        <v>CAPE, HCAD</v>
      </c>
      <c r="C66" s="2">
        <v>0.67568209999999995</v>
      </c>
      <c r="D66" s="2">
        <v>140.30000000000001</v>
      </c>
      <c r="E66" s="2" t="str">
        <v>G</v>
      </c>
      <c r="F66" s="2">
        <v>234.8</v>
      </c>
      <c r="G66" s="2" t="str">
        <v>B</v>
      </c>
      <c r="H66" s="2">
        <v>240</v>
      </c>
      <c r="I66" s="2" t="str">
        <v>V</v>
      </c>
      <c r="J66" s="2">
        <v>26.6</v>
      </c>
      <c r="K66" s="2" t="str">
        <v>R</v>
      </c>
      <c r="L66" s="2">
        <v>1</v>
      </c>
      <c r="M66" s="2">
        <v>325</v>
      </c>
      <c r="N66" s="2">
        <v>0</v>
      </c>
      <c r="O66" s="2">
        <v>0</v>
      </c>
      <c r="P66" s="2">
        <v>2</v>
      </c>
      <c r="Q66" s="2">
        <v>225</v>
      </c>
      <c r="R66" s="2">
        <v>337</v>
      </c>
      <c r="S66" s="2">
        <v>0</v>
      </c>
    </row>
    <row r="67" spans="1:19">
      <c r="A67" s="2">
        <v>65</v>
      </c>
      <c r="B67" s="500" t="str">
        <v>ferulic acid, HCAD</v>
      </c>
      <c r="C67" s="2">
        <v>0.61565000000000003</v>
      </c>
      <c r="D67" s="2">
        <v>139.4</v>
      </c>
      <c r="E67" s="2" t="str">
        <v>G</v>
      </c>
      <c r="F67" s="2">
        <v>209.2</v>
      </c>
      <c r="G67" s="2" t="str">
        <v>CB</v>
      </c>
      <c r="H67" s="2">
        <v>215</v>
      </c>
      <c r="I67" s="2" t="str">
        <v>B</v>
      </c>
      <c r="J67" s="2">
        <v>40.9</v>
      </c>
      <c r="K67" s="2" t="str">
        <v>O</v>
      </c>
      <c r="L67" s="2">
        <v>1</v>
      </c>
      <c r="M67" s="2">
        <v>319</v>
      </c>
      <c r="N67" s="2">
        <v>0</v>
      </c>
      <c r="O67" s="2">
        <v>0</v>
      </c>
      <c r="P67" s="2">
        <v>2</v>
      </c>
      <c r="Q67" s="2">
        <v>224</v>
      </c>
      <c r="R67" s="2">
        <v>346</v>
      </c>
      <c r="S67" s="2">
        <v>0</v>
      </c>
    </row>
    <row r="68" spans="1:19">
      <c r="A68" s="2">
        <v>67</v>
      </c>
      <c r="B68" s="500" t="str">
        <v>m-coumaric acid, HCAD</v>
      </c>
      <c r="C68" s="2">
        <v>0.63300000000000001</v>
      </c>
      <c r="D68" s="2">
        <v>143.4</v>
      </c>
      <c r="E68" s="2" t="str">
        <v>G</v>
      </c>
      <c r="F68" s="2">
        <v>214.6</v>
      </c>
      <c r="G68" s="2" t="str">
        <v>B</v>
      </c>
      <c r="H68" s="2">
        <v>208.3</v>
      </c>
      <c r="I68" s="2" t="str">
        <v>CB</v>
      </c>
      <c r="J68" s="2">
        <v>49.1</v>
      </c>
      <c r="K68" s="2" t="str">
        <v>O</v>
      </c>
      <c r="L68" s="2">
        <v>1</v>
      </c>
      <c r="M68" s="2">
        <v>280</v>
      </c>
      <c r="N68" s="2">
        <v>0</v>
      </c>
      <c r="O68" s="2">
        <v>0</v>
      </c>
      <c r="P68" s="2">
        <v>2</v>
      </c>
      <c r="Q68" s="2">
        <v>224</v>
      </c>
      <c r="R68" s="2">
        <v>315</v>
      </c>
      <c r="S68" s="2">
        <v>0</v>
      </c>
    </row>
    <row r="69" spans="1:19">
      <c r="A69" s="2">
        <v>71</v>
      </c>
      <c r="B69" s="500" t="str">
        <v>p-coumaric acid, HCAD</v>
      </c>
      <c r="C69" s="2">
        <v>0.63</v>
      </c>
      <c r="D69" s="2">
        <v>135.69999999999999</v>
      </c>
      <c r="E69" s="2" t="str">
        <v>G</v>
      </c>
      <c r="F69" s="2">
        <v>198.8</v>
      </c>
      <c r="G69" s="2" t="str">
        <v>CB</v>
      </c>
      <c r="H69" s="2">
        <v>206.9</v>
      </c>
      <c r="I69" s="2" t="str">
        <v>CB</v>
      </c>
      <c r="J69" s="2">
        <v>41.4</v>
      </c>
      <c r="K69" s="2" t="str">
        <v>O</v>
      </c>
      <c r="L69" s="2">
        <v>1</v>
      </c>
      <c r="M69" s="2">
        <v>307</v>
      </c>
      <c r="N69" s="2">
        <v>0</v>
      </c>
      <c r="O69" s="2">
        <v>0</v>
      </c>
      <c r="P69" s="2">
        <v>2</v>
      </c>
      <c r="Q69" s="2">
        <v>223</v>
      </c>
      <c r="R69" s="2">
        <v>354</v>
      </c>
      <c r="S69" s="2">
        <v>0</v>
      </c>
    </row>
    <row r="70" spans="1:19">
      <c r="A70" s="2">
        <v>72</v>
      </c>
      <c r="B70" s="500" t="str">
        <v>p-MCA, HCAD</v>
      </c>
      <c r="C70" s="2">
        <v>0.65</v>
      </c>
      <c r="D70" s="2">
        <v>137.4</v>
      </c>
      <c r="E70" s="2" t="str">
        <v>G</v>
      </c>
      <c r="F70" s="2">
        <v>190.9</v>
      </c>
      <c r="G70" s="2" t="str">
        <v>CB</v>
      </c>
      <c r="H70" s="2">
        <v>245.2</v>
      </c>
      <c r="I70" s="2" t="str">
        <v>V</v>
      </c>
      <c r="J70" s="2">
        <v>9.5</v>
      </c>
      <c r="K70" s="2" t="str">
        <v>R</v>
      </c>
      <c r="L70" s="2">
        <v>1</v>
      </c>
      <c r="M70" s="2">
        <v>307</v>
      </c>
      <c r="N70" s="2">
        <v>0</v>
      </c>
      <c r="O70" s="2">
        <v>0</v>
      </c>
      <c r="P70" s="2">
        <v>2</v>
      </c>
      <c r="Q70" s="2">
        <v>222</v>
      </c>
      <c r="R70" s="2">
        <v>0</v>
      </c>
      <c r="S70" s="2">
        <v>0</v>
      </c>
    </row>
    <row r="71" spans="1:19">
      <c r="A71" s="2">
        <v>73</v>
      </c>
      <c r="B71" s="500" t="str">
        <v>rosmarinic acid, HCAD</v>
      </c>
      <c r="C71" s="2">
        <v>0.63</v>
      </c>
      <c r="D71" s="2">
        <v>131.4</v>
      </c>
      <c r="E71" s="2" t="str">
        <v>G</v>
      </c>
      <c r="F71" s="2">
        <v>175.3</v>
      </c>
      <c r="G71" s="2" t="str">
        <v>CB</v>
      </c>
      <c r="H71" s="2">
        <v>225.5</v>
      </c>
      <c r="I71" s="2" t="str">
        <v>B</v>
      </c>
      <c r="J71" s="2">
        <v>43</v>
      </c>
      <c r="K71" s="2" t="str">
        <v>O</v>
      </c>
      <c r="L71" s="2">
        <v>1</v>
      </c>
      <c r="M71" s="2">
        <v>307</v>
      </c>
      <c r="N71" s="2">
        <v>0</v>
      </c>
      <c r="O71" s="2">
        <v>0</v>
      </c>
      <c r="P71" s="2">
        <v>2</v>
      </c>
      <c r="Q71" s="2">
        <v>224</v>
      </c>
      <c r="R71" s="2">
        <v>341</v>
      </c>
      <c r="S71" s="2">
        <v>0</v>
      </c>
    </row>
    <row r="72" spans="1:19">
      <c r="A72" s="2">
        <v>74</v>
      </c>
      <c r="B72" s="500" t="str">
        <v>sinapic acid, HCAD</v>
      </c>
      <c r="C72" s="2">
        <v>0.63</v>
      </c>
      <c r="D72" s="2">
        <v>138.69999999999999</v>
      </c>
      <c r="E72" s="2" t="str">
        <v>G</v>
      </c>
      <c r="F72" s="2">
        <v>224.1</v>
      </c>
      <c r="G72" s="2" t="str">
        <v>B</v>
      </c>
      <c r="H72" s="2">
        <v>223.9</v>
      </c>
      <c r="I72" s="2" t="str">
        <v>B</v>
      </c>
      <c r="J72" s="2">
        <v>46.1</v>
      </c>
      <c r="K72" s="2" t="str">
        <v>O</v>
      </c>
      <c r="L72" s="2">
        <v>1</v>
      </c>
      <c r="M72" s="2">
        <v>328</v>
      </c>
      <c r="N72" s="2">
        <v>0</v>
      </c>
      <c r="O72" s="2">
        <v>0</v>
      </c>
      <c r="P72" s="2">
        <v>2</v>
      </c>
      <c r="Q72" s="2">
        <v>222</v>
      </c>
      <c r="R72" s="2">
        <v>342</v>
      </c>
      <c r="S72" s="2">
        <v>0</v>
      </c>
    </row>
    <row r="73" spans="1:19">
      <c r="A73" s="2">
        <v>75</v>
      </c>
      <c r="B73" s="500" t="str">
        <v>t-cinnamic acid, HCAD</v>
      </c>
      <c r="C73" s="2">
        <v>0.67215080000000005</v>
      </c>
      <c r="D73" s="2">
        <v>140.30000000000001</v>
      </c>
      <c r="E73" s="2" t="str">
        <v>G</v>
      </c>
      <c r="F73" s="2">
        <v>242.2</v>
      </c>
      <c r="G73" s="2" t="str">
        <v>T</v>
      </c>
      <c r="H73" s="2">
        <v>201.9</v>
      </c>
      <c r="I73" s="2" t="str">
        <v>CB</v>
      </c>
      <c r="J73" s="2">
        <v>44.4</v>
      </c>
      <c r="K73" s="2" t="str">
        <v>O</v>
      </c>
      <c r="L73" s="2">
        <v>1</v>
      </c>
      <c r="M73" s="2">
        <v>279</v>
      </c>
      <c r="N73" s="2">
        <v>0</v>
      </c>
      <c r="O73" s="2">
        <v>0</v>
      </c>
      <c r="P73" s="2">
        <v>2</v>
      </c>
      <c r="Q73" s="2">
        <v>229</v>
      </c>
      <c r="R73" s="2">
        <v>347</v>
      </c>
      <c r="S73" s="2">
        <v>0</v>
      </c>
    </row>
    <row r="74" spans="1:19">
      <c r="A74" s="2">
        <v>76</v>
      </c>
      <c r="B74" s="500" t="str">
        <v>trans-p-coumaric acid methyl ester, HCAD</v>
      </c>
      <c r="C74" s="2">
        <v>0.67391650000000003</v>
      </c>
      <c r="D74" s="2">
        <v>136.4</v>
      </c>
      <c r="E74" s="2" t="str">
        <v>G</v>
      </c>
      <c r="F74" s="2">
        <v>193.3</v>
      </c>
      <c r="G74" s="2" t="str">
        <v>CB</v>
      </c>
      <c r="H74" s="2">
        <v>204.7</v>
      </c>
      <c r="I74" s="2" t="str">
        <v>CB</v>
      </c>
      <c r="J74" s="2">
        <v>49.1</v>
      </c>
      <c r="K74" s="2" t="str">
        <v>O</v>
      </c>
      <c r="L74" s="2">
        <v>1</v>
      </c>
      <c r="M74" s="2">
        <v>309</v>
      </c>
      <c r="N74" s="2">
        <v>0</v>
      </c>
      <c r="O74" s="2">
        <v>0</v>
      </c>
      <c r="P74" s="2">
        <v>3</v>
      </c>
      <c r="Q74" s="2">
        <v>222</v>
      </c>
      <c r="R74" s="2">
        <v>246</v>
      </c>
      <c r="S74" s="2">
        <v>361</v>
      </c>
    </row>
    <row r="75" spans="1:19">
      <c r="A75" s="2">
        <v>79</v>
      </c>
      <c r="B75" s="500" t="str">
        <v>Homovanillic Acid, HPAAD</v>
      </c>
      <c r="C75" s="2">
        <v>0.65449429999999997</v>
      </c>
      <c r="D75" s="2">
        <v>137.30000000000001</v>
      </c>
      <c r="E75" s="2" t="str">
        <v>G</v>
      </c>
      <c r="F75" s="2">
        <v>176.9</v>
      </c>
      <c r="G75" s="2" t="str">
        <v>T</v>
      </c>
      <c r="H75" s="2">
        <v>230</v>
      </c>
      <c r="I75" s="2" t="str">
        <v>B</v>
      </c>
      <c r="J75" s="2">
        <v>66.599999999999994</v>
      </c>
      <c r="K75" s="2" t="str">
        <v>Y</v>
      </c>
      <c r="L75" s="2">
        <v>1</v>
      </c>
      <c r="M75" s="2">
        <v>282</v>
      </c>
      <c r="N75" s="2">
        <v>0</v>
      </c>
      <c r="O75" s="2">
        <v>0</v>
      </c>
      <c r="P75" s="2">
        <v>3</v>
      </c>
      <c r="Q75" s="2">
        <v>222</v>
      </c>
      <c r="R75" s="2">
        <v>256</v>
      </c>
      <c r="S75" s="2">
        <v>351</v>
      </c>
    </row>
    <row r="76" spans="1:19">
      <c r="A76" s="2">
        <v>81</v>
      </c>
      <c r="B76" s="500" t="str">
        <v>Phenylacetic Acid, HPAAD</v>
      </c>
      <c r="C76" s="2">
        <v>0.67</v>
      </c>
      <c r="D76" s="2">
        <v>135.5</v>
      </c>
      <c r="E76" s="2" t="str">
        <v>G</v>
      </c>
      <c r="F76" s="2">
        <v>174.5</v>
      </c>
      <c r="G76" s="2" t="str">
        <v>T</v>
      </c>
      <c r="H76" s="2">
        <v>241.5</v>
      </c>
      <c r="I76" s="2" t="str">
        <v>V</v>
      </c>
      <c r="J76" s="2">
        <v>22.7</v>
      </c>
      <c r="K76" s="2" t="str">
        <v>R</v>
      </c>
      <c r="L76" s="2">
        <v>1</v>
      </c>
      <c r="M76" s="2">
        <v>260</v>
      </c>
      <c r="N76" s="2">
        <v>0</v>
      </c>
      <c r="O76" s="2">
        <v>0</v>
      </c>
      <c r="P76" s="2">
        <v>2</v>
      </c>
      <c r="Q76" s="2">
        <v>239</v>
      </c>
      <c r="R76" s="2">
        <v>336</v>
      </c>
      <c r="S76" s="2">
        <v>0</v>
      </c>
    </row>
    <row r="77" spans="1:19">
      <c r="A77" s="2">
        <v>85</v>
      </c>
      <c r="B77" s="500" t="str">
        <v>p-methoxyphenyllactic acid, HPLAD</v>
      </c>
      <c r="C77" s="2">
        <v>0.65802559999999999</v>
      </c>
      <c r="D77" s="2">
        <v>138</v>
      </c>
      <c r="E77" s="2" t="str">
        <v>G</v>
      </c>
      <c r="F77" s="2">
        <v>178.7</v>
      </c>
      <c r="G77" s="2" t="str">
        <v>T</v>
      </c>
      <c r="H77" s="2">
        <v>227.5</v>
      </c>
      <c r="I77" s="2" t="str">
        <v>B</v>
      </c>
      <c r="J77" s="2">
        <v>38.200000000000003</v>
      </c>
      <c r="K77" s="2" t="str">
        <v>O</v>
      </c>
      <c r="L77" s="2">
        <v>1</v>
      </c>
      <c r="M77" s="2">
        <v>276</v>
      </c>
      <c r="N77" s="2">
        <v>0</v>
      </c>
      <c r="O77" s="2">
        <v>0</v>
      </c>
      <c r="P77" s="2">
        <v>3</v>
      </c>
      <c r="Q77" s="2">
        <v>222</v>
      </c>
      <c r="R77" s="2">
        <v>251</v>
      </c>
      <c r="S77" s="2">
        <v>336</v>
      </c>
    </row>
    <row r="78" spans="1:19">
      <c r="A78" s="2">
        <v>87</v>
      </c>
      <c r="B78" s="500" t="str">
        <v>Phloretic acid, HPPAD</v>
      </c>
      <c r="C78" s="2">
        <v>0.62977519999999998</v>
      </c>
      <c r="D78" s="2">
        <v>140.69999999999999</v>
      </c>
      <c r="E78" s="2" t="str">
        <v>G</v>
      </c>
      <c r="F78" s="2">
        <v>187.7</v>
      </c>
      <c r="G78" s="2" t="str">
        <v>CB</v>
      </c>
      <c r="H78" s="2">
        <v>228.9</v>
      </c>
      <c r="I78" s="2" t="str">
        <v>B</v>
      </c>
      <c r="J78" s="2">
        <v>33</v>
      </c>
      <c r="K78" s="2" t="str">
        <v>O</v>
      </c>
      <c r="L78" s="2">
        <v>1</v>
      </c>
      <c r="M78" s="2">
        <v>278</v>
      </c>
      <c r="N78" s="2">
        <v>0</v>
      </c>
      <c r="O78" s="2">
        <v>0</v>
      </c>
      <c r="P78" s="2">
        <v>3</v>
      </c>
      <c r="Q78" s="2">
        <v>221</v>
      </c>
      <c r="R78" s="2">
        <v>248</v>
      </c>
      <c r="S78" s="2">
        <v>341</v>
      </c>
    </row>
    <row r="79" spans="1:19">
      <c r="A79" s="2">
        <v>89</v>
      </c>
      <c r="B79" s="500" t="str">
        <v>p-methoxyphenol, AMPh</v>
      </c>
      <c r="C79" s="2">
        <v>0.6845</v>
      </c>
      <c r="D79" s="2">
        <v>134.4</v>
      </c>
      <c r="E79" s="2" t="str">
        <v>G</v>
      </c>
      <c r="F79" s="2">
        <v>171.4</v>
      </c>
      <c r="G79" s="2" t="str">
        <v>T</v>
      </c>
      <c r="H79" s="2">
        <v>226.7</v>
      </c>
      <c r="I79" s="2" t="str">
        <v>B</v>
      </c>
      <c r="J79" s="2">
        <v>37.4</v>
      </c>
      <c r="K79" s="2" t="str">
        <v>O</v>
      </c>
      <c r="L79" s="2">
        <v>1</v>
      </c>
      <c r="M79" s="2">
        <v>288</v>
      </c>
      <c r="N79" s="2">
        <v>0</v>
      </c>
      <c r="O79" s="2">
        <v>0</v>
      </c>
      <c r="P79" s="2">
        <v>3</v>
      </c>
      <c r="Q79" s="2">
        <v>223</v>
      </c>
      <c r="R79" s="2">
        <v>252</v>
      </c>
      <c r="S79" s="2">
        <v>313</v>
      </c>
    </row>
    <row r="80" spans="1:19">
      <c r="A80" s="2">
        <v>94</v>
      </c>
      <c r="B80" s="500" t="str">
        <v>Pyrogallol, Phenol</v>
      </c>
      <c r="C80" s="2">
        <v>0.60150000000000003</v>
      </c>
      <c r="D80" s="2">
        <v>136.6</v>
      </c>
      <c r="E80" s="2" t="str">
        <v>G</v>
      </c>
      <c r="F80" s="2">
        <v>185.7</v>
      </c>
      <c r="G80" s="2" t="str">
        <v>CB</v>
      </c>
      <c r="H80" s="2">
        <v>223.7</v>
      </c>
      <c r="I80" s="2" t="str">
        <v>B</v>
      </c>
      <c r="J80" s="2">
        <v>20.6</v>
      </c>
      <c r="K80" s="2" t="str">
        <v>R</v>
      </c>
      <c r="L80" s="2">
        <v>1</v>
      </c>
      <c r="M80" s="2">
        <v>270</v>
      </c>
      <c r="N80" s="2">
        <v>0</v>
      </c>
      <c r="O80" s="2">
        <v>0</v>
      </c>
      <c r="P80" s="2">
        <v>2</v>
      </c>
      <c r="Q80" s="2">
        <v>224</v>
      </c>
      <c r="R80" s="2">
        <v>350</v>
      </c>
      <c r="S80" s="2">
        <v>0</v>
      </c>
    </row>
    <row r="81" spans="1:21">
      <c r="A81" s="2">
        <v>95</v>
      </c>
      <c r="B81" s="500" t="str">
        <v>Pyrocatechol, Phenol</v>
      </c>
      <c r="C81" s="2">
        <v>0.6615569</v>
      </c>
      <c r="D81" s="2">
        <v>137.4</v>
      </c>
      <c r="E81" s="2" t="str">
        <v>G</v>
      </c>
      <c r="F81" s="2">
        <v>180.8</v>
      </c>
      <c r="G81" s="2" t="str">
        <v>CB</v>
      </c>
      <c r="H81" s="2">
        <v>218.8</v>
      </c>
      <c r="I81" s="2" t="str">
        <v>B</v>
      </c>
      <c r="J81" s="2">
        <v>35.700000000000003</v>
      </c>
      <c r="K81" s="2" t="str">
        <v>O</v>
      </c>
      <c r="L81" s="2">
        <v>1</v>
      </c>
      <c r="M81" s="2">
        <v>277</v>
      </c>
      <c r="N81" s="2">
        <v>0</v>
      </c>
      <c r="O81" s="2">
        <v>0</v>
      </c>
      <c r="P81" s="2">
        <v>3</v>
      </c>
      <c r="Q81" s="2">
        <v>226</v>
      </c>
      <c r="R81" s="2">
        <v>240</v>
      </c>
      <c r="S81" s="2">
        <v>336</v>
      </c>
    </row>
    <row r="82" spans="1:21">
      <c r="A82" s="2" cm="1">
        <f t="array" ref="A82:S129">_xlfn._xlws.SORT(_xlfn._xlws.FILTER(LVSN[], (LVSN[Rf (MPA)]&lt;=$C$5)*(LVSN[Rf (MPA)]&gt;=$C$4)*(LVSN[254 nm DEV H° and C]&lt;=$D$5)*(LVSN[254 nm DEV H° and C]&gt;=$D$4)*(LVSN[366 nm DEV H° and C]&lt;=$F$5)*(LVSN[366 nm DEV H° and C]&gt;=$F$4)*(LVSN[366 nm VSA  H° and C]&lt;=$H$5)*(LVSN[366 nm VSA  H° and C]&gt;=$H$4)*(LVSN[T VSA H° and C]&lt;=$J$5)*(LVSN[T VSA H° and C]&gt;=$J$8),"No Result"))</f>
        <v>3</v>
      </c>
      <c r="B82" s="500" t="str">
        <v>acacetin, Flavone</v>
      </c>
      <c r="C82" s="2">
        <v>0.64919740000000004</v>
      </c>
      <c r="D82" s="2">
        <v>134.6</v>
      </c>
      <c r="E82" s="2" t="str">
        <v>G</v>
      </c>
      <c r="F82" s="2">
        <v>180</v>
      </c>
      <c r="G82" s="2" t="str">
        <v>CB</v>
      </c>
      <c r="H82" s="2">
        <v>203.5</v>
      </c>
      <c r="I82" s="2" t="str">
        <v>CB</v>
      </c>
      <c r="J82" s="2">
        <v>53.8</v>
      </c>
      <c r="K82" s="2" t="str">
        <v>O</v>
      </c>
      <c r="L82" s="2">
        <v>2</v>
      </c>
      <c r="M82" s="2">
        <v>270</v>
      </c>
      <c r="N82" s="2">
        <v>329</v>
      </c>
      <c r="O82" s="2">
        <v>0</v>
      </c>
      <c r="P82" s="2">
        <v>2</v>
      </c>
      <c r="Q82" s="2">
        <v>224</v>
      </c>
      <c r="R82" s="2">
        <v>357</v>
      </c>
      <c r="S82" s="2">
        <v>0</v>
      </c>
      <c r="T82" s="2">
        <f>COUNTIF(A82:A130, "&lt;&gt;")</f>
        <v>48</v>
      </c>
      <c r="U82" s="2" t="s">
        <v>155</v>
      </c>
    </row>
    <row r="83" spans="1:21">
      <c r="A83" s="2">
        <v>4</v>
      </c>
      <c r="B83" s="500" t="str">
        <v>apigenin, Flavone</v>
      </c>
      <c r="C83" s="2">
        <v>0.61741570000000001</v>
      </c>
      <c r="D83" s="2">
        <v>134</v>
      </c>
      <c r="E83" s="2" t="str">
        <v>G</v>
      </c>
      <c r="F83" s="2">
        <v>199.1</v>
      </c>
      <c r="G83" s="2" t="str">
        <v>CB</v>
      </c>
      <c r="H83" s="2">
        <v>206.2</v>
      </c>
      <c r="I83" s="2" t="str">
        <v>CB</v>
      </c>
      <c r="J83" s="2">
        <v>46.3</v>
      </c>
      <c r="K83" s="2" t="str">
        <v>O</v>
      </c>
      <c r="L83" s="2">
        <v>2</v>
      </c>
      <c r="M83" s="2">
        <v>271</v>
      </c>
      <c r="N83" s="2">
        <v>336</v>
      </c>
      <c r="O83" s="2">
        <v>0</v>
      </c>
      <c r="P83" s="2">
        <v>2</v>
      </c>
      <c r="Q83" s="2">
        <v>224</v>
      </c>
      <c r="R83" s="2">
        <v>341</v>
      </c>
      <c r="S83" s="2">
        <v>0</v>
      </c>
    </row>
    <row r="84" spans="1:21">
      <c r="A84" s="2">
        <v>6</v>
      </c>
      <c r="B84" s="500" t="str">
        <v>chrysin, Flavone</v>
      </c>
      <c r="C84" s="2">
        <v>0.67215080000000005</v>
      </c>
      <c r="D84" s="2">
        <v>132.19999999999999</v>
      </c>
      <c r="E84" s="2" t="str">
        <v>G</v>
      </c>
      <c r="F84" s="2">
        <v>185.5</v>
      </c>
      <c r="G84" s="2" t="str">
        <v>CB</v>
      </c>
      <c r="H84" s="2">
        <v>190.1</v>
      </c>
      <c r="I84" s="2" t="str">
        <v>CB</v>
      </c>
      <c r="J84" s="2">
        <v>46.5</v>
      </c>
      <c r="K84" s="2" t="str">
        <v>O</v>
      </c>
      <c r="L84" s="2">
        <v>2</v>
      </c>
      <c r="M84" s="2">
        <v>270</v>
      </c>
      <c r="N84" s="2">
        <v>317</v>
      </c>
      <c r="O84" s="2">
        <v>0</v>
      </c>
      <c r="P84" s="2">
        <v>2</v>
      </c>
      <c r="Q84" s="2">
        <v>224</v>
      </c>
      <c r="R84" s="2">
        <v>358</v>
      </c>
      <c r="S84" s="2">
        <v>0</v>
      </c>
    </row>
    <row r="85" spans="1:21">
      <c r="A85" s="2">
        <v>12</v>
      </c>
      <c r="B85" s="500" t="str">
        <v>isorhamnetin, Flavonol</v>
      </c>
      <c r="C85" s="2">
        <v>0.65100000000000002</v>
      </c>
      <c r="D85" s="2">
        <v>136.1</v>
      </c>
      <c r="E85" s="2" t="str">
        <v>G</v>
      </c>
      <c r="F85" s="2">
        <v>180</v>
      </c>
      <c r="G85" s="2" t="str">
        <v>CB</v>
      </c>
      <c r="H85" s="2">
        <v>191.2</v>
      </c>
      <c r="I85" s="2" t="str">
        <v>CB</v>
      </c>
      <c r="J85" s="2">
        <v>42.7</v>
      </c>
      <c r="K85" s="2" t="str">
        <v>O</v>
      </c>
      <c r="L85" s="2">
        <v>2</v>
      </c>
      <c r="M85" s="2">
        <v>261</v>
      </c>
      <c r="N85" s="2">
        <v>364</v>
      </c>
      <c r="O85" s="2">
        <v>0</v>
      </c>
      <c r="P85" s="2">
        <v>2</v>
      </c>
      <c r="Q85" s="2">
        <v>224</v>
      </c>
      <c r="R85" s="2">
        <v>340</v>
      </c>
      <c r="S85" s="2">
        <v>0</v>
      </c>
    </row>
    <row r="86" spans="1:21">
      <c r="A86" s="2">
        <v>14</v>
      </c>
      <c r="B86" s="500" t="str">
        <v>kaempferol, Flavonol</v>
      </c>
      <c r="C86" s="2">
        <v>0.65449429999999997</v>
      </c>
      <c r="D86" s="2">
        <v>130.9</v>
      </c>
      <c r="E86" s="2" t="str">
        <v>G</v>
      </c>
      <c r="F86" s="2">
        <v>150</v>
      </c>
      <c r="G86" s="2" t="str">
        <v>T</v>
      </c>
      <c r="H86" s="2">
        <v>189.4</v>
      </c>
      <c r="I86" s="2" t="str">
        <v>CB</v>
      </c>
      <c r="J86" s="2">
        <v>8</v>
      </c>
      <c r="K86" s="2" t="str">
        <v>R</v>
      </c>
      <c r="L86" s="2">
        <v>2</v>
      </c>
      <c r="M86" s="2">
        <v>269</v>
      </c>
      <c r="N86" s="2">
        <v>371</v>
      </c>
      <c r="O86" s="2">
        <v>0</v>
      </c>
      <c r="P86" s="2">
        <v>2</v>
      </c>
      <c r="Q86" s="2">
        <v>223</v>
      </c>
      <c r="R86" s="2">
        <v>361</v>
      </c>
      <c r="S86" s="2">
        <v>0</v>
      </c>
    </row>
    <row r="87" spans="1:21">
      <c r="A87" s="2">
        <v>15</v>
      </c>
      <c r="B87" s="500" t="str">
        <v>myricetin, Flavonol</v>
      </c>
      <c r="C87" s="2">
        <v>0.58739960000000002</v>
      </c>
      <c r="D87" s="2">
        <v>129.9</v>
      </c>
      <c r="E87" s="2" t="str">
        <v>G</v>
      </c>
      <c r="F87" s="2">
        <v>131.69999999999999</v>
      </c>
      <c r="G87" s="2" t="str">
        <v>G</v>
      </c>
      <c r="H87" s="2">
        <v>189.4</v>
      </c>
      <c r="I87" s="2" t="str">
        <v>CB</v>
      </c>
      <c r="J87" s="2">
        <v>40</v>
      </c>
      <c r="K87" s="2" t="str">
        <v>O</v>
      </c>
      <c r="L87" s="2">
        <v>2</v>
      </c>
      <c r="M87" s="2">
        <v>261</v>
      </c>
      <c r="N87" s="2">
        <v>373</v>
      </c>
      <c r="O87" s="2">
        <v>0</v>
      </c>
      <c r="P87" s="2">
        <v>2</v>
      </c>
      <c r="Q87" s="2">
        <v>224</v>
      </c>
      <c r="R87" s="2">
        <v>341</v>
      </c>
      <c r="S87" s="2">
        <v>0</v>
      </c>
    </row>
    <row r="88" spans="1:21">
      <c r="A88" s="2">
        <v>18</v>
      </c>
      <c r="B88" s="500" t="str">
        <v>hesperetin, Flavanone</v>
      </c>
      <c r="C88" s="2">
        <v>0.6668539</v>
      </c>
      <c r="D88" s="2">
        <v>136.5</v>
      </c>
      <c r="E88" s="2" t="str">
        <v>G</v>
      </c>
      <c r="F88" s="2">
        <v>169.3</v>
      </c>
      <c r="G88" s="2" t="str">
        <v>T</v>
      </c>
      <c r="H88" s="2">
        <v>202.3</v>
      </c>
      <c r="I88" s="2" t="str">
        <v>CB</v>
      </c>
      <c r="J88" s="2">
        <v>19.8</v>
      </c>
      <c r="K88" s="2" t="str">
        <v>R</v>
      </c>
      <c r="L88" s="2">
        <v>1</v>
      </c>
      <c r="M88" s="2">
        <v>290</v>
      </c>
      <c r="N88" s="2">
        <v>0</v>
      </c>
      <c r="O88" s="2">
        <v>0</v>
      </c>
      <c r="P88" s="2">
        <v>3</v>
      </c>
      <c r="Q88" s="2">
        <v>222</v>
      </c>
      <c r="R88" s="2">
        <v>247</v>
      </c>
      <c r="S88" s="2">
        <v>342</v>
      </c>
    </row>
    <row r="89" spans="1:21">
      <c r="A89" s="2">
        <v>20</v>
      </c>
      <c r="B89" s="500" t="str">
        <v>naringenin, Flavanone</v>
      </c>
      <c r="C89" s="2">
        <v>0.68</v>
      </c>
      <c r="D89" s="2">
        <v>136.80000000000001</v>
      </c>
      <c r="E89" s="2" t="str">
        <v>G</v>
      </c>
      <c r="F89" s="2">
        <v>176.5</v>
      </c>
      <c r="G89" s="2" t="str">
        <v>T</v>
      </c>
      <c r="H89" s="2">
        <v>210.7</v>
      </c>
      <c r="I89" s="2" t="str">
        <v>B</v>
      </c>
      <c r="J89" s="2">
        <v>24.2</v>
      </c>
      <c r="K89" s="2" t="str">
        <v>R</v>
      </c>
      <c r="L89" s="2">
        <v>1</v>
      </c>
      <c r="M89" s="2">
        <v>292</v>
      </c>
      <c r="N89" s="2">
        <v>0</v>
      </c>
      <c r="O89" s="2">
        <v>0</v>
      </c>
      <c r="P89" s="2">
        <v>2</v>
      </c>
      <c r="Q89" s="2">
        <v>223</v>
      </c>
      <c r="R89" s="2">
        <v>365</v>
      </c>
      <c r="S89" s="2">
        <v>0</v>
      </c>
    </row>
    <row r="90" spans="1:21">
      <c r="A90" s="2">
        <v>25</v>
      </c>
      <c r="B90" s="500" t="str">
        <v>taxifolin, Flavanonol</v>
      </c>
      <c r="C90" s="2">
        <v>0.59093090000000004</v>
      </c>
      <c r="D90" s="2">
        <v>134.5</v>
      </c>
      <c r="E90" s="2" t="str">
        <v>G</v>
      </c>
      <c r="F90" s="2">
        <v>183.4</v>
      </c>
      <c r="G90" s="2" t="str">
        <v>CB</v>
      </c>
      <c r="H90" s="2">
        <v>205.8</v>
      </c>
      <c r="I90" s="2" t="str">
        <v>CB</v>
      </c>
      <c r="J90" s="2">
        <v>24.3</v>
      </c>
      <c r="K90" s="2" t="str">
        <v>R</v>
      </c>
      <c r="L90" s="2">
        <v>1</v>
      </c>
      <c r="M90" s="2">
        <v>292</v>
      </c>
      <c r="N90" s="2">
        <v>0</v>
      </c>
      <c r="O90" s="2">
        <v>0</v>
      </c>
      <c r="P90" s="2">
        <v>3</v>
      </c>
      <c r="Q90" s="2">
        <v>224</v>
      </c>
      <c r="R90" s="2">
        <v>256</v>
      </c>
      <c r="S90" s="2">
        <v>364</v>
      </c>
    </row>
    <row r="91" spans="1:21">
      <c r="A91" s="2">
        <v>31</v>
      </c>
      <c r="B91" s="500" t="str">
        <v>daidzein, Isoflavone</v>
      </c>
      <c r="C91" s="2">
        <v>0.59975920000000005</v>
      </c>
      <c r="D91" s="2">
        <v>136.6</v>
      </c>
      <c r="E91" s="2" t="str">
        <v>G</v>
      </c>
      <c r="F91" s="2">
        <v>160.9</v>
      </c>
      <c r="G91" s="2" t="str">
        <v>G</v>
      </c>
      <c r="H91" s="2">
        <v>226.4</v>
      </c>
      <c r="I91" s="2" t="str">
        <v>B</v>
      </c>
      <c r="J91" s="2">
        <v>28.8</v>
      </c>
      <c r="K91" s="2" t="str">
        <v>R</v>
      </c>
      <c r="L91" s="2">
        <v>2</v>
      </c>
      <c r="M91" s="2">
        <v>250</v>
      </c>
      <c r="N91" s="2">
        <v>305</v>
      </c>
      <c r="O91" s="2">
        <v>0</v>
      </c>
      <c r="P91" s="2">
        <v>2</v>
      </c>
      <c r="Q91" s="2">
        <v>222</v>
      </c>
      <c r="R91" s="2">
        <v>314</v>
      </c>
      <c r="S91" s="2">
        <v>0</v>
      </c>
    </row>
    <row r="92" spans="1:21">
      <c r="A92" s="2">
        <v>32</v>
      </c>
      <c r="B92" s="500" t="str">
        <v>formononetin, Isoflavone</v>
      </c>
      <c r="C92" s="2">
        <v>0.63680000000000003</v>
      </c>
      <c r="D92" s="2">
        <v>147.4</v>
      </c>
      <c r="E92" s="2" t="str">
        <v>G</v>
      </c>
      <c r="F92" s="2">
        <v>195.3</v>
      </c>
      <c r="G92" s="2" t="str">
        <v>CB</v>
      </c>
      <c r="H92" s="2">
        <v>178.5</v>
      </c>
      <c r="I92" s="2" t="str">
        <v>T</v>
      </c>
      <c r="J92" s="2">
        <v>38.200000000000003</v>
      </c>
      <c r="K92" s="2" t="str">
        <v>O</v>
      </c>
      <c r="L92" s="2">
        <v>2</v>
      </c>
      <c r="M92" s="2">
        <v>250</v>
      </c>
      <c r="N92" s="2">
        <v>306</v>
      </c>
      <c r="O92" s="2">
        <v>0</v>
      </c>
      <c r="P92" s="2">
        <v>2</v>
      </c>
      <c r="Q92" s="2">
        <v>223</v>
      </c>
      <c r="R92" s="2">
        <v>313</v>
      </c>
      <c r="S92" s="2">
        <v>0</v>
      </c>
    </row>
    <row r="93" spans="1:21">
      <c r="A93" s="2">
        <v>33</v>
      </c>
      <c r="B93" s="500" t="str">
        <v>genistein, Isoflavone</v>
      </c>
      <c r="C93" s="2">
        <v>0.66332259999999998</v>
      </c>
      <c r="D93" s="2">
        <v>128.1</v>
      </c>
      <c r="E93" s="2" t="str">
        <v>G</v>
      </c>
      <c r="F93" s="2">
        <v>181.4</v>
      </c>
      <c r="G93" s="2" t="str">
        <v>CB</v>
      </c>
      <c r="H93" s="2">
        <v>210.8</v>
      </c>
      <c r="I93" s="2" t="str">
        <v>B</v>
      </c>
      <c r="J93" s="2">
        <v>34.1</v>
      </c>
      <c r="K93" s="2" t="str">
        <v>O</v>
      </c>
      <c r="L93" s="2">
        <v>1</v>
      </c>
      <c r="M93" s="2">
        <v>260</v>
      </c>
      <c r="N93" s="2">
        <v>0</v>
      </c>
      <c r="O93" s="2">
        <v>0</v>
      </c>
      <c r="P93" s="2">
        <v>2</v>
      </c>
      <c r="Q93" s="2">
        <v>224</v>
      </c>
      <c r="R93" s="2">
        <v>365</v>
      </c>
      <c r="S93" s="2">
        <v>0</v>
      </c>
    </row>
    <row r="94" spans="1:21">
      <c r="A94" s="2">
        <v>36</v>
      </c>
      <c r="B94" s="500" t="str">
        <v>2,3,4-THBA, HBAD</v>
      </c>
      <c r="C94" s="2">
        <v>0.5891653</v>
      </c>
      <c r="D94" s="2">
        <v>137.9</v>
      </c>
      <c r="E94" s="2" t="str">
        <v>G</v>
      </c>
      <c r="F94" s="2">
        <v>185.1</v>
      </c>
      <c r="G94" s="2" t="str">
        <v>CB</v>
      </c>
      <c r="H94" s="2">
        <v>225.9</v>
      </c>
      <c r="I94" s="2" t="str">
        <v>B</v>
      </c>
      <c r="J94" s="2">
        <v>20.5</v>
      </c>
      <c r="K94" s="2" t="str">
        <v>R</v>
      </c>
      <c r="L94" s="2">
        <v>1</v>
      </c>
      <c r="M94" s="2">
        <v>267</v>
      </c>
      <c r="N94" s="2">
        <v>0</v>
      </c>
      <c r="O94" s="2">
        <v>0</v>
      </c>
      <c r="P94" s="2">
        <v>2</v>
      </c>
      <c r="Q94" s="2">
        <v>223</v>
      </c>
      <c r="R94" s="2">
        <v>339</v>
      </c>
      <c r="S94" s="2">
        <v>0</v>
      </c>
    </row>
    <row r="95" spans="1:21">
      <c r="A95" s="2">
        <v>39</v>
      </c>
      <c r="B95" s="500" t="str">
        <v>3,5-Dihydroxybenzoic acid, HBAD</v>
      </c>
      <c r="C95" s="2">
        <v>0.59446220000000005</v>
      </c>
      <c r="D95" s="2">
        <v>138.19999999999999</v>
      </c>
      <c r="E95" s="2" t="str">
        <v>G</v>
      </c>
      <c r="F95" s="2">
        <v>191.3</v>
      </c>
      <c r="G95" s="2" t="str">
        <v>CB</v>
      </c>
      <c r="H95" s="2">
        <v>222.4</v>
      </c>
      <c r="I95" s="2" t="str">
        <v>B</v>
      </c>
      <c r="J95" s="2">
        <v>33</v>
      </c>
      <c r="K95" s="2" t="str">
        <v>O</v>
      </c>
      <c r="L95" s="2">
        <v>2</v>
      </c>
      <c r="M95" s="2">
        <v>251</v>
      </c>
      <c r="N95" s="2">
        <v>308</v>
      </c>
      <c r="O95" s="2">
        <v>0</v>
      </c>
      <c r="P95" s="2">
        <v>2</v>
      </c>
      <c r="Q95" s="2">
        <v>225</v>
      </c>
      <c r="R95" s="2">
        <v>313</v>
      </c>
      <c r="S95" s="2">
        <v>0</v>
      </c>
    </row>
    <row r="96" spans="1:21">
      <c r="A96" s="2">
        <v>40</v>
      </c>
      <c r="B96" s="500" t="str">
        <v>benzoic acid, HBAD</v>
      </c>
      <c r="C96" s="2">
        <v>0.6633</v>
      </c>
      <c r="D96" s="2">
        <v>136.4</v>
      </c>
      <c r="E96" s="2" t="str">
        <v>G</v>
      </c>
      <c r="F96" s="2">
        <v>184.5</v>
      </c>
      <c r="G96" s="2" t="str">
        <v>CB</v>
      </c>
      <c r="H96" s="2">
        <v>199.4</v>
      </c>
      <c r="I96" s="2" t="str">
        <v>CB</v>
      </c>
      <c r="J96" s="2">
        <v>48.3</v>
      </c>
      <c r="K96" s="2" t="str">
        <v>O</v>
      </c>
      <c r="L96" s="2">
        <v>1</v>
      </c>
      <c r="M96" s="2">
        <v>276</v>
      </c>
      <c r="N96" s="2">
        <v>0</v>
      </c>
      <c r="O96" s="2">
        <v>0</v>
      </c>
      <c r="P96" s="2">
        <v>2</v>
      </c>
      <c r="Q96" s="2">
        <v>221</v>
      </c>
      <c r="R96" s="2">
        <v>328</v>
      </c>
      <c r="S96" s="2">
        <v>0</v>
      </c>
    </row>
    <row r="97" spans="1:19">
      <c r="A97" s="2">
        <v>43</v>
      </c>
      <c r="B97" s="500" t="str">
        <v>eudesmic acid, HBAD</v>
      </c>
      <c r="C97" s="2">
        <v>0.61741570000000001</v>
      </c>
      <c r="D97" s="2">
        <v>138.9</v>
      </c>
      <c r="E97" s="2" t="str">
        <v>G</v>
      </c>
      <c r="F97" s="2">
        <v>180</v>
      </c>
      <c r="G97" s="2" t="str">
        <v>CB</v>
      </c>
      <c r="H97" s="2">
        <v>219.1</v>
      </c>
      <c r="I97" s="2" t="str">
        <v>B</v>
      </c>
      <c r="J97" s="2">
        <v>40.9</v>
      </c>
      <c r="K97" s="2" t="str">
        <v>O</v>
      </c>
      <c r="L97" s="2">
        <v>1</v>
      </c>
      <c r="M97" s="2">
        <v>264</v>
      </c>
      <c r="N97" s="2">
        <v>0</v>
      </c>
      <c r="O97" s="2">
        <v>0</v>
      </c>
      <c r="P97" s="2">
        <v>2</v>
      </c>
      <c r="Q97" s="2">
        <v>228</v>
      </c>
      <c r="R97" s="2">
        <v>310</v>
      </c>
      <c r="S97" s="2">
        <v>0</v>
      </c>
    </row>
    <row r="98" spans="1:19">
      <c r="A98" s="2">
        <v>45</v>
      </c>
      <c r="B98" s="500" t="str">
        <v>gentisic acid, HBAD</v>
      </c>
      <c r="C98" s="2">
        <v>0.62624389999999996</v>
      </c>
      <c r="D98" s="2">
        <v>142.69999999999999</v>
      </c>
      <c r="E98" s="2" t="str">
        <v>G</v>
      </c>
      <c r="F98" s="2">
        <v>224.2</v>
      </c>
      <c r="G98" s="2" t="str">
        <v>B</v>
      </c>
      <c r="H98" s="2">
        <v>213.3</v>
      </c>
      <c r="I98" s="2" t="str">
        <v>B</v>
      </c>
      <c r="J98" s="2">
        <v>48.6</v>
      </c>
      <c r="K98" s="2" t="str">
        <v>O</v>
      </c>
      <c r="L98" s="2">
        <v>1</v>
      </c>
      <c r="M98" s="2">
        <v>326</v>
      </c>
      <c r="N98" s="2">
        <v>0</v>
      </c>
      <c r="O98" s="2">
        <v>0</v>
      </c>
      <c r="P98" s="2">
        <v>2</v>
      </c>
      <c r="Q98" s="2">
        <v>224</v>
      </c>
      <c r="R98" s="2">
        <v>320</v>
      </c>
      <c r="S98" s="2">
        <v>0</v>
      </c>
    </row>
    <row r="99" spans="1:19">
      <c r="A99" s="2">
        <v>48</v>
      </c>
      <c r="B99" s="500" t="str">
        <v>methyl syringate, HBAD</v>
      </c>
      <c r="C99" s="2">
        <v>0.61035309999999998</v>
      </c>
      <c r="D99" s="2">
        <v>137.5</v>
      </c>
      <c r="E99" s="2" t="str">
        <v>G</v>
      </c>
      <c r="F99" s="2">
        <v>175.3</v>
      </c>
      <c r="G99" s="2" t="str">
        <v>T</v>
      </c>
      <c r="H99" s="2">
        <v>218.6</v>
      </c>
      <c r="I99" s="2" t="str">
        <v>B</v>
      </c>
      <c r="J99" s="2">
        <v>42.5</v>
      </c>
      <c r="K99" s="2" t="str">
        <v>O</v>
      </c>
      <c r="L99" s="2">
        <v>1</v>
      </c>
      <c r="M99" s="2">
        <v>277</v>
      </c>
      <c r="N99" s="2">
        <v>0</v>
      </c>
      <c r="O99" s="2">
        <v>0</v>
      </c>
      <c r="P99" s="2">
        <v>2</v>
      </c>
      <c r="Q99" s="2">
        <v>237</v>
      </c>
      <c r="R99" s="2">
        <v>312</v>
      </c>
      <c r="S99" s="2">
        <v>0</v>
      </c>
    </row>
    <row r="100" spans="1:19">
      <c r="A100" s="2">
        <v>49</v>
      </c>
      <c r="B100" s="500" t="str">
        <v>Methyl-3,4,5-trimethoxybenzoate, HBAD</v>
      </c>
      <c r="C100" s="2">
        <v>0.67038520000000001</v>
      </c>
      <c r="D100" s="2">
        <v>141.1</v>
      </c>
      <c r="E100" s="2" t="str">
        <v>G</v>
      </c>
      <c r="F100" s="2">
        <v>185.5</v>
      </c>
      <c r="G100" s="2" t="str">
        <v>CB</v>
      </c>
      <c r="H100" s="2">
        <v>201.8</v>
      </c>
      <c r="I100" s="2" t="str">
        <v>CB</v>
      </c>
      <c r="J100" s="2">
        <v>47.6</v>
      </c>
      <c r="K100" s="2" t="str">
        <v>O</v>
      </c>
      <c r="L100" s="2">
        <v>1</v>
      </c>
      <c r="M100" s="2">
        <v>265</v>
      </c>
      <c r="N100" s="2">
        <v>0</v>
      </c>
      <c r="O100" s="2">
        <v>0</v>
      </c>
      <c r="P100" s="2">
        <v>2</v>
      </c>
      <c r="Q100" s="2">
        <v>230</v>
      </c>
      <c r="R100" s="2">
        <v>311</v>
      </c>
      <c r="S100" s="2">
        <v>0</v>
      </c>
    </row>
    <row r="101" spans="1:19">
      <c r="A101" s="2">
        <v>50</v>
      </c>
      <c r="B101" s="500" t="str">
        <v>m-hydroxybenzoic acid, HBAD</v>
      </c>
      <c r="C101" s="2">
        <v>0.64390040000000004</v>
      </c>
      <c r="D101" s="2">
        <v>137.5</v>
      </c>
      <c r="E101" s="2" t="str">
        <v>G</v>
      </c>
      <c r="F101" s="2">
        <v>181.3</v>
      </c>
      <c r="G101" s="2" t="str">
        <v>CB</v>
      </c>
      <c r="H101" s="2">
        <v>232.4</v>
      </c>
      <c r="I101" s="2" t="str">
        <v>B</v>
      </c>
      <c r="J101" s="2">
        <v>38.200000000000003</v>
      </c>
      <c r="K101" s="2" t="str">
        <v>O</v>
      </c>
      <c r="L101" s="2">
        <v>1</v>
      </c>
      <c r="M101" s="2">
        <v>298</v>
      </c>
      <c r="N101" s="2">
        <v>0</v>
      </c>
      <c r="O101" s="2">
        <v>0</v>
      </c>
      <c r="P101" s="2">
        <v>2</v>
      </c>
      <c r="Q101" s="2">
        <v>223</v>
      </c>
      <c r="R101" s="2">
        <v>310</v>
      </c>
      <c r="S101" s="2">
        <v>0</v>
      </c>
    </row>
    <row r="102" spans="1:19">
      <c r="A102" s="2">
        <v>51</v>
      </c>
      <c r="B102" s="500" t="str">
        <v>m-Toluic Acid, HBAD</v>
      </c>
      <c r="C102" s="2">
        <v>0.68100000000000005</v>
      </c>
      <c r="D102" s="2">
        <v>137.30000000000001</v>
      </c>
      <c r="E102" s="2" t="str">
        <v>G</v>
      </c>
      <c r="F102" s="2">
        <v>159.6</v>
      </c>
      <c r="G102" s="2" t="str">
        <v>T</v>
      </c>
      <c r="H102" s="2">
        <v>206.1</v>
      </c>
      <c r="I102" s="2" t="str">
        <v>CB</v>
      </c>
      <c r="J102" s="2">
        <v>25.3</v>
      </c>
      <c r="K102" s="2" t="str">
        <v>R</v>
      </c>
      <c r="L102" s="2">
        <v>1</v>
      </c>
      <c r="M102" s="2">
        <v>284</v>
      </c>
      <c r="N102" s="2">
        <v>0</v>
      </c>
      <c r="O102" s="2">
        <v>0</v>
      </c>
      <c r="P102" s="2">
        <v>2</v>
      </c>
      <c r="Q102" s="2">
        <v>221</v>
      </c>
      <c r="R102" s="2">
        <v>333</v>
      </c>
      <c r="S102" s="2">
        <v>0</v>
      </c>
    </row>
    <row r="103" spans="1:19">
      <c r="A103" s="2">
        <v>52</v>
      </c>
      <c r="B103" s="500" t="str">
        <v>o-Anisic acid , HBAD</v>
      </c>
      <c r="C103" s="2">
        <v>0.5891653</v>
      </c>
      <c r="D103" s="2">
        <v>138.1</v>
      </c>
      <c r="E103" s="2" t="str">
        <v>G</v>
      </c>
      <c r="F103" s="2">
        <v>206.3</v>
      </c>
      <c r="G103" s="2" t="str">
        <v>B</v>
      </c>
      <c r="H103" s="2">
        <v>224.5</v>
      </c>
      <c r="I103" s="2" t="str">
        <v>B</v>
      </c>
      <c r="J103" s="2">
        <v>43</v>
      </c>
      <c r="K103" s="2" t="str">
        <v>O</v>
      </c>
      <c r="L103" s="2">
        <v>1</v>
      </c>
      <c r="M103" s="2">
        <v>299</v>
      </c>
      <c r="N103" s="2">
        <v>0</v>
      </c>
      <c r="O103" s="2">
        <v>0</v>
      </c>
      <c r="P103" s="2">
        <v>3</v>
      </c>
      <c r="Q103" s="2">
        <v>221</v>
      </c>
      <c r="R103" s="2">
        <v>264</v>
      </c>
      <c r="S103" s="2">
        <v>310</v>
      </c>
    </row>
    <row r="104" spans="1:19">
      <c r="A104" s="2">
        <v>54</v>
      </c>
      <c r="B104" s="500" t="str">
        <v>p-hydroxybenzoic acid, HBAD</v>
      </c>
      <c r="C104" s="2">
        <v>0.63683780000000001</v>
      </c>
      <c r="D104" s="2">
        <v>129.6</v>
      </c>
      <c r="E104" s="2" t="str">
        <v>G</v>
      </c>
      <c r="F104" s="2">
        <v>183.8</v>
      </c>
      <c r="G104" s="2" t="str">
        <v>CB</v>
      </c>
      <c r="H104" s="2">
        <v>212.3</v>
      </c>
      <c r="I104" s="2" t="str">
        <v>B</v>
      </c>
      <c r="J104" s="2">
        <v>28.2</v>
      </c>
      <c r="K104" s="2" t="str">
        <v>R</v>
      </c>
      <c r="L104" s="2">
        <v>1</v>
      </c>
      <c r="M104" s="2">
        <v>257</v>
      </c>
      <c r="N104" s="2">
        <v>0</v>
      </c>
      <c r="O104" s="2">
        <v>0</v>
      </c>
      <c r="P104" s="2">
        <v>2</v>
      </c>
      <c r="Q104" s="2">
        <v>225</v>
      </c>
      <c r="R104" s="2">
        <v>344</v>
      </c>
      <c r="S104" s="2">
        <v>0</v>
      </c>
    </row>
    <row r="105" spans="1:19">
      <c r="A105" s="2">
        <v>56</v>
      </c>
      <c r="B105" s="500" t="str">
        <v>resorcylic acid, HBAD</v>
      </c>
      <c r="C105" s="2">
        <v>0.63</v>
      </c>
      <c r="D105" s="2">
        <v>143.5</v>
      </c>
      <c r="E105" s="2" t="str">
        <v>G</v>
      </c>
      <c r="F105" s="2">
        <v>213.7</v>
      </c>
      <c r="G105" s="2" t="str">
        <v>B</v>
      </c>
      <c r="H105" s="2">
        <v>202.2</v>
      </c>
      <c r="I105" s="2" t="str">
        <v>CB</v>
      </c>
      <c r="J105" s="2">
        <v>57.3</v>
      </c>
      <c r="K105" s="2" t="str">
        <v>O</v>
      </c>
      <c r="L105" s="2">
        <v>2</v>
      </c>
      <c r="M105" s="2">
        <v>246</v>
      </c>
      <c r="N105" s="2">
        <v>313</v>
      </c>
      <c r="O105" s="2">
        <v>0</v>
      </c>
      <c r="P105" s="2">
        <v>2</v>
      </c>
      <c r="Q105" s="2">
        <v>224</v>
      </c>
      <c r="R105" s="2">
        <v>311</v>
      </c>
      <c r="S105" s="2">
        <v>0</v>
      </c>
    </row>
    <row r="106" spans="1:19">
      <c r="A106" s="2">
        <v>57</v>
      </c>
      <c r="B106" s="500" t="str">
        <v>salicylic acid, HBAD</v>
      </c>
      <c r="C106" s="2">
        <v>0.67920000000000003</v>
      </c>
      <c r="D106" s="2">
        <v>139.80000000000001</v>
      </c>
      <c r="E106" s="2" t="str">
        <v>G</v>
      </c>
      <c r="F106" s="2">
        <v>210.5</v>
      </c>
      <c r="G106" s="2" t="str">
        <v>B</v>
      </c>
      <c r="H106" s="2">
        <v>205.1</v>
      </c>
      <c r="I106" s="2" t="str">
        <v>CB</v>
      </c>
      <c r="J106" s="2">
        <v>48.3</v>
      </c>
      <c r="K106" s="2" t="str">
        <v>O</v>
      </c>
      <c r="L106" s="2">
        <v>1</v>
      </c>
      <c r="M106" s="2">
        <v>301</v>
      </c>
      <c r="N106" s="2">
        <v>0</v>
      </c>
      <c r="O106" s="2">
        <v>0</v>
      </c>
      <c r="P106" s="2">
        <v>2</v>
      </c>
      <c r="Q106" s="2">
        <v>223</v>
      </c>
      <c r="R106" s="2">
        <v>304</v>
      </c>
      <c r="S106" s="2">
        <v>0</v>
      </c>
    </row>
    <row r="107" spans="1:19">
      <c r="A107" s="2">
        <v>59</v>
      </c>
      <c r="B107" s="500" t="str">
        <v>vanillic acid, HBAD</v>
      </c>
      <c r="C107" s="2">
        <v>0.62271259999999995</v>
      </c>
      <c r="D107" s="2">
        <v>135.80000000000001</v>
      </c>
      <c r="E107" s="2" t="str">
        <v>G</v>
      </c>
      <c r="F107" s="2">
        <v>191.5</v>
      </c>
      <c r="G107" s="2" t="str">
        <v>CB</v>
      </c>
      <c r="H107" s="2">
        <v>217.6</v>
      </c>
      <c r="I107" s="2" t="str">
        <v>B</v>
      </c>
      <c r="J107" s="2">
        <v>31.7</v>
      </c>
      <c r="K107" s="2" t="str">
        <v>O</v>
      </c>
      <c r="L107" s="2">
        <v>2</v>
      </c>
      <c r="M107" s="2">
        <v>263</v>
      </c>
      <c r="N107" s="2">
        <v>294</v>
      </c>
      <c r="O107" s="2">
        <v>0</v>
      </c>
      <c r="P107" s="2">
        <v>2</v>
      </c>
      <c r="Q107" s="2">
        <v>228</v>
      </c>
      <c r="R107" s="2">
        <v>312</v>
      </c>
      <c r="S107" s="2">
        <v>0</v>
      </c>
    </row>
    <row r="108" spans="1:19">
      <c r="A108" s="2">
        <v>60</v>
      </c>
      <c r="B108" s="500" t="str">
        <v>vanillic acid methyl ester, HBAD</v>
      </c>
      <c r="C108" s="2">
        <v>0.65802559999999999</v>
      </c>
      <c r="D108" s="2">
        <v>135.19999999999999</v>
      </c>
      <c r="E108" s="2" t="str">
        <v>G</v>
      </c>
      <c r="F108" s="2">
        <v>178.9</v>
      </c>
      <c r="G108" s="2" t="str">
        <v>T</v>
      </c>
      <c r="H108" s="2">
        <v>207.2</v>
      </c>
      <c r="I108" s="2" t="str">
        <v>CB</v>
      </c>
      <c r="J108" s="2">
        <v>70.900000000000006</v>
      </c>
      <c r="K108" s="2" t="str">
        <v>Y</v>
      </c>
      <c r="L108" s="2">
        <v>2</v>
      </c>
      <c r="M108" s="2">
        <v>263</v>
      </c>
      <c r="N108" s="2">
        <v>294</v>
      </c>
      <c r="O108" s="2">
        <v>0</v>
      </c>
      <c r="P108" s="2">
        <v>2</v>
      </c>
      <c r="Q108" s="2">
        <v>225</v>
      </c>
      <c r="R108" s="2">
        <v>347</v>
      </c>
      <c r="S108" s="2">
        <v>0</v>
      </c>
    </row>
    <row r="109" spans="1:19">
      <c r="A109" s="2">
        <v>61</v>
      </c>
      <c r="B109" s="500" t="str">
        <v>caffeic acid, HCAD</v>
      </c>
      <c r="C109" s="2">
        <v>0.5891653</v>
      </c>
      <c r="D109" s="2">
        <v>139.30000000000001</v>
      </c>
      <c r="E109" s="2" t="str">
        <v>G</v>
      </c>
      <c r="F109" s="2">
        <v>211.1</v>
      </c>
      <c r="G109" s="2" t="str">
        <v>B</v>
      </c>
      <c r="H109" s="2">
        <v>214.8</v>
      </c>
      <c r="I109" s="2" t="str">
        <v>B</v>
      </c>
      <c r="J109" s="2">
        <v>38.200000000000003</v>
      </c>
      <c r="K109" s="2" t="str">
        <v>O</v>
      </c>
      <c r="L109" s="2">
        <v>1</v>
      </c>
      <c r="M109" s="2">
        <v>321</v>
      </c>
      <c r="N109" s="2">
        <v>0</v>
      </c>
      <c r="O109" s="2">
        <v>0</v>
      </c>
      <c r="P109" s="2">
        <v>2</v>
      </c>
      <c r="Q109" s="2">
        <v>224</v>
      </c>
      <c r="R109" s="2">
        <v>344</v>
      </c>
      <c r="S109" s="2">
        <v>0</v>
      </c>
    </row>
    <row r="110" spans="1:19">
      <c r="A110" s="2">
        <v>63</v>
      </c>
      <c r="B110" s="500" t="str">
        <v>CAPE, HCAD</v>
      </c>
      <c r="C110" s="2">
        <v>0.67568209999999995</v>
      </c>
      <c r="D110" s="2">
        <v>140.30000000000001</v>
      </c>
      <c r="E110" s="2" t="str">
        <v>G</v>
      </c>
      <c r="F110" s="2">
        <v>234.8</v>
      </c>
      <c r="G110" s="2" t="str">
        <v>B</v>
      </c>
      <c r="H110" s="2">
        <v>240</v>
      </c>
      <c r="I110" s="2" t="str">
        <v>V</v>
      </c>
      <c r="J110" s="2">
        <v>26.6</v>
      </c>
      <c r="K110" s="2" t="str">
        <v>R</v>
      </c>
      <c r="L110" s="2">
        <v>1</v>
      </c>
      <c r="M110" s="2">
        <v>325</v>
      </c>
      <c r="N110" s="2">
        <v>0</v>
      </c>
      <c r="O110" s="2">
        <v>0</v>
      </c>
      <c r="P110" s="2">
        <v>2</v>
      </c>
      <c r="Q110" s="2">
        <v>225</v>
      </c>
      <c r="R110" s="2">
        <v>337</v>
      </c>
      <c r="S110" s="2">
        <v>0</v>
      </c>
    </row>
    <row r="111" spans="1:19">
      <c r="A111" s="2">
        <v>65</v>
      </c>
      <c r="B111" s="500" t="str">
        <v>ferulic acid, HCAD</v>
      </c>
      <c r="C111" s="2">
        <v>0.61565000000000003</v>
      </c>
      <c r="D111" s="2">
        <v>139.4</v>
      </c>
      <c r="E111" s="2" t="str">
        <v>G</v>
      </c>
      <c r="F111" s="2">
        <v>209.2</v>
      </c>
      <c r="G111" s="2" t="str">
        <v>CB</v>
      </c>
      <c r="H111" s="2">
        <v>215</v>
      </c>
      <c r="I111" s="2" t="str">
        <v>B</v>
      </c>
      <c r="J111" s="2">
        <v>40.9</v>
      </c>
      <c r="K111" s="2" t="str">
        <v>O</v>
      </c>
      <c r="L111" s="2">
        <v>1</v>
      </c>
      <c r="M111" s="2">
        <v>319</v>
      </c>
      <c r="N111" s="2">
        <v>0</v>
      </c>
      <c r="O111" s="2">
        <v>0</v>
      </c>
      <c r="P111" s="2">
        <v>2</v>
      </c>
      <c r="Q111" s="2">
        <v>224</v>
      </c>
      <c r="R111" s="2">
        <v>346</v>
      </c>
      <c r="S111" s="2">
        <v>0</v>
      </c>
    </row>
    <row r="112" spans="1:19">
      <c r="A112" s="2">
        <v>67</v>
      </c>
      <c r="B112" s="500" t="str">
        <v>m-coumaric acid, HCAD</v>
      </c>
      <c r="C112" s="2">
        <v>0.63300000000000001</v>
      </c>
      <c r="D112" s="2">
        <v>143.4</v>
      </c>
      <c r="E112" s="2" t="str">
        <v>G</v>
      </c>
      <c r="F112" s="2">
        <v>214.6</v>
      </c>
      <c r="G112" s="2" t="str">
        <v>B</v>
      </c>
      <c r="H112" s="2">
        <v>208.3</v>
      </c>
      <c r="I112" s="2" t="str">
        <v>CB</v>
      </c>
      <c r="J112" s="2">
        <v>49.1</v>
      </c>
      <c r="K112" s="2" t="str">
        <v>O</v>
      </c>
      <c r="L112" s="2">
        <v>1</v>
      </c>
      <c r="M112" s="2">
        <v>280</v>
      </c>
      <c r="N112" s="2">
        <v>0</v>
      </c>
      <c r="O112" s="2">
        <v>0</v>
      </c>
      <c r="P112" s="2">
        <v>2</v>
      </c>
      <c r="Q112" s="2">
        <v>224</v>
      </c>
      <c r="R112" s="2">
        <v>315</v>
      </c>
      <c r="S112" s="2">
        <v>0</v>
      </c>
    </row>
    <row r="113" spans="1:19">
      <c r="A113" s="2">
        <v>70</v>
      </c>
      <c r="B113" s="500" t="str">
        <v>o-coumaric acid, HCAD</v>
      </c>
      <c r="C113" s="2">
        <v>0.64570000000000005</v>
      </c>
      <c r="D113" s="2">
        <v>146.1</v>
      </c>
      <c r="E113" s="2" t="str">
        <v>G</v>
      </c>
      <c r="F113" s="2">
        <v>205.2</v>
      </c>
      <c r="G113" s="2" t="str">
        <v>CB</v>
      </c>
      <c r="H113" s="2">
        <v>223.2</v>
      </c>
      <c r="I113" s="2" t="str">
        <v>B</v>
      </c>
      <c r="J113" s="2">
        <v>40.9</v>
      </c>
      <c r="K113" s="2" t="str">
        <v>O</v>
      </c>
      <c r="L113" s="2">
        <v>2</v>
      </c>
      <c r="M113" s="2">
        <v>279</v>
      </c>
      <c r="N113" s="2">
        <v>321</v>
      </c>
      <c r="O113" s="2">
        <v>0</v>
      </c>
      <c r="P113" s="2">
        <v>2</v>
      </c>
      <c r="Q113" s="2">
        <v>224</v>
      </c>
      <c r="R113" s="2">
        <v>341</v>
      </c>
      <c r="S113" s="2">
        <v>0</v>
      </c>
    </row>
    <row r="114" spans="1:19">
      <c r="A114" s="2">
        <v>71</v>
      </c>
      <c r="B114" s="500" t="str">
        <v>p-coumaric acid, HCAD</v>
      </c>
      <c r="C114" s="2">
        <v>0.63</v>
      </c>
      <c r="D114" s="2">
        <v>135.69999999999999</v>
      </c>
      <c r="E114" s="2" t="str">
        <v>G</v>
      </c>
      <c r="F114" s="2">
        <v>198.8</v>
      </c>
      <c r="G114" s="2" t="str">
        <v>CB</v>
      </c>
      <c r="H114" s="2">
        <v>206.9</v>
      </c>
      <c r="I114" s="2" t="str">
        <v>CB</v>
      </c>
      <c r="J114" s="2">
        <v>41.4</v>
      </c>
      <c r="K114" s="2" t="str">
        <v>O</v>
      </c>
      <c r="L114" s="2">
        <v>1</v>
      </c>
      <c r="M114" s="2">
        <v>307</v>
      </c>
      <c r="N114" s="2">
        <v>0</v>
      </c>
      <c r="O114" s="2">
        <v>0</v>
      </c>
      <c r="P114" s="2">
        <v>2</v>
      </c>
      <c r="Q114" s="2">
        <v>223</v>
      </c>
      <c r="R114" s="2">
        <v>354</v>
      </c>
      <c r="S114" s="2">
        <v>0</v>
      </c>
    </row>
    <row r="115" spans="1:19">
      <c r="A115" s="2">
        <v>72</v>
      </c>
      <c r="B115" s="500" t="str">
        <v>p-MCA, HCAD</v>
      </c>
      <c r="C115" s="2">
        <v>0.65</v>
      </c>
      <c r="D115" s="2">
        <v>137.4</v>
      </c>
      <c r="E115" s="2" t="str">
        <v>G</v>
      </c>
      <c r="F115" s="2">
        <v>190.9</v>
      </c>
      <c r="G115" s="2" t="str">
        <v>CB</v>
      </c>
      <c r="H115" s="2">
        <v>245.2</v>
      </c>
      <c r="I115" s="2" t="str">
        <v>V</v>
      </c>
      <c r="J115" s="2">
        <v>9.5</v>
      </c>
      <c r="K115" s="2" t="str">
        <v>R</v>
      </c>
      <c r="L115" s="2">
        <v>1</v>
      </c>
      <c r="M115" s="2">
        <v>307</v>
      </c>
      <c r="N115" s="2">
        <v>0</v>
      </c>
      <c r="O115" s="2">
        <v>0</v>
      </c>
      <c r="P115" s="2">
        <v>2</v>
      </c>
      <c r="Q115" s="2">
        <v>222</v>
      </c>
      <c r="R115" s="2">
        <v>0</v>
      </c>
      <c r="S115" s="2">
        <v>0</v>
      </c>
    </row>
    <row r="116" spans="1:19">
      <c r="A116" s="2">
        <v>73</v>
      </c>
      <c r="B116" s="500" t="str">
        <v>rosmarinic acid, HCAD</v>
      </c>
      <c r="C116" s="2">
        <v>0.63</v>
      </c>
      <c r="D116" s="2">
        <v>131.4</v>
      </c>
      <c r="E116" s="2" t="str">
        <v>G</v>
      </c>
      <c r="F116" s="2">
        <v>175.3</v>
      </c>
      <c r="G116" s="2" t="str">
        <v>CB</v>
      </c>
      <c r="H116" s="2">
        <v>225.5</v>
      </c>
      <c r="I116" s="2" t="str">
        <v>B</v>
      </c>
      <c r="J116" s="2">
        <v>43</v>
      </c>
      <c r="K116" s="2" t="str">
        <v>O</v>
      </c>
      <c r="L116" s="2">
        <v>1</v>
      </c>
      <c r="M116" s="2">
        <v>307</v>
      </c>
      <c r="N116" s="2">
        <v>0</v>
      </c>
      <c r="O116" s="2">
        <v>0</v>
      </c>
      <c r="P116" s="2">
        <v>2</v>
      </c>
      <c r="Q116" s="2">
        <v>224</v>
      </c>
      <c r="R116" s="2">
        <v>341</v>
      </c>
      <c r="S116" s="2">
        <v>0</v>
      </c>
    </row>
    <row r="117" spans="1:19">
      <c r="A117" s="2">
        <v>74</v>
      </c>
      <c r="B117" s="500" t="str">
        <v>sinapic acid, HCAD</v>
      </c>
      <c r="C117" s="2">
        <v>0.63</v>
      </c>
      <c r="D117" s="2">
        <v>138.69999999999999</v>
      </c>
      <c r="E117" s="2" t="str">
        <v>G</v>
      </c>
      <c r="F117" s="2">
        <v>224.1</v>
      </c>
      <c r="G117" s="2" t="str">
        <v>B</v>
      </c>
      <c r="H117" s="2">
        <v>223.9</v>
      </c>
      <c r="I117" s="2" t="str">
        <v>B</v>
      </c>
      <c r="J117" s="2">
        <v>46.1</v>
      </c>
      <c r="K117" s="2" t="str">
        <v>O</v>
      </c>
      <c r="L117" s="2">
        <v>1</v>
      </c>
      <c r="M117" s="2">
        <v>328</v>
      </c>
      <c r="N117" s="2">
        <v>0</v>
      </c>
      <c r="O117" s="2">
        <v>0</v>
      </c>
      <c r="P117" s="2">
        <v>2</v>
      </c>
      <c r="Q117" s="2">
        <v>222</v>
      </c>
      <c r="R117" s="2">
        <v>342</v>
      </c>
      <c r="S117" s="2">
        <v>0</v>
      </c>
    </row>
    <row r="118" spans="1:19">
      <c r="A118" s="2">
        <v>75</v>
      </c>
      <c r="B118" s="500" t="str">
        <v>t-cinnamic acid, HCAD</v>
      </c>
      <c r="C118" s="2">
        <v>0.67215080000000005</v>
      </c>
      <c r="D118" s="2">
        <v>140.30000000000001</v>
      </c>
      <c r="E118" s="2" t="str">
        <v>G</v>
      </c>
      <c r="F118" s="2">
        <v>242.2</v>
      </c>
      <c r="G118" s="2" t="str">
        <v>T</v>
      </c>
      <c r="H118" s="2">
        <v>201.9</v>
      </c>
      <c r="I118" s="2" t="str">
        <v>CB</v>
      </c>
      <c r="J118" s="2">
        <v>44.4</v>
      </c>
      <c r="K118" s="2" t="str">
        <v>O</v>
      </c>
      <c r="L118" s="2">
        <v>1</v>
      </c>
      <c r="M118" s="2">
        <v>279</v>
      </c>
      <c r="N118" s="2">
        <v>0</v>
      </c>
      <c r="O118" s="2">
        <v>0</v>
      </c>
      <c r="P118" s="2">
        <v>2</v>
      </c>
      <c r="Q118" s="2">
        <v>229</v>
      </c>
      <c r="R118" s="2">
        <v>347</v>
      </c>
      <c r="S118" s="2">
        <v>0</v>
      </c>
    </row>
    <row r="119" spans="1:19">
      <c r="A119" s="2">
        <v>76</v>
      </c>
      <c r="B119" s="500" t="str">
        <v>trans-p-coumaric acid methyl ester, HCAD</v>
      </c>
      <c r="C119" s="2">
        <v>0.67391650000000003</v>
      </c>
      <c r="D119" s="2">
        <v>136.4</v>
      </c>
      <c r="E119" s="2" t="str">
        <v>G</v>
      </c>
      <c r="F119" s="2">
        <v>193.3</v>
      </c>
      <c r="G119" s="2" t="str">
        <v>CB</v>
      </c>
      <c r="H119" s="2">
        <v>204.7</v>
      </c>
      <c r="I119" s="2" t="str">
        <v>CB</v>
      </c>
      <c r="J119" s="2">
        <v>49.1</v>
      </c>
      <c r="K119" s="2" t="str">
        <v>O</v>
      </c>
      <c r="L119" s="2">
        <v>1</v>
      </c>
      <c r="M119" s="2">
        <v>309</v>
      </c>
      <c r="N119" s="2">
        <v>0</v>
      </c>
      <c r="O119" s="2">
        <v>0</v>
      </c>
      <c r="P119" s="2">
        <v>3</v>
      </c>
      <c r="Q119" s="2">
        <v>222</v>
      </c>
      <c r="R119" s="2">
        <v>246</v>
      </c>
      <c r="S119" s="2">
        <v>361</v>
      </c>
    </row>
    <row r="120" spans="1:19">
      <c r="A120" s="2">
        <v>79</v>
      </c>
      <c r="B120" s="500" t="str">
        <v>Homovanillic Acid, HPAAD</v>
      </c>
      <c r="C120" s="2">
        <v>0.65449429999999997</v>
      </c>
      <c r="D120" s="2">
        <v>137.30000000000001</v>
      </c>
      <c r="E120" s="2" t="str">
        <v>G</v>
      </c>
      <c r="F120" s="2">
        <v>176.9</v>
      </c>
      <c r="G120" s="2" t="str">
        <v>T</v>
      </c>
      <c r="H120" s="2">
        <v>230</v>
      </c>
      <c r="I120" s="2" t="str">
        <v>B</v>
      </c>
      <c r="J120" s="2">
        <v>66.599999999999994</v>
      </c>
      <c r="K120" s="2" t="str">
        <v>Y</v>
      </c>
      <c r="L120" s="2">
        <v>1</v>
      </c>
      <c r="M120" s="2">
        <v>282</v>
      </c>
      <c r="N120" s="2">
        <v>0</v>
      </c>
      <c r="O120" s="2">
        <v>0</v>
      </c>
      <c r="P120" s="2">
        <v>3</v>
      </c>
      <c r="Q120" s="2">
        <v>222</v>
      </c>
      <c r="R120" s="2">
        <v>256</v>
      </c>
      <c r="S120" s="2">
        <v>351</v>
      </c>
    </row>
    <row r="121" spans="1:19">
      <c r="A121" s="2">
        <v>81</v>
      </c>
      <c r="B121" s="500" t="str">
        <v>Phenylacetic Acid, HPAAD</v>
      </c>
      <c r="C121" s="2">
        <v>0.67</v>
      </c>
      <c r="D121" s="2">
        <v>135.5</v>
      </c>
      <c r="E121" s="2" t="str">
        <v>G</v>
      </c>
      <c r="F121" s="2">
        <v>174.5</v>
      </c>
      <c r="G121" s="2" t="str">
        <v>T</v>
      </c>
      <c r="H121" s="2">
        <v>241.5</v>
      </c>
      <c r="I121" s="2" t="str">
        <v>V</v>
      </c>
      <c r="J121" s="2">
        <v>22.7</v>
      </c>
      <c r="K121" s="2" t="str">
        <v>R</v>
      </c>
      <c r="L121" s="2">
        <v>1</v>
      </c>
      <c r="M121" s="2">
        <v>260</v>
      </c>
      <c r="N121" s="2">
        <v>0</v>
      </c>
      <c r="O121" s="2">
        <v>0</v>
      </c>
      <c r="P121" s="2">
        <v>2</v>
      </c>
      <c r="Q121" s="2">
        <v>239</v>
      </c>
      <c r="R121" s="2">
        <v>336</v>
      </c>
      <c r="S121" s="2">
        <v>0</v>
      </c>
    </row>
    <row r="122" spans="1:19">
      <c r="A122" s="2">
        <v>85</v>
      </c>
      <c r="B122" s="500" t="str">
        <v>p-methoxyphenyllactic acid, HPLAD</v>
      </c>
      <c r="C122" s="2">
        <v>0.65802559999999999</v>
      </c>
      <c r="D122" s="2">
        <v>138</v>
      </c>
      <c r="E122" s="2" t="str">
        <v>G</v>
      </c>
      <c r="F122" s="2">
        <v>178.7</v>
      </c>
      <c r="G122" s="2" t="str">
        <v>T</v>
      </c>
      <c r="H122" s="2">
        <v>227.5</v>
      </c>
      <c r="I122" s="2" t="str">
        <v>B</v>
      </c>
      <c r="J122" s="2">
        <v>38.200000000000003</v>
      </c>
      <c r="K122" s="2" t="str">
        <v>O</v>
      </c>
      <c r="L122" s="2">
        <v>1</v>
      </c>
      <c r="M122" s="2">
        <v>276</v>
      </c>
      <c r="N122" s="2">
        <v>0</v>
      </c>
      <c r="O122" s="2">
        <v>0</v>
      </c>
      <c r="P122" s="2">
        <v>3</v>
      </c>
      <c r="Q122" s="2">
        <v>222</v>
      </c>
      <c r="R122" s="2">
        <v>251</v>
      </c>
      <c r="S122" s="2">
        <v>336</v>
      </c>
    </row>
    <row r="123" spans="1:19">
      <c r="A123" s="2">
        <v>87</v>
      </c>
      <c r="B123" s="500" t="str">
        <v>Phloretic acid, HPPAD</v>
      </c>
      <c r="C123" s="2">
        <v>0.62977519999999998</v>
      </c>
      <c r="D123" s="2">
        <v>140.69999999999999</v>
      </c>
      <c r="E123" s="2" t="str">
        <v>G</v>
      </c>
      <c r="F123" s="2">
        <v>187.7</v>
      </c>
      <c r="G123" s="2" t="str">
        <v>CB</v>
      </c>
      <c r="H123" s="2">
        <v>228.9</v>
      </c>
      <c r="I123" s="2" t="str">
        <v>B</v>
      </c>
      <c r="J123" s="2">
        <v>33</v>
      </c>
      <c r="K123" s="2" t="str">
        <v>O</v>
      </c>
      <c r="L123" s="2">
        <v>1</v>
      </c>
      <c r="M123" s="2">
        <v>278</v>
      </c>
      <c r="N123" s="2">
        <v>0</v>
      </c>
      <c r="O123" s="2">
        <v>0</v>
      </c>
      <c r="P123" s="2">
        <v>3</v>
      </c>
      <c r="Q123" s="2">
        <v>221</v>
      </c>
      <c r="R123" s="2">
        <v>248</v>
      </c>
      <c r="S123" s="2">
        <v>341</v>
      </c>
    </row>
    <row r="124" spans="1:19">
      <c r="A124" s="2">
        <v>89</v>
      </c>
      <c r="B124" s="500" t="str">
        <v>p-methoxyphenol, AMPh</v>
      </c>
      <c r="C124" s="2">
        <v>0.6845</v>
      </c>
      <c r="D124" s="2">
        <v>134.4</v>
      </c>
      <c r="E124" s="2" t="str">
        <v>G</v>
      </c>
      <c r="F124" s="2">
        <v>171.4</v>
      </c>
      <c r="G124" s="2" t="str">
        <v>T</v>
      </c>
      <c r="H124" s="2">
        <v>226.7</v>
      </c>
      <c r="I124" s="2" t="str">
        <v>B</v>
      </c>
      <c r="J124" s="2">
        <v>37.4</v>
      </c>
      <c r="K124" s="2" t="str">
        <v>O</v>
      </c>
      <c r="L124" s="2">
        <v>1</v>
      </c>
      <c r="M124" s="2">
        <v>288</v>
      </c>
      <c r="N124" s="2">
        <v>0</v>
      </c>
      <c r="O124" s="2">
        <v>0</v>
      </c>
      <c r="P124" s="2">
        <v>3</v>
      </c>
      <c r="Q124" s="2">
        <v>223</v>
      </c>
      <c r="R124" s="2">
        <v>252</v>
      </c>
      <c r="S124" s="2">
        <v>313</v>
      </c>
    </row>
    <row r="125" spans="1:19">
      <c r="A125" s="2">
        <v>94</v>
      </c>
      <c r="B125" s="500" t="str">
        <v>Pyrogallol, Phenol</v>
      </c>
      <c r="C125" s="2">
        <v>0.60150000000000003</v>
      </c>
      <c r="D125" s="2">
        <v>136.6</v>
      </c>
      <c r="E125" s="2" t="str">
        <v>G</v>
      </c>
      <c r="F125" s="2">
        <v>185.7</v>
      </c>
      <c r="G125" s="2" t="str">
        <v>CB</v>
      </c>
      <c r="H125" s="2">
        <v>223.7</v>
      </c>
      <c r="I125" s="2" t="str">
        <v>B</v>
      </c>
      <c r="J125" s="2">
        <v>20.6</v>
      </c>
      <c r="K125" s="2" t="str">
        <v>R</v>
      </c>
      <c r="L125" s="2">
        <v>1</v>
      </c>
      <c r="M125" s="2">
        <v>270</v>
      </c>
      <c r="N125" s="2">
        <v>0</v>
      </c>
      <c r="O125" s="2">
        <v>0</v>
      </c>
      <c r="P125" s="2">
        <v>2</v>
      </c>
      <c r="Q125" s="2">
        <v>224</v>
      </c>
      <c r="R125" s="2">
        <v>350</v>
      </c>
      <c r="S125" s="2">
        <v>0</v>
      </c>
    </row>
    <row r="126" spans="1:19">
      <c r="A126" s="2">
        <v>95</v>
      </c>
      <c r="B126" s="500" t="str">
        <v>Pyrocatechol, Phenol</v>
      </c>
      <c r="C126" s="2">
        <v>0.6615569</v>
      </c>
      <c r="D126" s="2">
        <v>137.4</v>
      </c>
      <c r="E126" s="2" t="str">
        <v>G</v>
      </c>
      <c r="F126" s="2">
        <v>180.8</v>
      </c>
      <c r="G126" s="2" t="str">
        <v>CB</v>
      </c>
      <c r="H126" s="2">
        <v>218.8</v>
      </c>
      <c r="I126" s="2" t="str">
        <v>B</v>
      </c>
      <c r="J126" s="2">
        <v>35.700000000000003</v>
      </c>
      <c r="K126" s="2" t="str">
        <v>O</v>
      </c>
      <c r="L126" s="2">
        <v>1</v>
      </c>
      <c r="M126" s="2">
        <v>277</v>
      </c>
      <c r="N126" s="2">
        <v>0</v>
      </c>
      <c r="O126" s="2">
        <v>0</v>
      </c>
      <c r="P126" s="2">
        <v>3</v>
      </c>
      <c r="Q126" s="2">
        <v>226</v>
      </c>
      <c r="R126" s="2">
        <v>240</v>
      </c>
      <c r="S126" s="2">
        <v>336</v>
      </c>
    </row>
    <row r="127" spans="1:19">
      <c r="A127" s="2">
        <v>98</v>
      </c>
      <c r="B127" s="500" t="str">
        <v>Protocatechualdehyde, HBzd</v>
      </c>
      <c r="C127" s="2">
        <v>0.59446220000000005</v>
      </c>
      <c r="D127" s="2">
        <v>134.9</v>
      </c>
      <c r="E127" s="2" t="str">
        <v>G</v>
      </c>
      <c r="F127" s="2">
        <v>231.9</v>
      </c>
      <c r="G127" s="2" t="str">
        <v>B</v>
      </c>
      <c r="H127" s="2">
        <v>239.5</v>
      </c>
      <c r="I127" s="2" t="str">
        <v>B</v>
      </c>
      <c r="J127" s="2">
        <v>29.2</v>
      </c>
      <c r="K127" s="2" t="str">
        <v>R</v>
      </c>
      <c r="L127" s="2">
        <v>2</v>
      </c>
      <c r="M127" s="2">
        <v>283</v>
      </c>
      <c r="N127" s="2">
        <v>314</v>
      </c>
      <c r="O127" s="2">
        <v>0</v>
      </c>
      <c r="P127" s="2">
        <v>3</v>
      </c>
      <c r="Q127" s="2">
        <v>221</v>
      </c>
      <c r="R127" s="2">
        <v>250</v>
      </c>
      <c r="S127" s="2">
        <v>342</v>
      </c>
    </row>
    <row r="128" spans="1:19">
      <c r="A128" s="2">
        <v>99</v>
      </c>
      <c r="B128" s="500" t="str">
        <v>Vanillin, HBzd</v>
      </c>
      <c r="C128" s="2">
        <v>0.63683780000000001</v>
      </c>
      <c r="D128" s="2">
        <v>136.19999999999999</v>
      </c>
      <c r="E128" s="2" t="str">
        <v>G</v>
      </c>
      <c r="F128" s="2">
        <v>221.6</v>
      </c>
      <c r="G128" s="2" t="str">
        <v>B</v>
      </c>
      <c r="H128" s="2">
        <v>212.1</v>
      </c>
      <c r="I128" s="2" t="str">
        <v>B</v>
      </c>
      <c r="J128" s="2">
        <v>41.7</v>
      </c>
      <c r="K128" s="2" t="str">
        <v>O</v>
      </c>
      <c r="L128" s="2">
        <v>2</v>
      </c>
      <c r="M128" s="2">
        <v>284</v>
      </c>
      <c r="N128" s="2">
        <v>312</v>
      </c>
      <c r="O128" s="2">
        <v>0</v>
      </c>
      <c r="P128" s="2">
        <v>3</v>
      </c>
      <c r="Q128" s="2">
        <v>221</v>
      </c>
      <c r="R128" s="2">
        <v>248</v>
      </c>
      <c r="S128" s="2">
        <v>341</v>
      </c>
    </row>
    <row r="129" spans="1:21">
      <c r="A129" s="2">
        <v>101</v>
      </c>
      <c r="B129" s="500" t="str">
        <v>2-Methoxyacetophenone, HAPh</v>
      </c>
      <c r="C129" s="2">
        <v>0.66861950000000003</v>
      </c>
      <c r="D129" s="2">
        <v>139.1</v>
      </c>
      <c r="E129" s="2" t="str">
        <v>G</v>
      </c>
      <c r="F129" s="2">
        <v>240.8</v>
      </c>
      <c r="G129" s="2" t="str">
        <v>B</v>
      </c>
      <c r="H129" s="2">
        <v>187.7</v>
      </c>
      <c r="I129" s="2" t="str">
        <v>CB</v>
      </c>
      <c r="J129" s="2">
        <v>0</v>
      </c>
      <c r="K129" s="2" t="str">
        <v>R</v>
      </c>
      <c r="L129" s="2">
        <v>2</v>
      </c>
      <c r="M129" s="2">
        <v>256</v>
      </c>
      <c r="N129" s="2">
        <v>330</v>
      </c>
      <c r="O129" s="2">
        <v>0</v>
      </c>
      <c r="P129" s="2">
        <v>2</v>
      </c>
      <c r="Q129" s="2">
        <v>225</v>
      </c>
      <c r="R129" s="2">
        <v>340</v>
      </c>
      <c r="S129" s="2">
        <v>0</v>
      </c>
    </row>
    <row r="130" spans="1:21">
      <c r="B130" s="500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21">
      <c r="B131" s="500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21">
      <c r="A132" s="2" cm="1">
        <f t="array" ref="A132:S185">_xlfn._xlws.SORT(_xlfn._xlws.FILTER(LVSN[], (LVSN[Rf (MPA)]&lt;=$C$5)*(LVSN[Rf (MPA)]&gt;=$C$4)*(LVSN[254 nm DEV H° and C]&lt;=$D$5)*(LVSN[254 nm DEV H° and C]&gt;=$D$4)*(LVSN[366 nm DEV H° and C]&lt;=$F$5)*(LVSN[366 nm DEV H° and C]&gt;=$F$4)*(LVSN[366 nm VSA  H° and C]&lt;=$H$5)*(LVSN[366 nm VSA  H° and C]&gt;=$H$4),"No Result"))</f>
        <v>3</v>
      </c>
      <c r="B132" s="500" t="str">
        <v>acacetin, Flavone</v>
      </c>
      <c r="C132" s="2">
        <v>0.64919740000000004</v>
      </c>
      <c r="D132" s="2">
        <v>134.6</v>
      </c>
      <c r="E132" s="2" t="str">
        <v>G</v>
      </c>
      <c r="F132" s="2">
        <v>180</v>
      </c>
      <c r="G132" s="2" t="str">
        <v>CB</v>
      </c>
      <c r="H132" s="2">
        <v>203.5</v>
      </c>
      <c r="I132" s="2" t="str">
        <v>CB</v>
      </c>
      <c r="J132" s="2">
        <v>53.8</v>
      </c>
      <c r="K132" s="2" t="str">
        <v>O</v>
      </c>
      <c r="L132" s="2">
        <v>2</v>
      </c>
      <c r="M132" s="2">
        <v>270</v>
      </c>
      <c r="N132" s="2">
        <v>329</v>
      </c>
      <c r="O132" s="2">
        <v>0</v>
      </c>
      <c r="P132" s="2">
        <v>2</v>
      </c>
      <c r="Q132" s="2">
        <v>224</v>
      </c>
      <c r="R132" s="2">
        <v>357</v>
      </c>
      <c r="S132" s="2">
        <v>0</v>
      </c>
      <c r="T132" s="2">
        <f>COUNTIF(A132:A185, "&lt;&gt;")</f>
        <v>54</v>
      </c>
      <c r="U132" s="2" t="s">
        <v>156</v>
      </c>
    </row>
    <row r="133" spans="1:21">
      <c r="A133" s="2">
        <v>4</v>
      </c>
      <c r="B133" s="500" t="str">
        <v>apigenin, Flavone</v>
      </c>
      <c r="C133" s="2">
        <v>0.61741570000000001</v>
      </c>
      <c r="D133" s="2">
        <v>134</v>
      </c>
      <c r="E133" s="2" t="str">
        <v>G</v>
      </c>
      <c r="F133" s="2">
        <v>199.1</v>
      </c>
      <c r="G133" s="2" t="str">
        <v>CB</v>
      </c>
      <c r="H133" s="2">
        <v>206.2</v>
      </c>
      <c r="I133" s="2" t="str">
        <v>CB</v>
      </c>
      <c r="J133" s="2">
        <v>46.3</v>
      </c>
      <c r="K133" s="2" t="str">
        <v>O</v>
      </c>
      <c r="L133" s="2">
        <v>2</v>
      </c>
      <c r="M133" s="2">
        <v>271</v>
      </c>
      <c r="N133" s="2">
        <v>336</v>
      </c>
      <c r="O133" s="2">
        <v>0</v>
      </c>
      <c r="P133" s="2">
        <v>2</v>
      </c>
      <c r="Q133" s="2">
        <v>224</v>
      </c>
      <c r="R133" s="2">
        <v>341</v>
      </c>
      <c r="S133" s="2">
        <v>0</v>
      </c>
    </row>
    <row r="134" spans="1:21">
      <c r="A134" s="2">
        <v>6</v>
      </c>
      <c r="B134" s="500" t="str">
        <v>chrysin, Flavone</v>
      </c>
      <c r="C134" s="2">
        <v>0.67215080000000005</v>
      </c>
      <c r="D134" s="2">
        <v>132.19999999999999</v>
      </c>
      <c r="E134" s="2" t="str">
        <v>G</v>
      </c>
      <c r="F134" s="2">
        <v>185.5</v>
      </c>
      <c r="G134" s="2" t="str">
        <v>CB</v>
      </c>
      <c r="H134" s="2">
        <v>190.1</v>
      </c>
      <c r="I134" s="2" t="str">
        <v>CB</v>
      </c>
      <c r="J134" s="2">
        <v>46.5</v>
      </c>
      <c r="K134" s="2" t="str">
        <v>O</v>
      </c>
      <c r="L134" s="2">
        <v>2</v>
      </c>
      <c r="M134" s="2">
        <v>270</v>
      </c>
      <c r="N134" s="2">
        <v>317</v>
      </c>
      <c r="O134" s="2">
        <v>0</v>
      </c>
      <c r="P134" s="2">
        <v>2</v>
      </c>
      <c r="Q134" s="2">
        <v>224</v>
      </c>
      <c r="R134" s="2">
        <v>358</v>
      </c>
      <c r="S134" s="2">
        <v>0</v>
      </c>
    </row>
    <row r="135" spans="1:21">
      <c r="A135" s="2">
        <v>12</v>
      </c>
      <c r="B135" s="500" t="str">
        <v>isorhamnetin, Flavonol</v>
      </c>
      <c r="C135" s="2">
        <v>0.65100000000000002</v>
      </c>
      <c r="D135" s="2">
        <v>136.1</v>
      </c>
      <c r="E135" s="2" t="str">
        <v>G</v>
      </c>
      <c r="F135" s="2">
        <v>180</v>
      </c>
      <c r="G135" s="2" t="str">
        <v>CB</v>
      </c>
      <c r="H135" s="2">
        <v>191.2</v>
      </c>
      <c r="I135" s="2" t="str">
        <v>CB</v>
      </c>
      <c r="J135" s="2">
        <v>42.7</v>
      </c>
      <c r="K135" s="2" t="str">
        <v>O</v>
      </c>
      <c r="L135" s="2">
        <v>2</v>
      </c>
      <c r="M135" s="2">
        <v>261</v>
      </c>
      <c r="N135" s="2">
        <v>364</v>
      </c>
      <c r="O135" s="2">
        <v>0</v>
      </c>
      <c r="P135" s="2">
        <v>2</v>
      </c>
      <c r="Q135" s="2">
        <v>224</v>
      </c>
      <c r="R135" s="2">
        <v>340</v>
      </c>
      <c r="S135" s="2">
        <v>0</v>
      </c>
    </row>
    <row r="136" spans="1:21">
      <c r="A136" s="2">
        <v>14</v>
      </c>
      <c r="B136" s="500" t="str">
        <v>kaempferol, Flavonol</v>
      </c>
      <c r="C136" s="2">
        <v>0.65449429999999997</v>
      </c>
      <c r="D136" s="2">
        <v>130.9</v>
      </c>
      <c r="E136" s="2" t="str">
        <v>G</v>
      </c>
      <c r="F136" s="2">
        <v>150</v>
      </c>
      <c r="G136" s="2" t="str">
        <v>T</v>
      </c>
      <c r="H136" s="2">
        <v>189.4</v>
      </c>
      <c r="I136" s="2" t="str">
        <v>CB</v>
      </c>
      <c r="J136" s="2">
        <v>8</v>
      </c>
      <c r="K136" s="2" t="str">
        <v>R</v>
      </c>
      <c r="L136" s="2">
        <v>2</v>
      </c>
      <c r="M136" s="2">
        <v>269</v>
      </c>
      <c r="N136" s="2">
        <v>371</v>
      </c>
      <c r="O136" s="2">
        <v>0</v>
      </c>
      <c r="P136" s="2">
        <v>2</v>
      </c>
      <c r="Q136" s="2">
        <v>223</v>
      </c>
      <c r="R136" s="2">
        <v>361</v>
      </c>
      <c r="S136" s="2">
        <v>0</v>
      </c>
    </row>
    <row r="137" spans="1:21">
      <c r="A137" s="2">
        <v>15</v>
      </c>
      <c r="B137" s="500" t="str">
        <v>myricetin, Flavonol</v>
      </c>
      <c r="C137" s="2">
        <v>0.58739960000000002</v>
      </c>
      <c r="D137" s="2">
        <v>129.9</v>
      </c>
      <c r="E137" s="2" t="str">
        <v>G</v>
      </c>
      <c r="F137" s="2">
        <v>131.69999999999999</v>
      </c>
      <c r="G137" s="2" t="str">
        <v>G</v>
      </c>
      <c r="H137" s="2">
        <v>189.4</v>
      </c>
      <c r="I137" s="2" t="str">
        <v>CB</v>
      </c>
      <c r="J137" s="2">
        <v>40</v>
      </c>
      <c r="K137" s="2" t="str">
        <v>O</v>
      </c>
      <c r="L137" s="2">
        <v>2</v>
      </c>
      <c r="M137" s="2">
        <v>261</v>
      </c>
      <c r="N137" s="2">
        <v>373</v>
      </c>
      <c r="O137" s="2">
        <v>0</v>
      </c>
      <c r="P137" s="2">
        <v>2</v>
      </c>
      <c r="Q137" s="2">
        <v>224</v>
      </c>
      <c r="R137" s="2">
        <v>341</v>
      </c>
      <c r="S137" s="2">
        <v>0</v>
      </c>
    </row>
    <row r="138" spans="1:21">
      <c r="A138" s="2">
        <v>18</v>
      </c>
      <c r="B138" s="500" t="str">
        <v>hesperetin, Flavanone</v>
      </c>
      <c r="C138" s="2">
        <v>0.6668539</v>
      </c>
      <c r="D138" s="2">
        <v>136.5</v>
      </c>
      <c r="E138" s="2" t="str">
        <v>G</v>
      </c>
      <c r="F138" s="2">
        <v>169.3</v>
      </c>
      <c r="G138" s="2" t="str">
        <v>T</v>
      </c>
      <c r="H138" s="2">
        <v>202.3</v>
      </c>
      <c r="I138" s="2" t="str">
        <v>CB</v>
      </c>
      <c r="J138" s="2">
        <v>19.8</v>
      </c>
      <c r="K138" s="2" t="str">
        <v>R</v>
      </c>
      <c r="L138" s="2">
        <v>1</v>
      </c>
      <c r="M138" s="2">
        <v>290</v>
      </c>
      <c r="N138" s="2">
        <v>0</v>
      </c>
      <c r="O138" s="2">
        <v>0</v>
      </c>
      <c r="P138" s="2">
        <v>3</v>
      </c>
      <c r="Q138" s="2">
        <v>222</v>
      </c>
      <c r="R138" s="2">
        <v>247</v>
      </c>
      <c r="S138" s="2">
        <v>342</v>
      </c>
    </row>
    <row r="139" spans="1:21">
      <c r="A139" s="2">
        <v>20</v>
      </c>
      <c r="B139" s="500" t="str">
        <v>naringenin, Flavanone</v>
      </c>
      <c r="C139" s="2">
        <v>0.68</v>
      </c>
      <c r="D139" s="2">
        <v>136.80000000000001</v>
      </c>
      <c r="E139" s="2" t="str">
        <v>G</v>
      </c>
      <c r="F139" s="2">
        <v>176.5</v>
      </c>
      <c r="G139" s="2" t="str">
        <v>T</v>
      </c>
      <c r="H139" s="2">
        <v>210.7</v>
      </c>
      <c r="I139" s="2" t="str">
        <v>B</v>
      </c>
      <c r="J139" s="2">
        <v>24.2</v>
      </c>
      <c r="K139" s="2" t="str">
        <v>R</v>
      </c>
      <c r="L139" s="2">
        <v>1</v>
      </c>
      <c r="M139" s="2">
        <v>292</v>
      </c>
      <c r="N139" s="2">
        <v>0</v>
      </c>
      <c r="O139" s="2">
        <v>0</v>
      </c>
      <c r="P139" s="2">
        <v>2</v>
      </c>
      <c r="Q139" s="2">
        <v>223</v>
      </c>
      <c r="R139" s="2">
        <v>365</v>
      </c>
      <c r="S139" s="2">
        <v>0</v>
      </c>
    </row>
    <row r="140" spans="1:21">
      <c r="A140" s="2">
        <v>25</v>
      </c>
      <c r="B140" s="500" t="str">
        <v>taxifolin, Flavanonol</v>
      </c>
      <c r="C140" s="2">
        <v>0.59093090000000004</v>
      </c>
      <c r="D140" s="2">
        <v>134.5</v>
      </c>
      <c r="E140" s="2" t="str">
        <v>G</v>
      </c>
      <c r="F140" s="2">
        <v>183.4</v>
      </c>
      <c r="G140" s="2" t="str">
        <v>CB</v>
      </c>
      <c r="H140" s="2">
        <v>205.8</v>
      </c>
      <c r="I140" s="2" t="str">
        <v>CB</v>
      </c>
      <c r="J140" s="2">
        <v>24.3</v>
      </c>
      <c r="K140" s="2" t="str">
        <v>R</v>
      </c>
      <c r="L140" s="2">
        <v>1</v>
      </c>
      <c r="M140" s="2">
        <v>292</v>
      </c>
      <c r="N140" s="2">
        <v>0</v>
      </c>
      <c r="O140" s="2">
        <v>0</v>
      </c>
      <c r="P140" s="2">
        <v>3</v>
      </c>
      <c r="Q140" s="2">
        <v>224</v>
      </c>
      <c r="R140" s="2">
        <v>256</v>
      </c>
      <c r="S140" s="2">
        <v>364</v>
      </c>
    </row>
    <row r="141" spans="1:21">
      <c r="A141" s="2">
        <v>31</v>
      </c>
      <c r="B141" s="500" t="str">
        <v>daidzein, Isoflavone</v>
      </c>
      <c r="C141" s="2">
        <v>0.59975920000000005</v>
      </c>
      <c r="D141" s="2">
        <v>136.6</v>
      </c>
      <c r="E141" s="2" t="str">
        <v>G</v>
      </c>
      <c r="F141" s="2">
        <v>160.9</v>
      </c>
      <c r="G141" s="2" t="str">
        <v>G</v>
      </c>
      <c r="H141" s="2">
        <v>226.4</v>
      </c>
      <c r="I141" s="2" t="str">
        <v>B</v>
      </c>
      <c r="J141" s="2">
        <v>28.8</v>
      </c>
      <c r="K141" s="2" t="str">
        <v>R</v>
      </c>
      <c r="L141" s="2">
        <v>2</v>
      </c>
      <c r="M141" s="2">
        <v>250</v>
      </c>
      <c r="N141" s="2">
        <v>305</v>
      </c>
      <c r="O141" s="2">
        <v>0</v>
      </c>
      <c r="P141" s="2">
        <v>2</v>
      </c>
      <c r="Q141" s="2">
        <v>222</v>
      </c>
      <c r="R141" s="2">
        <v>314</v>
      </c>
      <c r="S141" s="2">
        <v>0</v>
      </c>
    </row>
    <row r="142" spans="1:21">
      <c r="A142" s="2">
        <v>32</v>
      </c>
      <c r="B142" s="500" t="str">
        <v>formononetin, Isoflavone</v>
      </c>
      <c r="C142" s="2">
        <v>0.63680000000000003</v>
      </c>
      <c r="D142" s="2">
        <v>147.4</v>
      </c>
      <c r="E142" s="2" t="str">
        <v>G</v>
      </c>
      <c r="F142" s="2">
        <v>195.3</v>
      </c>
      <c r="G142" s="2" t="str">
        <v>CB</v>
      </c>
      <c r="H142" s="2">
        <v>178.5</v>
      </c>
      <c r="I142" s="2" t="str">
        <v>T</v>
      </c>
      <c r="J142" s="2">
        <v>38.200000000000003</v>
      </c>
      <c r="K142" s="2" t="str">
        <v>O</v>
      </c>
      <c r="L142" s="2">
        <v>2</v>
      </c>
      <c r="M142" s="2">
        <v>250</v>
      </c>
      <c r="N142" s="2">
        <v>306</v>
      </c>
      <c r="O142" s="2">
        <v>0</v>
      </c>
      <c r="P142" s="2">
        <v>2</v>
      </c>
      <c r="Q142" s="2">
        <v>223</v>
      </c>
      <c r="R142" s="2">
        <v>313</v>
      </c>
      <c r="S142" s="2">
        <v>0</v>
      </c>
    </row>
    <row r="143" spans="1:21">
      <c r="A143" s="2">
        <v>33</v>
      </c>
      <c r="B143" s="500" t="str">
        <v>genistein, Isoflavone</v>
      </c>
      <c r="C143" s="2">
        <v>0.66332259999999998</v>
      </c>
      <c r="D143" s="2">
        <v>128.1</v>
      </c>
      <c r="E143" s="2" t="str">
        <v>G</v>
      </c>
      <c r="F143" s="2">
        <v>181.4</v>
      </c>
      <c r="G143" s="2" t="str">
        <v>CB</v>
      </c>
      <c r="H143" s="2">
        <v>210.8</v>
      </c>
      <c r="I143" s="2" t="str">
        <v>B</v>
      </c>
      <c r="J143" s="2">
        <v>34.1</v>
      </c>
      <c r="K143" s="2" t="str">
        <v>O</v>
      </c>
      <c r="L143" s="2">
        <v>1</v>
      </c>
      <c r="M143" s="2">
        <v>260</v>
      </c>
      <c r="N143" s="2">
        <v>0</v>
      </c>
      <c r="O143" s="2">
        <v>0</v>
      </c>
      <c r="P143" s="2">
        <v>2</v>
      </c>
      <c r="Q143" s="2">
        <v>224</v>
      </c>
      <c r="R143" s="2">
        <v>365</v>
      </c>
      <c r="S143" s="2">
        <v>0</v>
      </c>
    </row>
    <row r="144" spans="1:21">
      <c r="A144" s="2">
        <v>36</v>
      </c>
      <c r="B144" s="500" t="str">
        <v>2,3,4-THBA, HBAD</v>
      </c>
      <c r="C144" s="2">
        <v>0.5891653</v>
      </c>
      <c r="D144" s="2">
        <v>137.9</v>
      </c>
      <c r="E144" s="2" t="str">
        <v>G</v>
      </c>
      <c r="F144" s="2">
        <v>185.1</v>
      </c>
      <c r="G144" s="2" t="str">
        <v>CB</v>
      </c>
      <c r="H144" s="2">
        <v>225.9</v>
      </c>
      <c r="I144" s="2" t="str">
        <v>B</v>
      </c>
      <c r="J144" s="2">
        <v>20.5</v>
      </c>
      <c r="K144" s="2" t="str">
        <v>R</v>
      </c>
      <c r="L144" s="2">
        <v>1</v>
      </c>
      <c r="M144" s="2">
        <v>267</v>
      </c>
      <c r="N144" s="2">
        <v>0</v>
      </c>
      <c r="O144" s="2">
        <v>0</v>
      </c>
      <c r="P144" s="2">
        <v>2</v>
      </c>
      <c r="Q144" s="2">
        <v>223</v>
      </c>
      <c r="R144" s="2">
        <v>339</v>
      </c>
      <c r="S144" s="2">
        <v>0</v>
      </c>
    </row>
    <row r="145" spans="1:19">
      <c r="A145" s="2">
        <v>39</v>
      </c>
      <c r="B145" s="500" t="str">
        <v>3,5-Dihydroxybenzoic acid, HBAD</v>
      </c>
      <c r="C145" s="2">
        <v>0.59446220000000005</v>
      </c>
      <c r="D145" s="2">
        <v>138.19999999999999</v>
      </c>
      <c r="E145" s="2" t="str">
        <v>G</v>
      </c>
      <c r="F145" s="2">
        <v>191.3</v>
      </c>
      <c r="G145" s="2" t="str">
        <v>CB</v>
      </c>
      <c r="H145" s="2">
        <v>222.4</v>
      </c>
      <c r="I145" s="2" t="str">
        <v>B</v>
      </c>
      <c r="J145" s="2">
        <v>33</v>
      </c>
      <c r="K145" s="2" t="str">
        <v>O</v>
      </c>
      <c r="L145" s="2">
        <v>2</v>
      </c>
      <c r="M145" s="2">
        <v>251</v>
      </c>
      <c r="N145" s="2">
        <v>308</v>
      </c>
      <c r="O145" s="2">
        <v>0</v>
      </c>
      <c r="P145" s="2">
        <v>2</v>
      </c>
      <c r="Q145" s="2">
        <v>225</v>
      </c>
      <c r="R145" s="2">
        <v>313</v>
      </c>
      <c r="S145" s="2">
        <v>0</v>
      </c>
    </row>
    <row r="146" spans="1:19">
      <c r="A146" s="2">
        <v>40</v>
      </c>
      <c r="B146" s="500" t="str">
        <v>benzoic acid, HBAD</v>
      </c>
      <c r="C146" s="2">
        <v>0.6633</v>
      </c>
      <c r="D146" s="2">
        <v>136.4</v>
      </c>
      <c r="E146" s="2" t="str">
        <v>G</v>
      </c>
      <c r="F146" s="2">
        <v>184.5</v>
      </c>
      <c r="G146" s="2" t="str">
        <v>CB</v>
      </c>
      <c r="H146" s="2">
        <v>199.4</v>
      </c>
      <c r="I146" s="2" t="str">
        <v>CB</v>
      </c>
      <c r="J146" s="2">
        <v>48.3</v>
      </c>
      <c r="K146" s="2" t="str">
        <v>O</v>
      </c>
      <c r="L146" s="2">
        <v>1</v>
      </c>
      <c r="M146" s="2">
        <v>276</v>
      </c>
      <c r="N146" s="2">
        <v>0</v>
      </c>
      <c r="O146" s="2">
        <v>0</v>
      </c>
      <c r="P146" s="2">
        <v>2</v>
      </c>
      <c r="Q146" s="2">
        <v>221</v>
      </c>
      <c r="R146" s="2">
        <v>328</v>
      </c>
      <c r="S146" s="2">
        <v>0</v>
      </c>
    </row>
    <row r="147" spans="1:19">
      <c r="A147" s="2">
        <v>43</v>
      </c>
      <c r="B147" s="500" t="str">
        <v>eudesmic acid, HBAD</v>
      </c>
      <c r="C147" s="2">
        <v>0.61741570000000001</v>
      </c>
      <c r="D147" s="2">
        <v>138.9</v>
      </c>
      <c r="E147" s="2" t="str">
        <v>G</v>
      </c>
      <c r="F147" s="2">
        <v>180</v>
      </c>
      <c r="G147" s="2" t="str">
        <v>CB</v>
      </c>
      <c r="H147" s="2">
        <v>219.1</v>
      </c>
      <c r="I147" s="2" t="str">
        <v>B</v>
      </c>
      <c r="J147" s="2">
        <v>40.9</v>
      </c>
      <c r="K147" s="2" t="str">
        <v>O</v>
      </c>
      <c r="L147" s="2">
        <v>1</v>
      </c>
      <c r="M147" s="2">
        <v>264</v>
      </c>
      <c r="N147" s="2">
        <v>0</v>
      </c>
      <c r="O147" s="2">
        <v>0</v>
      </c>
      <c r="P147" s="2">
        <v>2</v>
      </c>
      <c r="Q147" s="2">
        <v>228</v>
      </c>
      <c r="R147" s="2">
        <v>310</v>
      </c>
      <c r="S147" s="2">
        <v>0</v>
      </c>
    </row>
    <row r="148" spans="1:19">
      <c r="A148" s="2">
        <v>45</v>
      </c>
      <c r="B148" s="500" t="str">
        <v>gentisic acid, HBAD</v>
      </c>
      <c r="C148" s="2">
        <v>0.62624389999999996</v>
      </c>
      <c r="D148" s="2">
        <v>142.69999999999999</v>
      </c>
      <c r="E148" s="2" t="str">
        <v>G</v>
      </c>
      <c r="F148" s="2">
        <v>224.2</v>
      </c>
      <c r="G148" s="2" t="str">
        <v>B</v>
      </c>
      <c r="H148" s="2">
        <v>213.3</v>
      </c>
      <c r="I148" s="2" t="str">
        <v>B</v>
      </c>
      <c r="J148" s="2">
        <v>48.6</v>
      </c>
      <c r="K148" s="2" t="str">
        <v>O</v>
      </c>
      <c r="L148" s="2">
        <v>1</v>
      </c>
      <c r="M148" s="2">
        <v>326</v>
      </c>
      <c r="N148" s="2">
        <v>0</v>
      </c>
      <c r="O148" s="2">
        <v>0</v>
      </c>
      <c r="P148" s="2">
        <v>2</v>
      </c>
      <c r="Q148" s="2">
        <v>224</v>
      </c>
      <c r="R148" s="2">
        <v>320</v>
      </c>
      <c r="S148" s="2">
        <v>0</v>
      </c>
    </row>
    <row r="149" spans="1:19">
      <c r="A149" s="2">
        <v>47</v>
      </c>
      <c r="B149" s="500" t="str">
        <v>methyl paraben, HBAD</v>
      </c>
      <c r="C149" s="2">
        <v>0.67568209999999995</v>
      </c>
      <c r="D149" s="2">
        <v>127.9</v>
      </c>
      <c r="E149" s="2" t="str">
        <v>G</v>
      </c>
      <c r="F149" s="2">
        <v>178.9</v>
      </c>
      <c r="G149" s="2" t="str">
        <v>T</v>
      </c>
      <c r="H149" s="2">
        <v>227.7</v>
      </c>
      <c r="I149" s="2" t="str">
        <v>B</v>
      </c>
      <c r="J149" s="2">
        <v>111.1</v>
      </c>
      <c r="K149" s="2" t="str">
        <v>YG</v>
      </c>
      <c r="L149" s="2">
        <v>1</v>
      </c>
      <c r="M149" s="2">
        <v>257</v>
      </c>
      <c r="N149" s="2">
        <v>0</v>
      </c>
      <c r="O149" s="2">
        <v>0</v>
      </c>
      <c r="P149" s="2">
        <v>2</v>
      </c>
      <c r="Q149" s="2">
        <v>224</v>
      </c>
      <c r="R149" s="2">
        <v>352</v>
      </c>
      <c r="S149" s="2">
        <v>0</v>
      </c>
    </row>
    <row r="150" spans="1:19">
      <c r="A150" s="2">
        <v>48</v>
      </c>
      <c r="B150" s="500" t="str">
        <v>methyl syringate, HBAD</v>
      </c>
      <c r="C150" s="2">
        <v>0.61035309999999998</v>
      </c>
      <c r="D150" s="2">
        <v>137.5</v>
      </c>
      <c r="E150" s="2" t="str">
        <v>G</v>
      </c>
      <c r="F150" s="2">
        <v>175.3</v>
      </c>
      <c r="G150" s="2" t="str">
        <v>T</v>
      </c>
      <c r="H150" s="2">
        <v>218.6</v>
      </c>
      <c r="I150" s="2" t="str">
        <v>B</v>
      </c>
      <c r="J150" s="2">
        <v>42.5</v>
      </c>
      <c r="K150" s="2" t="str">
        <v>O</v>
      </c>
      <c r="L150" s="2">
        <v>1</v>
      </c>
      <c r="M150" s="2">
        <v>277</v>
      </c>
      <c r="N150" s="2">
        <v>0</v>
      </c>
      <c r="O150" s="2">
        <v>0</v>
      </c>
      <c r="P150" s="2">
        <v>2</v>
      </c>
      <c r="Q150" s="2">
        <v>237</v>
      </c>
      <c r="R150" s="2">
        <v>312</v>
      </c>
      <c r="S150" s="2">
        <v>0</v>
      </c>
    </row>
    <row r="151" spans="1:19">
      <c r="A151" s="2">
        <v>49</v>
      </c>
      <c r="B151" s="500" t="str">
        <v>Methyl-3,4,5-trimethoxybenzoate, HBAD</v>
      </c>
      <c r="C151" s="2">
        <v>0.67038520000000001</v>
      </c>
      <c r="D151" s="2">
        <v>141.1</v>
      </c>
      <c r="E151" s="2" t="str">
        <v>G</v>
      </c>
      <c r="F151" s="2">
        <v>185.5</v>
      </c>
      <c r="G151" s="2" t="str">
        <v>CB</v>
      </c>
      <c r="H151" s="2">
        <v>201.8</v>
      </c>
      <c r="I151" s="2" t="str">
        <v>CB</v>
      </c>
      <c r="J151" s="2">
        <v>47.6</v>
      </c>
      <c r="K151" s="2" t="str">
        <v>O</v>
      </c>
      <c r="L151" s="2">
        <v>1</v>
      </c>
      <c r="M151" s="2">
        <v>265</v>
      </c>
      <c r="N151" s="2">
        <v>0</v>
      </c>
      <c r="O151" s="2">
        <v>0</v>
      </c>
      <c r="P151" s="2">
        <v>2</v>
      </c>
      <c r="Q151" s="2">
        <v>230</v>
      </c>
      <c r="R151" s="2">
        <v>311</v>
      </c>
      <c r="S151" s="2">
        <v>0</v>
      </c>
    </row>
    <row r="152" spans="1:19">
      <c r="A152" s="2">
        <v>50</v>
      </c>
      <c r="B152" s="500" t="str">
        <v>m-hydroxybenzoic acid, HBAD</v>
      </c>
      <c r="C152" s="2">
        <v>0.64390040000000004</v>
      </c>
      <c r="D152" s="2">
        <v>137.5</v>
      </c>
      <c r="E152" s="2" t="str">
        <v>G</v>
      </c>
      <c r="F152" s="2">
        <v>181.3</v>
      </c>
      <c r="G152" s="2" t="str">
        <v>CB</v>
      </c>
      <c r="H152" s="2">
        <v>232.4</v>
      </c>
      <c r="I152" s="2" t="str">
        <v>B</v>
      </c>
      <c r="J152" s="2">
        <v>38.200000000000003</v>
      </c>
      <c r="K152" s="2" t="str">
        <v>O</v>
      </c>
      <c r="L152" s="2">
        <v>1</v>
      </c>
      <c r="M152" s="2">
        <v>298</v>
      </c>
      <c r="N152" s="2">
        <v>0</v>
      </c>
      <c r="O152" s="2">
        <v>0</v>
      </c>
      <c r="P152" s="2">
        <v>2</v>
      </c>
      <c r="Q152" s="2">
        <v>223</v>
      </c>
      <c r="R152" s="2">
        <v>310</v>
      </c>
      <c r="S152" s="2">
        <v>0</v>
      </c>
    </row>
    <row r="153" spans="1:19">
      <c r="A153" s="2">
        <v>51</v>
      </c>
      <c r="B153" s="500" t="str">
        <v>m-Toluic Acid, HBAD</v>
      </c>
      <c r="C153" s="2">
        <v>0.68100000000000005</v>
      </c>
      <c r="D153" s="2">
        <v>137.30000000000001</v>
      </c>
      <c r="E153" s="2" t="str">
        <v>G</v>
      </c>
      <c r="F153" s="2">
        <v>159.6</v>
      </c>
      <c r="G153" s="2" t="str">
        <v>T</v>
      </c>
      <c r="H153" s="2">
        <v>206.1</v>
      </c>
      <c r="I153" s="2" t="str">
        <v>CB</v>
      </c>
      <c r="J153" s="2">
        <v>25.3</v>
      </c>
      <c r="K153" s="2" t="str">
        <v>R</v>
      </c>
      <c r="L153" s="2">
        <v>1</v>
      </c>
      <c r="M153" s="2">
        <v>284</v>
      </c>
      <c r="N153" s="2">
        <v>0</v>
      </c>
      <c r="O153" s="2">
        <v>0</v>
      </c>
      <c r="P153" s="2">
        <v>2</v>
      </c>
      <c r="Q153" s="2">
        <v>221</v>
      </c>
      <c r="R153" s="2">
        <v>333</v>
      </c>
      <c r="S153" s="2">
        <v>0</v>
      </c>
    </row>
    <row r="154" spans="1:19">
      <c r="A154" s="2">
        <v>52</v>
      </c>
      <c r="B154" s="500" t="str">
        <v>o-Anisic acid , HBAD</v>
      </c>
      <c r="C154" s="2">
        <v>0.5891653</v>
      </c>
      <c r="D154" s="2">
        <v>138.1</v>
      </c>
      <c r="E154" s="2" t="str">
        <v>G</v>
      </c>
      <c r="F154" s="2">
        <v>206.3</v>
      </c>
      <c r="G154" s="2" t="str">
        <v>B</v>
      </c>
      <c r="H154" s="2">
        <v>224.5</v>
      </c>
      <c r="I154" s="2" t="str">
        <v>B</v>
      </c>
      <c r="J154" s="2">
        <v>43</v>
      </c>
      <c r="K154" s="2" t="str">
        <v>O</v>
      </c>
      <c r="L154" s="2">
        <v>1</v>
      </c>
      <c r="M154" s="2">
        <v>299</v>
      </c>
      <c r="N154" s="2">
        <v>0</v>
      </c>
      <c r="O154" s="2">
        <v>0</v>
      </c>
      <c r="P154" s="2">
        <v>3</v>
      </c>
      <c r="Q154" s="2">
        <v>221</v>
      </c>
      <c r="R154" s="2">
        <v>264</v>
      </c>
      <c r="S154" s="2">
        <v>310</v>
      </c>
    </row>
    <row r="155" spans="1:19">
      <c r="A155" s="2">
        <v>54</v>
      </c>
      <c r="B155" s="500" t="str">
        <v>p-hydroxybenzoic acid, HBAD</v>
      </c>
      <c r="C155" s="2">
        <v>0.63683780000000001</v>
      </c>
      <c r="D155" s="2">
        <v>129.6</v>
      </c>
      <c r="E155" s="2" t="str">
        <v>G</v>
      </c>
      <c r="F155" s="2">
        <v>183.8</v>
      </c>
      <c r="G155" s="2" t="str">
        <v>CB</v>
      </c>
      <c r="H155" s="2">
        <v>212.3</v>
      </c>
      <c r="I155" s="2" t="str">
        <v>B</v>
      </c>
      <c r="J155" s="2">
        <v>28.2</v>
      </c>
      <c r="K155" s="2" t="str">
        <v>R</v>
      </c>
      <c r="L155" s="2">
        <v>1</v>
      </c>
      <c r="M155" s="2">
        <v>257</v>
      </c>
      <c r="N155" s="2">
        <v>0</v>
      </c>
      <c r="O155" s="2">
        <v>0</v>
      </c>
      <c r="P155" s="2">
        <v>2</v>
      </c>
      <c r="Q155" s="2">
        <v>225</v>
      </c>
      <c r="R155" s="2">
        <v>344</v>
      </c>
      <c r="S155" s="2">
        <v>0</v>
      </c>
    </row>
    <row r="156" spans="1:19">
      <c r="A156" s="2">
        <v>56</v>
      </c>
      <c r="B156" s="500" t="str">
        <v>resorcylic acid, HBAD</v>
      </c>
      <c r="C156" s="2">
        <v>0.63</v>
      </c>
      <c r="D156" s="2">
        <v>143.5</v>
      </c>
      <c r="E156" s="2" t="str">
        <v>G</v>
      </c>
      <c r="F156" s="2">
        <v>213.7</v>
      </c>
      <c r="G156" s="2" t="str">
        <v>B</v>
      </c>
      <c r="H156" s="2">
        <v>202.2</v>
      </c>
      <c r="I156" s="2" t="str">
        <v>CB</v>
      </c>
      <c r="J156" s="2">
        <v>57.3</v>
      </c>
      <c r="K156" s="2" t="str">
        <v>O</v>
      </c>
      <c r="L156" s="2">
        <v>2</v>
      </c>
      <c r="M156" s="2">
        <v>246</v>
      </c>
      <c r="N156" s="2">
        <v>313</v>
      </c>
      <c r="O156" s="2">
        <v>0</v>
      </c>
      <c r="P156" s="2">
        <v>2</v>
      </c>
      <c r="Q156" s="2">
        <v>224</v>
      </c>
      <c r="R156" s="2">
        <v>311</v>
      </c>
      <c r="S156" s="2">
        <v>0</v>
      </c>
    </row>
    <row r="157" spans="1:19">
      <c r="A157" s="2">
        <v>57</v>
      </c>
      <c r="B157" s="500" t="str">
        <v>salicylic acid, HBAD</v>
      </c>
      <c r="C157" s="2">
        <v>0.67920000000000003</v>
      </c>
      <c r="D157" s="2">
        <v>139.80000000000001</v>
      </c>
      <c r="E157" s="2" t="str">
        <v>G</v>
      </c>
      <c r="F157" s="2">
        <v>210.5</v>
      </c>
      <c r="G157" s="2" t="str">
        <v>B</v>
      </c>
      <c r="H157" s="2">
        <v>205.1</v>
      </c>
      <c r="I157" s="2" t="str">
        <v>CB</v>
      </c>
      <c r="J157" s="2">
        <v>48.3</v>
      </c>
      <c r="K157" s="2" t="str">
        <v>O</v>
      </c>
      <c r="L157" s="2">
        <v>1</v>
      </c>
      <c r="M157" s="2">
        <v>301</v>
      </c>
      <c r="N157" s="2">
        <v>0</v>
      </c>
      <c r="O157" s="2">
        <v>0</v>
      </c>
      <c r="P157" s="2">
        <v>2</v>
      </c>
      <c r="Q157" s="2">
        <v>223</v>
      </c>
      <c r="R157" s="2">
        <v>304</v>
      </c>
      <c r="S157" s="2">
        <v>0</v>
      </c>
    </row>
    <row r="158" spans="1:19">
      <c r="A158" s="2">
        <v>59</v>
      </c>
      <c r="B158" s="500" t="str">
        <v>vanillic acid, HBAD</v>
      </c>
      <c r="C158" s="2">
        <v>0.62271259999999995</v>
      </c>
      <c r="D158" s="2">
        <v>135.80000000000001</v>
      </c>
      <c r="E158" s="2" t="str">
        <v>G</v>
      </c>
      <c r="F158" s="2">
        <v>191.5</v>
      </c>
      <c r="G158" s="2" t="str">
        <v>CB</v>
      </c>
      <c r="H158" s="2">
        <v>217.6</v>
      </c>
      <c r="I158" s="2" t="str">
        <v>B</v>
      </c>
      <c r="J158" s="2">
        <v>31.7</v>
      </c>
      <c r="K158" s="2" t="str">
        <v>O</v>
      </c>
      <c r="L158" s="2">
        <v>2</v>
      </c>
      <c r="M158" s="2">
        <v>263</v>
      </c>
      <c r="N158" s="2">
        <v>294</v>
      </c>
      <c r="O158" s="2">
        <v>0</v>
      </c>
      <c r="P158" s="2">
        <v>2</v>
      </c>
      <c r="Q158" s="2">
        <v>228</v>
      </c>
      <c r="R158" s="2">
        <v>312</v>
      </c>
      <c r="S158" s="2">
        <v>0</v>
      </c>
    </row>
    <row r="159" spans="1:19">
      <c r="A159" s="2">
        <v>60</v>
      </c>
      <c r="B159" s="500" t="str">
        <v>vanillic acid methyl ester, HBAD</v>
      </c>
      <c r="C159" s="2">
        <v>0.65802559999999999</v>
      </c>
      <c r="D159" s="2">
        <v>135.19999999999999</v>
      </c>
      <c r="E159" s="2" t="str">
        <v>G</v>
      </c>
      <c r="F159" s="2">
        <v>178.9</v>
      </c>
      <c r="G159" s="2" t="str">
        <v>T</v>
      </c>
      <c r="H159" s="2">
        <v>207.2</v>
      </c>
      <c r="I159" s="2" t="str">
        <v>CB</v>
      </c>
      <c r="J159" s="2">
        <v>70.900000000000006</v>
      </c>
      <c r="K159" s="2" t="str">
        <v>Y</v>
      </c>
      <c r="L159" s="2">
        <v>2</v>
      </c>
      <c r="M159" s="2">
        <v>263</v>
      </c>
      <c r="N159" s="2">
        <v>294</v>
      </c>
      <c r="O159" s="2">
        <v>0</v>
      </c>
      <c r="P159" s="2">
        <v>2</v>
      </c>
      <c r="Q159" s="2">
        <v>225</v>
      </c>
      <c r="R159" s="2">
        <v>347</v>
      </c>
      <c r="S159" s="2">
        <v>0</v>
      </c>
    </row>
    <row r="160" spans="1:19">
      <c r="A160" s="2">
        <v>61</v>
      </c>
      <c r="B160" s="500" t="str">
        <v>caffeic acid, HCAD</v>
      </c>
      <c r="C160" s="2">
        <v>0.5891653</v>
      </c>
      <c r="D160" s="2">
        <v>139.30000000000001</v>
      </c>
      <c r="E160" s="2" t="str">
        <v>G</v>
      </c>
      <c r="F160" s="2">
        <v>211.1</v>
      </c>
      <c r="G160" s="2" t="str">
        <v>B</v>
      </c>
      <c r="H160" s="2">
        <v>214.8</v>
      </c>
      <c r="I160" s="2" t="str">
        <v>B</v>
      </c>
      <c r="J160" s="2">
        <v>38.200000000000003</v>
      </c>
      <c r="K160" s="2" t="str">
        <v>O</v>
      </c>
      <c r="L160" s="2">
        <v>1</v>
      </c>
      <c r="M160" s="2">
        <v>321</v>
      </c>
      <c r="N160" s="2">
        <v>0</v>
      </c>
      <c r="O160" s="2">
        <v>0</v>
      </c>
      <c r="P160" s="2">
        <v>2</v>
      </c>
      <c r="Q160" s="2">
        <v>224</v>
      </c>
      <c r="R160" s="2">
        <v>344</v>
      </c>
      <c r="S160" s="2">
        <v>0</v>
      </c>
    </row>
    <row r="161" spans="1:19">
      <c r="A161" s="2">
        <v>62</v>
      </c>
      <c r="B161" s="500" t="str">
        <v>caffeic acid dimethyl ether, HCAD</v>
      </c>
      <c r="C161" s="2">
        <v>0.6085874</v>
      </c>
      <c r="D161" s="2">
        <v>141.9</v>
      </c>
      <c r="E161" s="2" t="str">
        <v>G</v>
      </c>
      <c r="F161" s="2">
        <v>239.3</v>
      </c>
      <c r="G161" s="2" t="str">
        <v>B</v>
      </c>
      <c r="H161" s="2">
        <v>211.8</v>
      </c>
      <c r="I161" s="2" t="str">
        <v>B</v>
      </c>
      <c r="J161" s="2">
        <v>100.9</v>
      </c>
      <c r="K161" s="2" t="str">
        <v>YG</v>
      </c>
      <c r="L161" s="2">
        <v>1</v>
      </c>
      <c r="M161" s="2">
        <v>317</v>
      </c>
      <c r="N161" s="2">
        <v>0</v>
      </c>
      <c r="O161" s="2">
        <v>0</v>
      </c>
      <c r="P161" s="2">
        <v>2</v>
      </c>
      <c r="Q161" s="2">
        <v>223</v>
      </c>
      <c r="R161" s="2">
        <v>342</v>
      </c>
      <c r="S161" s="2">
        <v>0</v>
      </c>
    </row>
    <row r="162" spans="1:19">
      <c r="A162" s="2">
        <v>63</v>
      </c>
      <c r="B162" s="500" t="str">
        <v>CAPE, HCAD</v>
      </c>
      <c r="C162" s="2">
        <v>0.67568209999999995</v>
      </c>
      <c r="D162" s="2">
        <v>140.30000000000001</v>
      </c>
      <c r="E162" s="2" t="str">
        <v>G</v>
      </c>
      <c r="F162" s="2">
        <v>234.8</v>
      </c>
      <c r="G162" s="2" t="str">
        <v>B</v>
      </c>
      <c r="H162" s="2">
        <v>240</v>
      </c>
      <c r="I162" s="2" t="str">
        <v>V</v>
      </c>
      <c r="J162" s="2">
        <v>26.6</v>
      </c>
      <c r="K162" s="2" t="str">
        <v>R</v>
      </c>
      <c r="L162" s="2">
        <v>1</v>
      </c>
      <c r="M162" s="2">
        <v>325</v>
      </c>
      <c r="N162" s="2">
        <v>0</v>
      </c>
      <c r="O162" s="2">
        <v>0</v>
      </c>
      <c r="P162" s="2">
        <v>2</v>
      </c>
      <c r="Q162" s="2">
        <v>225</v>
      </c>
      <c r="R162" s="2">
        <v>337</v>
      </c>
      <c r="S162" s="2">
        <v>0</v>
      </c>
    </row>
    <row r="163" spans="1:19">
      <c r="A163" s="2">
        <v>65</v>
      </c>
      <c r="B163" s="500" t="str">
        <v>ferulic acid, HCAD</v>
      </c>
      <c r="C163" s="2">
        <v>0.61565000000000003</v>
      </c>
      <c r="D163" s="2">
        <v>139.4</v>
      </c>
      <c r="E163" s="2" t="str">
        <v>G</v>
      </c>
      <c r="F163" s="2">
        <v>209.2</v>
      </c>
      <c r="G163" s="2" t="str">
        <v>CB</v>
      </c>
      <c r="H163" s="2">
        <v>215</v>
      </c>
      <c r="I163" s="2" t="str">
        <v>B</v>
      </c>
      <c r="J163" s="2">
        <v>40.9</v>
      </c>
      <c r="K163" s="2" t="str">
        <v>O</v>
      </c>
      <c r="L163" s="2">
        <v>1</v>
      </c>
      <c r="M163" s="2">
        <v>319</v>
      </c>
      <c r="N163" s="2">
        <v>0</v>
      </c>
      <c r="O163" s="2">
        <v>0</v>
      </c>
      <c r="P163" s="2">
        <v>2</v>
      </c>
      <c r="Q163" s="2">
        <v>224</v>
      </c>
      <c r="R163" s="2">
        <v>346</v>
      </c>
      <c r="S163" s="2">
        <v>0</v>
      </c>
    </row>
    <row r="164" spans="1:19">
      <c r="A164" s="2">
        <v>66</v>
      </c>
      <c r="B164" s="500" t="str">
        <v>isoferulic acid, HCAD</v>
      </c>
      <c r="C164" s="2">
        <v>0.59975920000000005</v>
      </c>
      <c r="D164" s="2">
        <v>140.4</v>
      </c>
      <c r="E164" s="2" t="str">
        <v>G</v>
      </c>
      <c r="F164" s="2">
        <v>227.4</v>
      </c>
      <c r="G164" s="2" t="str">
        <v>B</v>
      </c>
      <c r="H164" s="2">
        <v>215</v>
      </c>
      <c r="I164" s="2" t="str">
        <v>B</v>
      </c>
      <c r="J164" s="2">
        <v>136.1</v>
      </c>
      <c r="K164" s="2" t="str">
        <v>G</v>
      </c>
      <c r="L164" s="2">
        <v>1</v>
      </c>
      <c r="M164" s="2">
        <v>320</v>
      </c>
      <c r="N164" s="2">
        <v>0</v>
      </c>
      <c r="O164" s="2">
        <v>0</v>
      </c>
      <c r="P164" s="2">
        <v>2</v>
      </c>
      <c r="Q164" s="2">
        <v>224</v>
      </c>
      <c r="R164" s="2">
        <v>344</v>
      </c>
      <c r="S164" s="2">
        <v>0</v>
      </c>
    </row>
    <row r="165" spans="1:19">
      <c r="A165" s="2">
        <v>67</v>
      </c>
      <c r="B165" s="500" t="str">
        <v>m-coumaric acid, HCAD</v>
      </c>
      <c r="C165" s="2">
        <v>0.63300000000000001</v>
      </c>
      <c r="D165" s="2">
        <v>143.4</v>
      </c>
      <c r="E165" s="2" t="str">
        <v>G</v>
      </c>
      <c r="F165" s="2">
        <v>214.6</v>
      </c>
      <c r="G165" s="2" t="str">
        <v>B</v>
      </c>
      <c r="H165" s="2">
        <v>208.3</v>
      </c>
      <c r="I165" s="2" t="str">
        <v>CB</v>
      </c>
      <c r="J165" s="2">
        <v>49.1</v>
      </c>
      <c r="K165" s="2" t="str">
        <v>O</v>
      </c>
      <c r="L165" s="2">
        <v>1</v>
      </c>
      <c r="M165" s="2">
        <v>280</v>
      </c>
      <c r="N165" s="2">
        <v>0</v>
      </c>
      <c r="O165" s="2">
        <v>0</v>
      </c>
      <c r="P165" s="2">
        <v>2</v>
      </c>
      <c r="Q165" s="2">
        <v>224</v>
      </c>
      <c r="R165" s="2">
        <v>315</v>
      </c>
      <c r="S165" s="2">
        <v>0</v>
      </c>
    </row>
    <row r="166" spans="1:19">
      <c r="A166" s="2">
        <v>68</v>
      </c>
      <c r="B166" s="500" t="str">
        <v>methyl ferulate, HCAD</v>
      </c>
      <c r="C166" s="2">
        <v>0.6668539</v>
      </c>
      <c r="D166" s="2">
        <v>138.19999999999999</v>
      </c>
      <c r="E166" s="2" t="str">
        <v>G</v>
      </c>
      <c r="F166" s="2">
        <v>236.2</v>
      </c>
      <c r="G166" s="2" t="str">
        <v>B</v>
      </c>
      <c r="H166" s="2">
        <v>213.9</v>
      </c>
      <c r="I166" s="2" t="str">
        <v>B</v>
      </c>
      <c r="J166" s="2">
        <v>83.4</v>
      </c>
      <c r="K166" s="2" t="str">
        <v>Y</v>
      </c>
      <c r="L166" s="2">
        <v>1</v>
      </c>
      <c r="M166" s="2">
        <v>324</v>
      </c>
      <c r="N166" s="2">
        <v>0</v>
      </c>
      <c r="O166" s="2">
        <v>0</v>
      </c>
      <c r="P166" s="2">
        <v>2</v>
      </c>
      <c r="Q166" s="2">
        <v>224</v>
      </c>
      <c r="R166" s="2">
        <v>360</v>
      </c>
      <c r="S166" s="2">
        <v>0</v>
      </c>
    </row>
    <row r="167" spans="1:19">
      <c r="A167" s="2">
        <v>70</v>
      </c>
      <c r="B167" s="500" t="str">
        <v>o-coumaric acid, HCAD</v>
      </c>
      <c r="C167" s="2">
        <v>0.64570000000000005</v>
      </c>
      <c r="D167" s="2">
        <v>146.1</v>
      </c>
      <c r="E167" s="2" t="str">
        <v>G</v>
      </c>
      <c r="F167" s="2">
        <v>205.2</v>
      </c>
      <c r="G167" s="2" t="str">
        <v>CB</v>
      </c>
      <c r="H167" s="2">
        <v>223.2</v>
      </c>
      <c r="I167" s="2" t="str">
        <v>B</v>
      </c>
      <c r="J167" s="2">
        <v>40.9</v>
      </c>
      <c r="K167" s="2" t="str">
        <v>O</v>
      </c>
      <c r="L167" s="2">
        <v>2</v>
      </c>
      <c r="M167" s="2">
        <v>279</v>
      </c>
      <c r="N167" s="2">
        <v>321</v>
      </c>
      <c r="O167" s="2">
        <v>0</v>
      </c>
      <c r="P167" s="2">
        <v>2</v>
      </c>
      <c r="Q167" s="2">
        <v>224</v>
      </c>
      <c r="R167" s="2">
        <v>341</v>
      </c>
      <c r="S167" s="2">
        <v>0</v>
      </c>
    </row>
    <row r="168" spans="1:19">
      <c r="A168" s="2">
        <v>71</v>
      </c>
      <c r="B168" s="500" t="str">
        <v>p-coumaric acid, HCAD</v>
      </c>
      <c r="C168" s="2">
        <v>0.63</v>
      </c>
      <c r="D168" s="2">
        <v>135.69999999999999</v>
      </c>
      <c r="E168" s="2" t="str">
        <v>G</v>
      </c>
      <c r="F168" s="2">
        <v>198.8</v>
      </c>
      <c r="G168" s="2" t="str">
        <v>CB</v>
      </c>
      <c r="H168" s="2">
        <v>206.9</v>
      </c>
      <c r="I168" s="2" t="str">
        <v>CB</v>
      </c>
      <c r="J168" s="2">
        <v>41.4</v>
      </c>
      <c r="K168" s="2" t="str">
        <v>O</v>
      </c>
      <c r="L168" s="2">
        <v>1</v>
      </c>
      <c r="M168" s="2">
        <v>307</v>
      </c>
      <c r="N168" s="2">
        <v>0</v>
      </c>
      <c r="O168" s="2">
        <v>0</v>
      </c>
      <c r="P168" s="2">
        <v>2</v>
      </c>
      <c r="Q168" s="2">
        <v>223</v>
      </c>
      <c r="R168" s="2">
        <v>354</v>
      </c>
      <c r="S168" s="2">
        <v>0</v>
      </c>
    </row>
    <row r="169" spans="1:19">
      <c r="A169" s="2">
        <v>72</v>
      </c>
      <c r="B169" s="500" t="str">
        <v>p-MCA, HCAD</v>
      </c>
      <c r="C169" s="2">
        <v>0.65</v>
      </c>
      <c r="D169" s="2">
        <v>137.4</v>
      </c>
      <c r="E169" s="2" t="str">
        <v>G</v>
      </c>
      <c r="F169" s="2">
        <v>190.9</v>
      </c>
      <c r="G169" s="2" t="str">
        <v>CB</v>
      </c>
      <c r="H169" s="2">
        <v>245.2</v>
      </c>
      <c r="I169" s="2" t="str">
        <v>V</v>
      </c>
      <c r="J169" s="2">
        <v>9.5</v>
      </c>
      <c r="K169" s="2" t="str">
        <v>R</v>
      </c>
      <c r="L169" s="2">
        <v>1</v>
      </c>
      <c r="M169" s="2">
        <v>307</v>
      </c>
      <c r="N169" s="2">
        <v>0</v>
      </c>
      <c r="O169" s="2">
        <v>0</v>
      </c>
      <c r="P169" s="2">
        <v>2</v>
      </c>
      <c r="Q169" s="2">
        <v>222</v>
      </c>
      <c r="R169" s="2">
        <v>0</v>
      </c>
      <c r="S169" s="2">
        <v>0</v>
      </c>
    </row>
    <row r="170" spans="1:19">
      <c r="A170" s="2">
        <v>73</v>
      </c>
      <c r="B170" s="500" t="str">
        <v>rosmarinic acid, HCAD</v>
      </c>
      <c r="C170" s="2">
        <v>0.63</v>
      </c>
      <c r="D170" s="2">
        <v>131.4</v>
      </c>
      <c r="E170" s="2" t="str">
        <v>G</v>
      </c>
      <c r="F170" s="2">
        <v>175.3</v>
      </c>
      <c r="G170" s="2" t="str">
        <v>CB</v>
      </c>
      <c r="H170" s="2">
        <v>225.5</v>
      </c>
      <c r="I170" s="2" t="str">
        <v>B</v>
      </c>
      <c r="J170" s="2">
        <v>43</v>
      </c>
      <c r="K170" s="2" t="str">
        <v>O</v>
      </c>
      <c r="L170" s="2">
        <v>1</v>
      </c>
      <c r="M170" s="2">
        <v>307</v>
      </c>
      <c r="N170" s="2">
        <v>0</v>
      </c>
      <c r="O170" s="2">
        <v>0</v>
      </c>
      <c r="P170" s="2">
        <v>2</v>
      </c>
      <c r="Q170" s="2">
        <v>224</v>
      </c>
      <c r="R170" s="2">
        <v>341</v>
      </c>
      <c r="S170" s="2">
        <v>0</v>
      </c>
    </row>
    <row r="171" spans="1:19">
      <c r="A171" s="2">
        <v>74</v>
      </c>
      <c r="B171" s="500" t="str">
        <v>sinapic acid, HCAD</v>
      </c>
      <c r="C171" s="2">
        <v>0.63</v>
      </c>
      <c r="D171" s="2">
        <v>138.69999999999999</v>
      </c>
      <c r="E171" s="2" t="str">
        <v>G</v>
      </c>
      <c r="F171" s="2">
        <v>224.1</v>
      </c>
      <c r="G171" s="2" t="str">
        <v>B</v>
      </c>
      <c r="H171" s="2">
        <v>223.9</v>
      </c>
      <c r="I171" s="2" t="str">
        <v>B</v>
      </c>
      <c r="J171" s="2">
        <v>46.1</v>
      </c>
      <c r="K171" s="2" t="str">
        <v>O</v>
      </c>
      <c r="L171" s="2">
        <v>1</v>
      </c>
      <c r="M171" s="2">
        <v>328</v>
      </c>
      <c r="N171" s="2">
        <v>0</v>
      </c>
      <c r="O171" s="2">
        <v>0</v>
      </c>
      <c r="P171" s="2">
        <v>2</v>
      </c>
      <c r="Q171" s="2">
        <v>222</v>
      </c>
      <c r="R171" s="2">
        <v>342</v>
      </c>
      <c r="S171" s="2">
        <v>0</v>
      </c>
    </row>
    <row r="172" spans="1:19">
      <c r="A172" s="2">
        <v>75</v>
      </c>
      <c r="B172" s="500" t="str">
        <v>t-cinnamic acid, HCAD</v>
      </c>
      <c r="C172" s="2">
        <v>0.67215080000000005</v>
      </c>
      <c r="D172" s="2">
        <v>140.30000000000001</v>
      </c>
      <c r="E172" s="2" t="str">
        <v>G</v>
      </c>
      <c r="F172" s="2">
        <v>242.2</v>
      </c>
      <c r="G172" s="2" t="str">
        <v>T</v>
      </c>
      <c r="H172" s="2">
        <v>201.9</v>
      </c>
      <c r="I172" s="2" t="str">
        <v>CB</v>
      </c>
      <c r="J172" s="2">
        <v>44.4</v>
      </c>
      <c r="K172" s="2" t="str">
        <v>O</v>
      </c>
      <c r="L172" s="2">
        <v>1</v>
      </c>
      <c r="M172" s="2">
        <v>279</v>
      </c>
      <c r="N172" s="2">
        <v>0</v>
      </c>
      <c r="O172" s="2">
        <v>0</v>
      </c>
      <c r="P172" s="2">
        <v>2</v>
      </c>
      <c r="Q172" s="2">
        <v>229</v>
      </c>
      <c r="R172" s="2">
        <v>347</v>
      </c>
      <c r="S172" s="2">
        <v>0</v>
      </c>
    </row>
    <row r="173" spans="1:19">
      <c r="A173" s="2">
        <v>76</v>
      </c>
      <c r="B173" s="500" t="str">
        <v>trans-p-coumaric acid methyl ester, HCAD</v>
      </c>
      <c r="C173" s="2">
        <v>0.67391650000000003</v>
      </c>
      <c r="D173" s="2">
        <v>136.4</v>
      </c>
      <c r="E173" s="2" t="str">
        <v>G</v>
      </c>
      <c r="F173" s="2">
        <v>193.3</v>
      </c>
      <c r="G173" s="2" t="str">
        <v>CB</v>
      </c>
      <c r="H173" s="2">
        <v>204.7</v>
      </c>
      <c r="I173" s="2" t="str">
        <v>CB</v>
      </c>
      <c r="J173" s="2">
        <v>49.1</v>
      </c>
      <c r="K173" s="2" t="str">
        <v>O</v>
      </c>
      <c r="L173" s="2">
        <v>1</v>
      </c>
      <c r="M173" s="2">
        <v>309</v>
      </c>
      <c r="N173" s="2">
        <v>0</v>
      </c>
      <c r="O173" s="2">
        <v>0</v>
      </c>
      <c r="P173" s="2">
        <v>3</v>
      </c>
      <c r="Q173" s="2">
        <v>222</v>
      </c>
      <c r="R173" s="2">
        <v>246</v>
      </c>
      <c r="S173" s="2">
        <v>361</v>
      </c>
    </row>
    <row r="174" spans="1:19">
      <c r="A174" s="2">
        <v>79</v>
      </c>
      <c r="B174" s="500" t="str">
        <v>Homovanillic Acid, HPAAD</v>
      </c>
      <c r="C174" s="2">
        <v>0.65449429999999997</v>
      </c>
      <c r="D174" s="2">
        <v>137.30000000000001</v>
      </c>
      <c r="E174" s="2" t="str">
        <v>G</v>
      </c>
      <c r="F174" s="2">
        <v>176.9</v>
      </c>
      <c r="G174" s="2" t="str">
        <v>T</v>
      </c>
      <c r="H174" s="2">
        <v>230</v>
      </c>
      <c r="I174" s="2" t="str">
        <v>B</v>
      </c>
      <c r="J174" s="2">
        <v>66.599999999999994</v>
      </c>
      <c r="K174" s="2" t="str">
        <v>Y</v>
      </c>
      <c r="L174" s="2">
        <v>1</v>
      </c>
      <c r="M174" s="2">
        <v>282</v>
      </c>
      <c r="N174" s="2">
        <v>0</v>
      </c>
      <c r="O174" s="2">
        <v>0</v>
      </c>
      <c r="P174" s="2">
        <v>3</v>
      </c>
      <c r="Q174" s="2">
        <v>222</v>
      </c>
      <c r="R174" s="2">
        <v>256</v>
      </c>
      <c r="S174" s="2">
        <v>351</v>
      </c>
    </row>
    <row r="175" spans="1:19">
      <c r="A175" s="2">
        <v>81</v>
      </c>
      <c r="B175" s="500" t="str">
        <v>Phenylacetic Acid, HPAAD</v>
      </c>
      <c r="C175" s="2">
        <v>0.67</v>
      </c>
      <c r="D175" s="2">
        <v>135.5</v>
      </c>
      <c r="E175" s="2" t="str">
        <v>G</v>
      </c>
      <c r="F175" s="2">
        <v>174.5</v>
      </c>
      <c r="G175" s="2" t="str">
        <v>T</v>
      </c>
      <c r="H175" s="2">
        <v>241.5</v>
      </c>
      <c r="I175" s="2" t="str">
        <v>V</v>
      </c>
      <c r="J175" s="2">
        <v>22.7</v>
      </c>
      <c r="K175" s="2" t="str">
        <v>R</v>
      </c>
      <c r="L175" s="2">
        <v>1</v>
      </c>
      <c r="M175" s="2">
        <v>260</v>
      </c>
      <c r="N175" s="2">
        <v>0</v>
      </c>
      <c r="O175" s="2">
        <v>0</v>
      </c>
      <c r="P175" s="2">
        <v>2</v>
      </c>
      <c r="Q175" s="2">
        <v>239</v>
      </c>
      <c r="R175" s="2">
        <v>336</v>
      </c>
      <c r="S175" s="2">
        <v>0</v>
      </c>
    </row>
    <row r="176" spans="1:19">
      <c r="A176" s="2">
        <v>85</v>
      </c>
      <c r="B176" s="500" t="str">
        <v>p-methoxyphenyllactic acid, HPLAD</v>
      </c>
      <c r="C176" s="2">
        <v>0.65802559999999999</v>
      </c>
      <c r="D176" s="2">
        <v>138</v>
      </c>
      <c r="E176" s="2" t="str">
        <v>G</v>
      </c>
      <c r="F176" s="2">
        <v>178.7</v>
      </c>
      <c r="G176" s="2" t="str">
        <v>T</v>
      </c>
      <c r="H176" s="2">
        <v>227.5</v>
      </c>
      <c r="I176" s="2" t="str">
        <v>B</v>
      </c>
      <c r="J176" s="2">
        <v>38.200000000000003</v>
      </c>
      <c r="K176" s="2" t="str">
        <v>O</v>
      </c>
      <c r="L176" s="2">
        <v>1</v>
      </c>
      <c r="M176" s="2">
        <v>276</v>
      </c>
      <c r="N176" s="2">
        <v>0</v>
      </c>
      <c r="O176" s="2">
        <v>0</v>
      </c>
      <c r="P176" s="2">
        <v>3</v>
      </c>
      <c r="Q176" s="2">
        <v>222</v>
      </c>
      <c r="R176" s="2">
        <v>251</v>
      </c>
      <c r="S176" s="2">
        <v>336</v>
      </c>
    </row>
    <row r="177" spans="1:21">
      <c r="A177" s="2">
        <v>86</v>
      </c>
      <c r="B177" s="500" t="str">
        <v>3-Phenylpropanoic acid, HPPAD</v>
      </c>
      <c r="C177" s="2">
        <v>0.68274469999999998</v>
      </c>
      <c r="D177" s="2">
        <v>138.6</v>
      </c>
      <c r="E177" s="2" t="str">
        <v>G</v>
      </c>
      <c r="F177" s="2">
        <v>177.8</v>
      </c>
      <c r="G177" s="2" t="str">
        <v>T</v>
      </c>
      <c r="H177" s="2">
        <v>231.1</v>
      </c>
      <c r="I177" s="2" t="str">
        <v>B</v>
      </c>
      <c r="J177" s="2">
        <v>166.1</v>
      </c>
      <c r="K177" s="2" t="str">
        <v>T</v>
      </c>
      <c r="L177" s="2">
        <v>1</v>
      </c>
      <c r="M177" s="2">
        <v>260</v>
      </c>
      <c r="N177" s="2">
        <v>0</v>
      </c>
      <c r="O177" s="2">
        <v>0</v>
      </c>
      <c r="P177" s="2">
        <v>2</v>
      </c>
      <c r="Q177" s="2">
        <v>230</v>
      </c>
      <c r="R177" s="2">
        <v>327</v>
      </c>
      <c r="S177" s="2">
        <v>0</v>
      </c>
    </row>
    <row r="178" spans="1:21">
      <c r="A178" s="2">
        <v>87</v>
      </c>
      <c r="B178" s="500" t="str">
        <v>Phloretic acid, HPPAD</v>
      </c>
      <c r="C178" s="2">
        <v>0.62977519999999998</v>
      </c>
      <c r="D178" s="2">
        <v>140.69999999999999</v>
      </c>
      <c r="E178" s="2" t="str">
        <v>G</v>
      </c>
      <c r="F178" s="2">
        <v>187.7</v>
      </c>
      <c r="G178" s="2" t="str">
        <v>CB</v>
      </c>
      <c r="H178" s="2">
        <v>228.9</v>
      </c>
      <c r="I178" s="2" t="str">
        <v>B</v>
      </c>
      <c r="J178" s="2">
        <v>33</v>
      </c>
      <c r="K178" s="2" t="str">
        <v>O</v>
      </c>
      <c r="L178" s="2">
        <v>1</v>
      </c>
      <c r="M178" s="2">
        <v>278</v>
      </c>
      <c r="N178" s="2">
        <v>0</v>
      </c>
      <c r="O178" s="2">
        <v>0</v>
      </c>
      <c r="P178" s="2">
        <v>3</v>
      </c>
      <c r="Q178" s="2">
        <v>221</v>
      </c>
      <c r="R178" s="2">
        <v>248</v>
      </c>
      <c r="S178" s="2">
        <v>341</v>
      </c>
    </row>
    <row r="179" spans="1:21">
      <c r="A179" s="2">
        <v>89</v>
      </c>
      <c r="B179" s="500" t="str">
        <v>p-methoxyphenol, AMPh</v>
      </c>
      <c r="C179" s="2">
        <v>0.6845</v>
      </c>
      <c r="D179" s="2">
        <v>134.4</v>
      </c>
      <c r="E179" s="2" t="str">
        <v>G</v>
      </c>
      <c r="F179" s="2">
        <v>171.4</v>
      </c>
      <c r="G179" s="2" t="str">
        <v>T</v>
      </c>
      <c r="H179" s="2">
        <v>226.7</v>
      </c>
      <c r="I179" s="2" t="str">
        <v>B</v>
      </c>
      <c r="J179" s="2">
        <v>37.4</v>
      </c>
      <c r="K179" s="2" t="str">
        <v>O</v>
      </c>
      <c r="L179" s="2">
        <v>1</v>
      </c>
      <c r="M179" s="2">
        <v>288</v>
      </c>
      <c r="N179" s="2">
        <v>0</v>
      </c>
      <c r="O179" s="2">
        <v>0</v>
      </c>
      <c r="P179" s="2">
        <v>3</v>
      </c>
      <c r="Q179" s="2">
        <v>223</v>
      </c>
      <c r="R179" s="2">
        <v>252</v>
      </c>
      <c r="S179" s="2">
        <v>313</v>
      </c>
    </row>
    <row r="180" spans="1:21">
      <c r="A180" s="2">
        <v>90</v>
      </c>
      <c r="B180" s="500" t="str">
        <v>4-methylpyrocatechol, APh</v>
      </c>
      <c r="C180" s="2">
        <v>0.67391650000000003</v>
      </c>
      <c r="D180" s="2">
        <v>136.6</v>
      </c>
      <c r="E180" s="2" t="str">
        <v>G</v>
      </c>
      <c r="F180" s="2">
        <v>180</v>
      </c>
      <c r="G180" s="2" t="str">
        <v>CB</v>
      </c>
      <c r="H180" s="2">
        <v>242.2</v>
      </c>
      <c r="I180" s="2" t="str">
        <v>V</v>
      </c>
      <c r="J180" s="2">
        <v>344.9</v>
      </c>
      <c r="K180" s="2" t="str">
        <v>S</v>
      </c>
      <c r="L180" s="2">
        <v>1</v>
      </c>
      <c r="M180" s="2">
        <v>283</v>
      </c>
      <c r="N180" s="2">
        <v>0</v>
      </c>
      <c r="O180" s="2">
        <v>0</v>
      </c>
      <c r="P180" s="2">
        <v>2</v>
      </c>
      <c r="Q180" s="2">
        <v>223</v>
      </c>
      <c r="R180" s="2">
        <v>341</v>
      </c>
      <c r="S180" s="2">
        <v>0</v>
      </c>
    </row>
    <row r="181" spans="1:21">
      <c r="A181" s="2">
        <v>94</v>
      </c>
      <c r="B181" s="500" t="str">
        <v>Pyrogallol, Phenol</v>
      </c>
      <c r="C181" s="2">
        <v>0.60150000000000003</v>
      </c>
      <c r="D181" s="2">
        <v>136.6</v>
      </c>
      <c r="E181" s="2" t="str">
        <v>G</v>
      </c>
      <c r="F181" s="2">
        <v>185.7</v>
      </c>
      <c r="G181" s="2" t="str">
        <v>CB</v>
      </c>
      <c r="H181" s="2">
        <v>223.7</v>
      </c>
      <c r="I181" s="2" t="str">
        <v>B</v>
      </c>
      <c r="J181" s="2">
        <v>20.6</v>
      </c>
      <c r="K181" s="2" t="str">
        <v>R</v>
      </c>
      <c r="L181" s="2">
        <v>1</v>
      </c>
      <c r="M181" s="2">
        <v>270</v>
      </c>
      <c r="N181" s="2">
        <v>0</v>
      </c>
      <c r="O181" s="2">
        <v>0</v>
      </c>
      <c r="P181" s="2">
        <v>2</v>
      </c>
      <c r="Q181" s="2">
        <v>224</v>
      </c>
      <c r="R181" s="2">
        <v>350</v>
      </c>
      <c r="S181" s="2">
        <v>0</v>
      </c>
    </row>
    <row r="182" spans="1:21">
      <c r="A182" s="2">
        <v>95</v>
      </c>
      <c r="B182" s="500" t="str">
        <v>Pyrocatechol, Phenol</v>
      </c>
      <c r="C182" s="2">
        <v>0.6615569</v>
      </c>
      <c r="D182" s="2">
        <v>137.4</v>
      </c>
      <c r="E182" s="2" t="str">
        <v>G</v>
      </c>
      <c r="F182" s="2">
        <v>180.8</v>
      </c>
      <c r="G182" s="2" t="str">
        <v>CB</v>
      </c>
      <c r="H182" s="2">
        <v>218.8</v>
      </c>
      <c r="I182" s="2" t="str">
        <v>B</v>
      </c>
      <c r="J182" s="2">
        <v>35.700000000000003</v>
      </c>
      <c r="K182" s="2" t="str">
        <v>O</v>
      </c>
      <c r="L182" s="2">
        <v>1</v>
      </c>
      <c r="M182" s="2">
        <v>277</v>
      </c>
      <c r="N182" s="2">
        <v>0</v>
      </c>
      <c r="O182" s="2">
        <v>0</v>
      </c>
      <c r="P182" s="2">
        <v>3</v>
      </c>
      <c r="Q182" s="2">
        <v>226</v>
      </c>
      <c r="R182" s="2">
        <v>240</v>
      </c>
      <c r="S182" s="2">
        <v>336</v>
      </c>
    </row>
    <row r="183" spans="1:21">
      <c r="A183" s="2">
        <v>98</v>
      </c>
      <c r="B183" s="500" t="str">
        <v>Protocatechualdehyde, HBzd</v>
      </c>
      <c r="C183" s="2">
        <v>0.59446220000000005</v>
      </c>
      <c r="D183" s="2">
        <v>134.9</v>
      </c>
      <c r="E183" s="2" t="str">
        <v>G</v>
      </c>
      <c r="F183" s="2">
        <v>231.9</v>
      </c>
      <c r="G183" s="2" t="str">
        <v>B</v>
      </c>
      <c r="H183" s="2">
        <v>239.5</v>
      </c>
      <c r="I183" s="2" t="str">
        <v>B</v>
      </c>
      <c r="J183" s="2">
        <v>29.2</v>
      </c>
      <c r="K183" s="2" t="str">
        <v>R</v>
      </c>
      <c r="L183" s="2">
        <v>2</v>
      </c>
      <c r="M183" s="2">
        <v>283</v>
      </c>
      <c r="N183" s="2">
        <v>314</v>
      </c>
      <c r="O183" s="2">
        <v>0</v>
      </c>
      <c r="P183" s="2">
        <v>3</v>
      </c>
      <c r="Q183" s="2">
        <v>221</v>
      </c>
      <c r="R183" s="2">
        <v>250</v>
      </c>
      <c r="S183" s="2">
        <v>342</v>
      </c>
    </row>
    <row r="184" spans="1:21">
      <c r="A184" s="2">
        <v>99</v>
      </c>
      <c r="B184" s="500" t="str">
        <v>Vanillin, HBzd</v>
      </c>
      <c r="C184" s="2">
        <v>0.63683780000000001</v>
      </c>
      <c r="D184" s="2">
        <v>136.19999999999999</v>
      </c>
      <c r="E184" s="2" t="str">
        <v>G</v>
      </c>
      <c r="F184" s="2">
        <v>221.6</v>
      </c>
      <c r="G184" s="2" t="str">
        <v>B</v>
      </c>
      <c r="H184" s="2">
        <v>212.1</v>
      </c>
      <c r="I184" s="2" t="str">
        <v>B</v>
      </c>
      <c r="J184" s="2">
        <v>41.7</v>
      </c>
      <c r="K184" s="2" t="str">
        <v>O</v>
      </c>
      <c r="L184" s="2">
        <v>2</v>
      </c>
      <c r="M184" s="2">
        <v>284</v>
      </c>
      <c r="N184" s="2">
        <v>312</v>
      </c>
      <c r="O184" s="2">
        <v>0</v>
      </c>
      <c r="P184" s="2">
        <v>3</v>
      </c>
      <c r="Q184" s="2">
        <v>221</v>
      </c>
      <c r="R184" s="2">
        <v>248</v>
      </c>
      <c r="S184" s="2">
        <v>341</v>
      </c>
    </row>
    <row r="185" spans="1:21">
      <c r="A185" s="2">
        <v>101</v>
      </c>
      <c r="B185" s="500" t="str">
        <v>2-Methoxyacetophenone, HAPh</v>
      </c>
      <c r="C185" s="2">
        <v>0.66861950000000003</v>
      </c>
      <c r="D185" s="2">
        <v>139.1</v>
      </c>
      <c r="E185" s="2" t="str">
        <v>G</v>
      </c>
      <c r="F185" s="2">
        <v>240.8</v>
      </c>
      <c r="G185" s="2" t="str">
        <v>B</v>
      </c>
      <c r="H185" s="2">
        <v>187.7</v>
      </c>
      <c r="I185" s="2" t="str">
        <v>CB</v>
      </c>
      <c r="J185" s="2">
        <v>0</v>
      </c>
      <c r="K185" s="2" t="str">
        <v>R</v>
      </c>
      <c r="L185" s="2">
        <v>2</v>
      </c>
      <c r="M185" s="2">
        <v>256</v>
      </c>
      <c r="N185" s="2">
        <v>330</v>
      </c>
      <c r="O185" s="2">
        <v>0</v>
      </c>
      <c r="P185" s="2">
        <v>2</v>
      </c>
      <c r="Q185" s="2">
        <v>225</v>
      </c>
      <c r="R185" s="2">
        <v>340</v>
      </c>
      <c r="S185" s="2">
        <v>0</v>
      </c>
    </row>
    <row r="186" spans="1:21">
      <c r="B186" s="500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21">
      <c r="B187" s="500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21">
      <c r="B188" s="500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21">
      <c r="B189" s="500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21">
      <c r="B190" s="500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21">
      <c r="A191" s="2" cm="1">
        <f t="array" ref="A191:S247">_xlfn._xlws.SORT(_xlfn._xlws.FILTER(LVSN[], (LVSN[Rf (MPA)]&lt;=$C$5)*(LVSN[Rf (MPA)]&gt;=$C$4)*(LVSN[254 nm DEV H° and C]&lt;=$D$5)*(LVSN[254 nm DEV H° and C]&gt;=$D$4)*(LVSN[366 nm DEV H° and C]&lt;=$F$5)*(LVSN[366 nm DEV H° and C]&gt;=$F$4),"No Result"))</f>
        <v>3</v>
      </c>
      <c r="B191" s="500" t="str">
        <v>acacetin, Flavone</v>
      </c>
      <c r="C191" s="2">
        <v>0.64919740000000004</v>
      </c>
      <c r="D191" s="2">
        <v>134.6</v>
      </c>
      <c r="E191" s="2" t="str">
        <v>G</v>
      </c>
      <c r="F191" s="2">
        <v>180</v>
      </c>
      <c r="G191" s="2" t="str">
        <v>CB</v>
      </c>
      <c r="H191" s="2">
        <v>203.5</v>
      </c>
      <c r="I191" s="2" t="str">
        <v>CB</v>
      </c>
      <c r="J191" s="2">
        <v>53.8</v>
      </c>
      <c r="K191" s="2" t="str">
        <v>O</v>
      </c>
      <c r="L191" s="2">
        <v>2</v>
      </c>
      <c r="M191" s="2">
        <v>270</v>
      </c>
      <c r="N191" s="2">
        <v>329</v>
      </c>
      <c r="O191" s="2">
        <v>0</v>
      </c>
      <c r="P191" s="2">
        <v>2</v>
      </c>
      <c r="Q191" s="2">
        <v>224</v>
      </c>
      <c r="R191" s="2">
        <v>357</v>
      </c>
      <c r="S191" s="2">
        <v>0</v>
      </c>
      <c r="T191" s="2">
        <f>COUNTIF(A191:A247, "&lt;&gt;")</f>
        <v>57</v>
      </c>
      <c r="U191" s="2" t="s">
        <v>157</v>
      </c>
    </row>
    <row r="192" spans="1:21">
      <c r="A192" s="2">
        <v>4</v>
      </c>
      <c r="B192" s="500" t="str">
        <v>apigenin, Flavone</v>
      </c>
      <c r="C192" s="2">
        <v>0.61741570000000001</v>
      </c>
      <c r="D192" s="2">
        <v>134</v>
      </c>
      <c r="E192" s="2" t="str">
        <v>G</v>
      </c>
      <c r="F192" s="2">
        <v>199.1</v>
      </c>
      <c r="G192" s="2" t="str">
        <v>CB</v>
      </c>
      <c r="H192" s="2">
        <v>206.2</v>
      </c>
      <c r="I192" s="2" t="str">
        <v>CB</v>
      </c>
      <c r="J192" s="2">
        <v>46.3</v>
      </c>
      <c r="K192" s="2" t="str">
        <v>O</v>
      </c>
      <c r="L192" s="2">
        <v>2</v>
      </c>
      <c r="M192" s="2">
        <v>271</v>
      </c>
      <c r="N192" s="2">
        <v>336</v>
      </c>
      <c r="O192" s="2">
        <v>0</v>
      </c>
      <c r="P192" s="2">
        <v>2</v>
      </c>
      <c r="Q192" s="2">
        <v>224</v>
      </c>
      <c r="R192" s="2">
        <v>341</v>
      </c>
      <c r="S192" s="2">
        <v>0</v>
      </c>
    </row>
    <row r="193" spans="1:19">
      <c r="A193" s="2">
        <v>6</v>
      </c>
      <c r="B193" s="500" t="str">
        <v>chrysin, Flavone</v>
      </c>
      <c r="C193" s="2">
        <v>0.67215080000000005</v>
      </c>
      <c r="D193" s="2">
        <v>132.19999999999999</v>
      </c>
      <c r="E193" s="2" t="str">
        <v>G</v>
      </c>
      <c r="F193" s="2">
        <v>185.5</v>
      </c>
      <c r="G193" s="2" t="str">
        <v>CB</v>
      </c>
      <c r="H193" s="2">
        <v>190.1</v>
      </c>
      <c r="I193" s="2" t="str">
        <v>CB</v>
      </c>
      <c r="J193" s="2">
        <v>46.5</v>
      </c>
      <c r="K193" s="2" t="str">
        <v>O</v>
      </c>
      <c r="L193" s="2">
        <v>2</v>
      </c>
      <c r="M193" s="2">
        <v>270</v>
      </c>
      <c r="N193" s="2">
        <v>317</v>
      </c>
      <c r="O193" s="2">
        <v>0</v>
      </c>
      <c r="P193" s="2">
        <v>2</v>
      </c>
      <c r="Q193" s="2">
        <v>224</v>
      </c>
      <c r="R193" s="2">
        <v>358</v>
      </c>
      <c r="S193" s="2">
        <v>0</v>
      </c>
    </row>
    <row r="194" spans="1:19">
      <c r="A194" s="2">
        <v>12</v>
      </c>
      <c r="B194" s="500" t="str">
        <v>isorhamnetin, Flavonol</v>
      </c>
      <c r="C194" s="2">
        <v>0.65100000000000002</v>
      </c>
      <c r="D194" s="2">
        <v>136.1</v>
      </c>
      <c r="E194" s="2" t="str">
        <v>G</v>
      </c>
      <c r="F194" s="2">
        <v>180</v>
      </c>
      <c r="G194" s="2" t="str">
        <v>CB</v>
      </c>
      <c r="H194" s="2">
        <v>191.2</v>
      </c>
      <c r="I194" s="2" t="str">
        <v>CB</v>
      </c>
      <c r="J194" s="2">
        <v>42.7</v>
      </c>
      <c r="K194" s="2" t="str">
        <v>O</v>
      </c>
      <c r="L194" s="2">
        <v>2</v>
      </c>
      <c r="M194" s="2">
        <v>261</v>
      </c>
      <c r="N194" s="2">
        <v>364</v>
      </c>
      <c r="O194" s="2">
        <v>0</v>
      </c>
      <c r="P194" s="2">
        <v>2</v>
      </c>
      <c r="Q194" s="2">
        <v>224</v>
      </c>
      <c r="R194" s="2">
        <v>340</v>
      </c>
      <c r="S194" s="2">
        <v>0</v>
      </c>
    </row>
    <row r="195" spans="1:19">
      <c r="A195" s="2">
        <v>14</v>
      </c>
      <c r="B195" s="500" t="str">
        <v>kaempferol, Flavonol</v>
      </c>
      <c r="C195" s="2">
        <v>0.65449429999999997</v>
      </c>
      <c r="D195" s="2">
        <v>130.9</v>
      </c>
      <c r="E195" s="2" t="str">
        <v>G</v>
      </c>
      <c r="F195" s="2">
        <v>150</v>
      </c>
      <c r="G195" s="2" t="str">
        <v>T</v>
      </c>
      <c r="H195" s="2">
        <v>189.4</v>
      </c>
      <c r="I195" s="2" t="str">
        <v>CB</v>
      </c>
      <c r="J195" s="2">
        <v>8</v>
      </c>
      <c r="K195" s="2" t="str">
        <v>R</v>
      </c>
      <c r="L195" s="2">
        <v>2</v>
      </c>
      <c r="M195" s="2">
        <v>269</v>
      </c>
      <c r="N195" s="2">
        <v>371</v>
      </c>
      <c r="O195" s="2">
        <v>0</v>
      </c>
      <c r="P195" s="2">
        <v>2</v>
      </c>
      <c r="Q195" s="2">
        <v>223</v>
      </c>
      <c r="R195" s="2">
        <v>361</v>
      </c>
      <c r="S195" s="2">
        <v>0</v>
      </c>
    </row>
    <row r="196" spans="1:19">
      <c r="A196" s="2">
        <v>15</v>
      </c>
      <c r="B196" s="500" t="str">
        <v>myricetin, Flavonol</v>
      </c>
      <c r="C196" s="2">
        <v>0.58739960000000002</v>
      </c>
      <c r="D196" s="2">
        <v>129.9</v>
      </c>
      <c r="E196" s="2" t="str">
        <v>G</v>
      </c>
      <c r="F196" s="2">
        <v>131.69999999999999</v>
      </c>
      <c r="G196" s="2" t="str">
        <v>G</v>
      </c>
      <c r="H196" s="2">
        <v>189.4</v>
      </c>
      <c r="I196" s="2" t="str">
        <v>CB</v>
      </c>
      <c r="J196" s="2">
        <v>40</v>
      </c>
      <c r="K196" s="2" t="str">
        <v>O</v>
      </c>
      <c r="L196" s="2">
        <v>2</v>
      </c>
      <c r="M196" s="2">
        <v>261</v>
      </c>
      <c r="N196" s="2">
        <v>373</v>
      </c>
      <c r="O196" s="2">
        <v>0</v>
      </c>
      <c r="P196" s="2">
        <v>2</v>
      </c>
      <c r="Q196" s="2">
        <v>224</v>
      </c>
      <c r="R196" s="2">
        <v>341</v>
      </c>
      <c r="S196" s="2">
        <v>0</v>
      </c>
    </row>
    <row r="197" spans="1:19">
      <c r="A197" s="2">
        <v>18</v>
      </c>
      <c r="B197" s="500" t="str">
        <v>hesperetin, Flavanone</v>
      </c>
      <c r="C197" s="2">
        <v>0.6668539</v>
      </c>
      <c r="D197" s="2">
        <v>136.5</v>
      </c>
      <c r="E197" s="2" t="str">
        <v>G</v>
      </c>
      <c r="F197" s="2">
        <v>169.3</v>
      </c>
      <c r="G197" s="2" t="str">
        <v>T</v>
      </c>
      <c r="H197" s="2">
        <v>202.3</v>
      </c>
      <c r="I197" s="2" t="str">
        <v>CB</v>
      </c>
      <c r="J197" s="2">
        <v>19.8</v>
      </c>
      <c r="K197" s="2" t="str">
        <v>R</v>
      </c>
      <c r="L197" s="2">
        <v>1</v>
      </c>
      <c r="M197" s="2">
        <v>290</v>
      </c>
      <c r="N197" s="2">
        <v>0</v>
      </c>
      <c r="O197" s="2">
        <v>0</v>
      </c>
      <c r="P197" s="2">
        <v>3</v>
      </c>
      <c r="Q197" s="2">
        <v>222</v>
      </c>
      <c r="R197" s="2">
        <v>247</v>
      </c>
      <c r="S197" s="2">
        <v>342</v>
      </c>
    </row>
    <row r="198" spans="1:19">
      <c r="A198" s="2">
        <v>20</v>
      </c>
      <c r="B198" s="500" t="str">
        <v>naringenin, Flavanone</v>
      </c>
      <c r="C198" s="2">
        <v>0.68</v>
      </c>
      <c r="D198" s="2">
        <v>136.80000000000001</v>
      </c>
      <c r="E198" s="2" t="str">
        <v>G</v>
      </c>
      <c r="F198" s="2">
        <v>176.5</v>
      </c>
      <c r="G198" s="2" t="str">
        <v>T</v>
      </c>
      <c r="H198" s="2">
        <v>210.7</v>
      </c>
      <c r="I198" s="2" t="str">
        <v>B</v>
      </c>
      <c r="J198" s="2">
        <v>24.2</v>
      </c>
      <c r="K198" s="2" t="str">
        <v>R</v>
      </c>
      <c r="L198" s="2">
        <v>1</v>
      </c>
      <c r="M198" s="2">
        <v>292</v>
      </c>
      <c r="N198" s="2">
        <v>0</v>
      </c>
      <c r="O198" s="2">
        <v>0</v>
      </c>
      <c r="P198" s="2">
        <v>2</v>
      </c>
      <c r="Q198" s="2">
        <v>223</v>
      </c>
      <c r="R198" s="2">
        <v>365</v>
      </c>
      <c r="S198" s="2">
        <v>0</v>
      </c>
    </row>
    <row r="199" spans="1:19">
      <c r="A199" s="2">
        <v>25</v>
      </c>
      <c r="B199" s="500" t="str">
        <v>taxifolin, Flavanonol</v>
      </c>
      <c r="C199" s="2">
        <v>0.59093090000000004</v>
      </c>
      <c r="D199" s="2">
        <v>134.5</v>
      </c>
      <c r="E199" s="2" t="str">
        <v>G</v>
      </c>
      <c r="F199" s="2">
        <v>183.4</v>
      </c>
      <c r="G199" s="2" t="str">
        <v>CB</v>
      </c>
      <c r="H199" s="2">
        <v>205.8</v>
      </c>
      <c r="I199" s="2" t="str">
        <v>CB</v>
      </c>
      <c r="J199" s="2">
        <v>24.3</v>
      </c>
      <c r="K199" s="2" t="str">
        <v>R</v>
      </c>
      <c r="L199" s="2">
        <v>1</v>
      </c>
      <c r="M199" s="2">
        <v>292</v>
      </c>
      <c r="N199" s="2">
        <v>0</v>
      </c>
      <c r="O199" s="2">
        <v>0</v>
      </c>
      <c r="P199" s="2">
        <v>3</v>
      </c>
      <c r="Q199" s="2">
        <v>224</v>
      </c>
      <c r="R199" s="2">
        <v>256</v>
      </c>
      <c r="S199" s="2">
        <v>364</v>
      </c>
    </row>
    <row r="200" spans="1:19">
      <c r="A200" s="2">
        <v>31</v>
      </c>
      <c r="B200" s="500" t="str">
        <v>daidzein, Isoflavone</v>
      </c>
      <c r="C200" s="2">
        <v>0.59975920000000005</v>
      </c>
      <c r="D200" s="2">
        <v>136.6</v>
      </c>
      <c r="E200" s="2" t="str">
        <v>G</v>
      </c>
      <c r="F200" s="2">
        <v>160.9</v>
      </c>
      <c r="G200" s="2" t="str">
        <v>G</v>
      </c>
      <c r="H200" s="2">
        <v>226.4</v>
      </c>
      <c r="I200" s="2" t="str">
        <v>B</v>
      </c>
      <c r="J200" s="2">
        <v>28.8</v>
      </c>
      <c r="K200" s="2" t="str">
        <v>R</v>
      </c>
      <c r="L200" s="2">
        <v>2</v>
      </c>
      <c r="M200" s="2">
        <v>250</v>
      </c>
      <c r="N200" s="2">
        <v>305</v>
      </c>
      <c r="O200" s="2">
        <v>0</v>
      </c>
      <c r="P200" s="2">
        <v>2</v>
      </c>
      <c r="Q200" s="2">
        <v>222</v>
      </c>
      <c r="R200" s="2">
        <v>314</v>
      </c>
      <c r="S200" s="2">
        <v>0</v>
      </c>
    </row>
    <row r="201" spans="1:19">
      <c r="A201" s="2">
        <v>32</v>
      </c>
      <c r="B201" s="500" t="str">
        <v>formononetin, Isoflavone</v>
      </c>
      <c r="C201" s="2">
        <v>0.63680000000000003</v>
      </c>
      <c r="D201" s="2">
        <v>147.4</v>
      </c>
      <c r="E201" s="2" t="str">
        <v>G</v>
      </c>
      <c r="F201" s="2">
        <v>195.3</v>
      </c>
      <c r="G201" s="2" t="str">
        <v>CB</v>
      </c>
      <c r="H201" s="2">
        <v>178.5</v>
      </c>
      <c r="I201" s="2" t="str">
        <v>T</v>
      </c>
      <c r="J201" s="2">
        <v>38.200000000000003</v>
      </c>
      <c r="K201" s="2" t="str">
        <v>O</v>
      </c>
      <c r="L201" s="2">
        <v>2</v>
      </c>
      <c r="M201" s="2">
        <v>250</v>
      </c>
      <c r="N201" s="2">
        <v>306</v>
      </c>
      <c r="O201" s="2">
        <v>0</v>
      </c>
      <c r="P201" s="2">
        <v>2</v>
      </c>
      <c r="Q201" s="2">
        <v>223</v>
      </c>
      <c r="R201" s="2">
        <v>313</v>
      </c>
      <c r="S201" s="2">
        <v>0</v>
      </c>
    </row>
    <row r="202" spans="1:19">
      <c r="A202" s="2">
        <v>33</v>
      </c>
      <c r="B202" s="500" t="str">
        <v>genistein, Isoflavone</v>
      </c>
      <c r="C202" s="2">
        <v>0.66332259999999998</v>
      </c>
      <c r="D202" s="2">
        <v>128.1</v>
      </c>
      <c r="E202" s="2" t="str">
        <v>G</v>
      </c>
      <c r="F202" s="2">
        <v>181.4</v>
      </c>
      <c r="G202" s="2" t="str">
        <v>CB</v>
      </c>
      <c r="H202" s="2">
        <v>210.8</v>
      </c>
      <c r="I202" s="2" t="str">
        <v>B</v>
      </c>
      <c r="J202" s="2">
        <v>34.1</v>
      </c>
      <c r="K202" s="2" t="str">
        <v>O</v>
      </c>
      <c r="L202" s="2">
        <v>1</v>
      </c>
      <c r="M202" s="2">
        <v>260</v>
      </c>
      <c r="N202" s="2">
        <v>0</v>
      </c>
      <c r="O202" s="2">
        <v>0</v>
      </c>
      <c r="P202" s="2">
        <v>2</v>
      </c>
      <c r="Q202" s="2">
        <v>224</v>
      </c>
      <c r="R202" s="2">
        <v>365</v>
      </c>
      <c r="S202" s="2">
        <v>0</v>
      </c>
    </row>
    <row r="203" spans="1:19">
      <c r="A203" s="2">
        <v>36</v>
      </c>
      <c r="B203" s="500" t="str">
        <v>2,3,4-THBA, HBAD</v>
      </c>
      <c r="C203" s="2">
        <v>0.5891653</v>
      </c>
      <c r="D203" s="2">
        <v>137.9</v>
      </c>
      <c r="E203" s="2" t="str">
        <v>G</v>
      </c>
      <c r="F203" s="2">
        <v>185.1</v>
      </c>
      <c r="G203" s="2" t="str">
        <v>CB</v>
      </c>
      <c r="H203" s="2">
        <v>225.9</v>
      </c>
      <c r="I203" s="2" t="str">
        <v>B</v>
      </c>
      <c r="J203" s="2">
        <v>20.5</v>
      </c>
      <c r="K203" s="2" t="str">
        <v>R</v>
      </c>
      <c r="L203" s="2">
        <v>1</v>
      </c>
      <c r="M203" s="2">
        <v>267</v>
      </c>
      <c r="N203" s="2">
        <v>0</v>
      </c>
      <c r="O203" s="2">
        <v>0</v>
      </c>
      <c r="P203" s="2">
        <v>2</v>
      </c>
      <c r="Q203" s="2">
        <v>223</v>
      </c>
      <c r="R203" s="2">
        <v>339</v>
      </c>
      <c r="S203" s="2">
        <v>0</v>
      </c>
    </row>
    <row r="204" spans="1:19">
      <c r="A204" s="2">
        <v>39</v>
      </c>
      <c r="B204" s="500" t="str">
        <v>3,5-Dihydroxybenzoic acid, HBAD</v>
      </c>
      <c r="C204" s="2">
        <v>0.59446220000000005</v>
      </c>
      <c r="D204" s="2">
        <v>138.19999999999999</v>
      </c>
      <c r="E204" s="2" t="str">
        <v>G</v>
      </c>
      <c r="F204" s="2">
        <v>191.3</v>
      </c>
      <c r="G204" s="2" t="str">
        <v>CB</v>
      </c>
      <c r="H204" s="2">
        <v>222.4</v>
      </c>
      <c r="I204" s="2" t="str">
        <v>B</v>
      </c>
      <c r="J204" s="2">
        <v>33</v>
      </c>
      <c r="K204" s="2" t="str">
        <v>O</v>
      </c>
      <c r="L204" s="2">
        <v>2</v>
      </c>
      <c r="M204" s="2">
        <v>251</v>
      </c>
      <c r="N204" s="2">
        <v>308</v>
      </c>
      <c r="O204" s="2">
        <v>0</v>
      </c>
      <c r="P204" s="2">
        <v>2</v>
      </c>
      <c r="Q204" s="2">
        <v>225</v>
      </c>
      <c r="R204" s="2">
        <v>313</v>
      </c>
      <c r="S204" s="2">
        <v>0</v>
      </c>
    </row>
    <row r="205" spans="1:19">
      <c r="A205" s="2">
        <v>40</v>
      </c>
      <c r="B205" s="500" t="str">
        <v>benzoic acid, HBAD</v>
      </c>
      <c r="C205" s="2">
        <v>0.6633</v>
      </c>
      <c r="D205" s="2">
        <v>136.4</v>
      </c>
      <c r="E205" s="2" t="str">
        <v>G</v>
      </c>
      <c r="F205" s="2">
        <v>184.5</v>
      </c>
      <c r="G205" s="2" t="str">
        <v>CB</v>
      </c>
      <c r="H205" s="2">
        <v>199.4</v>
      </c>
      <c r="I205" s="2" t="str">
        <v>CB</v>
      </c>
      <c r="J205" s="2">
        <v>48.3</v>
      </c>
      <c r="K205" s="2" t="str">
        <v>O</v>
      </c>
      <c r="L205" s="2">
        <v>1</v>
      </c>
      <c r="M205" s="2">
        <v>276</v>
      </c>
      <c r="N205" s="2">
        <v>0</v>
      </c>
      <c r="O205" s="2">
        <v>0</v>
      </c>
      <c r="P205" s="2">
        <v>2</v>
      </c>
      <c r="Q205" s="2">
        <v>221</v>
      </c>
      <c r="R205" s="2">
        <v>328</v>
      </c>
      <c r="S205" s="2">
        <v>0</v>
      </c>
    </row>
    <row r="206" spans="1:19">
      <c r="A206" s="2">
        <v>43</v>
      </c>
      <c r="B206" s="500" t="str">
        <v>eudesmic acid, HBAD</v>
      </c>
      <c r="C206" s="2">
        <v>0.61741570000000001</v>
      </c>
      <c r="D206" s="2">
        <v>138.9</v>
      </c>
      <c r="E206" s="2" t="str">
        <v>G</v>
      </c>
      <c r="F206" s="2">
        <v>180</v>
      </c>
      <c r="G206" s="2" t="str">
        <v>CB</v>
      </c>
      <c r="H206" s="2">
        <v>219.1</v>
      </c>
      <c r="I206" s="2" t="str">
        <v>B</v>
      </c>
      <c r="J206" s="2">
        <v>40.9</v>
      </c>
      <c r="K206" s="2" t="str">
        <v>O</v>
      </c>
      <c r="L206" s="2">
        <v>1</v>
      </c>
      <c r="M206" s="2">
        <v>264</v>
      </c>
      <c r="N206" s="2">
        <v>0</v>
      </c>
      <c r="O206" s="2">
        <v>0</v>
      </c>
      <c r="P206" s="2">
        <v>2</v>
      </c>
      <c r="Q206" s="2">
        <v>228</v>
      </c>
      <c r="R206" s="2">
        <v>310</v>
      </c>
      <c r="S206" s="2">
        <v>0</v>
      </c>
    </row>
    <row r="207" spans="1:19">
      <c r="A207" s="2">
        <v>45</v>
      </c>
      <c r="B207" s="500" t="str">
        <v>gentisic acid, HBAD</v>
      </c>
      <c r="C207" s="2">
        <v>0.62624389999999996</v>
      </c>
      <c r="D207" s="2">
        <v>142.69999999999999</v>
      </c>
      <c r="E207" s="2" t="str">
        <v>G</v>
      </c>
      <c r="F207" s="2">
        <v>224.2</v>
      </c>
      <c r="G207" s="2" t="str">
        <v>B</v>
      </c>
      <c r="H207" s="2">
        <v>213.3</v>
      </c>
      <c r="I207" s="2" t="str">
        <v>B</v>
      </c>
      <c r="J207" s="2">
        <v>48.6</v>
      </c>
      <c r="K207" s="2" t="str">
        <v>O</v>
      </c>
      <c r="L207" s="2">
        <v>1</v>
      </c>
      <c r="M207" s="2">
        <v>326</v>
      </c>
      <c r="N207" s="2">
        <v>0</v>
      </c>
      <c r="O207" s="2">
        <v>0</v>
      </c>
      <c r="P207" s="2">
        <v>2</v>
      </c>
      <c r="Q207" s="2">
        <v>224</v>
      </c>
      <c r="R207" s="2">
        <v>320</v>
      </c>
      <c r="S207" s="2">
        <v>0</v>
      </c>
    </row>
    <row r="208" spans="1:19">
      <c r="A208" s="2">
        <v>47</v>
      </c>
      <c r="B208" s="500" t="str">
        <v>methyl paraben, HBAD</v>
      </c>
      <c r="C208" s="2">
        <v>0.67568209999999995</v>
      </c>
      <c r="D208" s="2">
        <v>127.9</v>
      </c>
      <c r="E208" s="2" t="str">
        <v>G</v>
      </c>
      <c r="F208" s="2">
        <v>178.9</v>
      </c>
      <c r="G208" s="2" t="str">
        <v>T</v>
      </c>
      <c r="H208" s="2">
        <v>227.7</v>
      </c>
      <c r="I208" s="2" t="str">
        <v>B</v>
      </c>
      <c r="J208" s="2">
        <v>111.1</v>
      </c>
      <c r="K208" s="2" t="str">
        <v>YG</v>
      </c>
      <c r="L208" s="2">
        <v>1</v>
      </c>
      <c r="M208" s="2">
        <v>257</v>
      </c>
      <c r="N208" s="2">
        <v>0</v>
      </c>
      <c r="O208" s="2">
        <v>0</v>
      </c>
      <c r="P208" s="2">
        <v>2</v>
      </c>
      <c r="Q208" s="2">
        <v>224</v>
      </c>
      <c r="R208" s="2">
        <v>352</v>
      </c>
      <c r="S208" s="2">
        <v>0</v>
      </c>
    </row>
    <row r="209" spans="1:19">
      <c r="A209" s="2">
        <v>48</v>
      </c>
      <c r="B209" s="500" t="str">
        <v>methyl syringate, HBAD</v>
      </c>
      <c r="C209" s="2">
        <v>0.61035309999999998</v>
      </c>
      <c r="D209" s="2">
        <v>137.5</v>
      </c>
      <c r="E209" s="2" t="str">
        <v>G</v>
      </c>
      <c r="F209" s="2">
        <v>175.3</v>
      </c>
      <c r="G209" s="2" t="str">
        <v>T</v>
      </c>
      <c r="H209" s="2">
        <v>218.6</v>
      </c>
      <c r="I209" s="2" t="str">
        <v>B</v>
      </c>
      <c r="J209" s="2">
        <v>42.5</v>
      </c>
      <c r="K209" s="2" t="str">
        <v>O</v>
      </c>
      <c r="L209" s="2">
        <v>1</v>
      </c>
      <c r="M209" s="2">
        <v>277</v>
      </c>
      <c r="N209" s="2">
        <v>0</v>
      </c>
      <c r="O209" s="2">
        <v>0</v>
      </c>
      <c r="P209" s="2">
        <v>2</v>
      </c>
      <c r="Q209" s="2">
        <v>237</v>
      </c>
      <c r="R209" s="2">
        <v>312</v>
      </c>
      <c r="S209" s="2">
        <v>0</v>
      </c>
    </row>
    <row r="210" spans="1:19">
      <c r="A210" s="2">
        <v>49</v>
      </c>
      <c r="B210" s="500" t="str">
        <v>Methyl-3,4,5-trimethoxybenzoate, HBAD</v>
      </c>
      <c r="C210" s="2">
        <v>0.67038520000000001</v>
      </c>
      <c r="D210" s="2">
        <v>141.1</v>
      </c>
      <c r="E210" s="2" t="str">
        <v>G</v>
      </c>
      <c r="F210" s="2">
        <v>185.5</v>
      </c>
      <c r="G210" s="2" t="str">
        <v>CB</v>
      </c>
      <c r="H210" s="2">
        <v>201.8</v>
      </c>
      <c r="I210" s="2" t="str">
        <v>CB</v>
      </c>
      <c r="J210" s="2">
        <v>47.6</v>
      </c>
      <c r="K210" s="2" t="str">
        <v>O</v>
      </c>
      <c r="L210" s="2">
        <v>1</v>
      </c>
      <c r="M210" s="2">
        <v>265</v>
      </c>
      <c r="N210" s="2">
        <v>0</v>
      </c>
      <c r="O210" s="2">
        <v>0</v>
      </c>
      <c r="P210" s="2">
        <v>2</v>
      </c>
      <c r="Q210" s="2">
        <v>230</v>
      </c>
      <c r="R210" s="2">
        <v>311</v>
      </c>
      <c r="S210" s="2">
        <v>0</v>
      </c>
    </row>
    <row r="211" spans="1:19">
      <c r="A211" s="2">
        <v>50</v>
      </c>
      <c r="B211" s="500" t="str">
        <v>m-hydroxybenzoic acid, HBAD</v>
      </c>
      <c r="C211" s="2">
        <v>0.64390040000000004</v>
      </c>
      <c r="D211" s="2">
        <v>137.5</v>
      </c>
      <c r="E211" s="2" t="str">
        <v>G</v>
      </c>
      <c r="F211" s="2">
        <v>181.3</v>
      </c>
      <c r="G211" s="2" t="str">
        <v>CB</v>
      </c>
      <c r="H211" s="2">
        <v>232.4</v>
      </c>
      <c r="I211" s="2" t="str">
        <v>B</v>
      </c>
      <c r="J211" s="2">
        <v>38.200000000000003</v>
      </c>
      <c r="K211" s="2" t="str">
        <v>O</v>
      </c>
      <c r="L211" s="2">
        <v>1</v>
      </c>
      <c r="M211" s="2">
        <v>298</v>
      </c>
      <c r="N211" s="2">
        <v>0</v>
      </c>
      <c r="O211" s="2">
        <v>0</v>
      </c>
      <c r="P211" s="2">
        <v>2</v>
      </c>
      <c r="Q211" s="2">
        <v>223</v>
      </c>
      <c r="R211" s="2">
        <v>310</v>
      </c>
      <c r="S211" s="2">
        <v>0</v>
      </c>
    </row>
    <row r="212" spans="1:19">
      <c r="A212" s="2">
        <v>51</v>
      </c>
      <c r="B212" s="500" t="str">
        <v>m-Toluic Acid, HBAD</v>
      </c>
      <c r="C212" s="2">
        <v>0.68100000000000005</v>
      </c>
      <c r="D212" s="2">
        <v>137.30000000000001</v>
      </c>
      <c r="E212" s="2" t="str">
        <v>G</v>
      </c>
      <c r="F212" s="2">
        <v>159.6</v>
      </c>
      <c r="G212" s="2" t="str">
        <v>T</v>
      </c>
      <c r="H212" s="2">
        <v>206.1</v>
      </c>
      <c r="I212" s="2" t="str">
        <v>CB</v>
      </c>
      <c r="J212" s="2">
        <v>25.3</v>
      </c>
      <c r="K212" s="2" t="str">
        <v>R</v>
      </c>
      <c r="L212" s="2">
        <v>1</v>
      </c>
      <c r="M212" s="2">
        <v>284</v>
      </c>
      <c r="N212" s="2">
        <v>0</v>
      </c>
      <c r="O212" s="2">
        <v>0</v>
      </c>
      <c r="P212" s="2">
        <v>2</v>
      </c>
      <c r="Q212" s="2">
        <v>221</v>
      </c>
      <c r="R212" s="2">
        <v>333</v>
      </c>
      <c r="S212" s="2">
        <v>0</v>
      </c>
    </row>
    <row r="213" spans="1:19">
      <c r="A213" s="2">
        <v>52</v>
      </c>
      <c r="B213" s="500" t="str">
        <v>o-Anisic acid , HBAD</v>
      </c>
      <c r="C213" s="2">
        <v>0.5891653</v>
      </c>
      <c r="D213" s="2">
        <v>138.1</v>
      </c>
      <c r="E213" s="2" t="str">
        <v>G</v>
      </c>
      <c r="F213" s="2">
        <v>206.3</v>
      </c>
      <c r="G213" s="2" t="str">
        <v>B</v>
      </c>
      <c r="H213" s="2">
        <v>224.5</v>
      </c>
      <c r="I213" s="2" t="str">
        <v>B</v>
      </c>
      <c r="J213" s="2">
        <v>43</v>
      </c>
      <c r="K213" s="2" t="str">
        <v>O</v>
      </c>
      <c r="L213" s="2">
        <v>1</v>
      </c>
      <c r="M213" s="2">
        <v>299</v>
      </c>
      <c r="N213" s="2">
        <v>0</v>
      </c>
      <c r="O213" s="2">
        <v>0</v>
      </c>
      <c r="P213" s="2">
        <v>3</v>
      </c>
      <c r="Q213" s="2">
        <v>221</v>
      </c>
      <c r="R213" s="2">
        <v>264</v>
      </c>
      <c r="S213" s="2">
        <v>310</v>
      </c>
    </row>
    <row r="214" spans="1:19">
      <c r="A214" s="2">
        <v>54</v>
      </c>
      <c r="B214" s="500" t="str">
        <v>p-hydroxybenzoic acid, HBAD</v>
      </c>
      <c r="C214" s="2">
        <v>0.63683780000000001</v>
      </c>
      <c r="D214" s="2">
        <v>129.6</v>
      </c>
      <c r="E214" s="2" t="str">
        <v>G</v>
      </c>
      <c r="F214" s="2">
        <v>183.8</v>
      </c>
      <c r="G214" s="2" t="str">
        <v>CB</v>
      </c>
      <c r="H214" s="2">
        <v>212.3</v>
      </c>
      <c r="I214" s="2" t="str">
        <v>B</v>
      </c>
      <c r="J214" s="2">
        <v>28.2</v>
      </c>
      <c r="K214" s="2" t="str">
        <v>R</v>
      </c>
      <c r="L214" s="2">
        <v>1</v>
      </c>
      <c r="M214" s="2">
        <v>257</v>
      </c>
      <c r="N214" s="2">
        <v>0</v>
      </c>
      <c r="O214" s="2">
        <v>0</v>
      </c>
      <c r="P214" s="2">
        <v>2</v>
      </c>
      <c r="Q214" s="2">
        <v>225</v>
      </c>
      <c r="R214" s="2">
        <v>344</v>
      </c>
      <c r="S214" s="2">
        <v>0</v>
      </c>
    </row>
    <row r="215" spans="1:19">
      <c r="A215" s="2">
        <v>56</v>
      </c>
      <c r="B215" s="500" t="str">
        <v>resorcylic acid, HBAD</v>
      </c>
      <c r="C215" s="2">
        <v>0.63</v>
      </c>
      <c r="D215" s="2">
        <v>143.5</v>
      </c>
      <c r="E215" s="2" t="str">
        <v>G</v>
      </c>
      <c r="F215" s="2">
        <v>213.7</v>
      </c>
      <c r="G215" s="2" t="str">
        <v>B</v>
      </c>
      <c r="H215" s="2">
        <v>202.2</v>
      </c>
      <c r="I215" s="2" t="str">
        <v>CB</v>
      </c>
      <c r="J215" s="2">
        <v>57.3</v>
      </c>
      <c r="K215" s="2" t="str">
        <v>O</v>
      </c>
      <c r="L215" s="2">
        <v>2</v>
      </c>
      <c r="M215" s="2">
        <v>246</v>
      </c>
      <c r="N215" s="2">
        <v>313</v>
      </c>
      <c r="O215" s="2">
        <v>0</v>
      </c>
      <c r="P215" s="2">
        <v>2</v>
      </c>
      <c r="Q215" s="2">
        <v>224</v>
      </c>
      <c r="R215" s="2">
        <v>311</v>
      </c>
      <c r="S215" s="2">
        <v>0</v>
      </c>
    </row>
    <row r="216" spans="1:19">
      <c r="A216" s="2">
        <v>57</v>
      </c>
      <c r="B216" s="500" t="str">
        <v>salicylic acid, HBAD</v>
      </c>
      <c r="C216" s="2">
        <v>0.67920000000000003</v>
      </c>
      <c r="D216" s="2">
        <v>139.80000000000001</v>
      </c>
      <c r="E216" s="2" t="str">
        <v>G</v>
      </c>
      <c r="F216" s="2">
        <v>210.5</v>
      </c>
      <c r="G216" s="2" t="str">
        <v>B</v>
      </c>
      <c r="H216" s="2">
        <v>205.1</v>
      </c>
      <c r="I216" s="2" t="str">
        <v>CB</v>
      </c>
      <c r="J216" s="2">
        <v>48.3</v>
      </c>
      <c r="K216" s="2" t="str">
        <v>O</v>
      </c>
      <c r="L216" s="2">
        <v>1</v>
      </c>
      <c r="M216" s="2">
        <v>301</v>
      </c>
      <c r="N216" s="2">
        <v>0</v>
      </c>
      <c r="O216" s="2">
        <v>0</v>
      </c>
      <c r="P216" s="2">
        <v>2</v>
      </c>
      <c r="Q216" s="2">
        <v>223</v>
      </c>
      <c r="R216" s="2">
        <v>304</v>
      </c>
      <c r="S216" s="2">
        <v>0</v>
      </c>
    </row>
    <row r="217" spans="1:19">
      <c r="A217" s="2">
        <v>59</v>
      </c>
      <c r="B217" s="500" t="str">
        <v>vanillic acid, HBAD</v>
      </c>
      <c r="C217" s="2">
        <v>0.62271259999999995</v>
      </c>
      <c r="D217" s="2">
        <v>135.80000000000001</v>
      </c>
      <c r="E217" s="2" t="str">
        <v>G</v>
      </c>
      <c r="F217" s="2">
        <v>191.5</v>
      </c>
      <c r="G217" s="2" t="str">
        <v>CB</v>
      </c>
      <c r="H217" s="2">
        <v>217.6</v>
      </c>
      <c r="I217" s="2" t="str">
        <v>B</v>
      </c>
      <c r="J217" s="2">
        <v>31.7</v>
      </c>
      <c r="K217" s="2" t="str">
        <v>O</v>
      </c>
      <c r="L217" s="2">
        <v>2</v>
      </c>
      <c r="M217" s="2">
        <v>263</v>
      </c>
      <c r="N217" s="2">
        <v>294</v>
      </c>
      <c r="O217" s="2">
        <v>0</v>
      </c>
      <c r="P217" s="2">
        <v>2</v>
      </c>
      <c r="Q217" s="2">
        <v>228</v>
      </c>
      <c r="R217" s="2">
        <v>312</v>
      </c>
      <c r="S217" s="2">
        <v>0</v>
      </c>
    </row>
    <row r="218" spans="1:19">
      <c r="A218" s="2">
        <v>60</v>
      </c>
      <c r="B218" s="500" t="str">
        <v>vanillic acid methyl ester, HBAD</v>
      </c>
      <c r="C218" s="2">
        <v>0.65802559999999999</v>
      </c>
      <c r="D218" s="2">
        <v>135.19999999999999</v>
      </c>
      <c r="E218" s="2" t="str">
        <v>G</v>
      </c>
      <c r="F218" s="2">
        <v>178.9</v>
      </c>
      <c r="G218" s="2" t="str">
        <v>T</v>
      </c>
      <c r="H218" s="2">
        <v>207.2</v>
      </c>
      <c r="I218" s="2" t="str">
        <v>CB</v>
      </c>
      <c r="J218" s="2">
        <v>70.900000000000006</v>
      </c>
      <c r="K218" s="2" t="str">
        <v>Y</v>
      </c>
      <c r="L218" s="2">
        <v>2</v>
      </c>
      <c r="M218" s="2">
        <v>263</v>
      </c>
      <c r="N218" s="2">
        <v>294</v>
      </c>
      <c r="O218" s="2">
        <v>0</v>
      </c>
      <c r="P218" s="2">
        <v>2</v>
      </c>
      <c r="Q218" s="2">
        <v>225</v>
      </c>
      <c r="R218" s="2">
        <v>347</v>
      </c>
      <c r="S218" s="2">
        <v>0</v>
      </c>
    </row>
    <row r="219" spans="1:19">
      <c r="A219" s="2">
        <v>61</v>
      </c>
      <c r="B219" s="500" t="str">
        <v>caffeic acid, HCAD</v>
      </c>
      <c r="C219" s="2">
        <v>0.5891653</v>
      </c>
      <c r="D219" s="2">
        <v>139.30000000000001</v>
      </c>
      <c r="E219" s="2" t="str">
        <v>G</v>
      </c>
      <c r="F219" s="2">
        <v>211.1</v>
      </c>
      <c r="G219" s="2" t="str">
        <v>B</v>
      </c>
      <c r="H219" s="2">
        <v>214.8</v>
      </c>
      <c r="I219" s="2" t="str">
        <v>B</v>
      </c>
      <c r="J219" s="2">
        <v>38.200000000000003</v>
      </c>
      <c r="K219" s="2" t="str">
        <v>O</v>
      </c>
      <c r="L219" s="2">
        <v>1</v>
      </c>
      <c r="M219" s="2">
        <v>321</v>
      </c>
      <c r="N219" s="2">
        <v>0</v>
      </c>
      <c r="O219" s="2">
        <v>0</v>
      </c>
      <c r="P219" s="2">
        <v>2</v>
      </c>
      <c r="Q219" s="2">
        <v>224</v>
      </c>
      <c r="R219" s="2">
        <v>344</v>
      </c>
      <c r="S219" s="2">
        <v>0</v>
      </c>
    </row>
    <row r="220" spans="1:19">
      <c r="A220" s="2">
        <v>62</v>
      </c>
      <c r="B220" s="500" t="str">
        <v>caffeic acid dimethyl ether, HCAD</v>
      </c>
      <c r="C220" s="2">
        <v>0.6085874</v>
      </c>
      <c r="D220" s="2">
        <v>141.9</v>
      </c>
      <c r="E220" s="2" t="str">
        <v>G</v>
      </c>
      <c r="F220" s="2">
        <v>239.3</v>
      </c>
      <c r="G220" s="2" t="str">
        <v>B</v>
      </c>
      <c r="H220" s="2">
        <v>211.8</v>
      </c>
      <c r="I220" s="2" t="str">
        <v>B</v>
      </c>
      <c r="J220" s="2">
        <v>100.9</v>
      </c>
      <c r="K220" s="2" t="str">
        <v>YG</v>
      </c>
      <c r="L220" s="2">
        <v>1</v>
      </c>
      <c r="M220" s="2">
        <v>317</v>
      </c>
      <c r="N220" s="2">
        <v>0</v>
      </c>
      <c r="O220" s="2">
        <v>0</v>
      </c>
      <c r="P220" s="2">
        <v>2</v>
      </c>
      <c r="Q220" s="2">
        <v>223</v>
      </c>
      <c r="R220" s="2">
        <v>342</v>
      </c>
      <c r="S220" s="2">
        <v>0</v>
      </c>
    </row>
    <row r="221" spans="1:19">
      <c r="A221" s="2">
        <v>63</v>
      </c>
      <c r="B221" s="500" t="str">
        <v>CAPE, HCAD</v>
      </c>
      <c r="C221" s="2">
        <v>0.67568209999999995</v>
      </c>
      <c r="D221" s="2">
        <v>140.30000000000001</v>
      </c>
      <c r="E221" s="2" t="str">
        <v>G</v>
      </c>
      <c r="F221" s="2">
        <v>234.8</v>
      </c>
      <c r="G221" s="2" t="str">
        <v>B</v>
      </c>
      <c r="H221" s="2">
        <v>240</v>
      </c>
      <c r="I221" s="2" t="str">
        <v>V</v>
      </c>
      <c r="J221" s="2">
        <v>26.6</v>
      </c>
      <c r="K221" s="2" t="str">
        <v>R</v>
      </c>
      <c r="L221" s="2">
        <v>1</v>
      </c>
      <c r="M221" s="2">
        <v>325</v>
      </c>
      <c r="N221" s="2">
        <v>0</v>
      </c>
      <c r="O221" s="2">
        <v>0</v>
      </c>
      <c r="P221" s="2">
        <v>2</v>
      </c>
      <c r="Q221" s="2">
        <v>225</v>
      </c>
      <c r="R221" s="2">
        <v>337</v>
      </c>
      <c r="S221" s="2">
        <v>0</v>
      </c>
    </row>
    <row r="222" spans="1:19">
      <c r="A222" s="2">
        <v>65</v>
      </c>
      <c r="B222" s="500" t="str">
        <v>ferulic acid, HCAD</v>
      </c>
      <c r="C222" s="2">
        <v>0.61565000000000003</v>
      </c>
      <c r="D222" s="2">
        <v>139.4</v>
      </c>
      <c r="E222" s="2" t="str">
        <v>G</v>
      </c>
      <c r="F222" s="2">
        <v>209.2</v>
      </c>
      <c r="G222" s="2" t="str">
        <v>CB</v>
      </c>
      <c r="H222" s="2">
        <v>215</v>
      </c>
      <c r="I222" s="2" t="str">
        <v>B</v>
      </c>
      <c r="J222" s="2">
        <v>40.9</v>
      </c>
      <c r="K222" s="2" t="str">
        <v>O</v>
      </c>
      <c r="L222" s="2">
        <v>1</v>
      </c>
      <c r="M222" s="2">
        <v>319</v>
      </c>
      <c r="N222" s="2">
        <v>0</v>
      </c>
      <c r="O222" s="2">
        <v>0</v>
      </c>
      <c r="P222" s="2">
        <v>2</v>
      </c>
      <c r="Q222" s="2">
        <v>224</v>
      </c>
      <c r="R222" s="2">
        <v>346</v>
      </c>
      <c r="S222" s="2">
        <v>0</v>
      </c>
    </row>
    <row r="223" spans="1:19">
      <c r="A223" s="2">
        <v>66</v>
      </c>
      <c r="B223" s="500" t="str">
        <v>isoferulic acid, HCAD</v>
      </c>
      <c r="C223" s="2">
        <v>0.59975920000000005</v>
      </c>
      <c r="D223" s="2">
        <v>140.4</v>
      </c>
      <c r="E223" s="2" t="str">
        <v>G</v>
      </c>
      <c r="F223" s="2">
        <v>227.4</v>
      </c>
      <c r="G223" s="2" t="str">
        <v>B</v>
      </c>
      <c r="H223" s="2">
        <v>215</v>
      </c>
      <c r="I223" s="2" t="str">
        <v>B</v>
      </c>
      <c r="J223" s="2">
        <v>136.1</v>
      </c>
      <c r="K223" s="2" t="str">
        <v>G</v>
      </c>
      <c r="L223" s="2">
        <v>1</v>
      </c>
      <c r="M223" s="2">
        <v>320</v>
      </c>
      <c r="N223" s="2">
        <v>0</v>
      </c>
      <c r="O223" s="2">
        <v>0</v>
      </c>
      <c r="P223" s="2">
        <v>2</v>
      </c>
      <c r="Q223" s="2">
        <v>224</v>
      </c>
      <c r="R223" s="2">
        <v>344</v>
      </c>
      <c r="S223" s="2">
        <v>0</v>
      </c>
    </row>
    <row r="224" spans="1:19">
      <c r="A224" s="2">
        <v>67</v>
      </c>
      <c r="B224" s="500" t="str">
        <v>m-coumaric acid, HCAD</v>
      </c>
      <c r="C224" s="2">
        <v>0.63300000000000001</v>
      </c>
      <c r="D224" s="2">
        <v>143.4</v>
      </c>
      <c r="E224" s="2" t="str">
        <v>G</v>
      </c>
      <c r="F224" s="2">
        <v>214.6</v>
      </c>
      <c r="G224" s="2" t="str">
        <v>B</v>
      </c>
      <c r="H224" s="2">
        <v>208.3</v>
      </c>
      <c r="I224" s="2" t="str">
        <v>CB</v>
      </c>
      <c r="J224" s="2">
        <v>49.1</v>
      </c>
      <c r="K224" s="2" t="str">
        <v>O</v>
      </c>
      <c r="L224" s="2">
        <v>1</v>
      </c>
      <c r="M224" s="2">
        <v>280</v>
      </c>
      <c r="N224" s="2">
        <v>0</v>
      </c>
      <c r="O224" s="2">
        <v>0</v>
      </c>
      <c r="P224" s="2">
        <v>2</v>
      </c>
      <c r="Q224" s="2">
        <v>224</v>
      </c>
      <c r="R224" s="2">
        <v>315</v>
      </c>
      <c r="S224" s="2">
        <v>0</v>
      </c>
    </row>
    <row r="225" spans="1:19">
      <c r="A225" s="2">
        <v>68</v>
      </c>
      <c r="B225" s="500" t="str">
        <v>methyl ferulate, HCAD</v>
      </c>
      <c r="C225" s="2">
        <v>0.6668539</v>
      </c>
      <c r="D225" s="2">
        <v>138.19999999999999</v>
      </c>
      <c r="E225" s="2" t="str">
        <v>G</v>
      </c>
      <c r="F225" s="2">
        <v>236.2</v>
      </c>
      <c r="G225" s="2" t="str">
        <v>B</v>
      </c>
      <c r="H225" s="2">
        <v>213.9</v>
      </c>
      <c r="I225" s="2" t="str">
        <v>B</v>
      </c>
      <c r="J225" s="2">
        <v>83.4</v>
      </c>
      <c r="K225" s="2" t="str">
        <v>Y</v>
      </c>
      <c r="L225" s="2">
        <v>1</v>
      </c>
      <c r="M225" s="2">
        <v>324</v>
      </c>
      <c r="N225" s="2">
        <v>0</v>
      </c>
      <c r="O225" s="2">
        <v>0</v>
      </c>
      <c r="P225" s="2">
        <v>2</v>
      </c>
      <c r="Q225" s="2">
        <v>224</v>
      </c>
      <c r="R225" s="2">
        <v>360</v>
      </c>
      <c r="S225" s="2">
        <v>0</v>
      </c>
    </row>
    <row r="226" spans="1:19">
      <c r="A226" s="2">
        <v>70</v>
      </c>
      <c r="B226" s="500" t="str">
        <v>o-coumaric acid, HCAD</v>
      </c>
      <c r="C226" s="2">
        <v>0.64570000000000005</v>
      </c>
      <c r="D226" s="2">
        <v>146.1</v>
      </c>
      <c r="E226" s="2" t="str">
        <v>G</v>
      </c>
      <c r="F226" s="2">
        <v>205.2</v>
      </c>
      <c r="G226" s="2" t="str">
        <v>CB</v>
      </c>
      <c r="H226" s="2">
        <v>223.2</v>
      </c>
      <c r="I226" s="2" t="str">
        <v>B</v>
      </c>
      <c r="J226" s="2">
        <v>40.9</v>
      </c>
      <c r="K226" s="2" t="str">
        <v>O</v>
      </c>
      <c r="L226" s="2">
        <v>2</v>
      </c>
      <c r="M226" s="2">
        <v>279</v>
      </c>
      <c r="N226" s="2">
        <v>321</v>
      </c>
      <c r="O226" s="2">
        <v>0</v>
      </c>
      <c r="P226" s="2">
        <v>2</v>
      </c>
      <c r="Q226" s="2">
        <v>224</v>
      </c>
      <c r="R226" s="2">
        <v>341</v>
      </c>
      <c r="S226" s="2">
        <v>0</v>
      </c>
    </row>
    <row r="227" spans="1:19">
      <c r="A227" s="2">
        <v>71</v>
      </c>
      <c r="B227" s="500" t="str">
        <v>p-coumaric acid, HCAD</v>
      </c>
      <c r="C227" s="2">
        <v>0.63</v>
      </c>
      <c r="D227" s="2">
        <v>135.69999999999999</v>
      </c>
      <c r="E227" s="2" t="str">
        <v>G</v>
      </c>
      <c r="F227" s="2">
        <v>198.8</v>
      </c>
      <c r="G227" s="2" t="str">
        <v>CB</v>
      </c>
      <c r="H227" s="2">
        <v>206.9</v>
      </c>
      <c r="I227" s="2" t="str">
        <v>CB</v>
      </c>
      <c r="J227" s="2">
        <v>41.4</v>
      </c>
      <c r="K227" s="2" t="str">
        <v>O</v>
      </c>
      <c r="L227" s="2">
        <v>1</v>
      </c>
      <c r="M227" s="2">
        <v>307</v>
      </c>
      <c r="N227" s="2">
        <v>0</v>
      </c>
      <c r="O227" s="2">
        <v>0</v>
      </c>
      <c r="P227" s="2">
        <v>2</v>
      </c>
      <c r="Q227" s="2">
        <v>223</v>
      </c>
      <c r="R227" s="2">
        <v>354</v>
      </c>
      <c r="S227" s="2">
        <v>0</v>
      </c>
    </row>
    <row r="228" spans="1:19">
      <c r="A228" s="2">
        <v>72</v>
      </c>
      <c r="B228" s="500" t="str">
        <v>p-MCA, HCAD</v>
      </c>
      <c r="C228" s="2">
        <v>0.65</v>
      </c>
      <c r="D228" s="2">
        <v>137.4</v>
      </c>
      <c r="E228" s="2" t="str">
        <v>G</v>
      </c>
      <c r="F228" s="2">
        <v>190.9</v>
      </c>
      <c r="G228" s="2" t="str">
        <v>CB</v>
      </c>
      <c r="H228" s="2">
        <v>245.2</v>
      </c>
      <c r="I228" s="2" t="str">
        <v>V</v>
      </c>
      <c r="J228" s="2">
        <v>9.5</v>
      </c>
      <c r="K228" s="2" t="str">
        <v>R</v>
      </c>
      <c r="L228" s="2">
        <v>1</v>
      </c>
      <c r="M228" s="2">
        <v>307</v>
      </c>
      <c r="N228" s="2">
        <v>0</v>
      </c>
      <c r="O228" s="2">
        <v>0</v>
      </c>
      <c r="P228" s="2">
        <v>2</v>
      </c>
      <c r="Q228" s="2">
        <v>222</v>
      </c>
      <c r="R228" s="2">
        <v>0</v>
      </c>
      <c r="S228" s="2">
        <v>0</v>
      </c>
    </row>
    <row r="229" spans="1:19">
      <c r="A229" s="2">
        <v>73</v>
      </c>
      <c r="B229" s="500" t="str">
        <v>rosmarinic acid, HCAD</v>
      </c>
      <c r="C229" s="2">
        <v>0.63</v>
      </c>
      <c r="D229" s="2">
        <v>131.4</v>
      </c>
      <c r="E229" s="2" t="str">
        <v>G</v>
      </c>
      <c r="F229" s="2">
        <v>175.3</v>
      </c>
      <c r="G229" s="2" t="str">
        <v>CB</v>
      </c>
      <c r="H229" s="2">
        <v>225.5</v>
      </c>
      <c r="I229" s="2" t="str">
        <v>B</v>
      </c>
      <c r="J229" s="2">
        <v>43</v>
      </c>
      <c r="K229" s="2" t="str">
        <v>O</v>
      </c>
      <c r="L229" s="2">
        <v>1</v>
      </c>
      <c r="M229" s="2">
        <v>307</v>
      </c>
      <c r="N229" s="2">
        <v>0</v>
      </c>
      <c r="O229" s="2">
        <v>0</v>
      </c>
      <c r="P229" s="2">
        <v>2</v>
      </c>
      <c r="Q229" s="2">
        <v>224</v>
      </c>
      <c r="R229" s="2">
        <v>341</v>
      </c>
      <c r="S229" s="2">
        <v>0</v>
      </c>
    </row>
    <row r="230" spans="1:19">
      <c r="A230" s="2">
        <v>74</v>
      </c>
      <c r="B230" s="500" t="str">
        <v>sinapic acid, HCAD</v>
      </c>
      <c r="C230" s="2">
        <v>0.63</v>
      </c>
      <c r="D230" s="2">
        <v>138.69999999999999</v>
      </c>
      <c r="E230" s="2" t="str">
        <v>G</v>
      </c>
      <c r="F230" s="2">
        <v>224.1</v>
      </c>
      <c r="G230" s="2" t="str">
        <v>B</v>
      </c>
      <c r="H230" s="2">
        <v>223.9</v>
      </c>
      <c r="I230" s="2" t="str">
        <v>B</v>
      </c>
      <c r="J230" s="2">
        <v>46.1</v>
      </c>
      <c r="K230" s="2" t="str">
        <v>O</v>
      </c>
      <c r="L230" s="2">
        <v>1</v>
      </c>
      <c r="M230" s="2">
        <v>328</v>
      </c>
      <c r="N230" s="2">
        <v>0</v>
      </c>
      <c r="O230" s="2">
        <v>0</v>
      </c>
      <c r="P230" s="2">
        <v>2</v>
      </c>
      <c r="Q230" s="2">
        <v>222</v>
      </c>
      <c r="R230" s="2">
        <v>342</v>
      </c>
      <c r="S230" s="2">
        <v>0</v>
      </c>
    </row>
    <row r="231" spans="1:19">
      <c r="A231" s="2">
        <v>75</v>
      </c>
      <c r="B231" s="500" t="str">
        <v>t-cinnamic acid, HCAD</v>
      </c>
      <c r="C231" s="2">
        <v>0.67215080000000005</v>
      </c>
      <c r="D231" s="2">
        <v>140.30000000000001</v>
      </c>
      <c r="E231" s="2" t="str">
        <v>G</v>
      </c>
      <c r="F231" s="2">
        <v>242.2</v>
      </c>
      <c r="G231" s="2" t="str">
        <v>T</v>
      </c>
      <c r="H231" s="2">
        <v>201.9</v>
      </c>
      <c r="I231" s="2" t="str">
        <v>CB</v>
      </c>
      <c r="J231" s="2">
        <v>44.4</v>
      </c>
      <c r="K231" s="2" t="str">
        <v>O</v>
      </c>
      <c r="L231" s="2">
        <v>1</v>
      </c>
      <c r="M231" s="2">
        <v>279</v>
      </c>
      <c r="N231" s="2">
        <v>0</v>
      </c>
      <c r="O231" s="2">
        <v>0</v>
      </c>
      <c r="P231" s="2">
        <v>2</v>
      </c>
      <c r="Q231" s="2">
        <v>229</v>
      </c>
      <c r="R231" s="2">
        <v>347</v>
      </c>
      <c r="S231" s="2">
        <v>0</v>
      </c>
    </row>
    <row r="232" spans="1:19">
      <c r="A232" s="2">
        <v>76</v>
      </c>
      <c r="B232" s="500" t="str">
        <v>trans-p-coumaric acid methyl ester, HCAD</v>
      </c>
      <c r="C232" s="2">
        <v>0.67391650000000003</v>
      </c>
      <c r="D232" s="2">
        <v>136.4</v>
      </c>
      <c r="E232" s="2" t="str">
        <v>G</v>
      </c>
      <c r="F232" s="2">
        <v>193.3</v>
      </c>
      <c r="G232" s="2" t="str">
        <v>CB</v>
      </c>
      <c r="H232" s="2">
        <v>204.7</v>
      </c>
      <c r="I232" s="2" t="str">
        <v>CB</v>
      </c>
      <c r="J232" s="2">
        <v>49.1</v>
      </c>
      <c r="K232" s="2" t="str">
        <v>O</v>
      </c>
      <c r="L232" s="2">
        <v>1</v>
      </c>
      <c r="M232" s="2">
        <v>309</v>
      </c>
      <c r="N232" s="2">
        <v>0</v>
      </c>
      <c r="O232" s="2">
        <v>0</v>
      </c>
      <c r="P232" s="2">
        <v>3</v>
      </c>
      <c r="Q232" s="2">
        <v>222</v>
      </c>
      <c r="R232" s="2">
        <v>246</v>
      </c>
      <c r="S232" s="2">
        <v>361</v>
      </c>
    </row>
    <row r="233" spans="1:19">
      <c r="A233" s="2">
        <v>79</v>
      </c>
      <c r="B233" s="500" t="str">
        <v>Homovanillic Acid, HPAAD</v>
      </c>
      <c r="C233" s="2">
        <v>0.65449429999999997</v>
      </c>
      <c r="D233" s="2">
        <v>137.30000000000001</v>
      </c>
      <c r="E233" s="2" t="str">
        <v>G</v>
      </c>
      <c r="F233" s="2">
        <v>176.9</v>
      </c>
      <c r="G233" s="2" t="str">
        <v>T</v>
      </c>
      <c r="H233" s="2">
        <v>230</v>
      </c>
      <c r="I233" s="2" t="str">
        <v>B</v>
      </c>
      <c r="J233" s="2">
        <v>66.599999999999994</v>
      </c>
      <c r="K233" s="2" t="str">
        <v>Y</v>
      </c>
      <c r="L233" s="2">
        <v>1</v>
      </c>
      <c r="M233" s="2">
        <v>282</v>
      </c>
      <c r="N233" s="2">
        <v>0</v>
      </c>
      <c r="O233" s="2">
        <v>0</v>
      </c>
      <c r="P233" s="2">
        <v>3</v>
      </c>
      <c r="Q233" s="2">
        <v>222</v>
      </c>
      <c r="R233" s="2">
        <v>256</v>
      </c>
      <c r="S233" s="2">
        <v>351</v>
      </c>
    </row>
    <row r="234" spans="1:19">
      <c r="A234" s="2">
        <v>81</v>
      </c>
      <c r="B234" s="500" t="str">
        <v>Phenylacetic Acid, HPAAD</v>
      </c>
      <c r="C234" s="2">
        <v>0.67</v>
      </c>
      <c r="D234" s="2">
        <v>135.5</v>
      </c>
      <c r="E234" s="2" t="str">
        <v>G</v>
      </c>
      <c r="F234" s="2">
        <v>174.5</v>
      </c>
      <c r="G234" s="2" t="str">
        <v>T</v>
      </c>
      <c r="H234" s="2">
        <v>241.5</v>
      </c>
      <c r="I234" s="2" t="str">
        <v>V</v>
      </c>
      <c r="J234" s="2">
        <v>22.7</v>
      </c>
      <c r="K234" s="2" t="str">
        <v>R</v>
      </c>
      <c r="L234" s="2">
        <v>1</v>
      </c>
      <c r="M234" s="2">
        <v>260</v>
      </c>
      <c r="N234" s="2">
        <v>0</v>
      </c>
      <c r="O234" s="2">
        <v>0</v>
      </c>
      <c r="P234" s="2">
        <v>2</v>
      </c>
      <c r="Q234" s="2">
        <v>239</v>
      </c>
      <c r="R234" s="2">
        <v>336</v>
      </c>
      <c r="S234" s="2">
        <v>0</v>
      </c>
    </row>
    <row r="235" spans="1:19">
      <c r="A235" s="2">
        <v>82</v>
      </c>
      <c r="B235" s="500" t="str">
        <v>p-Hydroxyphenylacetic acid, HPAAD</v>
      </c>
      <c r="C235" s="2">
        <v>0.62</v>
      </c>
      <c r="D235" s="2">
        <v>138.1</v>
      </c>
      <c r="E235" s="2" t="str">
        <v>G</v>
      </c>
      <c r="F235" s="2">
        <v>178.8</v>
      </c>
      <c r="G235" s="2" t="str">
        <v>T</v>
      </c>
      <c r="H235" s="2">
        <v>265.39999999999998</v>
      </c>
      <c r="I235" s="2" t="str">
        <v>V</v>
      </c>
      <c r="J235" s="2">
        <v>10.9</v>
      </c>
      <c r="K235" s="2" t="str">
        <v>R</v>
      </c>
      <c r="L235" s="2">
        <v>1</v>
      </c>
      <c r="M235" s="2">
        <v>277</v>
      </c>
      <c r="N235" s="2">
        <v>0</v>
      </c>
      <c r="O235" s="2">
        <v>0</v>
      </c>
      <c r="P235" s="2">
        <v>3</v>
      </c>
      <c r="Q235" s="2">
        <v>222</v>
      </c>
      <c r="R235" s="2">
        <v>252</v>
      </c>
      <c r="S235" s="2">
        <v>330</v>
      </c>
    </row>
    <row r="236" spans="1:19">
      <c r="A236" s="2">
        <v>85</v>
      </c>
      <c r="B236" s="500" t="str">
        <v>p-methoxyphenyllactic acid, HPLAD</v>
      </c>
      <c r="C236" s="2">
        <v>0.65802559999999999</v>
      </c>
      <c r="D236" s="2">
        <v>138</v>
      </c>
      <c r="E236" s="2" t="str">
        <v>G</v>
      </c>
      <c r="F236" s="2">
        <v>178.7</v>
      </c>
      <c r="G236" s="2" t="str">
        <v>T</v>
      </c>
      <c r="H236" s="2">
        <v>227.5</v>
      </c>
      <c r="I236" s="2" t="str">
        <v>B</v>
      </c>
      <c r="J236" s="2">
        <v>38.200000000000003</v>
      </c>
      <c r="K236" s="2" t="str">
        <v>O</v>
      </c>
      <c r="L236" s="2">
        <v>1</v>
      </c>
      <c r="M236" s="2">
        <v>276</v>
      </c>
      <c r="N236" s="2">
        <v>0</v>
      </c>
      <c r="O236" s="2">
        <v>0</v>
      </c>
      <c r="P236" s="2">
        <v>3</v>
      </c>
      <c r="Q236" s="2">
        <v>222</v>
      </c>
      <c r="R236" s="2">
        <v>251</v>
      </c>
      <c r="S236" s="2">
        <v>336</v>
      </c>
    </row>
    <row r="237" spans="1:19">
      <c r="A237" s="2">
        <v>86</v>
      </c>
      <c r="B237" s="500" t="str">
        <v>3-Phenylpropanoic acid, HPPAD</v>
      </c>
      <c r="C237" s="2">
        <v>0.68274469999999998</v>
      </c>
      <c r="D237" s="2">
        <v>138.6</v>
      </c>
      <c r="E237" s="2" t="str">
        <v>G</v>
      </c>
      <c r="F237" s="2">
        <v>177.8</v>
      </c>
      <c r="G237" s="2" t="str">
        <v>T</v>
      </c>
      <c r="H237" s="2">
        <v>231.1</v>
      </c>
      <c r="I237" s="2" t="str">
        <v>B</v>
      </c>
      <c r="J237" s="2">
        <v>166.1</v>
      </c>
      <c r="K237" s="2" t="str">
        <v>T</v>
      </c>
      <c r="L237" s="2">
        <v>1</v>
      </c>
      <c r="M237" s="2">
        <v>260</v>
      </c>
      <c r="N237" s="2">
        <v>0</v>
      </c>
      <c r="O237" s="2">
        <v>0</v>
      </c>
      <c r="P237" s="2">
        <v>2</v>
      </c>
      <c r="Q237" s="2">
        <v>230</v>
      </c>
      <c r="R237" s="2">
        <v>327</v>
      </c>
      <c r="S237" s="2">
        <v>0</v>
      </c>
    </row>
    <row r="238" spans="1:19">
      <c r="A238" s="2">
        <v>87</v>
      </c>
      <c r="B238" s="500" t="str">
        <v>Phloretic acid, HPPAD</v>
      </c>
      <c r="C238" s="2">
        <v>0.62977519999999998</v>
      </c>
      <c r="D238" s="2">
        <v>140.69999999999999</v>
      </c>
      <c r="E238" s="2" t="str">
        <v>G</v>
      </c>
      <c r="F238" s="2">
        <v>187.7</v>
      </c>
      <c r="G238" s="2" t="str">
        <v>CB</v>
      </c>
      <c r="H238" s="2">
        <v>228.9</v>
      </c>
      <c r="I238" s="2" t="str">
        <v>B</v>
      </c>
      <c r="J238" s="2">
        <v>33</v>
      </c>
      <c r="K238" s="2" t="str">
        <v>O</v>
      </c>
      <c r="L238" s="2">
        <v>1</v>
      </c>
      <c r="M238" s="2">
        <v>278</v>
      </c>
      <c r="N238" s="2">
        <v>0</v>
      </c>
      <c r="O238" s="2">
        <v>0</v>
      </c>
      <c r="P238" s="2">
        <v>3</v>
      </c>
      <c r="Q238" s="2">
        <v>221</v>
      </c>
      <c r="R238" s="2">
        <v>248</v>
      </c>
      <c r="S238" s="2">
        <v>341</v>
      </c>
    </row>
    <row r="239" spans="1:19">
      <c r="A239" s="2">
        <v>89</v>
      </c>
      <c r="B239" s="500" t="str">
        <v>p-methoxyphenol, AMPh</v>
      </c>
      <c r="C239" s="2">
        <v>0.6845</v>
      </c>
      <c r="D239" s="2">
        <v>134.4</v>
      </c>
      <c r="E239" s="2" t="str">
        <v>G</v>
      </c>
      <c r="F239" s="2">
        <v>171.4</v>
      </c>
      <c r="G239" s="2" t="str">
        <v>T</v>
      </c>
      <c r="H239" s="2">
        <v>226.7</v>
      </c>
      <c r="I239" s="2" t="str">
        <v>B</v>
      </c>
      <c r="J239" s="2">
        <v>37.4</v>
      </c>
      <c r="K239" s="2" t="str">
        <v>O</v>
      </c>
      <c r="L239" s="2">
        <v>1</v>
      </c>
      <c r="M239" s="2">
        <v>288</v>
      </c>
      <c r="N239" s="2">
        <v>0</v>
      </c>
      <c r="O239" s="2">
        <v>0</v>
      </c>
      <c r="P239" s="2">
        <v>3</v>
      </c>
      <c r="Q239" s="2">
        <v>223</v>
      </c>
      <c r="R239" s="2">
        <v>252</v>
      </c>
      <c r="S239" s="2">
        <v>313</v>
      </c>
    </row>
    <row r="240" spans="1:19">
      <c r="A240" s="2">
        <v>90</v>
      </c>
      <c r="B240" s="500" t="str">
        <v>4-methylpyrocatechol, APh</v>
      </c>
      <c r="C240" s="2">
        <v>0.67391650000000003</v>
      </c>
      <c r="D240" s="2">
        <v>136.6</v>
      </c>
      <c r="E240" s="2" t="str">
        <v>G</v>
      </c>
      <c r="F240" s="2">
        <v>180</v>
      </c>
      <c r="G240" s="2" t="str">
        <v>CB</v>
      </c>
      <c r="H240" s="2">
        <v>242.2</v>
      </c>
      <c r="I240" s="2" t="str">
        <v>V</v>
      </c>
      <c r="J240" s="2">
        <v>344.9</v>
      </c>
      <c r="K240" s="2" t="str">
        <v>S</v>
      </c>
      <c r="L240" s="2">
        <v>1</v>
      </c>
      <c r="M240" s="2">
        <v>283</v>
      </c>
      <c r="N240" s="2">
        <v>0</v>
      </c>
      <c r="O240" s="2">
        <v>0</v>
      </c>
      <c r="P240" s="2">
        <v>2</v>
      </c>
      <c r="Q240" s="2">
        <v>223</v>
      </c>
      <c r="R240" s="2">
        <v>341</v>
      </c>
      <c r="S240" s="2">
        <v>0</v>
      </c>
    </row>
    <row r="241" spans="1:21">
      <c r="A241" s="2">
        <v>94</v>
      </c>
      <c r="B241" s="500" t="str">
        <v>Pyrogallol, Phenol</v>
      </c>
      <c r="C241" s="2">
        <v>0.60150000000000003</v>
      </c>
      <c r="D241" s="2">
        <v>136.6</v>
      </c>
      <c r="E241" s="2" t="str">
        <v>G</v>
      </c>
      <c r="F241" s="2">
        <v>185.7</v>
      </c>
      <c r="G241" s="2" t="str">
        <v>CB</v>
      </c>
      <c r="H241" s="2">
        <v>223.7</v>
      </c>
      <c r="I241" s="2" t="str">
        <v>B</v>
      </c>
      <c r="J241" s="2">
        <v>20.6</v>
      </c>
      <c r="K241" s="2" t="str">
        <v>R</v>
      </c>
      <c r="L241" s="2">
        <v>1</v>
      </c>
      <c r="M241" s="2">
        <v>270</v>
      </c>
      <c r="N241" s="2">
        <v>0</v>
      </c>
      <c r="O241" s="2">
        <v>0</v>
      </c>
      <c r="P241" s="2">
        <v>2</v>
      </c>
      <c r="Q241" s="2">
        <v>224</v>
      </c>
      <c r="R241" s="2">
        <v>350</v>
      </c>
      <c r="S241" s="2">
        <v>0</v>
      </c>
    </row>
    <row r="242" spans="1:21">
      <c r="A242" s="2">
        <v>95</v>
      </c>
      <c r="B242" s="500" t="str">
        <v>Pyrocatechol, Phenol</v>
      </c>
      <c r="C242" s="2">
        <v>0.6615569</v>
      </c>
      <c r="D242" s="2">
        <v>137.4</v>
      </c>
      <c r="E242" s="2" t="str">
        <v>G</v>
      </c>
      <c r="F242" s="2">
        <v>180.8</v>
      </c>
      <c r="G242" s="2" t="str">
        <v>CB</v>
      </c>
      <c r="H242" s="2">
        <v>218.8</v>
      </c>
      <c r="I242" s="2" t="str">
        <v>B</v>
      </c>
      <c r="J242" s="2">
        <v>35.700000000000003</v>
      </c>
      <c r="K242" s="2" t="str">
        <v>O</v>
      </c>
      <c r="L242" s="2">
        <v>1</v>
      </c>
      <c r="M242" s="2">
        <v>277</v>
      </c>
      <c r="N242" s="2">
        <v>0</v>
      </c>
      <c r="O242" s="2">
        <v>0</v>
      </c>
      <c r="P242" s="2">
        <v>3</v>
      </c>
      <c r="Q242" s="2">
        <v>226</v>
      </c>
      <c r="R242" s="2">
        <v>240</v>
      </c>
      <c r="S242" s="2">
        <v>336</v>
      </c>
    </row>
    <row r="243" spans="1:21">
      <c r="A243" s="2">
        <v>97</v>
      </c>
      <c r="B243" s="500" t="str">
        <v>p-anisaldehyde, HBzd</v>
      </c>
      <c r="C243" s="2">
        <v>0.65979129999999997</v>
      </c>
      <c r="D243" s="2">
        <v>120</v>
      </c>
      <c r="E243" s="2" t="str">
        <v>G</v>
      </c>
      <c r="F243" s="2">
        <v>203.4</v>
      </c>
      <c r="G243" s="2" t="str">
        <v>CB</v>
      </c>
      <c r="H243" s="2">
        <v>327.7</v>
      </c>
      <c r="I243" s="2" t="str">
        <v>M</v>
      </c>
      <c r="J243" s="2">
        <v>38.200000000000003</v>
      </c>
      <c r="K243" s="2" t="str">
        <v>O</v>
      </c>
      <c r="L243" s="2">
        <v>1</v>
      </c>
      <c r="M243" s="2">
        <v>286</v>
      </c>
      <c r="N243" s="2">
        <v>0</v>
      </c>
      <c r="O243" s="2">
        <v>0</v>
      </c>
      <c r="P243" s="2">
        <v>2</v>
      </c>
      <c r="Q243" s="2">
        <v>224</v>
      </c>
      <c r="R243" s="2">
        <v>350</v>
      </c>
      <c r="S243" s="2">
        <v>0</v>
      </c>
    </row>
    <row r="244" spans="1:21">
      <c r="A244" s="2">
        <v>98</v>
      </c>
      <c r="B244" s="500" t="str">
        <v>Protocatechualdehyde, HBzd</v>
      </c>
      <c r="C244" s="2">
        <v>0.59446220000000005</v>
      </c>
      <c r="D244" s="2">
        <v>134.9</v>
      </c>
      <c r="E244" s="2" t="str">
        <v>G</v>
      </c>
      <c r="F244" s="2">
        <v>231.9</v>
      </c>
      <c r="G244" s="2" t="str">
        <v>B</v>
      </c>
      <c r="H244" s="2">
        <v>239.5</v>
      </c>
      <c r="I244" s="2" t="str">
        <v>B</v>
      </c>
      <c r="J244" s="2">
        <v>29.2</v>
      </c>
      <c r="K244" s="2" t="str">
        <v>R</v>
      </c>
      <c r="L244" s="2">
        <v>2</v>
      </c>
      <c r="M244" s="2">
        <v>283</v>
      </c>
      <c r="N244" s="2">
        <v>314</v>
      </c>
      <c r="O244" s="2">
        <v>0</v>
      </c>
      <c r="P244" s="2">
        <v>3</v>
      </c>
      <c r="Q244" s="2">
        <v>221</v>
      </c>
      <c r="R244" s="2">
        <v>250</v>
      </c>
      <c r="S244" s="2">
        <v>342</v>
      </c>
    </row>
    <row r="245" spans="1:21">
      <c r="A245" s="2">
        <v>99</v>
      </c>
      <c r="B245" s="500" t="str">
        <v>Vanillin, HBzd</v>
      </c>
      <c r="C245" s="2">
        <v>0.63683780000000001</v>
      </c>
      <c r="D245" s="2">
        <v>136.19999999999999</v>
      </c>
      <c r="E245" s="2" t="str">
        <v>G</v>
      </c>
      <c r="F245" s="2">
        <v>221.6</v>
      </c>
      <c r="G245" s="2" t="str">
        <v>B</v>
      </c>
      <c r="H245" s="2">
        <v>212.1</v>
      </c>
      <c r="I245" s="2" t="str">
        <v>B</v>
      </c>
      <c r="J245" s="2">
        <v>41.7</v>
      </c>
      <c r="K245" s="2" t="str">
        <v>O</v>
      </c>
      <c r="L245" s="2">
        <v>2</v>
      </c>
      <c r="M245" s="2">
        <v>284</v>
      </c>
      <c r="N245" s="2">
        <v>312</v>
      </c>
      <c r="O245" s="2">
        <v>0</v>
      </c>
      <c r="P245" s="2">
        <v>3</v>
      </c>
      <c r="Q245" s="2">
        <v>221</v>
      </c>
      <c r="R245" s="2">
        <v>248</v>
      </c>
      <c r="S245" s="2">
        <v>341</v>
      </c>
    </row>
    <row r="246" spans="1:21">
      <c r="A246" s="2">
        <v>101</v>
      </c>
      <c r="B246" s="500" t="str">
        <v>2-Methoxyacetophenone, HAPh</v>
      </c>
      <c r="C246" s="2">
        <v>0.66861950000000003</v>
      </c>
      <c r="D246" s="2">
        <v>139.1</v>
      </c>
      <c r="E246" s="2" t="str">
        <v>G</v>
      </c>
      <c r="F246" s="2">
        <v>240.8</v>
      </c>
      <c r="G246" s="2" t="str">
        <v>B</v>
      </c>
      <c r="H246" s="2">
        <v>187.7</v>
      </c>
      <c r="I246" s="2" t="str">
        <v>CB</v>
      </c>
      <c r="J246" s="2">
        <v>0</v>
      </c>
      <c r="K246" s="2" t="str">
        <v>R</v>
      </c>
      <c r="L246" s="2">
        <v>2</v>
      </c>
      <c r="M246" s="2">
        <v>256</v>
      </c>
      <c r="N246" s="2">
        <v>330</v>
      </c>
      <c r="O246" s="2">
        <v>0</v>
      </c>
      <c r="P246" s="2">
        <v>2</v>
      </c>
      <c r="Q246" s="2">
        <v>225</v>
      </c>
      <c r="R246" s="2">
        <v>340</v>
      </c>
      <c r="S246" s="2">
        <v>0</v>
      </c>
    </row>
    <row r="247" spans="1:21">
      <c r="A247" s="2">
        <v>103</v>
      </c>
      <c r="B247" s="500" t="str">
        <v>Absiscic Acid, Non Phenolic</v>
      </c>
      <c r="C247" s="2">
        <v>0.59799999999999998</v>
      </c>
      <c r="D247" s="2">
        <v>126.9</v>
      </c>
      <c r="E247" s="2" t="str">
        <v>G</v>
      </c>
      <c r="F247" s="2">
        <v>171.4</v>
      </c>
      <c r="G247" s="2" t="str">
        <v>T</v>
      </c>
      <c r="H247" s="2">
        <v>339.5</v>
      </c>
      <c r="I247" s="2" t="str">
        <v>S</v>
      </c>
      <c r="J247" s="2">
        <v>356.4</v>
      </c>
      <c r="K247" s="2" t="str">
        <v>S</v>
      </c>
      <c r="L247" s="2">
        <v>1</v>
      </c>
      <c r="M247" s="2">
        <v>268</v>
      </c>
      <c r="N247" s="2">
        <v>0</v>
      </c>
      <c r="O247" s="2">
        <v>0</v>
      </c>
      <c r="P247" s="2">
        <v>2</v>
      </c>
      <c r="Q247" s="2">
        <v>221</v>
      </c>
      <c r="R247" s="2">
        <v>344</v>
      </c>
      <c r="S247" s="2">
        <v>0</v>
      </c>
    </row>
    <row r="248" spans="1:21">
      <c r="B248" s="500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1:21">
      <c r="B249" s="500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spans="1:21">
      <c r="A250" s="2" cm="1">
        <f t="array" ref="A250:S310">_xlfn._xlws.SORT(_xlfn._xlws.FILTER(LVSN[], (LVSN[Rf (MPA)]&lt;=$C$5)*(LVSN[Rf (MPA)]&gt;=$C$4)*(LVSN[254 nm DEV H° and C]&lt;=$D$5)*(LVSN[254 nm DEV H° and C]&gt;=$D$4),"No Result"))</f>
        <v>3</v>
      </c>
      <c r="B250" s="500" t="str">
        <v>acacetin, Flavone</v>
      </c>
      <c r="C250" s="2">
        <v>0.64919740000000004</v>
      </c>
      <c r="D250" s="2">
        <v>134.6</v>
      </c>
      <c r="E250" s="2" t="str">
        <v>G</v>
      </c>
      <c r="F250" s="2">
        <v>180</v>
      </c>
      <c r="G250" s="2" t="str">
        <v>CB</v>
      </c>
      <c r="H250" s="2">
        <v>203.5</v>
      </c>
      <c r="I250" s="2" t="str">
        <v>CB</v>
      </c>
      <c r="J250" s="2">
        <v>53.8</v>
      </c>
      <c r="K250" s="2" t="str">
        <v>O</v>
      </c>
      <c r="L250" s="2">
        <v>2</v>
      </c>
      <c r="M250" s="2">
        <v>270</v>
      </c>
      <c r="N250" s="2">
        <v>329</v>
      </c>
      <c r="O250" s="2">
        <v>0</v>
      </c>
      <c r="P250" s="2">
        <v>2</v>
      </c>
      <c r="Q250" s="2">
        <v>224</v>
      </c>
      <c r="R250" s="2">
        <v>357</v>
      </c>
      <c r="S250" s="2">
        <v>0</v>
      </c>
      <c r="T250" s="2">
        <f>COUNTIF(A250:A310, "&lt;&gt;")</f>
        <v>61</v>
      </c>
      <c r="U250" s="2" t="s">
        <v>158</v>
      </c>
    </row>
    <row r="251" spans="1:21">
      <c r="A251" s="2">
        <v>4</v>
      </c>
      <c r="B251" s="500" t="str">
        <v>apigenin, Flavone</v>
      </c>
      <c r="C251" s="2">
        <v>0.61741570000000001</v>
      </c>
      <c r="D251" s="2">
        <v>134</v>
      </c>
      <c r="E251" s="2" t="str">
        <v>G</v>
      </c>
      <c r="F251" s="2">
        <v>199.1</v>
      </c>
      <c r="G251" s="2" t="str">
        <v>CB</v>
      </c>
      <c r="H251" s="2">
        <v>206.2</v>
      </c>
      <c r="I251" s="2" t="str">
        <v>CB</v>
      </c>
      <c r="J251" s="2">
        <v>46.3</v>
      </c>
      <c r="K251" s="2" t="str">
        <v>O</v>
      </c>
      <c r="L251" s="2">
        <v>2</v>
      </c>
      <c r="M251" s="2">
        <v>271</v>
      </c>
      <c r="N251" s="2">
        <v>336</v>
      </c>
      <c r="O251" s="2">
        <v>0</v>
      </c>
      <c r="P251" s="2">
        <v>2</v>
      </c>
      <c r="Q251" s="2">
        <v>224</v>
      </c>
      <c r="R251" s="2">
        <v>341</v>
      </c>
      <c r="S251" s="2">
        <v>0</v>
      </c>
    </row>
    <row r="252" spans="1:21">
      <c r="A252" s="2">
        <v>6</v>
      </c>
      <c r="B252" s="500" t="str">
        <v>chrysin, Flavone</v>
      </c>
      <c r="C252" s="2">
        <v>0.67215080000000005</v>
      </c>
      <c r="D252" s="2">
        <v>132.19999999999999</v>
      </c>
      <c r="E252" s="2" t="str">
        <v>G</v>
      </c>
      <c r="F252" s="2">
        <v>185.5</v>
      </c>
      <c r="G252" s="2" t="str">
        <v>CB</v>
      </c>
      <c r="H252" s="2">
        <v>190.1</v>
      </c>
      <c r="I252" s="2" t="str">
        <v>CB</v>
      </c>
      <c r="J252" s="2">
        <v>46.5</v>
      </c>
      <c r="K252" s="2" t="str">
        <v>O</v>
      </c>
      <c r="L252" s="2">
        <v>2</v>
      </c>
      <c r="M252" s="2">
        <v>270</v>
      </c>
      <c r="N252" s="2">
        <v>317</v>
      </c>
      <c r="O252" s="2">
        <v>0</v>
      </c>
      <c r="P252" s="2">
        <v>2</v>
      </c>
      <c r="Q252" s="2">
        <v>224</v>
      </c>
      <c r="R252" s="2">
        <v>358</v>
      </c>
      <c r="S252" s="2">
        <v>0</v>
      </c>
    </row>
    <row r="253" spans="1:21">
      <c r="A253" s="2">
        <v>7</v>
      </c>
      <c r="B253" s="500" t="str">
        <v>Genkwanin, Flavone</v>
      </c>
      <c r="C253" s="2">
        <v>0.65272870000000005</v>
      </c>
      <c r="D253" s="2">
        <v>138.9</v>
      </c>
      <c r="E253" s="2" t="str">
        <v>G</v>
      </c>
      <c r="F253" s="2">
        <v>46.1</v>
      </c>
      <c r="G253" s="2" t="str">
        <v>Y</v>
      </c>
      <c r="H253" s="2">
        <v>228.8</v>
      </c>
      <c r="I253" s="2" t="str">
        <v>B</v>
      </c>
      <c r="J253" s="2">
        <v>46.9</v>
      </c>
      <c r="K253" s="2" t="str">
        <v>O</v>
      </c>
      <c r="L253" s="2">
        <v>2</v>
      </c>
      <c r="M253" s="2">
        <v>268</v>
      </c>
      <c r="N253" s="2">
        <v>338</v>
      </c>
      <c r="O253" s="2">
        <v>0</v>
      </c>
      <c r="P253" s="2">
        <v>2</v>
      </c>
      <c r="Q253" s="2">
        <v>224</v>
      </c>
      <c r="R253" s="2">
        <v>367</v>
      </c>
      <c r="S253" s="2">
        <v>0</v>
      </c>
    </row>
    <row r="254" spans="1:21">
      <c r="A254" s="2">
        <v>12</v>
      </c>
      <c r="B254" s="500" t="str">
        <v>isorhamnetin, Flavonol</v>
      </c>
      <c r="C254" s="2">
        <v>0.65100000000000002</v>
      </c>
      <c r="D254" s="2">
        <v>136.1</v>
      </c>
      <c r="E254" s="2" t="str">
        <v>G</v>
      </c>
      <c r="F254" s="2">
        <v>180</v>
      </c>
      <c r="G254" s="2" t="str">
        <v>CB</v>
      </c>
      <c r="H254" s="2">
        <v>191.2</v>
      </c>
      <c r="I254" s="2" t="str">
        <v>CB</v>
      </c>
      <c r="J254" s="2">
        <v>42.7</v>
      </c>
      <c r="K254" s="2" t="str">
        <v>O</v>
      </c>
      <c r="L254" s="2">
        <v>2</v>
      </c>
      <c r="M254" s="2">
        <v>261</v>
      </c>
      <c r="N254" s="2">
        <v>364</v>
      </c>
      <c r="O254" s="2">
        <v>0</v>
      </c>
      <c r="P254" s="2">
        <v>2</v>
      </c>
      <c r="Q254" s="2">
        <v>224</v>
      </c>
      <c r="R254" s="2">
        <v>340</v>
      </c>
      <c r="S254" s="2">
        <v>0</v>
      </c>
    </row>
    <row r="255" spans="1:21">
      <c r="A255" s="2">
        <v>14</v>
      </c>
      <c r="B255" s="500" t="str">
        <v>kaempferol, Flavonol</v>
      </c>
      <c r="C255" s="2">
        <v>0.65449429999999997</v>
      </c>
      <c r="D255" s="2">
        <v>130.9</v>
      </c>
      <c r="E255" s="2" t="str">
        <v>G</v>
      </c>
      <c r="F255" s="2">
        <v>150</v>
      </c>
      <c r="G255" s="2" t="str">
        <v>T</v>
      </c>
      <c r="H255" s="2">
        <v>189.4</v>
      </c>
      <c r="I255" s="2" t="str">
        <v>CB</v>
      </c>
      <c r="J255" s="2">
        <v>8</v>
      </c>
      <c r="K255" s="2" t="str">
        <v>R</v>
      </c>
      <c r="L255" s="2">
        <v>2</v>
      </c>
      <c r="M255" s="2">
        <v>269</v>
      </c>
      <c r="N255" s="2">
        <v>371</v>
      </c>
      <c r="O255" s="2">
        <v>0</v>
      </c>
      <c r="P255" s="2">
        <v>2</v>
      </c>
      <c r="Q255" s="2">
        <v>223</v>
      </c>
      <c r="R255" s="2">
        <v>361</v>
      </c>
      <c r="S255" s="2">
        <v>0</v>
      </c>
    </row>
    <row r="256" spans="1:21">
      <c r="A256" s="2">
        <v>15</v>
      </c>
      <c r="B256" s="500" t="str">
        <v>myricetin, Flavonol</v>
      </c>
      <c r="C256" s="2">
        <v>0.58739960000000002</v>
      </c>
      <c r="D256" s="2">
        <v>129.9</v>
      </c>
      <c r="E256" s="2" t="str">
        <v>G</v>
      </c>
      <c r="F256" s="2">
        <v>131.69999999999999</v>
      </c>
      <c r="G256" s="2" t="str">
        <v>G</v>
      </c>
      <c r="H256" s="2">
        <v>189.4</v>
      </c>
      <c r="I256" s="2" t="str">
        <v>CB</v>
      </c>
      <c r="J256" s="2">
        <v>40</v>
      </c>
      <c r="K256" s="2" t="str">
        <v>O</v>
      </c>
      <c r="L256" s="2">
        <v>2</v>
      </c>
      <c r="M256" s="2">
        <v>261</v>
      </c>
      <c r="N256" s="2">
        <v>373</v>
      </c>
      <c r="O256" s="2">
        <v>0</v>
      </c>
      <c r="P256" s="2">
        <v>2</v>
      </c>
      <c r="Q256" s="2">
        <v>224</v>
      </c>
      <c r="R256" s="2">
        <v>341</v>
      </c>
      <c r="S256" s="2">
        <v>0</v>
      </c>
    </row>
    <row r="257" spans="1:19">
      <c r="A257" s="2">
        <v>16</v>
      </c>
      <c r="B257" s="500" t="str">
        <v>quercetin, Flavonol</v>
      </c>
      <c r="C257" s="2">
        <v>0.61741570000000001</v>
      </c>
      <c r="D257" s="2">
        <v>125.9</v>
      </c>
      <c r="E257" s="2" t="str">
        <v>G</v>
      </c>
      <c r="F257" s="2">
        <v>127.1</v>
      </c>
      <c r="G257" s="2" t="str">
        <v>G</v>
      </c>
      <c r="H257" s="2">
        <v>192.1</v>
      </c>
      <c r="I257" s="2" t="str">
        <v>CB</v>
      </c>
      <c r="J257" s="2">
        <v>41.1</v>
      </c>
      <c r="K257" s="2" t="str">
        <v>O</v>
      </c>
      <c r="L257" s="2">
        <v>2</v>
      </c>
      <c r="M257" s="2">
        <v>261</v>
      </c>
      <c r="N257" s="2">
        <v>370</v>
      </c>
      <c r="O257" s="2">
        <v>0</v>
      </c>
      <c r="P257" s="2">
        <v>2</v>
      </c>
      <c r="Q257" s="2">
        <v>224</v>
      </c>
      <c r="R257" s="2">
        <v>340</v>
      </c>
      <c r="S257" s="2">
        <v>0</v>
      </c>
    </row>
    <row r="258" spans="1:19">
      <c r="A258" s="2">
        <v>18</v>
      </c>
      <c r="B258" s="500" t="str">
        <v>hesperetin, Flavanone</v>
      </c>
      <c r="C258" s="2">
        <v>0.6668539</v>
      </c>
      <c r="D258" s="2">
        <v>136.5</v>
      </c>
      <c r="E258" s="2" t="str">
        <v>G</v>
      </c>
      <c r="F258" s="2">
        <v>169.3</v>
      </c>
      <c r="G258" s="2" t="str">
        <v>T</v>
      </c>
      <c r="H258" s="2">
        <v>202.3</v>
      </c>
      <c r="I258" s="2" t="str">
        <v>CB</v>
      </c>
      <c r="J258" s="2">
        <v>19.8</v>
      </c>
      <c r="K258" s="2" t="str">
        <v>R</v>
      </c>
      <c r="L258" s="2">
        <v>1</v>
      </c>
      <c r="M258" s="2">
        <v>290</v>
      </c>
      <c r="N258" s="2">
        <v>0</v>
      </c>
      <c r="O258" s="2">
        <v>0</v>
      </c>
      <c r="P258" s="2">
        <v>3</v>
      </c>
      <c r="Q258" s="2">
        <v>222</v>
      </c>
      <c r="R258" s="2">
        <v>247</v>
      </c>
      <c r="S258" s="2">
        <v>342</v>
      </c>
    </row>
    <row r="259" spans="1:19">
      <c r="A259" s="2">
        <v>20</v>
      </c>
      <c r="B259" s="500" t="str">
        <v>naringenin, Flavanone</v>
      </c>
      <c r="C259" s="2">
        <v>0.68</v>
      </c>
      <c r="D259" s="2">
        <v>136.80000000000001</v>
      </c>
      <c r="E259" s="2" t="str">
        <v>G</v>
      </c>
      <c r="F259" s="2">
        <v>176.5</v>
      </c>
      <c r="G259" s="2" t="str">
        <v>T</v>
      </c>
      <c r="H259" s="2">
        <v>210.7</v>
      </c>
      <c r="I259" s="2" t="str">
        <v>B</v>
      </c>
      <c r="J259" s="2">
        <v>24.2</v>
      </c>
      <c r="K259" s="2" t="str">
        <v>R</v>
      </c>
      <c r="L259" s="2">
        <v>1</v>
      </c>
      <c r="M259" s="2">
        <v>292</v>
      </c>
      <c r="N259" s="2">
        <v>0</v>
      </c>
      <c r="O259" s="2">
        <v>0</v>
      </c>
      <c r="P259" s="2">
        <v>2</v>
      </c>
      <c r="Q259" s="2">
        <v>223</v>
      </c>
      <c r="R259" s="2">
        <v>365</v>
      </c>
      <c r="S259" s="2">
        <v>0</v>
      </c>
    </row>
    <row r="260" spans="1:19">
      <c r="A260" s="2">
        <v>25</v>
      </c>
      <c r="B260" s="500" t="str">
        <v>taxifolin, Flavanonol</v>
      </c>
      <c r="C260" s="2">
        <v>0.59093090000000004</v>
      </c>
      <c r="D260" s="2">
        <v>134.5</v>
      </c>
      <c r="E260" s="2" t="str">
        <v>G</v>
      </c>
      <c r="F260" s="2">
        <v>183.4</v>
      </c>
      <c r="G260" s="2" t="str">
        <v>CB</v>
      </c>
      <c r="H260" s="2">
        <v>205.8</v>
      </c>
      <c r="I260" s="2" t="str">
        <v>CB</v>
      </c>
      <c r="J260" s="2">
        <v>24.3</v>
      </c>
      <c r="K260" s="2" t="str">
        <v>R</v>
      </c>
      <c r="L260" s="2">
        <v>1</v>
      </c>
      <c r="M260" s="2">
        <v>292</v>
      </c>
      <c r="N260" s="2">
        <v>0</v>
      </c>
      <c r="O260" s="2">
        <v>0</v>
      </c>
      <c r="P260" s="2">
        <v>3</v>
      </c>
      <c r="Q260" s="2">
        <v>224</v>
      </c>
      <c r="R260" s="2">
        <v>256</v>
      </c>
      <c r="S260" s="2">
        <v>364</v>
      </c>
    </row>
    <row r="261" spans="1:19">
      <c r="A261" s="2">
        <v>31</v>
      </c>
      <c r="B261" s="500" t="str">
        <v>daidzein, Isoflavone</v>
      </c>
      <c r="C261" s="2">
        <v>0.59975920000000005</v>
      </c>
      <c r="D261" s="2">
        <v>136.6</v>
      </c>
      <c r="E261" s="2" t="str">
        <v>G</v>
      </c>
      <c r="F261" s="2">
        <v>160.9</v>
      </c>
      <c r="G261" s="2" t="str">
        <v>G</v>
      </c>
      <c r="H261" s="2">
        <v>226.4</v>
      </c>
      <c r="I261" s="2" t="str">
        <v>B</v>
      </c>
      <c r="J261" s="2">
        <v>28.8</v>
      </c>
      <c r="K261" s="2" t="str">
        <v>R</v>
      </c>
      <c r="L261" s="2">
        <v>2</v>
      </c>
      <c r="M261" s="2">
        <v>250</v>
      </c>
      <c r="N261" s="2">
        <v>305</v>
      </c>
      <c r="O261" s="2">
        <v>0</v>
      </c>
      <c r="P261" s="2">
        <v>2</v>
      </c>
      <c r="Q261" s="2">
        <v>222</v>
      </c>
      <c r="R261" s="2">
        <v>314</v>
      </c>
      <c r="S261" s="2">
        <v>0</v>
      </c>
    </row>
    <row r="262" spans="1:19">
      <c r="A262" s="2">
        <v>32</v>
      </c>
      <c r="B262" s="500" t="str">
        <v>formononetin, Isoflavone</v>
      </c>
      <c r="C262" s="2">
        <v>0.63680000000000003</v>
      </c>
      <c r="D262" s="2">
        <v>147.4</v>
      </c>
      <c r="E262" s="2" t="str">
        <v>G</v>
      </c>
      <c r="F262" s="2">
        <v>195.3</v>
      </c>
      <c r="G262" s="2" t="str">
        <v>CB</v>
      </c>
      <c r="H262" s="2">
        <v>178.5</v>
      </c>
      <c r="I262" s="2" t="str">
        <v>T</v>
      </c>
      <c r="J262" s="2">
        <v>38.200000000000003</v>
      </c>
      <c r="K262" s="2" t="str">
        <v>O</v>
      </c>
      <c r="L262" s="2">
        <v>2</v>
      </c>
      <c r="M262" s="2">
        <v>250</v>
      </c>
      <c r="N262" s="2">
        <v>306</v>
      </c>
      <c r="O262" s="2">
        <v>0</v>
      </c>
      <c r="P262" s="2">
        <v>2</v>
      </c>
      <c r="Q262" s="2">
        <v>223</v>
      </c>
      <c r="R262" s="2">
        <v>313</v>
      </c>
      <c r="S262" s="2">
        <v>0</v>
      </c>
    </row>
    <row r="263" spans="1:19">
      <c r="A263" s="2">
        <v>33</v>
      </c>
      <c r="B263" s="500" t="str">
        <v>genistein, Isoflavone</v>
      </c>
      <c r="C263" s="2">
        <v>0.66332259999999998</v>
      </c>
      <c r="D263" s="2">
        <v>128.1</v>
      </c>
      <c r="E263" s="2" t="str">
        <v>G</v>
      </c>
      <c r="F263" s="2">
        <v>181.4</v>
      </c>
      <c r="G263" s="2" t="str">
        <v>CB</v>
      </c>
      <c r="H263" s="2">
        <v>210.8</v>
      </c>
      <c r="I263" s="2" t="str">
        <v>B</v>
      </c>
      <c r="J263" s="2">
        <v>34.1</v>
      </c>
      <c r="K263" s="2" t="str">
        <v>O</v>
      </c>
      <c r="L263" s="2">
        <v>1</v>
      </c>
      <c r="M263" s="2">
        <v>260</v>
      </c>
      <c r="N263" s="2">
        <v>0</v>
      </c>
      <c r="O263" s="2">
        <v>0</v>
      </c>
      <c r="P263" s="2">
        <v>2</v>
      </c>
      <c r="Q263" s="2">
        <v>224</v>
      </c>
      <c r="R263" s="2">
        <v>365</v>
      </c>
      <c r="S263" s="2">
        <v>0</v>
      </c>
    </row>
    <row r="264" spans="1:19">
      <c r="A264" s="2">
        <v>36</v>
      </c>
      <c r="B264" s="500" t="str">
        <v>2,3,4-THBA, HBAD</v>
      </c>
      <c r="C264" s="2">
        <v>0.5891653</v>
      </c>
      <c r="D264" s="2">
        <v>137.9</v>
      </c>
      <c r="E264" s="2" t="str">
        <v>G</v>
      </c>
      <c r="F264" s="2">
        <v>185.1</v>
      </c>
      <c r="G264" s="2" t="str">
        <v>CB</v>
      </c>
      <c r="H264" s="2">
        <v>225.9</v>
      </c>
      <c r="I264" s="2" t="str">
        <v>B</v>
      </c>
      <c r="J264" s="2">
        <v>20.5</v>
      </c>
      <c r="K264" s="2" t="str">
        <v>R</v>
      </c>
      <c r="L264" s="2">
        <v>1</v>
      </c>
      <c r="M264" s="2">
        <v>267</v>
      </c>
      <c r="N264" s="2">
        <v>0</v>
      </c>
      <c r="O264" s="2">
        <v>0</v>
      </c>
      <c r="P264" s="2">
        <v>2</v>
      </c>
      <c r="Q264" s="2">
        <v>223</v>
      </c>
      <c r="R264" s="2">
        <v>339</v>
      </c>
      <c r="S264" s="2">
        <v>0</v>
      </c>
    </row>
    <row r="265" spans="1:19">
      <c r="A265" s="2">
        <v>37</v>
      </c>
      <c r="B265" s="500" t="str">
        <v>2,3,4-TMBA, HBAD</v>
      </c>
      <c r="C265" s="2">
        <v>0.60152479999999997</v>
      </c>
      <c r="D265" s="2">
        <v>141.5</v>
      </c>
      <c r="E265" s="2" t="str">
        <v>G</v>
      </c>
      <c r="F265" s="2">
        <v>120</v>
      </c>
      <c r="G265" s="2" t="str">
        <v>YG</v>
      </c>
      <c r="H265" s="2">
        <v>241.1</v>
      </c>
      <c r="I265" s="2" t="str">
        <v>V</v>
      </c>
      <c r="J265" s="2">
        <v>22.2</v>
      </c>
      <c r="K265" s="2" t="str">
        <v>R</v>
      </c>
      <c r="L265" s="2">
        <v>1</v>
      </c>
      <c r="M265" s="2">
        <v>261</v>
      </c>
      <c r="N265" s="2">
        <v>0</v>
      </c>
      <c r="O265" s="2">
        <v>0</v>
      </c>
      <c r="P265" s="2">
        <v>2</v>
      </c>
      <c r="Q265" s="2">
        <v>225</v>
      </c>
      <c r="R265" s="2">
        <v>308</v>
      </c>
      <c r="S265" s="2">
        <v>0</v>
      </c>
    </row>
    <row r="266" spans="1:19">
      <c r="A266" s="2">
        <v>39</v>
      </c>
      <c r="B266" s="500" t="str">
        <v>3,5-Dihydroxybenzoic acid, HBAD</v>
      </c>
      <c r="C266" s="2">
        <v>0.59446220000000005</v>
      </c>
      <c r="D266" s="2">
        <v>138.19999999999999</v>
      </c>
      <c r="E266" s="2" t="str">
        <v>G</v>
      </c>
      <c r="F266" s="2">
        <v>191.3</v>
      </c>
      <c r="G266" s="2" t="str">
        <v>CB</v>
      </c>
      <c r="H266" s="2">
        <v>222.4</v>
      </c>
      <c r="I266" s="2" t="str">
        <v>B</v>
      </c>
      <c r="J266" s="2">
        <v>33</v>
      </c>
      <c r="K266" s="2" t="str">
        <v>O</v>
      </c>
      <c r="L266" s="2">
        <v>2</v>
      </c>
      <c r="M266" s="2">
        <v>251</v>
      </c>
      <c r="N266" s="2">
        <v>308</v>
      </c>
      <c r="O266" s="2">
        <v>0</v>
      </c>
      <c r="P266" s="2">
        <v>2</v>
      </c>
      <c r="Q266" s="2">
        <v>225</v>
      </c>
      <c r="R266" s="2">
        <v>313</v>
      </c>
      <c r="S266" s="2">
        <v>0</v>
      </c>
    </row>
    <row r="267" spans="1:19">
      <c r="A267" s="2">
        <v>40</v>
      </c>
      <c r="B267" s="500" t="str">
        <v>benzoic acid, HBAD</v>
      </c>
      <c r="C267" s="2">
        <v>0.6633</v>
      </c>
      <c r="D267" s="2">
        <v>136.4</v>
      </c>
      <c r="E267" s="2" t="str">
        <v>G</v>
      </c>
      <c r="F267" s="2">
        <v>184.5</v>
      </c>
      <c r="G267" s="2" t="str">
        <v>CB</v>
      </c>
      <c r="H267" s="2">
        <v>199.4</v>
      </c>
      <c r="I267" s="2" t="str">
        <v>CB</v>
      </c>
      <c r="J267" s="2">
        <v>48.3</v>
      </c>
      <c r="K267" s="2" t="str">
        <v>O</v>
      </c>
      <c r="L267" s="2">
        <v>1</v>
      </c>
      <c r="M267" s="2">
        <v>276</v>
      </c>
      <c r="N267" s="2">
        <v>0</v>
      </c>
      <c r="O267" s="2">
        <v>0</v>
      </c>
      <c r="P267" s="2">
        <v>2</v>
      </c>
      <c r="Q267" s="2">
        <v>221</v>
      </c>
      <c r="R267" s="2">
        <v>328</v>
      </c>
      <c r="S267" s="2">
        <v>0</v>
      </c>
    </row>
    <row r="268" spans="1:19">
      <c r="A268" s="2">
        <v>43</v>
      </c>
      <c r="B268" s="500" t="str">
        <v>eudesmic acid, HBAD</v>
      </c>
      <c r="C268" s="2">
        <v>0.61741570000000001</v>
      </c>
      <c r="D268" s="2">
        <v>138.9</v>
      </c>
      <c r="E268" s="2" t="str">
        <v>G</v>
      </c>
      <c r="F268" s="2">
        <v>180</v>
      </c>
      <c r="G268" s="2" t="str">
        <v>CB</v>
      </c>
      <c r="H268" s="2">
        <v>219.1</v>
      </c>
      <c r="I268" s="2" t="str">
        <v>B</v>
      </c>
      <c r="J268" s="2">
        <v>40.9</v>
      </c>
      <c r="K268" s="2" t="str">
        <v>O</v>
      </c>
      <c r="L268" s="2">
        <v>1</v>
      </c>
      <c r="M268" s="2">
        <v>264</v>
      </c>
      <c r="N268" s="2">
        <v>0</v>
      </c>
      <c r="O268" s="2">
        <v>0</v>
      </c>
      <c r="P268" s="2">
        <v>2</v>
      </c>
      <c r="Q268" s="2">
        <v>228</v>
      </c>
      <c r="R268" s="2">
        <v>310</v>
      </c>
      <c r="S268" s="2">
        <v>0</v>
      </c>
    </row>
    <row r="269" spans="1:19">
      <c r="A269" s="2">
        <v>45</v>
      </c>
      <c r="B269" s="500" t="str">
        <v>gentisic acid, HBAD</v>
      </c>
      <c r="C269" s="2">
        <v>0.62624389999999996</v>
      </c>
      <c r="D269" s="2">
        <v>142.69999999999999</v>
      </c>
      <c r="E269" s="2" t="str">
        <v>G</v>
      </c>
      <c r="F269" s="2">
        <v>224.2</v>
      </c>
      <c r="G269" s="2" t="str">
        <v>B</v>
      </c>
      <c r="H269" s="2">
        <v>213.3</v>
      </c>
      <c r="I269" s="2" t="str">
        <v>B</v>
      </c>
      <c r="J269" s="2">
        <v>48.6</v>
      </c>
      <c r="K269" s="2" t="str">
        <v>O</v>
      </c>
      <c r="L269" s="2">
        <v>1</v>
      </c>
      <c r="M269" s="2">
        <v>326</v>
      </c>
      <c r="N269" s="2">
        <v>0</v>
      </c>
      <c r="O269" s="2">
        <v>0</v>
      </c>
      <c r="P269" s="2">
        <v>2</v>
      </c>
      <c r="Q269" s="2">
        <v>224</v>
      </c>
      <c r="R269" s="2">
        <v>320</v>
      </c>
      <c r="S269" s="2">
        <v>0</v>
      </c>
    </row>
    <row r="270" spans="1:19">
      <c r="A270" s="2">
        <v>47</v>
      </c>
      <c r="B270" s="500" t="str">
        <v>methyl paraben, HBAD</v>
      </c>
      <c r="C270" s="2">
        <v>0.67568209999999995</v>
      </c>
      <c r="D270" s="2">
        <v>127.9</v>
      </c>
      <c r="E270" s="2" t="str">
        <v>G</v>
      </c>
      <c r="F270" s="2">
        <v>178.9</v>
      </c>
      <c r="G270" s="2" t="str">
        <v>T</v>
      </c>
      <c r="H270" s="2">
        <v>227.7</v>
      </c>
      <c r="I270" s="2" t="str">
        <v>B</v>
      </c>
      <c r="J270" s="2">
        <v>111.1</v>
      </c>
      <c r="K270" s="2" t="str">
        <v>YG</v>
      </c>
      <c r="L270" s="2">
        <v>1</v>
      </c>
      <c r="M270" s="2">
        <v>257</v>
      </c>
      <c r="N270" s="2">
        <v>0</v>
      </c>
      <c r="O270" s="2">
        <v>0</v>
      </c>
      <c r="P270" s="2">
        <v>2</v>
      </c>
      <c r="Q270" s="2">
        <v>224</v>
      </c>
      <c r="R270" s="2">
        <v>352</v>
      </c>
      <c r="S270" s="2">
        <v>0</v>
      </c>
    </row>
    <row r="271" spans="1:19">
      <c r="A271" s="2">
        <v>48</v>
      </c>
      <c r="B271" s="500" t="str">
        <v>methyl syringate, HBAD</v>
      </c>
      <c r="C271" s="2">
        <v>0.61035309999999998</v>
      </c>
      <c r="D271" s="2">
        <v>137.5</v>
      </c>
      <c r="E271" s="2" t="str">
        <v>G</v>
      </c>
      <c r="F271" s="2">
        <v>175.3</v>
      </c>
      <c r="G271" s="2" t="str">
        <v>T</v>
      </c>
      <c r="H271" s="2">
        <v>218.6</v>
      </c>
      <c r="I271" s="2" t="str">
        <v>B</v>
      </c>
      <c r="J271" s="2">
        <v>42.5</v>
      </c>
      <c r="K271" s="2" t="str">
        <v>O</v>
      </c>
      <c r="L271" s="2">
        <v>1</v>
      </c>
      <c r="M271" s="2">
        <v>277</v>
      </c>
      <c r="N271" s="2">
        <v>0</v>
      </c>
      <c r="O271" s="2">
        <v>0</v>
      </c>
      <c r="P271" s="2">
        <v>2</v>
      </c>
      <c r="Q271" s="2">
        <v>237</v>
      </c>
      <c r="R271" s="2">
        <v>312</v>
      </c>
      <c r="S271" s="2">
        <v>0</v>
      </c>
    </row>
    <row r="272" spans="1:19">
      <c r="A272" s="2">
        <v>49</v>
      </c>
      <c r="B272" s="500" t="str">
        <v>Methyl-3,4,5-trimethoxybenzoate, HBAD</v>
      </c>
      <c r="C272" s="2">
        <v>0.67038520000000001</v>
      </c>
      <c r="D272" s="2">
        <v>141.1</v>
      </c>
      <c r="E272" s="2" t="str">
        <v>G</v>
      </c>
      <c r="F272" s="2">
        <v>185.5</v>
      </c>
      <c r="G272" s="2" t="str">
        <v>CB</v>
      </c>
      <c r="H272" s="2">
        <v>201.8</v>
      </c>
      <c r="I272" s="2" t="str">
        <v>CB</v>
      </c>
      <c r="J272" s="2">
        <v>47.6</v>
      </c>
      <c r="K272" s="2" t="str">
        <v>O</v>
      </c>
      <c r="L272" s="2">
        <v>1</v>
      </c>
      <c r="M272" s="2">
        <v>265</v>
      </c>
      <c r="N272" s="2">
        <v>0</v>
      </c>
      <c r="O272" s="2">
        <v>0</v>
      </c>
      <c r="P272" s="2">
        <v>2</v>
      </c>
      <c r="Q272" s="2">
        <v>230</v>
      </c>
      <c r="R272" s="2">
        <v>311</v>
      </c>
      <c r="S272" s="2">
        <v>0</v>
      </c>
    </row>
    <row r="273" spans="1:19">
      <c r="A273" s="2">
        <v>50</v>
      </c>
      <c r="B273" s="500" t="str">
        <v>m-hydroxybenzoic acid, HBAD</v>
      </c>
      <c r="C273" s="2">
        <v>0.64390040000000004</v>
      </c>
      <c r="D273" s="2">
        <v>137.5</v>
      </c>
      <c r="E273" s="2" t="str">
        <v>G</v>
      </c>
      <c r="F273" s="2">
        <v>181.3</v>
      </c>
      <c r="G273" s="2" t="str">
        <v>CB</v>
      </c>
      <c r="H273" s="2">
        <v>232.4</v>
      </c>
      <c r="I273" s="2" t="str">
        <v>B</v>
      </c>
      <c r="J273" s="2">
        <v>38.200000000000003</v>
      </c>
      <c r="K273" s="2" t="str">
        <v>O</v>
      </c>
      <c r="L273" s="2">
        <v>1</v>
      </c>
      <c r="M273" s="2">
        <v>298</v>
      </c>
      <c r="N273" s="2">
        <v>0</v>
      </c>
      <c r="O273" s="2">
        <v>0</v>
      </c>
      <c r="P273" s="2">
        <v>2</v>
      </c>
      <c r="Q273" s="2">
        <v>223</v>
      </c>
      <c r="R273" s="2">
        <v>310</v>
      </c>
      <c r="S273" s="2">
        <v>0</v>
      </c>
    </row>
    <row r="274" spans="1:19">
      <c r="A274" s="2">
        <v>51</v>
      </c>
      <c r="B274" s="500" t="str">
        <v>m-Toluic Acid, HBAD</v>
      </c>
      <c r="C274" s="2">
        <v>0.68100000000000005</v>
      </c>
      <c r="D274" s="2">
        <v>137.30000000000001</v>
      </c>
      <c r="E274" s="2" t="str">
        <v>G</v>
      </c>
      <c r="F274" s="2">
        <v>159.6</v>
      </c>
      <c r="G274" s="2" t="str">
        <v>T</v>
      </c>
      <c r="H274" s="2">
        <v>206.1</v>
      </c>
      <c r="I274" s="2" t="str">
        <v>CB</v>
      </c>
      <c r="J274" s="2">
        <v>25.3</v>
      </c>
      <c r="K274" s="2" t="str">
        <v>R</v>
      </c>
      <c r="L274" s="2">
        <v>1</v>
      </c>
      <c r="M274" s="2">
        <v>284</v>
      </c>
      <c r="N274" s="2">
        <v>0</v>
      </c>
      <c r="O274" s="2">
        <v>0</v>
      </c>
      <c r="P274" s="2">
        <v>2</v>
      </c>
      <c r="Q274" s="2">
        <v>221</v>
      </c>
      <c r="R274" s="2">
        <v>333</v>
      </c>
      <c r="S274" s="2">
        <v>0</v>
      </c>
    </row>
    <row r="275" spans="1:19">
      <c r="A275" s="2">
        <v>52</v>
      </c>
      <c r="B275" s="500" t="str">
        <v>o-Anisic acid , HBAD</v>
      </c>
      <c r="C275" s="2">
        <v>0.5891653</v>
      </c>
      <c r="D275" s="2">
        <v>138.1</v>
      </c>
      <c r="E275" s="2" t="str">
        <v>G</v>
      </c>
      <c r="F275" s="2">
        <v>206.3</v>
      </c>
      <c r="G275" s="2" t="str">
        <v>B</v>
      </c>
      <c r="H275" s="2">
        <v>224.5</v>
      </c>
      <c r="I275" s="2" t="str">
        <v>B</v>
      </c>
      <c r="J275" s="2">
        <v>43</v>
      </c>
      <c r="K275" s="2" t="str">
        <v>O</v>
      </c>
      <c r="L275" s="2">
        <v>1</v>
      </c>
      <c r="M275" s="2">
        <v>299</v>
      </c>
      <c r="N275" s="2">
        <v>0</v>
      </c>
      <c r="O275" s="2">
        <v>0</v>
      </c>
      <c r="P275" s="2">
        <v>3</v>
      </c>
      <c r="Q275" s="2">
        <v>221</v>
      </c>
      <c r="R275" s="2">
        <v>264</v>
      </c>
      <c r="S275" s="2">
        <v>310</v>
      </c>
    </row>
    <row r="276" spans="1:19">
      <c r="A276" s="2">
        <v>54</v>
      </c>
      <c r="B276" s="500" t="str">
        <v>p-hydroxybenzoic acid, HBAD</v>
      </c>
      <c r="C276" s="2">
        <v>0.63683780000000001</v>
      </c>
      <c r="D276" s="2">
        <v>129.6</v>
      </c>
      <c r="E276" s="2" t="str">
        <v>G</v>
      </c>
      <c r="F276" s="2">
        <v>183.8</v>
      </c>
      <c r="G276" s="2" t="str">
        <v>CB</v>
      </c>
      <c r="H276" s="2">
        <v>212.3</v>
      </c>
      <c r="I276" s="2" t="str">
        <v>B</v>
      </c>
      <c r="J276" s="2">
        <v>28.2</v>
      </c>
      <c r="K276" s="2" t="str">
        <v>R</v>
      </c>
      <c r="L276" s="2">
        <v>1</v>
      </c>
      <c r="M276" s="2">
        <v>257</v>
      </c>
      <c r="N276" s="2">
        <v>0</v>
      </c>
      <c r="O276" s="2">
        <v>0</v>
      </c>
      <c r="P276" s="2">
        <v>2</v>
      </c>
      <c r="Q276" s="2">
        <v>225</v>
      </c>
      <c r="R276" s="2">
        <v>344</v>
      </c>
      <c r="S276" s="2">
        <v>0</v>
      </c>
    </row>
    <row r="277" spans="1:19">
      <c r="A277" s="2">
        <v>56</v>
      </c>
      <c r="B277" s="500" t="str">
        <v>resorcylic acid, HBAD</v>
      </c>
      <c r="C277" s="2">
        <v>0.63</v>
      </c>
      <c r="D277" s="2">
        <v>143.5</v>
      </c>
      <c r="E277" s="2" t="str">
        <v>G</v>
      </c>
      <c r="F277" s="2">
        <v>213.7</v>
      </c>
      <c r="G277" s="2" t="str">
        <v>B</v>
      </c>
      <c r="H277" s="2">
        <v>202.2</v>
      </c>
      <c r="I277" s="2" t="str">
        <v>CB</v>
      </c>
      <c r="J277" s="2">
        <v>57.3</v>
      </c>
      <c r="K277" s="2" t="str">
        <v>O</v>
      </c>
      <c r="L277" s="2">
        <v>2</v>
      </c>
      <c r="M277" s="2">
        <v>246</v>
      </c>
      <c r="N277" s="2">
        <v>313</v>
      </c>
      <c r="O277" s="2">
        <v>0</v>
      </c>
      <c r="P277" s="2">
        <v>2</v>
      </c>
      <c r="Q277" s="2">
        <v>224</v>
      </c>
      <c r="R277" s="2">
        <v>311</v>
      </c>
      <c r="S277" s="2">
        <v>0</v>
      </c>
    </row>
    <row r="278" spans="1:19">
      <c r="A278" s="2">
        <v>57</v>
      </c>
      <c r="B278" s="500" t="str">
        <v>salicylic acid, HBAD</v>
      </c>
      <c r="C278" s="2">
        <v>0.67920000000000003</v>
      </c>
      <c r="D278" s="2">
        <v>139.80000000000001</v>
      </c>
      <c r="E278" s="2" t="str">
        <v>G</v>
      </c>
      <c r="F278" s="2">
        <v>210.5</v>
      </c>
      <c r="G278" s="2" t="str">
        <v>B</v>
      </c>
      <c r="H278" s="2">
        <v>205.1</v>
      </c>
      <c r="I278" s="2" t="str">
        <v>CB</v>
      </c>
      <c r="J278" s="2">
        <v>48.3</v>
      </c>
      <c r="K278" s="2" t="str">
        <v>O</v>
      </c>
      <c r="L278" s="2">
        <v>1</v>
      </c>
      <c r="M278" s="2">
        <v>301</v>
      </c>
      <c r="N278" s="2">
        <v>0</v>
      </c>
      <c r="O278" s="2">
        <v>0</v>
      </c>
      <c r="P278" s="2">
        <v>2</v>
      </c>
      <c r="Q278" s="2">
        <v>223</v>
      </c>
      <c r="R278" s="2">
        <v>304</v>
      </c>
      <c r="S278" s="2">
        <v>0</v>
      </c>
    </row>
    <row r="279" spans="1:19">
      <c r="A279" s="2">
        <v>59</v>
      </c>
      <c r="B279" s="500" t="str">
        <v>vanillic acid, HBAD</v>
      </c>
      <c r="C279" s="2">
        <v>0.62271259999999995</v>
      </c>
      <c r="D279" s="2">
        <v>135.80000000000001</v>
      </c>
      <c r="E279" s="2" t="str">
        <v>G</v>
      </c>
      <c r="F279" s="2">
        <v>191.5</v>
      </c>
      <c r="G279" s="2" t="str">
        <v>CB</v>
      </c>
      <c r="H279" s="2">
        <v>217.6</v>
      </c>
      <c r="I279" s="2" t="str">
        <v>B</v>
      </c>
      <c r="J279" s="2">
        <v>31.7</v>
      </c>
      <c r="K279" s="2" t="str">
        <v>O</v>
      </c>
      <c r="L279" s="2">
        <v>2</v>
      </c>
      <c r="M279" s="2">
        <v>263</v>
      </c>
      <c r="N279" s="2">
        <v>294</v>
      </c>
      <c r="O279" s="2">
        <v>0</v>
      </c>
      <c r="P279" s="2">
        <v>2</v>
      </c>
      <c r="Q279" s="2">
        <v>228</v>
      </c>
      <c r="R279" s="2">
        <v>312</v>
      </c>
      <c r="S279" s="2">
        <v>0</v>
      </c>
    </row>
    <row r="280" spans="1:19">
      <c r="A280" s="2">
        <v>60</v>
      </c>
      <c r="B280" s="500" t="str">
        <v>vanillic acid methyl ester, HBAD</v>
      </c>
      <c r="C280" s="2">
        <v>0.65802559999999999</v>
      </c>
      <c r="D280" s="2">
        <v>135.19999999999999</v>
      </c>
      <c r="E280" s="2" t="str">
        <v>G</v>
      </c>
      <c r="F280" s="2">
        <v>178.9</v>
      </c>
      <c r="G280" s="2" t="str">
        <v>T</v>
      </c>
      <c r="H280" s="2">
        <v>207.2</v>
      </c>
      <c r="I280" s="2" t="str">
        <v>CB</v>
      </c>
      <c r="J280" s="2">
        <v>70.900000000000006</v>
      </c>
      <c r="K280" s="2" t="str">
        <v>Y</v>
      </c>
      <c r="L280" s="2">
        <v>2</v>
      </c>
      <c r="M280" s="2">
        <v>263</v>
      </c>
      <c r="N280" s="2">
        <v>294</v>
      </c>
      <c r="O280" s="2">
        <v>0</v>
      </c>
      <c r="P280" s="2">
        <v>2</v>
      </c>
      <c r="Q280" s="2">
        <v>225</v>
      </c>
      <c r="R280" s="2">
        <v>347</v>
      </c>
      <c r="S280" s="2">
        <v>0</v>
      </c>
    </row>
    <row r="281" spans="1:19">
      <c r="A281" s="2">
        <v>61</v>
      </c>
      <c r="B281" s="500" t="str">
        <v>caffeic acid, HCAD</v>
      </c>
      <c r="C281" s="2">
        <v>0.5891653</v>
      </c>
      <c r="D281" s="2">
        <v>139.30000000000001</v>
      </c>
      <c r="E281" s="2" t="str">
        <v>G</v>
      </c>
      <c r="F281" s="2">
        <v>211.1</v>
      </c>
      <c r="G281" s="2" t="str">
        <v>B</v>
      </c>
      <c r="H281" s="2">
        <v>214.8</v>
      </c>
      <c r="I281" s="2" t="str">
        <v>B</v>
      </c>
      <c r="J281" s="2">
        <v>38.200000000000003</v>
      </c>
      <c r="K281" s="2" t="str">
        <v>O</v>
      </c>
      <c r="L281" s="2">
        <v>1</v>
      </c>
      <c r="M281" s="2">
        <v>321</v>
      </c>
      <c r="N281" s="2">
        <v>0</v>
      </c>
      <c r="O281" s="2">
        <v>0</v>
      </c>
      <c r="P281" s="2">
        <v>2</v>
      </c>
      <c r="Q281" s="2">
        <v>224</v>
      </c>
      <c r="R281" s="2">
        <v>344</v>
      </c>
      <c r="S281" s="2">
        <v>0</v>
      </c>
    </row>
    <row r="282" spans="1:19">
      <c r="A282" s="2">
        <v>62</v>
      </c>
      <c r="B282" s="500" t="str">
        <v>caffeic acid dimethyl ether, HCAD</v>
      </c>
      <c r="C282" s="2">
        <v>0.6085874</v>
      </c>
      <c r="D282" s="2">
        <v>141.9</v>
      </c>
      <c r="E282" s="2" t="str">
        <v>G</v>
      </c>
      <c r="F282" s="2">
        <v>239.3</v>
      </c>
      <c r="G282" s="2" t="str">
        <v>B</v>
      </c>
      <c r="H282" s="2">
        <v>211.8</v>
      </c>
      <c r="I282" s="2" t="str">
        <v>B</v>
      </c>
      <c r="J282" s="2">
        <v>100.9</v>
      </c>
      <c r="K282" s="2" t="str">
        <v>YG</v>
      </c>
      <c r="L282" s="2">
        <v>1</v>
      </c>
      <c r="M282" s="2">
        <v>317</v>
      </c>
      <c r="N282" s="2">
        <v>0</v>
      </c>
      <c r="O282" s="2">
        <v>0</v>
      </c>
      <c r="P282" s="2">
        <v>2</v>
      </c>
      <c r="Q282" s="2">
        <v>223</v>
      </c>
      <c r="R282" s="2">
        <v>342</v>
      </c>
      <c r="S282" s="2">
        <v>0</v>
      </c>
    </row>
    <row r="283" spans="1:19">
      <c r="A283" s="2">
        <v>63</v>
      </c>
      <c r="B283" s="500" t="str">
        <v>CAPE, HCAD</v>
      </c>
      <c r="C283" s="2">
        <v>0.67568209999999995</v>
      </c>
      <c r="D283" s="2">
        <v>140.30000000000001</v>
      </c>
      <c r="E283" s="2" t="str">
        <v>G</v>
      </c>
      <c r="F283" s="2">
        <v>234.8</v>
      </c>
      <c r="G283" s="2" t="str">
        <v>B</v>
      </c>
      <c r="H283" s="2">
        <v>240</v>
      </c>
      <c r="I283" s="2" t="str">
        <v>V</v>
      </c>
      <c r="J283" s="2">
        <v>26.6</v>
      </c>
      <c r="K283" s="2" t="str">
        <v>R</v>
      </c>
      <c r="L283" s="2">
        <v>1</v>
      </c>
      <c r="M283" s="2">
        <v>325</v>
      </c>
      <c r="N283" s="2">
        <v>0</v>
      </c>
      <c r="O283" s="2">
        <v>0</v>
      </c>
      <c r="P283" s="2">
        <v>2</v>
      </c>
      <c r="Q283" s="2">
        <v>225</v>
      </c>
      <c r="R283" s="2">
        <v>337</v>
      </c>
      <c r="S283" s="2">
        <v>0</v>
      </c>
    </row>
    <row r="284" spans="1:19">
      <c r="A284" s="2">
        <v>65</v>
      </c>
      <c r="B284" s="500" t="str">
        <v>ferulic acid, HCAD</v>
      </c>
      <c r="C284" s="2">
        <v>0.61565000000000003</v>
      </c>
      <c r="D284" s="2">
        <v>139.4</v>
      </c>
      <c r="E284" s="2" t="str">
        <v>G</v>
      </c>
      <c r="F284" s="2">
        <v>209.2</v>
      </c>
      <c r="G284" s="2" t="str">
        <v>CB</v>
      </c>
      <c r="H284" s="2">
        <v>215</v>
      </c>
      <c r="I284" s="2" t="str">
        <v>B</v>
      </c>
      <c r="J284" s="2">
        <v>40.9</v>
      </c>
      <c r="K284" s="2" t="str">
        <v>O</v>
      </c>
      <c r="L284" s="2">
        <v>1</v>
      </c>
      <c r="M284" s="2">
        <v>319</v>
      </c>
      <c r="N284" s="2">
        <v>0</v>
      </c>
      <c r="O284" s="2">
        <v>0</v>
      </c>
      <c r="P284" s="2">
        <v>2</v>
      </c>
      <c r="Q284" s="2">
        <v>224</v>
      </c>
      <c r="R284" s="2">
        <v>346</v>
      </c>
      <c r="S284" s="2">
        <v>0</v>
      </c>
    </row>
    <row r="285" spans="1:19">
      <c r="A285" s="2">
        <v>66</v>
      </c>
      <c r="B285" s="500" t="str">
        <v>isoferulic acid, HCAD</v>
      </c>
      <c r="C285" s="2">
        <v>0.59975920000000005</v>
      </c>
      <c r="D285" s="2">
        <v>140.4</v>
      </c>
      <c r="E285" s="2" t="str">
        <v>G</v>
      </c>
      <c r="F285" s="2">
        <v>227.4</v>
      </c>
      <c r="G285" s="2" t="str">
        <v>B</v>
      </c>
      <c r="H285" s="2">
        <v>215</v>
      </c>
      <c r="I285" s="2" t="str">
        <v>B</v>
      </c>
      <c r="J285" s="2">
        <v>136.1</v>
      </c>
      <c r="K285" s="2" t="str">
        <v>G</v>
      </c>
      <c r="L285" s="2">
        <v>1</v>
      </c>
      <c r="M285" s="2">
        <v>320</v>
      </c>
      <c r="N285" s="2">
        <v>0</v>
      </c>
      <c r="O285" s="2">
        <v>0</v>
      </c>
      <c r="P285" s="2">
        <v>2</v>
      </c>
      <c r="Q285" s="2">
        <v>224</v>
      </c>
      <c r="R285" s="2">
        <v>344</v>
      </c>
      <c r="S285" s="2">
        <v>0</v>
      </c>
    </row>
    <row r="286" spans="1:19">
      <c r="A286" s="2">
        <v>67</v>
      </c>
      <c r="B286" s="500" t="str">
        <v>m-coumaric acid, HCAD</v>
      </c>
      <c r="C286" s="2">
        <v>0.63300000000000001</v>
      </c>
      <c r="D286" s="2">
        <v>143.4</v>
      </c>
      <c r="E286" s="2" t="str">
        <v>G</v>
      </c>
      <c r="F286" s="2">
        <v>214.6</v>
      </c>
      <c r="G286" s="2" t="str">
        <v>B</v>
      </c>
      <c r="H286" s="2">
        <v>208.3</v>
      </c>
      <c r="I286" s="2" t="str">
        <v>CB</v>
      </c>
      <c r="J286" s="2">
        <v>49.1</v>
      </c>
      <c r="K286" s="2" t="str">
        <v>O</v>
      </c>
      <c r="L286" s="2">
        <v>1</v>
      </c>
      <c r="M286" s="2">
        <v>280</v>
      </c>
      <c r="N286" s="2">
        <v>0</v>
      </c>
      <c r="O286" s="2">
        <v>0</v>
      </c>
      <c r="P286" s="2">
        <v>2</v>
      </c>
      <c r="Q286" s="2">
        <v>224</v>
      </c>
      <c r="R286" s="2">
        <v>315</v>
      </c>
      <c r="S286" s="2">
        <v>0</v>
      </c>
    </row>
    <row r="287" spans="1:19">
      <c r="A287" s="2">
        <v>68</v>
      </c>
      <c r="B287" s="500" t="str">
        <v>methyl ferulate, HCAD</v>
      </c>
      <c r="C287" s="2">
        <v>0.6668539</v>
      </c>
      <c r="D287" s="2">
        <v>138.19999999999999</v>
      </c>
      <c r="E287" s="2" t="str">
        <v>G</v>
      </c>
      <c r="F287" s="2">
        <v>236.2</v>
      </c>
      <c r="G287" s="2" t="str">
        <v>B</v>
      </c>
      <c r="H287" s="2">
        <v>213.9</v>
      </c>
      <c r="I287" s="2" t="str">
        <v>B</v>
      </c>
      <c r="J287" s="2">
        <v>83.4</v>
      </c>
      <c r="K287" s="2" t="str">
        <v>Y</v>
      </c>
      <c r="L287" s="2">
        <v>1</v>
      </c>
      <c r="M287" s="2">
        <v>324</v>
      </c>
      <c r="N287" s="2">
        <v>0</v>
      </c>
      <c r="O287" s="2">
        <v>0</v>
      </c>
      <c r="P287" s="2">
        <v>2</v>
      </c>
      <c r="Q287" s="2">
        <v>224</v>
      </c>
      <c r="R287" s="2">
        <v>360</v>
      </c>
      <c r="S287" s="2">
        <v>0</v>
      </c>
    </row>
    <row r="288" spans="1:19">
      <c r="A288" s="2">
        <v>70</v>
      </c>
      <c r="B288" s="500" t="str">
        <v>o-coumaric acid, HCAD</v>
      </c>
      <c r="C288" s="2">
        <v>0.64570000000000005</v>
      </c>
      <c r="D288" s="2">
        <v>146.1</v>
      </c>
      <c r="E288" s="2" t="str">
        <v>G</v>
      </c>
      <c r="F288" s="2">
        <v>205.2</v>
      </c>
      <c r="G288" s="2" t="str">
        <v>CB</v>
      </c>
      <c r="H288" s="2">
        <v>223.2</v>
      </c>
      <c r="I288" s="2" t="str">
        <v>B</v>
      </c>
      <c r="J288" s="2">
        <v>40.9</v>
      </c>
      <c r="K288" s="2" t="str">
        <v>O</v>
      </c>
      <c r="L288" s="2">
        <v>2</v>
      </c>
      <c r="M288" s="2">
        <v>279</v>
      </c>
      <c r="N288" s="2">
        <v>321</v>
      </c>
      <c r="O288" s="2">
        <v>0</v>
      </c>
      <c r="P288" s="2">
        <v>2</v>
      </c>
      <c r="Q288" s="2">
        <v>224</v>
      </c>
      <c r="R288" s="2">
        <v>341</v>
      </c>
      <c r="S288" s="2">
        <v>0</v>
      </c>
    </row>
    <row r="289" spans="1:19">
      <c r="A289" s="2">
        <v>71</v>
      </c>
      <c r="B289" s="500" t="str">
        <v>p-coumaric acid, HCAD</v>
      </c>
      <c r="C289" s="2">
        <v>0.63</v>
      </c>
      <c r="D289" s="2">
        <v>135.69999999999999</v>
      </c>
      <c r="E289" s="2" t="str">
        <v>G</v>
      </c>
      <c r="F289" s="2">
        <v>198.8</v>
      </c>
      <c r="G289" s="2" t="str">
        <v>CB</v>
      </c>
      <c r="H289" s="2">
        <v>206.9</v>
      </c>
      <c r="I289" s="2" t="str">
        <v>CB</v>
      </c>
      <c r="J289" s="2">
        <v>41.4</v>
      </c>
      <c r="K289" s="2" t="str">
        <v>O</v>
      </c>
      <c r="L289" s="2">
        <v>1</v>
      </c>
      <c r="M289" s="2">
        <v>307</v>
      </c>
      <c r="N289" s="2">
        <v>0</v>
      </c>
      <c r="O289" s="2">
        <v>0</v>
      </c>
      <c r="P289" s="2">
        <v>2</v>
      </c>
      <c r="Q289" s="2">
        <v>223</v>
      </c>
      <c r="R289" s="2">
        <v>354</v>
      </c>
      <c r="S289" s="2">
        <v>0</v>
      </c>
    </row>
    <row r="290" spans="1:19">
      <c r="A290" s="2">
        <v>72</v>
      </c>
      <c r="B290" s="500" t="str">
        <v>p-MCA, HCAD</v>
      </c>
      <c r="C290" s="2">
        <v>0.65</v>
      </c>
      <c r="D290" s="2">
        <v>137.4</v>
      </c>
      <c r="E290" s="2" t="str">
        <v>G</v>
      </c>
      <c r="F290" s="2">
        <v>190.9</v>
      </c>
      <c r="G290" s="2" t="str">
        <v>CB</v>
      </c>
      <c r="H290" s="2">
        <v>245.2</v>
      </c>
      <c r="I290" s="2" t="str">
        <v>V</v>
      </c>
      <c r="J290" s="2">
        <v>9.5</v>
      </c>
      <c r="K290" s="2" t="str">
        <v>R</v>
      </c>
      <c r="L290" s="2">
        <v>1</v>
      </c>
      <c r="M290" s="2">
        <v>307</v>
      </c>
      <c r="N290" s="2">
        <v>0</v>
      </c>
      <c r="O290" s="2">
        <v>0</v>
      </c>
      <c r="P290" s="2">
        <v>2</v>
      </c>
      <c r="Q290" s="2">
        <v>222</v>
      </c>
      <c r="R290" s="2">
        <v>0</v>
      </c>
      <c r="S290" s="2">
        <v>0</v>
      </c>
    </row>
    <row r="291" spans="1:19">
      <c r="A291" s="2">
        <v>73</v>
      </c>
      <c r="B291" s="500" t="str">
        <v>rosmarinic acid, HCAD</v>
      </c>
      <c r="C291" s="2">
        <v>0.63</v>
      </c>
      <c r="D291" s="2">
        <v>131.4</v>
      </c>
      <c r="E291" s="2" t="str">
        <v>G</v>
      </c>
      <c r="F291" s="2">
        <v>175.3</v>
      </c>
      <c r="G291" s="2" t="str">
        <v>CB</v>
      </c>
      <c r="H291" s="2">
        <v>225.5</v>
      </c>
      <c r="I291" s="2" t="str">
        <v>B</v>
      </c>
      <c r="J291" s="2">
        <v>43</v>
      </c>
      <c r="K291" s="2" t="str">
        <v>O</v>
      </c>
      <c r="L291" s="2">
        <v>1</v>
      </c>
      <c r="M291" s="2">
        <v>307</v>
      </c>
      <c r="N291" s="2">
        <v>0</v>
      </c>
      <c r="O291" s="2">
        <v>0</v>
      </c>
      <c r="P291" s="2">
        <v>2</v>
      </c>
      <c r="Q291" s="2">
        <v>224</v>
      </c>
      <c r="R291" s="2">
        <v>341</v>
      </c>
      <c r="S291" s="2">
        <v>0</v>
      </c>
    </row>
    <row r="292" spans="1:19">
      <c r="A292" s="2">
        <v>74</v>
      </c>
      <c r="B292" s="500" t="str">
        <v>sinapic acid, HCAD</v>
      </c>
      <c r="C292" s="2">
        <v>0.63</v>
      </c>
      <c r="D292" s="2">
        <v>138.69999999999999</v>
      </c>
      <c r="E292" s="2" t="str">
        <v>G</v>
      </c>
      <c r="F292" s="2">
        <v>224.1</v>
      </c>
      <c r="G292" s="2" t="str">
        <v>B</v>
      </c>
      <c r="H292" s="2">
        <v>223.9</v>
      </c>
      <c r="I292" s="2" t="str">
        <v>B</v>
      </c>
      <c r="J292" s="2">
        <v>46.1</v>
      </c>
      <c r="K292" s="2" t="str">
        <v>O</v>
      </c>
      <c r="L292" s="2">
        <v>1</v>
      </c>
      <c r="M292" s="2">
        <v>328</v>
      </c>
      <c r="N292" s="2">
        <v>0</v>
      </c>
      <c r="O292" s="2">
        <v>0</v>
      </c>
      <c r="P292" s="2">
        <v>2</v>
      </c>
      <c r="Q292" s="2">
        <v>222</v>
      </c>
      <c r="R292" s="2">
        <v>342</v>
      </c>
      <c r="S292" s="2">
        <v>0</v>
      </c>
    </row>
    <row r="293" spans="1:19">
      <c r="A293" s="2">
        <v>75</v>
      </c>
      <c r="B293" s="500" t="str">
        <v>t-cinnamic acid, HCAD</v>
      </c>
      <c r="C293" s="2">
        <v>0.67215080000000005</v>
      </c>
      <c r="D293" s="2">
        <v>140.30000000000001</v>
      </c>
      <c r="E293" s="2" t="str">
        <v>G</v>
      </c>
      <c r="F293" s="2">
        <v>242.2</v>
      </c>
      <c r="G293" s="2" t="str">
        <v>T</v>
      </c>
      <c r="H293" s="2">
        <v>201.9</v>
      </c>
      <c r="I293" s="2" t="str">
        <v>CB</v>
      </c>
      <c r="J293" s="2">
        <v>44.4</v>
      </c>
      <c r="K293" s="2" t="str">
        <v>O</v>
      </c>
      <c r="L293" s="2">
        <v>1</v>
      </c>
      <c r="M293" s="2">
        <v>279</v>
      </c>
      <c r="N293" s="2">
        <v>0</v>
      </c>
      <c r="O293" s="2">
        <v>0</v>
      </c>
      <c r="P293" s="2">
        <v>2</v>
      </c>
      <c r="Q293" s="2">
        <v>229</v>
      </c>
      <c r="R293" s="2">
        <v>347</v>
      </c>
      <c r="S293" s="2">
        <v>0</v>
      </c>
    </row>
    <row r="294" spans="1:19">
      <c r="A294" s="2">
        <v>76</v>
      </c>
      <c r="B294" s="500" t="str">
        <v>trans-p-coumaric acid methyl ester, HCAD</v>
      </c>
      <c r="C294" s="2">
        <v>0.67391650000000003</v>
      </c>
      <c r="D294" s="2">
        <v>136.4</v>
      </c>
      <c r="E294" s="2" t="str">
        <v>G</v>
      </c>
      <c r="F294" s="2">
        <v>193.3</v>
      </c>
      <c r="G294" s="2" t="str">
        <v>CB</v>
      </c>
      <c r="H294" s="2">
        <v>204.7</v>
      </c>
      <c r="I294" s="2" t="str">
        <v>CB</v>
      </c>
      <c r="J294" s="2">
        <v>49.1</v>
      </c>
      <c r="K294" s="2" t="str">
        <v>O</v>
      </c>
      <c r="L294" s="2">
        <v>1</v>
      </c>
      <c r="M294" s="2">
        <v>309</v>
      </c>
      <c r="N294" s="2">
        <v>0</v>
      </c>
      <c r="O294" s="2">
        <v>0</v>
      </c>
      <c r="P294" s="2">
        <v>3</v>
      </c>
      <c r="Q294" s="2">
        <v>222</v>
      </c>
      <c r="R294" s="2">
        <v>246</v>
      </c>
      <c r="S294" s="2">
        <v>361</v>
      </c>
    </row>
    <row r="295" spans="1:19">
      <c r="A295" s="2">
        <v>79</v>
      </c>
      <c r="B295" s="500" t="str">
        <v>Homovanillic Acid, HPAAD</v>
      </c>
      <c r="C295" s="2">
        <v>0.65449429999999997</v>
      </c>
      <c r="D295" s="2">
        <v>137.30000000000001</v>
      </c>
      <c r="E295" s="2" t="str">
        <v>G</v>
      </c>
      <c r="F295" s="2">
        <v>176.9</v>
      </c>
      <c r="G295" s="2" t="str">
        <v>T</v>
      </c>
      <c r="H295" s="2">
        <v>230</v>
      </c>
      <c r="I295" s="2" t="str">
        <v>B</v>
      </c>
      <c r="J295" s="2">
        <v>66.599999999999994</v>
      </c>
      <c r="K295" s="2" t="str">
        <v>Y</v>
      </c>
      <c r="L295" s="2">
        <v>1</v>
      </c>
      <c r="M295" s="2">
        <v>282</v>
      </c>
      <c r="N295" s="2">
        <v>0</v>
      </c>
      <c r="O295" s="2">
        <v>0</v>
      </c>
      <c r="P295" s="2">
        <v>3</v>
      </c>
      <c r="Q295" s="2">
        <v>222</v>
      </c>
      <c r="R295" s="2">
        <v>256</v>
      </c>
      <c r="S295" s="2">
        <v>351</v>
      </c>
    </row>
    <row r="296" spans="1:19">
      <c r="A296" s="2">
        <v>81</v>
      </c>
      <c r="B296" s="500" t="str">
        <v>Phenylacetic Acid, HPAAD</v>
      </c>
      <c r="C296" s="2">
        <v>0.67</v>
      </c>
      <c r="D296" s="2">
        <v>135.5</v>
      </c>
      <c r="E296" s="2" t="str">
        <v>G</v>
      </c>
      <c r="F296" s="2">
        <v>174.5</v>
      </c>
      <c r="G296" s="2" t="str">
        <v>T</v>
      </c>
      <c r="H296" s="2">
        <v>241.5</v>
      </c>
      <c r="I296" s="2" t="str">
        <v>V</v>
      </c>
      <c r="J296" s="2">
        <v>22.7</v>
      </c>
      <c r="K296" s="2" t="str">
        <v>R</v>
      </c>
      <c r="L296" s="2">
        <v>1</v>
      </c>
      <c r="M296" s="2">
        <v>260</v>
      </c>
      <c r="N296" s="2">
        <v>0</v>
      </c>
      <c r="O296" s="2">
        <v>0</v>
      </c>
      <c r="P296" s="2">
        <v>2</v>
      </c>
      <c r="Q296" s="2">
        <v>239</v>
      </c>
      <c r="R296" s="2">
        <v>336</v>
      </c>
      <c r="S296" s="2">
        <v>0</v>
      </c>
    </row>
    <row r="297" spans="1:19">
      <c r="A297" s="2">
        <v>82</v>
      </c>
      <c r="B297" s="500" t="str">
        <v>p-Hydroxyphenylacetic acid, HPAAD</v>
      </c>
      <c r="C297" s="2">
        <v>0.62</v>
      </c>
      <c r="D297" s="2">
        <v>138.1</v>
      </c>
      <c r="E297" s="2" t="str">
        <v>G</v>
      </c>
      <c r="F297" s="2">
        <v>178.8</v>
      </c>
      <c r="G297" s="2" t="str">
        <v>T</v>
      </c>
      <c r="H297" s="2">
        <v>265.39999999999998</v>
      </c>
      <c r="I297" s="2" t="str">
        <v>V</v>
      </c>
      <c r="J297" s="2">
        <v>10.9</v>
      </c>
      <c r="K297" s="2" t="str">
        <v>R</v>
      </c>
      <c r="L297" s="2">
        <v>1</v>
      </c>
      <c r="M297" s="2">
        <v>277</v>
      </c>
      <c r="N297" s="2">
        <v>0</v>
      </c>
      <c r="O297" s="2">
        <v>0</v>
      </c>
      <c r="P297" s="2">
        <v>3</v>
      </c>
      <c r="Q297" s="2">
        <v>222</v>
      </c>
      <c r="R297" s="2">
        <v>252</v>
      </c>
      <c r="S297" s="2">
        <v>330</v>
      </c>
    </row>
    <row r="298" spans="1:19">
      <c r="A298" s="2">
        <v>84</v>
      </c>
      <c r="B298" s="500" t="str">
        <v>DL-p-Phenyllactic Acid, HPLAD</v>
      </c>
      <c r="C298" s="2">
        <v>0.61565000000000003</v>
      </c>
      <c r="D298" s="2">
        <v>139.19999999999999</v>
      </c>
      <c r="E298" s="2" t="str">
        <v>G</v>
      </c>
      <c r="F298" s="2">
        <v>120</v>
      </c>
      <c r="G298" s="2" t="str">
        <v>YG</v>
      </c>
      <c r="H298" s="2">
        <v>244.3</v>
      </c>
      <c r="I298" s="2" t="str">
        <v>V</v>
      </c>
      <c r="J298" s="2">
        <v>25</v>
      </c>
      <c r="K298" s="2" t="str">
        <v>R</v>
      </c>
      <c r="L298" s="2">
        <v>1</v>
      </c>
      <c r="M298" s="2">
        <v>278</v>
      </c>
      <c r="N298" s="2">
        <v>0</v>
      </c>
      <c r="O298" s="2">
        <v>0</v>
      </c>
      <c r="P298" s="2">
        <v>3</v>
      </c>
      <c r="Q298" s="2">
        <v>223</v>
      </c>
      <c r="R298" s="2">
        <v>253</v>
      </c>
      <c r="S298" s="2">
        <v>330</v>
      </c>
    </row>
    <row r="299" spans="1:19">
      <c r="A299" s="2">
        <v>85</v>
      </c>
      <c r="B299" s="500" t="str">
        <v>p-methoxyphenyllactic acid, HPLAD</v>
      </c>
      <c r="C299" s="2">
        <v>0.65802559999999999</v>
      </c>
      <c r="D299" s="2">
        <v>138</v>
      </c>
      <c r="E299" s="2" t="str">
        <v>G</v>
      </c>
      <c r="F299" s="2">
        <v>178.7</v>
      </c>
      <c r="G299" s="2" t="str">
        <v>T</v>
      </c>
      <c r="H299" s="2">
        <v>227.5</v>
      </c>
      <c r="I299" s="2" t="str">
        <v>B</v>
      </c>
      <c r="J299" s="2">
        <v>38.200000000000003</v>
      </c>
      <c r="K299" s="2" t="str">
        <v>O</v>
      </c>
      <c r="L299" s="2">
        <v>1</v>
      </c>
      <c r="M299" s="2">
        <v>276</v>
      </c>
      <c r="N299" s="2">
        <v>0</v>
      </c>
      <c r="O299" s="2">
        <v>0</v>
      </c>
      <c r="P299" s="2">
        <v>3</v>
      </c>
      <c r="Q299" s="2">
        <v>222</v>
      </c>
      <c r="R299" s="2">
        <v>251</v>
      </c>
      <c r="S299" s="2">
        <v>336</v>
      </c>
    </row>
    <row r="300" spans="1:19">
      <c r="A300" s="2">
        <v>86</v>
      </c>
      <c r="B300" s="500" t="str">
        <v>3-Phenylpropanoic acid, HPPAD</v>
      </c>
      <c r="C300" s="2">
        <v>0.68274469999999998</v>
      </c>
      <c r="D300" s="2">
        <v>138.6</v>
      </c>
      <c r="E300" s="2" t="str">
        <v>G</v>
      </c>
      <c r="F300" s="2">
        <v>177.8</v>
      </c>
      <c r="G300" s="2" t="str">
        <v>T</v>
      </c>
      <c r="H300" s="2">
        <v>231.1</v>
      </c>
      <c r="I300" s="2" t="str">
        <v>B</v>
      </c>
      <c r="J300" s="2">
        <v>166.1</v>
      </c>
      <c r="K300" s="2" t="str">
        <v>T</v>
      </c>
      <c r="L300" s="2">
        <v>1</v>
      </c>
      <c r="M300" s="2">
        <v>260</v>
      </c>
      <c r="N300" s="2">
        <v>0</v>
      </c>
      <c r="O300" s="2">
        <v>0</v>
      </c>
      <c r="P300" s="2">
        <v>2</v>
      </c>
      <c r="Q300" s="2">
        <v>230</v>
      </c>
      <c r="R300" s="2">
        <v>327</v>
      </c>
      <c r="S300" s="2">
        <v>0</v>
      </c>
    </row>
    <row r="301" spans="1:19">
      <c r="A301" s="2">
        <v>87</v>
      </c>
      <c r="B301" s="500" t="str">
        <v>Phloretic acid, HPPAD</v>
      </c>
      <c r="C301" s="2">
        <v>0.62977519999999998</v>
      </c>
      <c r="D301" s="2">
        <v>140.69999999999999</v>
      </c>
      <c r="E301" s="2" t="str">
        <v>G</v>
      </c>
      <c r="F301" s="2">
        <v>187.7</v>
      </c>
      <c r="G301" s="2" t="str">
        <v>CB</v>
      </c>
      <c r="H301" s="2">
        <v>228.9</v>
      </c>
      <c r="I301" s="2" t="str">
        <v>B</v>
      </c>
      <c r="J301" s="2">
        <v>33</v>
      </c>
      <c r="K301" s="2" t="str">
        <v>O</v>
      </c>
      <c r="L301" s="2">
        <v>1</v>
      </c>
      <c r="M301" s="2">
        <v>278</v>
      </c>
      <c r="N301" s="2">
        <v>0</v>
      </c>
      <c r="O301" s="2">
        <v>0</v>
      </c>
      <c r="P301" s="2">
        <v>3</v>
      </c>
      <c r="Q301" s="2">
        <v>221</v>
      </c>
      <c r="R301" s="2">
        <v>248</v>
      </c>
      <c r="S301" s="2">
        <v>341</v>
      </c>
    </row>
    <row r="302" spans="1:19">
      <c r="A302" s="2">
        <v>89</v>
      </c>
      <c r="B302" s="500" t="str">
        <v>p-methoxyphenol, AMPh</v>
      </c>
      <c r="C302" s="2">
        <v>0.6845</v>
      </c>
      <c r="D302" s="2">
        <v>134.4</v>
      </c>
      <c r="E302" s="2" t="str">
        <v>G</v>
      </c>
      <c r="F302" s="2">
        <v>171.4</v>
      </c>
      <c r="G302" s="2" t="str">
        <v>T</v>
      </c>
      <c r="H302" s="2">
        <v>226.7</v>
      </c>
      <c r="I302" s="2" t="str">
        <v>B</v>
      </c>
      <c r="J302" s="2">
        <v>37.4</v>
      </c>
      <c r="K302" s="2" t="str">
        <v>O</v>
      </c>
      <c r="L302" s="2">
        <v>1</v>
      </c>
      <c r="M302" s="2">
        <v>288</v>
      </c>
      <c r="N302" s="2">
        <v>0</v>
      </c>
      <c r="O302" s="2">
        <v>0</v>
      </c>
      <c r="P302" s="2">
        <v>3</v>
      </c>
      <c r="Q302" s="2">
        <v>223</v>
      </c>
      <c r="R302" s="2">
        <v>252</v>
      </c>
      <c r="S302" s="2">
        <v>313</v>
      </c>
    </row>
    <row r="303" spans="1:19">
      <c r="A303" s="2">
        <v>90</v>
      </c>
      <c r="B303" s="500" t="str">
        <v>4-methylpyrocatechol, APh</v>
      </c>
      <c r="C303" s="2">
        <v>0.67391650000000003</v>
      </c>
      <c r="D303" s="2">
        <v>136.6</v>
      </c>
      <c r="E303" s="2" t="str">
        <v>G</v>
      </c>
      <c r="F303" s="2">
        <v>180</v>
      </c>
      <c r="G303" s="2" t="str">
        <v>CB</v>
      </c>
      <c r="H303" s="2">
        <v>242.2</v>
      </c>
      <c r="I303" s="2" t="str">
        <v>V</v>
      </c>
      <c r="J303" s="2">
        <v>344.9</v>
      </c>
      <c r="K303" s="2" t="str">
        <v>S</v>
      </c>
      <c r="L303" s="2">
        <v>1</v>
      </c>
      <c r="M303" s="2">
        <v>283</v>
      </c>
      <c r="N303" s="2">
        <v>0</v>
      </c>
      <c r="O303" s="2">
        <v>0</v>
      </c>
      <c r="P303" s="2">
        <v>2</v>
      </c>
      <c r="Q303" s="2">
        <v>223</v>
      </c>
      <c r="R303" s="2">
        <v>341</v>
      </c>
      <c r="S303" s="2">
        <v>0</v>
      </c>
    </row>
    <row r="304" spans="1:19">
      <c r="A304" s="2">
        <v>94</v>
      </c>
      <c r="B304" s="500" t="str">
        <v>Pyrogallol, Phenol</v>
      </c>
      <c r="C304" s="2">
        <v>0.60150000000000003</v>
      </c>
      <c r="D304" s="2">
        <v>136.6</v>
      </c>
      <c r="E304" s="2" t="str">
        <v>G</v>
      </c>
      <c r="F304" s="2">
        <v>185.7</v>
      </c>
      <c r="G304" s="2" t="str">
        <v>CB</v>
      </c>
      <c r="H304" s="2">
        <v>223.7</v>
      </c>
      <c r="I304" s="2" t="str">
        <v>B</v>
      </c>
      <c r="J304" s="2">
        <v>20.6</v>
      </c>
      <c r="K304" s="2" t="str">
        <v>R</v>
      </c>
      <c r="L304" s="2">
        <v>1</v>
      </c>
      <c r="M304" s="2">
        <v>270</v>
      </c>
      <c r="N304" s="2">
        <v>0</v>
      </c>
      <c r="O304" s="2">
        <v>0</v>
      </c>
      <c r="P304" s="2">
        <v>2</v>
      </c>
      <c r="Q304" s="2">
        <v>224</v>
      </c>
      <c r="R304" s="2">
        <v>350</v>
      </c>
      <c r="S304" s="2">
        <v>0</v>
      </c>
    </row>
    <row r="305" spans="1:50">
      <c r="A305" s="2">
        <v>95</v>
      </c>
      <c r="B305" s="500" t="str">
        <v>Pyrocatechol, Phenol</v>
      </c>
      <c r="C305" s="2">
        <v>0.6615569</v>
      </c>
      <c r="D305" s="2">
        <v>137.4</v>
      </c>
      <c r="E305" s="2" t="str">
        <v>G</v>
      </c>
      <c r="F305" s="2">
        <v>180.8</v>
      </c>
      <c r="G305" s="2" t="str">
        <v>CB</v>
      </c>
      <c r="H305" s="2">
        <v>218.8</v>
      </c>
      <c r="I305" s="2" t="str">
        <v>B</v>
      </c>
      <c r="J305" s="2">
        <v>35.700000000000003</v>
      </c>
      <c r="K305" s="2" t="str">
        <v>O</v>
      </c>
      <c r="L305" s="2">
        <v>1</v>
      </c>
      <c r="M305" s="2">
        <v>277</v>
      </c>
      <c r="N305" s="2">
        <v>0</v>
      </c>
      <c r="O305" s="2">
        <v>0</v>
      </c>
      <c r="P305" s="2">
        <v>3</v>
      </c>
      <c r="Q305" s="2">
        <v>226</v>
      </c>
      <c r="R305" s="2">
        <v>240</v>
      </c>
      <c r="S305" s="2">
        <v>336</v>
      </c>
    </row>
    <row r="306" spans="1:50">
      <c r="A306" s="2">
        <v>97</v>
      </c>
      <c r="B306" s="500" t="str">
        <v>p-anisaldehyde, HBzd</v>
      </c>
      <c r="C306" s="2">
        <v>0.65979129999999997</v>
      </c>
      <c r="D306" s="2">
        <v>120</v>
      </c>
      <c r="E306" s="2" t="str">
        <v>G</v>
      </c>
      <c r="F306" s="2">
        <v>203.4</v>
      </c>
      <c r="G306" s="2" t="str">
        <v>CB</v>
      </c>
      <c r="H306" s="2">
        <v>327.7</v>
      </c>
      <c r="I306" s="2" t="str">
        <v>M</v>
      </c>
      <c r="J306" s="2">
        <v>38.200000000000003</v>
      </c>
      <c r="K306" s="2" t="str">
        <v>O</v>
      </c>
      <c r="L306" s="2">
        <v>1</v>
      </c>
      <c r="M306" s="2">
        <v>286</v>
      </c>
      <c r="N306" s="2">
        <v>0</v>
      </c>
      <c r="O306" s="2">
        <v>0</v>
      </c>
      <c r="P306" s="2">
        <v>2</v>
      </c>
      <c r="Q306" s="2">
        <v>224</v>
      </c>
      <c r="R306" s="2">
        <v>350</v>
      </c>
      <c r="S306" s="2">
        <v>0</v>
      </c>
    </row>
    <row r="307" spans="1:50">
      <c r="A307" s="2">
        <v>98</v>
      </c>
      <c r="B307" s="500" t="str">
        <v>Protocatechualdehyde, HBzd</v>
      </c>
      <c r="C307" s="2">
        <v>0.59446220000000005</v>
      </c>
      <c r="D307" s="2">
        <v>134.9</v>
      </c>
      <c r="E307" s="2" t="str">
        <v>G</v>
      </c>
      <c r="F307" s="2">
        <v>231.9</v>
      </c>
      <c r="G307" s="2" t="str">
        <v>B</v>
      </c>
      <c r="H307" s="2">
        <v>239.5</v>
      </c>
      <c r="I307" s="2" t="str">
        <v>B</v>
      </c>
      <c r="J307" s="2">
        <v>29.2</v>
      </c>
      <c r="K307" s="2" t="str">
        <v>R</v>
      </c>
      <c r="L307" s="2">
        <v>2</v>
      </c>
      <c r="M307" s="2">
        <v>283</v>
      </c>
      <c r="N307" s="2">
        <v>314</v>
      </c>
      <c r="O307" s="2">
        <v>0</v>
      </c>
      <c r="P307" s="2">
        <v>3</v>
      </c>
      <c r="Q307" s="2">
        <v>221</v>
      </c>
      <c r="R307" s="2">
        <v>250</v>
      </c>
      <c r="S307" s="2">
        <v>342</v>
      </c>
    </row>
    <row r="308" spans="1:50">
      <c r="A308" s="2">
        <v>99</v>
      </c>
      <c r="B308" s="500" t="str">
        <v>Vanillin, HBzd</v>
      </c>
      <c r="C308" s="2">
        <v>0.63683780000000001</v>
      </c>
      <c r="D308" s="2">
        <v>136.19999999999999</v>
      </c>
      <c r="E308" s="2" t="str">
        <v>G</v>
      </c>
      <c r="F308" s="2">
        <v>221.6</v>
      </c>
      <c r="G308" s="2" t="str">
        <v>B</v>
      </c>
      <c r="H308" s="2">
        <v>212.1</v>
      </c>
      <c r="I308" s="2" t="str">
        <v>B</v>
      </c>
      <c r="J308" s="2">
        <v>41.7</v>
      </c>
      <c r="K308" s="2" t="str">
        <v>O</v>
      </c>
      <c r="L308" s="2">
        <v>2</v>
      </c>
      <c r="M308" s="2">
        <v>284</v>
      </c>
      <c r="N308" s="2">
        <v>312</v>
      </c>
      <c r="O308" s="2">
        <v>0</v>
      </c>
      <c r="P308" s="2">
        <v>3</v>
      </c>
      <c r="Q308" s="2">
        <v>221</v>
      </c>
      <c r="R308" s="2">
        <v>248</v>
      </c>
      <c r="S308" s="2">
        <v>341</v>
      </c>
    </row>
    <row r="309" spans="1:50">
      <c r="A309" s="2">
        <v>101</v>
      </c>
      <c r="B309" s="500" t="str">
        <v>2-Methoxyacetophenone, HAPh</v>
      </c>
      <c r="C309" s="2">
        <v>0.66861950000000003</v>
      </c>
      <c r="D309" s="2">
        <v>139.1</v>
      </c>
      <c r="E309" s="2" t="str">
        <v>G</v>
      </c>
      <c r="F309" s="2">
        <v>240.8</v>
      </c>
      <c r="G309" s="2" t="str">
        <v>B</v>
      </c>
      <c r="H309" s="2">
        <v>187.7</v>
      </c>
      <c r="I309" s="2" t="str">
        <v>CB</v>
      </c>
      <c r="J309" s="2">
        <v>0</v>
      </c>
      <c r="K309" s="2" t="str">
        <v>R</v>
      </c>
      <c r="L309" s="2">
        <v>2</v>
      </c>
      <c r="M309" s="2">
        <v>256</v>
      </c>
      <c r="N309" s="2">
        <v>330</v>
      </c>
      <c r="O309" s="2">
        <v>0</v>
      </c>
      <c r="P309" s="2">
        <v>2</v>
      </c>
      <c r="Q309" s="2">
        <v>225</v>
      </c>
      <c r="R309" s="2">
        <v>340</v>
      </c>
      <c r="S309" s="2">
        <v>0</v>
      </c>
    </row>
    <row r="310" spans="1:50">
      <c r="A310" s="2">
        <v>103</v>
      </c>
      <c r="B310" s="500" t="str">
        <v>Absiscic Acid, Non Phenolic</v>
      </c>
      <c r="C310" s="2">
        <v>0.59799999999999998</v>
      </c>
      <c r="D310" s="2">
        <v>126.9</v>
      </c>
      <c r="E310" s="2" t="str">
        <v>G</v>
      </c>
      <c r="F310" s="2">
        <v>171.4</v>
      </c>
      <c r="G310" s="2" t="str">
        <v>T</v>
      </c>
      <c r="H310" s="2">
        <v>339.5</v>
      </c>
      <c r="I310" s="2" t="str">
        <v>S</v>
      </c>
      <c r="J310" s="2">
        <v>356.4</v>
      </c>
      <c r="K310" s="2" t="str">
        <v>S</v>
      </c>
      <c r="L310" s="2">
        <v>1</v>
      </c>
      <c r="M310" s="2">
        <v>268</v>
      </c>
      <c r="N310" s="2">
        <v>0</v>
      </c>
      <c r="O310" s="2">
        <v>0</v>
      </c>
      <c r="P310" s="2">
        <v>2</v>
      </c>
      <c r="Q310" s="2">
        <v>221</v>
      </c>
      <c r="R310" s="2">
        <v>344</v>
      </c>
      <c r="S310" s="2">
        <v>0</v>
      </c>
    </row>
    <row r="311" spans="1:50">
      <c r="B311" s="500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r="312" spans="1:50">
      <c r="A312" s="2" t="s">
        <v>159</v>
      </c>
      <c r="B312" s="500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 spans="1:50">
      <c r="A313" s="2" cm="1">
        <f t="array" ref="A313:S373">_xlfn._xlws.SORT(_xlfn._xlws.FILTER(LVSN[], (LVSN[Rf (MPA)]&lt;=$C$5)*(LVSN[Rf (MPA)]&gt;=$C$4),"No Result"))</f>
        <v>3</v>
      </c>
      <c r="B313" s="500" t="str">
        <v>acacetin, Flavone</v>
      </c>
      <c r="C313" s="2">
        <v>0.64919740000000004</v>
      </c>
      <c r="D313" s="2">
        <v>134.6</v>
      </c>
      <c r="E313" s="2" t="str">
        <v>G</v>
      </c>
      <c r="F313" s="2">
        <v>180</v>
      </c>
      <c r="G313" s="2" t="str">
        <v>CB</v>
      </c>
      <c r="H313" s="2">
        <v>203.5</v>
      </c>
      <c r="I313" s="2" t="str">
        <v>CB</v>
      </c>
      <c r="J313" s="2">
        <v>53.8</v>
      </c>
      <c r="K313" s="2" t="str">
        <v>O</v>
      </c>
      <c r="L313" s="2">
        <v>2</v>
      </c>
      <c r="M313" s="2">
        <v>270</v>
      </c>
      <c r="N313" s="2">
        <v>329</v>
      </c>
      <c r="O313" s="2">
        <v>0</v>
      </c>
      <c r="P313" s="2">
        <v>2</v>
      </c>
      <c r="Q313" s="2">
        <v>224</v>
      </c>
      <c r="R313" s="58">
        <v>357</v>
      </c>
      <c r="S313" s="58">
        <v>0</v>
      </c>
      <c r="T313" s="2">
        <f>COUNTIF(A313:A373, "&lt;&gt;")</f>
        <v>61</v>
      </c>
      <c r="U313" s="2" t="s">
        <v>159</v>
      </c>
    </row>
    <row r="314" spans="1:50">
      <c r="A314" s="2">
        <v>4</v>
      </c>
      <c r="B314" s="500" t="str">
        <v>apigenin, Flavone</v>
      </c>
      <c r="C314" s="2">
        <v>0.61741570000000001</v>
      </c>
      <c r="D314" s="2">
        <v>134</v>
      </c>
      <c r="E314" s="2" t="str">
        <v>G</v>
      </c>
      <c r="F314" s="2">
        <v>199.1</v>
      </c>
      <c r="G314" s="2" t="str">
        <v>CB</v>
      </c>
      <c r="H314" s="2">
        <v>206.2</v>
      </c>
      <c r="I314" s="2" t="str">
        <v>CB</v>
      </c>
      <c r="J314" s="2">
        <v>46.3</v>
      </c>
      <c r="K314" s="2" t="str">
        <v>O</v>
      </c>
      <c r="L314" s="2">
        <v>2</v>
      </c>
      <c r="M314" s="2">
        <v>271</v>
      </c>
      <c r="N314" s="2">
        <v>336</v>
      </c>
      <c r="O314" s="2">
        <v>0</v>
      </c>
      <c r="P314" s="2">
        <v>2</v>
      </c>
      <c r="Q314" s="2">
        <v>224</v>
      </c>
      <c r="R314" s="2">
        <v>341</v>
      </c>
      <c r="S314" s="2">
        <v>0</v>
      </c>
    </row>
    <row r="315" spans="1:50">
      <c r="A315" s="2">
        <v>6</v>
      </c>
      <c r="B315" s="500" t="str">
        <v>chrysin, Flavone</v>
      </c>
      <c r="C315" s="2">
        <v>0.67215080000000005</v>
      </c>
      <c r="D315" s="2">
        <v>132.19999999999999</v>
      </c>
      <c r="E315" s="2" t="str">
        <v>G</v>
      </c>
      <c r="F315" s="2">
        <v>185.5</v>
      </c>
      <c r="G315" s="2" t="str">
        <v>CB</v>
      </c>
      <c r="H315" s="2">
        <v>190.1</v>
      </c>
      <c r="I315" s="2" t="str">
        <v>CB</v>
      </c>
      <c r="J315" s="2">
        <v>46.5</v>
      </c>
      <c r="K315" s="2" t="str">
        <v>O</v>
      </c>
      <c r="L315" s="2">
        <v>2</v>
      </c>
      <c r="M315" s="2">
        <v>270</v>
      </c>
      <c r="N315" s="2">
        <v>317</v>
      </c>
      <c r="O315" s="2">
        <v>0</v>
      </c>
      <c r="P315" s="2">
        <v>2</v>
      </c>
      <c r="Q315" s="2">
        <v>224</v>
      </c>
      <c r="R315" s="2">
        <v>358</v>
      </c>
      <c r="S315" s="2">
        <v>0</v>
      </c>
    </row>
    <row r="316" spans="1:50">
      <c r="A316" s="2">
        <v>7</v>
      </c>
      <c r="B316" s="500" t="str">
        <v>Genkwanin, Flavone</v>
      </c>
      <c r="C316" s="2">
        <v>0.65272870000000005</v>
      </c>
      <c r="D316" s="2">
        <v>138.9</v>
      </c>
      <c r="E316" s="2" t="str">
        <v>G</v>
      </c>
      <c r="F316" s="2">
        <v>46.1</v>
      </c>
      <c r="G316" s="2" t="str">
        <v>Y</v>
      </c>
      <c r="H316" s="2">
        <v>228.8</v>
      </c>
      <c r="I316" s="2" t="str">
        <v>B</v>
      </c>
      <c r="J316" s="2">
        <v>46.9</v>
      </c>
      <c r="K316" s="2" t="str">
        <v>O</v>
      </c>
      <c r="L316" s="2">
        <v>2</v>
      </c>
      <c r="M316" s="2">
        <v>268</v>
      </c>
      <c r="N316" s="2">
        <v>338</v>
      </c>
      <c r="O316" s="2">
        <v>0</v>
      </c>
      <c r="P316" s="2">
        <v>2</v>
      </c>
      <c r="Q316" s="2">
        <v>224</v>
      </c>
      <c r="R316" s="2">
        <v>367</v>
      </c>
      <c r="S316" s="2">
        <v>0</v>
      </c>
    </row>
    <row r="317" spans="1:50">
      <c r="A317" s="2">
        <v>12</v>
      </c>
      <c r="B317" s="500" t="str">
        <v>isorhamnetin, Flavonol</v>
      </c>
      <c r="C317" s="2">
        <v>0.65100000000000002</v>
      </c>
      <c r="D317" s="2">
        <v>136.1</v>
      </c>
      <c r="E317" s="2" t="str">
        <v>G</v>
      </c>
      <c r="F317" s="2">
        <v>180</v>
      </c>
      <c r="G317" s="2" t="str">
        <v>CB</v>
      </c>
      <c r="H317" s="2">
        <v>191.2</v>
      </c>
      <c r="I317" s="2" t="str">
        <v>CB</v>
      </c>
      <c r="J317" s="2">
        <v>42.7</v>
      </c>
      <c r="K317" s="2" t="str">
        <v>O</v>
      </c>
      <c r="L317" s="2">
        <v>2</v>
      </c>
      <c r="M317" s="2">
        <v>261</v>
      </c>
      <c r="N317" s="2">
        <v>364</v>
      </c>
      <c r="O317" s="2">
        <v>0</v>
      </c>
      <c r="P317" s="2">
        <v>2</v>
      </c>
      <c r="Q317" s="2">
        <v>224</v>
      </c>
      <c r="R317" s="2">
        <v>340</v>
      </c>
      <c r="S317" s="2">
        <v>0</v>
      </c>
    </row>
    <row r="318" spans="1:50" s="58" customFormat="1">
      <c r="A318" s="2">
        <v>14</v>
      </c>
      <c r="B318" s="500" t="str">
        <v>kaempferol, Flavonol</v>
      </c>
      <c r="C318" s="2">
        <v>0.65449429999999997</v>
      </c>
      <c r="D318" s="2">
        <v>130.9</v>
      </c>
      <c r="E318" s="2" t="str">
        <v>G</v>
      </c>
      <c r="F318" s="2">
        <v>150</v>
      </c>
      <c r="G318" s="2" t="str">
        <v>T</v>
      </c>
      <c r="H318" s="2">
        <v>189.4</v>
      </c>
      <c r="I318" s="2" t="str">
        <v>CB</v>
      </c>
      <c r="J318" s="2">
        <v>8</v>
      </c>
      <c r="K318" s="2" t="str">
        <v>R</v>
      </c>
      <c r="L318" s="2">
        <v>2</v>
      </c>
      <c r="M318" s="2">
        <v>269</v>
      </c>
      <c r="N318" s="2">
        <v>371</v>
      </c>
      <c r="O318" s="2">
        <v>0</v>
      </c>
      <c r="P318" s="2">
        <v>2</v>
      </c>
      <c r="Q318" s="2">
        <v>223</v>
      </c>
      <c r="R318" s="2">
        <v>361</v>
      </c>
      <c r="S318" s="2">
        <v>0</v>
      </c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</row>
    <row r="319" spans="1:50" s="58" customFormat="1">
      <c r="A319" s="2">
        <v>15</v>
      </c>
      <c r="B319" s="500" t="str">
        <v>myricetin, Flavonol</v>
      </c>
      <c r="C319" s="2">
        <v>0.58739960000000002</v>
      </c>
      <c r="D319" s="2">
        <v>129.9</v>
      </c>
      <c r="E319" s="2" t="str">
        <v>G</v>
      </c>
      <c r="F319" s="2">
        <v>131.69999999999999</v>
      </c>
      <c r="G319" s="2" t="str">
        <v>G</v>
      </c>
      <c r="H319" s="2">
        <v>189.4</v>
      </c>
      <c r="I319" s="2" t="str">
        <v>CB</v>
      </c>
      <c r="J319" s="2">
        <v>40</v>
      </c>
      <c r="K319" s="2" t="str">
        <v>O</v>
      </c>
      <c r="L319" s="2">
        <v>2</v>
      </c>
      <c r="M319" s="2">
        <v>261</v>
      </c>
      <c r="N319" s="2">
        <v>373</v>
      </c>
      <c r="O319" s="2">
        <v>0</v>
      </c>
      <c r="P319" s="2">
        <v>2</v>
      </c>
      <c r="Q319" s="2">
        <v>224</v>
      </c>
      <c r="R319" s="2">
        <v>341</v>
      </c>
      <c r="S319" s="2">
        <v>0</v>
      </c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</row>
    <row r="320" spans="1:50" s="58" customFormat="1">
      <c r="A320" s="2">
        <v>16</v>
      </c>
      <c r="B320" s="500" t="str">
        <v>quercetin, Flavonol</v>
      </c>
      <c r="C320" s="2">
        <v>0.61741570000000001</v>
      </c>
      <c r="D320" s="2">
        <v>125.9</v>
      </c>
      <c r="E320" s="2" t="str">
        <v>G</v>
      </c>
      <c r="F320" s="2">
        <v>127.1</v>
      </c>
      <c r="G320" s="2" t="str">
        <v>G</v>
      </c>
      <c r="H320" s="2">
        <v>192.1</v>
      </c>
      <c r="I320" s="2" t="str">
        <v>CB</v>
      </c>
      <c r="J320" s="2">
        <v>41.1</v>
      </c>
      <c r="K320" s="2" t="str">
        <v>O</v>
      </c>
      <c r="L320" s="2">
        <v>2</v>
      </c>
      <c r="M320" s="2">
        <v>261</v>
      </c>
      <c r="N320" s="2">
        <v>370</v>
      </c>
      <c r="O320" s="2">
        <v>0</v>
      </c>
      <c r="P320" s="2">
        <v>2</v>
      </c>
      <c r="Q320" s="2">
        <v>224</v>
      </c>
      <c r="R320" s="2">
        <v>340</v>
      </c>
      <c r="S320" s="2">
        <v>0</v>
      </c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</row>
    <row r="321" spans="1:50" s="58" customFormat="1">
      <c r="A321" s="2">
        <v>18</v>
      </c>
      <c r="B321" s="500" t="str">
        <v>hesperetin, Flavanone</v>
      </c>
      <c r="C321" s="2">
        <v>0.6668539</v>
      </c>
      <c r="D321" s="2">
        <v>136.5</v>
      </c>
      <c r="E321" s="2" t="str">
        <v>G</v>
      </c>
      <c r="F321" s="2">
        <v>169.3</v>
      </c>
      <c r="G321" s="2" t="str">
        <v>T</v>
      </c>
      <c r="H321" s="2">
        <v>202.3</v>
      </c>
      <c r="I321" s="2" t="str">
        <v>CB</v>
      </c>
      <c r="J321" s="2">
        <v>19.8</v>
      </c>
      <c r="K321" s="2" t="str">
        <v>R</v>
      </c>
      <c r="L321" s="2">
        <v>1</v>
      </c>
      <c r="M321" s="2">
        <v>290</v>
      </c>
      <c r="N321" s="2">
        <v>0</v>
      </c>
      <c r="O321" s="2">
        <v>0</v>
      </c>
      <c r="P321" s="2">
        <v>3</v>
      </c>
      <c r="Q321" s="2">
        <v>222</v>
      </c>
      <c r="R321" s="2">
        <v>247</v>
      </c>
      <c r="S321" s="2">
        <v>342</v>
      </c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</row>
    <row r="322" spans="1:50" s="58" customFormat="1">
      <c r="A322" s="2">
        <v>20</v>
      </c>
      <c r="B322" s="500" t="str">
        <v>naringenin, Flavanone</v>
      </c>
      <c r="C322" s="2">
        <v>0.68</v>
      </c>
      <c r="D322" s="2">
        <v>136.80000000000001</v>
      </c>
      <c r="E322" s="2" t="str">
        <v>G</v>
      </c>
      <c r="F322" s="2">
        <v>176.5</v>
      </c>
      <c r="G322" s="2" t="str">
        <v>T</v>
      </c>
      <c r="H322" s="2">
        <v>210.7</v>
      </c>
      <c r="I322" s="2" t="str">
        <v>B</v>
      </c>
      <c r="J322" s="2">
        <v>24.2</v>
      </c>
      <c r="K322" s="2" t="str">
        <v>R</v>
      </c>
      <c r="L322" s="2">
        <v>1</v>
      </c>
      <c r="M322" s="2">
        <v>292</v>
      </c>
      <c r="N322" s="2">
        <v>0</v>
      </c>
      <c r="O322" s="2">
        <v>0</v>
      </c>
      <c r="P322" s="2">
        <v>2</v>
      </c>
      <c r="Q322" s="2">
        <v>223</v>
      </c>
      <c r="R322" s="2">
        <v>365</v>
      </c>
      <c r="S322" s="2">
        <v>0</v>
      </c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</row>
    <row r="323" spans="1:50" s="58" customFormat="1">
      <c r="A323" s="2">
        <v>25</v>
      </c>
      <c r="B323" s="500" t="str">
        <v>taxifolin, Flavanonol</v>
      </c>
      <c r="C323" s="2">
        <v>0.59093090000000004</v>
      </c>
      <c r="D323" s="2">
        <v>134.5</v>
      </c>
      <c r="E323" s="2" t="str">
        <v>G</v>
      </c>
      <c r="F323" s="2">
        <v>183.4</v>
      </c>
      <c r="G323" s="2" t="str">
        <v>CB</v>
      </c>
      <c r="H323" s="2">
        <v>205.8</v>
      </c>
      <c r="I323" s="2" t="str">
        <v>CB</v>
      </c>
      <c r="J323" s="2">
        <v>24.3</v>
      </c>
      <c r="K323" s="2" t="str">
        <v>R</v>
      </c>
      <c r="L323" s="2">
        <v>1</v>
      </c>
      <c r="M323" s="2">
        <v>292</v>
      </c>
      <c r="N323" s="2">
        <v>0</v>
      </c>
      <c r="O323" s="2">
        <v>0</v>
      </c>
      <c r="P323" s="2">
        <v>3</v>
      </c>
      <c r="Q323" s="2">
        <v>224</v>
      </c>
      <c r="R323" s="2">
        <v>256</v>
      </c>
      <c r="S323" s="2">
        <v>364</v>
      </c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</row>
    <row r="324" spans="1:50" s="58" customFormat="1">
      <c r="A324" s="2">
        <v>31</v>
      </c>
      <c r="B324" s="500" t="str">
        <v>daidzein, Isoflavone</v>
      </c>
      <c r="C324" s="2">
        <v>0.59975920000000005</v>
      </c>
      <c r="D324" s="2">
        <v>136.6</v>
      </c>
      <c r="E324" s="2" t="str">
        <v>G</v>
      </c>
      <c r="F324" s="2">
        <v>160.9</v>
      </c>
      <c r="G324" s="2" t="str">
        <v>G</v>
      </c>
      <c r="H324" s="2">
        <v>226.4</v>
      </c>
      <c r="I324" s="2" t="str">
        <v>B</v>
      </c>
      <c r="J324" s="2">
        <v>28.8</v>
      </c>
      <c r="K324" s="2" t="str">
        <v>R</v>
      </c>
      <c r="L324" s="2">
        <v>2</v>
      </c>
      <c r="M324" s="2">
        <v>250</v>
      </c>
      <c r="N324" s="2">
        <v>305</v>
      </c>
      <c r="O324" s="2">
        <v>0</v>
      </c>
      <c r="P324" s="2">
        <v>2</v>
      </c>
      <c r="Q324" s="2">
        <v>222</v>
      </c>
      <c r="R324" s="2">
        <v>314</v>
      </c>
      <c r="S324" s="2">
        <v>0</v>
      </c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</row>
    <row r="325" spans="1:50" s="58" customFormat="1">
      <c r="A325" s="2">
        <v>32</v>
      </c>
      <c r="B325" s="500" t="str">
        <v>formononetin, Isoflavone</v>
      </c>
      <c r="C325" s="2">
        <v>0.63680000000000003</v>
      </c>
      <c r="D325" s="2">
        <v>147.4</v>
      </c>
      <c r="E325" s="2" t="str">
        <v>G</v>
      </c>
      <c r="F325" s="2">
        <v>195.3</v>
      </c>
      <c r="G325" s="2" t="str">
        <v>CB</v>
      </c>
      <c r="H325" s="2">
        <v>178.5</v>
      </c>
      <c r="I325" s="2" t="str">
        <v>T</v>
      </c>
      <c r="J325" s="2">
        <v>38.200000000000003</v>
      </c>
      <c r="K325" s="2" t="str">
        <v>O</v>
      </c>
      <c r="L325" s="2">
        <v>2</v>
      </c>
      <c r="M325" s="2">
        <v>250</v>
      </c>
      <c r="N325" s="2">
        <v>306</v>
      </c>
      <c r="O325" s="2">
        <v>0</v>
      </c>
      <c r="P325" s="2">
        <v>2</v>
      </c>
      <c r="Q325" s="2">
        <v>223</v>
      </c>
      <c r="R325" s="2">
        <v>313</v>
      </c>
      <c r="S325" s="2">
        <v>0</v>
      </c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</row>
    <row r="326" spans="1:50" s="58" customFormat="1">
      <c r="A326" s="2">
        <v>33</v>
      </c>
      <c r="B326" s="500" t="str">
        <v>genistein, Isoflavone</v>
      </c>
      <c r="C326" s="2">
        <v>0.66332259999999998</v>
      </c>
      <c r="D326" s="2">
        <v>128.1</v>
      </c>
      <c r="E326" s="2" t="str">
        <v>G</v>
      </c>
      <c r="F326" s="2">
        <v>181.4</v>
      </c>
      <c r="G326" s="2" t="str">
        <v>CB</v>
      </c>
      <c r="H326" s="2">
        <v>210.8</v>
      </c>
      <c r="I326" s="2" t="str">
        <v>B</v>
      </c>
      <c r="J326" s="2">
        <v>34.1</v>
      </c>
      <c r="K326" s="2" t="str">
        <v>O</v>
      </c>
      <c r="L326" s="2">
        <v>1</v>
      </c>
      <c r="M326" s="2">
        <v>260</v>
      </c>
      <c r="N326" s="2">
        <v>0</v>
      </c>
      <c r="O326" s="2">
        <v>0</v>
      </c>
      <c r="P326" s="2">
        <v>2</v>
      </c>
      <c r="Q326" s="2">
        <v>224</v>
      </c>
      <c r="R326" s="2">
        <v>365</v>
      </c>
      <c r="S326" s="2">
        <v>0</v>
      </c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</row>
    <row r="327" spans="1:50" s="58" customFormat="1">
      <c r="A327" s="2">
        <v>36</v>
      </c>
      <c r="B327" s="500" t="str">
        <v>2,3,4-THBA, HBAD</v>
      </c>
      <c r="C327" s="2">
        <v>0.5891653</v>
      </c>
      <c r="D327" s="2">
        <v>137.9</v>
      </c>
      <c r="E327" s="2" t="str">
        <v>G</v>
      </c>
      <c r="F327" s="2">
        <v>185.1</v>
      </c>
      <c r="G327" s="2" t="str">
        <v>CB</v>
      </c>
      <c r="H327" s="2">
        <v>225.9</v>
      </c>
      <c r="I327" s="2" t="str">
        <v>B</v>
      </c>
      <c r="J327" s="2">
        <v>20.5</v>
      </c>
      <c r="K327" s="2" t="str">
        <v>R</v>
      </c>
      <c r="L327" s="2">
        <v>1</v>
      </c>
      <c r="M327" s="2">
        <v>267</v>
      </c>
      <c r="N327" s="2">
        <v>0</v>
      </c>
      <c r="O327" s="2">
        <v>0</v>
      </c>
      <c r="P327" s="2">
        <v>2</v>
      </c>
      <c r="Q327" s="2">
        <v>223</v>
      </c>
      <c r="R327" s="2">
        <v>339</v>
      </c>
      <c r="S327" s="2">
        <v>0</v>
      </c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</row>
    <row r="328" spans="1:50" s="58" customFormat="1">
      <c r="A328" s="2">
        <v>37</v>
      </c>
      <c r="B328" s="500" t="str">
        <v>2,3,4-TMBA, HBAD</v>
      </c>
      <c r="C328" s="2">
        <v>0.60152479999999997</v>
      </c>
      <c r="D328" s="2">
        <v>141.5</v>
      </c>
      <c r="E328" s="2" t="str">
        <v>G</v>
      </c>
      <c r="F328" s="2">
        <v>120</v>
      </c>
      <c r="G328" s="2" t="str">
        <v>YG</v>
      </c>
      <c r="H328" s="2">
        <v>241.1</v>
      </c>
      <c r="I328" s="2" t="str">
        <v>V</v>
      </c>
      <c r="J328" s="2">
        <v>22.2</v>
      </c>
      <c r="K328" s="2" t="str">
        <v>R</v>
      </c>
      <c r="L328" s="2">
        <v>1</v>
      </c>
      <c r="M328" s="2">
        <v>261</v>
      </c>
      <c r="N328" s="2">
        <v>0</v>
      </c>
      <c r="O328" s="2">
        <v>0</v>
      </c>
      <c r="P328" s="2">
        <v>2</v>
      </c>
      <c r="Q328" s="2">
        <v>225</v>
      </c>
      <c r="R328" s="2">
        <v>308</v>
      </c>
      <c r="S328" s="2">
        <v>0</v>
      </c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</row>
    <row r="329" spans="1:50" s="58" customFormat="1">
      <c r="A329" s="2">
        <v>39</v>
      </c>
      <c r="B329" s="500" t="str">
        <v>3,5-Dihydroxybenzoic acid, HBAD</v>
      </c>
      <c r="C329" s="2">
        <v>0.59446220000000005</v>
      </c>
      <c r="D329" s="2">
        <v>138.19999999999999</v>
      </c>
      <c r="E329" s="2" t="str">
        <v>G</v>
      </c>
      <c r="F329" s="2">
        <v>191.3</v>
      </c>
      <c r="G329" s="2" t="str">
        <v>CB</v>
      </c>
      <c r="H329" s="2">
        <v>222.4</v>
      </c>
      <c r="I329" s="2" t="str">
        <v>B</v>
      </c>
      <c r="J329" s="2">
        <v>33</v>
      </c>
      <c r="K329" s="2" t="str">
        <v>O</v>
      </c>
      <c r="L329" s="2">
        <v>2</v>
      </c>
      <c r="M329" s="2">
        <v>251</v>
      </c>
      <c r="N329" s="2">
        <v>308</v>
      </c>
      <c r="O329" s="2">
        <v>0</v>
      </c>
      <c r="P329" s="2">
        <v>2</v>
      </c>
      <c r="Q329" s="2">
        <v>225</v>
      </c>
      <c r="R329" s="2">
        <v>313</v>
      </c>
      <c r="S329" s="2">
        <v>0</v>
      </c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</row>
    <row r="330" spans="1:50" s="58" customFormat="1">
      <c r="A330" s="2">
        <v>40</v>
      </c>
      <c r="B330" s="500" t="str">
        <v>benzoic acid, HBAD</v>
      </c>
      <c r="C330" s="2">
        <v>0.6633</v>
      </c>
      <c r="D330" s="2">
        <v>136.4</v>
      </c>
      <c r="E330" s="2" t="str">
        <v>G</v>
      </c>
      <c r="F330" s="2">
        <v>184.5</v>
      </c>
      <c r="G330" s="2" t="str">
        <v>CB</v>
      </c>
      <c r="H330" s="2">
        <v>199.4</v>
      </c>
      <c r="I330" s="2" t="str">
        <v>CB</v>
      </c>
      <c r="J330" s="2">
        <v>48.3</v>
      </c>
      <c r="K330" s="2" t="str">
        <v>O</v>
      </c>
      <c r="L330" s="2">
        <v>1</v>
      </c>
      <c r="M330" s="2">
        <v>276</v>
      </c>
      <c r="N330" s="2">
        <v>0</v>
      </c>
      <c r="O330" s="2">
        <v>0</v>
      </c>
      <c r="P330" s="2">
        <v>2</v>
      </c>
      <c r="Q330" s="2">
        <v>221</v>
      </c>
      <c r="R330" s="2">
        <v>328</v>
      </c>
      <c r="S330" s="2">
        <v>0</v>
      </c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</row>
    <row r="331" spans="1:50" s="58" customFormat="1">
      <c r="A331" s="2">
        <v>43</v>
      </c>
      <c r="B331" s="500" t="str">
        <v>eudesmic acid, HBAD</v>
      </c>
      <c r="C331" s="2">
        <v>0.61741570000000001</v>
      </c>
      <c r="D331" s="2">
        <v>138.9</v>
      </c>
      <c r="E331" s="2" t="str">
        <v>G</v>
      </c>
      <c r="F331" s="2">
        <v>180</v>
      </c>
      <c r="G331" s="2" t="str">
        <v>CB</v>
      </c>
      <c r="H331" s="2">
        <v>219.1</v>
      </c>
      <c r="I331" s="2" t="str">
        <v>B</v>
      </c>
      <c r="J331" s="2">
        <v>40.9</v>
      </c>
      <c r="K331" s="2" t="str">
        <v>O</v>
      </c>
      <c r="L331" s="2">
        <v>1</v>
      </c>
      <c r="M331" s="2">
        <v>264</v>
      </c>
      <c r="N331" s="2">
        <v>0</v>
      </c>
      <c r="O331" s="2">
        <v>0</v>
      </c>
      <c r="P331" s="2">
        <v>2</v>
      </c>
      <c r="Q331" s="2">
        <v>228</v>
      </c>
      <c r="R331" s="2">
        <v>310</v>
      </c>
      <c r="S331" s="2">
        <v>0</v>
      </c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</row>
    <row r="332" spans="1:50" s="58" customFormat="1">
      <c r="A332" s="2">
        <v>45</v>
      </c>
      <c r="B332" s="500" t="str">
        <v>gentisic acid, HBAD</v>
      </c>
      <c r="C332" s="2">
        <v>0.62624389999999996</v>
      </c>
      <c r="D332" s="2">
        <v>142.69999999999999</v>
      </c>
      <c r="E332" s="2" t="str">
        <v>G</v>
      </c>
      <c r="F332" s="2">
        <v>224.2</v>
      </c>
      <c r="G332" s="2" t="str">
        <v>B</v>
      </c>
      <c r="H332" s="2">
        <v>213.3</v>
      </c>
      <c r="I332" s="2" t="str">
        <v>B</v>
      </c>
      <c r="J332" s="2">
        <v>48.6</v>
      </c>
      <c r="K332" s="2" t="str">
        <v>O</v>
      </c>
      <c r="L332" s="2">
        <v>1</v>
      </c>
      <c r="M332" s="2">
        <v>326</v>
      </c>
      <c r="N332" s="2">
        <v>0</v>
      </c>
      <c r="O332" s="2">
        <v>0</v>
      </c>
      <c r="P332" s="2">
        <v>2</v>
      </c>
      <c r="Q332" s="2">
        <v>224</v>
      </c>
      <c r="R332" s="2">
        <v>320</v>
      </c>
      <c r="S332" s="2">
        <v>0</v>
      </c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</row>
    <row r="333" spans="1:50" s="58" customFormat="1">
      <c r="A333" s="2">
        <v>47</v>
      </c>
      <c r="B333" s="500" t="str">
        <v>methyl paraben, HBAD</v>
      </c>
      <c r="C333" s="2">
        <v>0.67568209999999995</v>
      </c>
      <c r="D333" s="2">
        <v>127.9</v>
      </c>
      <c r="E333" s="2" t="str">
        <v>G</v>
      </c>
      <c r="F333" s="2">
        <v>178.9</v>
      </c>
      <c r="G333" s="2" t="str">
        <v>T</v>
      </c>
      <c r="H333" s="2">
        <v>227.7</v>
      </c>
      <c r="I333" s="2" t="str">
        <v>B</v>
      </c>
      <c r="J333" s="2">
        <v>111.1</v>
      </c>
      <c r="K333" s="2" t="str">
        <v>YG</v>
      </c>
      <c r="L333" s="2">
        <v>1</v>
      </c>
      <c r="M333" s="2">
        <v>257</v>
      </c>
      <c r="N333" s="2">
        <v>0</v>
      </c>
      <c r="O333" s="2">
        <v>0</v>
      </c>
      <c r="P333" s="2">
        <v>2</v>
      </c>
      <c r="Q333" s="2">
        <v>224</v>
      </c>
      <c r="R333" s="2">
        <v>352</v>
      </c>
      <c r="S333" s="2">
        <v>0</v>
      </c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</row>
    <row r="334" spans="1:50" s="58" customFormat="1">
      <c r="A334" s="2">
        <v>48</v>
      </c>
      <c r="B334" s="500" t="str">
        <v>methyl syringate, HBAD</v>
      </c>
      <c r="C334" s="2">
        <v>0.61035309999999998</v>
      </c>
      <c r="D334" s="2">
        <v>137.5</v>
      </c>
      <c r="E334" s="2" t="str">
        <v>G</v>
      </c>
      <c r="F334" s="2">
        <v>175.3</v>
      </c>
      <c r="G334" s="2" t="str">
        <v>T</v>
      </c>
      <c r="H334" s="2">
        <v>218.6</v>
      </c>
      <c r="I334" s="2" t="str">
        <v>B</v>
      </c>
      <c r="J334" s="2">
        <v>42.5</v>
      </c>
      <c r="K334" s="2" t="str">
        <v>O</v>
      </c>
      <c r="L334" s="2">
        <v>1</v>
      </c>
      <c r="M334" s="2">
        <v>277</v>
      </c>
      <c r="N334" s="2">
        <v>0</v>
      </c>
      <c r="O334" s="2">
        <v>0</v>
      </c>
      <c r="P334" s="2">
        <v>2</v>
      </c>
      <c r="Q334" s="2">
        <v>237</v>
      </c>
      <c r="R334" s="2">
        <v>312</v>
      </c>
      <c r="S334" s="2">
        <v>0</v>
      </c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</row>
    <row r="335" spans="1:50" s="58" customFormat="1">
      <c r="A335" s="2">
        <v>49</v>
      </c>
      <c r="B335" s="500" t="str">
        <v>Methyl-3,4,5-trimethoxybenzoate, HBAD</v>
      </c>
      <c r="C335" s="2">
        <v>0.67038520000000001</v>
      </c>
      <c r="D335" s="2">
        <v>141.1</v>
      </c>
      <c r="E335" s="2" t="str">
        <v>G</v>
      </c>
      <c r="F335" s="2">
        <v>185.5</v>
      </c>
      <c r="G335" s="2" t="str">
        <v>CB</v>
      </c>
      <c r="H335" s="2">
        <v>201.8</v>
      </c>
      <c r="I335" s="2" t="str">
        <v>CB</v>
      </c>
      <c r="J335" s="2">
        <v>47.6</v>
      </c>
      <c r="K335" s="2" t="str">
        <v>O</v>
      </c>
      <c r="L335" s="2">
        <v>1</v>
      </c>
      <c r="M335" s="2">
        <v>265</v>
      </c>
      <c r="N335" s="2">
        <v>0</v>
      </c>
      <c r="O335" s="2">
        <v>0</v>
      </c>
      <c r="P335" s="2">
        <v>2</v>
      </c>
      <c r="Q335" s="2">
        <v>230</v>
      </c>
      <c r="R335" s="2">
        <v>311</v>
      </c>
      <c r="S335" s="2">
        <v>0</v>
      </c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</row>
    <row r="336" spans="1:50" s="58" customFormat="1">
      <c r="A336" s="2">
        <v>50</v>
      </c>
      <c r="B336" s="500" t="str">
        <v>m-hydroxybenzoic acid, HBAD</v>
      </c>
      <c r="C336" s="2">
        <v>0.64390040000000004</v>
      </c>
      <c r="D336" s="2">
        <v>137.5</v>
      </c>
      <c r="E336" s="2" t="str">
        <v>G</v>
      </c>
      <c r="F336" s="2">
        <v>181.3</v>
      </c>
      <c r="G336" s="2" t="str">
        <v>CB</v>
      </c>
      <c r="H336" s="2">
        <v>232.4</v>
      </c>
      <c r="I336" s="2" t="str">
        <v>B</v>
      </c>
      <c r="J336" s="2">
        <v>38.200000000000003</v>
      </c>
      <c r="K336" s="2" t="str">
        <v>O</v>
      </c>
      <c r="L336" s="2">
        <v>1</v>
      </c>
      <c r="M336" s="2">
        <v>298</v>
      </c>
      <c r="N336" s="2">
        <v>0</v>
      </c>
      <c r="O336" s="2">
        <v>0</v>
      </c>
      <c r="P336" s="2">
        <v>2</v>
      </c>
      <c r="Q336" s="2">
        <v>223</v>
      </c>
      <c r="R336" s="2">
        <v>310</v>
      </c>
      <c r="S336" s="2">
        <v>0</v>
      </c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</row>
    <row r="337" spans="1:50" s="58" customFormat="1">
      <c r="A337" s="2">
        <v>51</v>
      </c>
      <c r="B337" s="500" t="str">
        <v>m-Toluic Acid, HBAD</v>
      </c>
      <c r="C337" s="2">
        <v>0.68100000000000005</v>
      </c>
      <c r="D337" s="2">
        <v>137.30000000000001</v>
      </c>
      <c r="E337" s="2" t="str">
        <v>G</v>
      </c>
      <c r="F337" s="2">
        <v>159.6</v>
      </c>
      <c r="G337" s="2" t="str">
        <v>T</v>
      </c>
      <c r="H337" s="2">
        <v>206.1</v>
      </c>
      <c r="I337" s="2" t="str">
        <v>CB</v>
      </c>
      <c r="J337" s="2">
        <v>25.3</v>
      </c>
      <c r="K337" s="2" t="str">
        <v>R</v>
      </c>
      <c r="L337" s="2">
        <v>1</v>
      </c>
      <c r="M337" s="2">
        <v>284</v>
      </c>
      <c r="N337" s="2">
        <v>0</v>
      </c>
      <c r="O337" s="2">
        <v>0</v>
      </c>
      <c r="P337" s="2">
        <v>2</v>
      </c>
      <c r="Q337" s="2">
        <v>221</v>
      </c>
      <c r="R337" s="2">
        <v>333</v>
      </c>
      <c r="S337" s="2">
        <v>0</v>
      </c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</row>
    <row r="338" spans="1:50" s="58" customFormat="1">
      <c r="A338" s="2">
        <v>52</v>
      </c>
      <c r="B338" s="500" t="str">
        <v>o-Anisic acid , HBAD</v>
      </c>
      <c r="C338" s="2">
        <v>0.5891653</v>
      </c>
      <c r="D338" s="2">
        <v>138.1</v>
      </c>
      <c r="E338" s="2" t="str">
        <v>G</v>
      </c>
      <c r="F338" s="2">
        <v>206.3</v>
      </c>
      <c r="G338" s="2" t="str">
        <v>B</v>
      </c>
      <c r="H338" s="2">
        <v>224.5</v>
      </c>
      <c r="I338" s="2" t="str">
        <v>B</v>
      </c>
      <c r="J338" s="2">
        <v>43</v>
      </c>
      <c r="K338" s="2" t="str">
        <v>O</v>
      </c>
      <c r="L338" s="2">
        <v>1</v>
      </c>
      <c r="M338" s="2">
        <v>299</v>
      </c>
      <c r="N338" s="2">
        <v>0</v>
      </c>
      <c r="O338" s="2">
        <v>0</v>
      </c>
      <c r="P338" s="2">
        <v>3</v>
      </c>
      <c r="Q338" s="2">
        <v>221</v>
      </c>
      <c r="R338" s="2">
        <v>264</v>
      </c>
      <c r="S338" s="2">
        <v>310</v>
      </c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</row>
    <row r="339" spans="1:50" s="58" customFormat="1">
      <c r="A339" s="2">
        <v>54</v>
      </c>
      <c r="B339" s="500" t="str">
        <v>p-hydroxybenzoic acid, HBAD</v>
      </c>
      <c r="C339" s="2">
        <v>0.63683780000000001</v>
      </c>
      <c r="D339" s="2">
        <v>129.6</v>
      </c>
      <c r="E339" s="2" t="str">
        <v>G</v>
      </c>
      <c r="F339" s="2">
        <v>183.8</v>
      </c>
      <c r="G339" s="2" t="str">
        <v>CB</v>
      </c>
      <c r="H339" s="2">
        <v>212.3</v>
      </c>
      <c r="I339" s="2" t="str">
        <v>B</v>
      </c>
      <c r="J339" s="2">
        <v>28.2</v>
      </c>
      <c r="K339" s="2" t="str">
        <v>R</v>
      </c>
      <c r="L339" s="2">
        <v>1</v>
      </c>
      <c r="M339" s="2">
        <v>257</v>
      </c>
      <c r="N339" s="2">
        <v>0</v>
      </c>
      <c r="O339" s="2">
        <v>0</v>
      </c>
      <c r="P339" s="2">
        <v>2</v>
      </c>
      <c r="Q339" s="2">
        <v>225</v>
      </c>
      <c r="R339" s="2">
        <v>344</v>
      </c>
      <c r="S339" s="2">
        <v>0</v>
      </c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</row>
    <row r="340" spans="1:50" s="58" customFormat="1">
      <c r="A340" s="2">
        <v>56</v>
      </c>
      <c r="B340" s="500" t="str">
        <v>resorcylic acid, HBAD</v>
      </c>
      <c r="C340" s="2">
        <v>0.63</v>
      </c>
      <c r="D340" s="2">
        <v>143.5</v>
      </c>
      <c r="E340" s="2" t="str">
        <v>G</v>
      </c>
      <c r="F340" s="2">
        <v>213.7</v>
      </c>
      <c r="G340" s="2" t="str">
        <v>B</v>
      </c>
      <c r="H340" s="2">
        <v>202.2</v>
      </c>
      <c r="I340" s="2" t="str">
        <v>CB</v>
      </c>
      <c r="J340" s="2">
        <v>57.3</v>
      </c>
      <c r="K340" s="2" t="str">
        <v>O</v>
      </c>
      <c r="L340" s="2">
        <v>2</v>
      </c>
      <c r="M340" s="2">
        <v>246</v>
      </c>
      <c r="N340" s="2">
        <v>313</v>
      </c>
      <c r="O340" s="2">
        <v>0</v>
      </c>
      <c r="P340" s="2">
        <v>2</v>
      </c>
      <c r="Q340" s="2">
        <v>224</v>
      </c>
      <c r="R340" s="2">
        <v>311</v>
      </c>
      <c r="S340" s="2">
        <v>0</v>
      </c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</row>
    <row r="341" spans="1:50" s="58" customFormat="1">
      <c r="A341" s="2">
        <v>57</v>
      </c>
      <c r="B341" s="500" t="str">
        <v>salicylic acid, HBAD</v>
      </c>
      <c r="C341" s="2">
        <v>0.67920000000000003</v>
      </c>
      <c r="D341" s="2">
        <v>139.80000000000001</v>
      </c>
      <c r="E341" s="2" t="str">
        <v>G</v>
      </c>
      <c r="F341" s="2">
        <v>210.5</v>
      </c>
      <c r="G341" s="2" t="str">
        <v>B</v>
      </c>
      <c r="H341" s="2">
        <v>205.1</v>
      </c>
      <c r="I341" s="2" t="str">
        <v>CB</v>
      </c>
      <c r="J341" s="2">
        <v>48.3</v>
      </c>
      <c r="K341" s="2" t="str">
        <v>O</v>
      </c>
      <c r="L341" s="2">
        <v>1</v>
      </c>
      <c r="M341" s="2">
        <v>301</v>
      </c>
      <c r="N341" s="2">
        <v>0</v>
      </c>
      <c r="O341" s="2">
        <v>0</v>
      </c>
      <c r="P341" s="2">
        <v>2</v>
      </c>
      <c r="Q341" s="2">
        <v>223</v>
      </c>
      <c r="R341" s="2">
        <v>304</v>
      </c>
      <c r="S341" s="2">
        <v>0</v>
      </c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</row>
    <row r="342" spans="1:50" s="58" customFormat="1">
      <c r="A342" s="2">
        <v>59</v>
      </c>
      <c r="B342" s="500" t="str">
        <v>vanillic acid, HBAD</v>
      </c>
      <c r="C342" s="2">
        <v>0.62271259999999995</v>
      </c>
      <c r="D342" s="2">
        <v>135.80000000000001</v>
      </c>
      <c r="E342" s="2" t="str">
        <v>G</v>
      </c>
      <c r="F342" s="2">
        <v>191.5</v>
      </c>
      <c r="G342" s="2" t="str">
        <v>CB</v>
      </c>
      <c r="H342" s="2">
        <v>217.6</v>
      </c>
      <c r="I342" s="2" t="str">
        <v>B</v>
      </c>
      <c r="J342" s="2">
        <v>31.7</v>
      </c>
      <c r="K342" s="2" t="str">
        <v>O</v>
      </c>
      <c r="L342" s="2">
        <v>2</v>
      </c>
      <c r="M342" s="2">
        <v>263</v>
      </c>
      <c r="N342" s="2">
        <v>294</v>
      </c>
      <c r="O342" s="2">
        <v>0</v>
      </c>
      <c r="P342" s="2">
        <v>2</v>
      </c>
      <c r="Q342" s="2">
        <v>228</v>
      </c>
      <c r="R342" s="2">
        <v>312</v>
      </c>
      <c r="S342" s="2">
        <v>0</v>
      </c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</row>
    <row r="343" spans="1:50" s="58" customFormat="1">
      <c r="A343" s="2">
        <v>60</v>
      </c>
      <c r="B343" s="500" t="str">
        <v>vanillic acid methyl ester, HBAD</v>
      </c>
      <c r="C343" s="2">
        <v>0.65802559999999999</v>
      </c>
      <c r="D343" s="2">
        <v>135.19999999999999</v>
      </c>
      <c r="E343" s="2" t="str">
        <v>G</v>
      </c>
      <c r="F343" s="2">
        <v>178.9</v>
      </c>
      <c r="G343" s="2" t="str">
        <v>T</v>
      </c>
      <c r="H343" s="2">
        <v>207.2</v>
      </c>
      <c r="I343" s="2" t="str">
        <v>CB</v>
      </c>
      <c r="J343" s="2">
        <v>70.900000000000006</v>
      </c>
      <c r="K343" s="2" t="str">
        <v>Y</v>
      </c>
      <c r="L343" s="2">
        <v>2</v>
      </c>
      <c r="M343" s="2">
        <v>263</v>
      </c>
      <c r="N343" s="2">
        <v>294</v>
      </c>
      <c r="O343" s="2">
        <v>0</v>
      </c>
      <c r="P343" s="2">
        <v>2</v>
      </c>
      <c r="Q343" s="2">
        <v>225</v>
      </c>
      <c r="R343" s="2">
        <v>347</v>
      </c>
      <c r="S343" s="2">
        <v>0</v>
      </c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</row>
    <row r="344" spans="1:50" s="58" customFormat="1">
      <c r="A344" s="2">
        <v>61</v>
      </c>
      <c r="B344" s="500" t="str">
        <v>caffeic acid, HCAD</v>
      </c>
      <c r="C344" s="2">
        <v>0.5891653</v>
      </c>
      <c r="D344" s="2">
        <v>139.30000000000001</v>
      </c>
      <c r="E344" s="2" t="str">
        <v>G</v>
      </c>
      <c r="F344" s="2">
        <v>211.1</v>
      </c>
      <c r="G344" s="2" t="str">
        <v>B</v>
      </c>
      <c r="H344" s="2">
        <v>214.8</v>
      </c>
      <c r="I344" s="2" t="str">
        <v>B</v>
      </c>
      <c r="J344" s="2">
        <v>38.200000000000003</v>
      </c>
      <c r="K344" s="2" t="str">
        <v>O</v>
      </c>
      <c r="L344" s="2">
        <v>1</v>
      </c>
      <c r="M344" s="2">
        <v>321</v>
      </c>
      <c r="N344" s="2">
        <v>0</v>
      </c>
      <c r="O344" s="2">
        <v>0</v>
      </c>
      <c r="P344" s="2">
        <v>2</v>
      </c>
      <c r="Q344" s="2">
        <v>224</v>
      </c>
      <c r="R344" s="2">
        <v>344</v>
      </c>
      <c r="S344" s="2">
        <v>0</v>
      </c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</row>
    <row r="345" spans="1:50" s="58" customFormat="1">
      <c r="A345" s="2">
        <v>62</v>
      </c>
      <c r="B345" s="500" t="str">
        <v>caffeic acid dimethyl ether, HCAD</v>
      </c>
      <c r="C345" s="2">
        <v>0.6085874</v>
      </c>
      <c r="D345" s="2">
        <v>141.9</v>
      </c>
      <c r="E345" s="2" t="str">
        <v>G</v>
      </c>
      <c r="F345" s="2">
        <v>239.3</v>
      </c>
      <c r="G345" s="2" t="str">
        <v>B</v>
      </c>
      <c r="H345" s="2">
        <v>211.8</v>
      </c>
      <c r="I345" s="2" t="str">
        <v>B</v>
      </c>
      <c r="J345" s="2">
        <v>100.9</v>
      </c>
      <c r="K345" s="2" t="str">
        <v>YG</v>
      </c>
      <c r="L345" s="2">
        <v>1</v>
      </c>
      <c r="M345" s="2">
        <v>317</v>
      </c>
      <c r="N345" s="2">
        <v>0</v>
      </c>
      <c r="O345" s="2">
        <v>0</v>
      </c>
      <c r="P345" s="2">
        <v>2</v>
      </c>
      <c r="Q345" s="2">
        <v>223</v>
      </c>
      <c r="R345" s="2">
        <v>342</v>
      </c>
      <c r="S345" s="2">
        <v>0</v>
      </c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</row>
    <row r="346" spans="1:50" s="58" customFormat="1">
      <c r="A346" s="2">
        <v>63</v>
      </c>
      <c r="B346" s="2" t="str">
        <v>CAPE, HCAD</v>
      </c>
      <c r="C346" s="2">
        <v>0.67568209999999995</v>
      </c>
      <c r="D346" s="2">
        <v>140.30000000000001</v>
      </c>
      <c r="E346" s="2" t="str">
        <v>G</v>
      </c>
      <c r="F346" s="2">
        <v>234.8</v>
      </c>
      <c r="G346" s="2" t="str">
        <v>B</v>
      </c>
      <c r="H346" s="2">
        <v>240</v>
      </c>
      <c r="I346" s="2" t="str">
        <v>V</v>
      </c>
      <c r="J346" s="2">
        <v>26.6</v>
      </c>
      <c r="K346" s="2" t="str">
        <v>R</v>
      </c>
      <c r="L346" s="2">
        <v>1</v>
      </c>
      <c r="M346" s="2">
        <v>325</v>
      </c>
      <c r="N346" s="2">
        <v>0</v>
      </c>
      <c r="O346" s="2">
        <v>0</v>
      </c>
      <c r="P346" s="2">
        <v>2</v>
      </c>
      <c r="Q346" s="2">
        <v>225</v>
      </c>
      <c r="R346" s="2">
        <v>337</v>
      </c>
      <c r="S346" s="2">
        <v>0</v>
      </c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</row>
    <row r="347" spans="1:50" s="58" customFormat="1">
      <c r="A347" s="2">
        <v>65</v>
      </c>
      <c r="B347" s="2" t="str">
        <v>ferulic acid, HCAD</v>
      </c>
      <c r="C347" s="2">
        <v>0.61565000000000003</v>
      </c>
      <c r="D347" s="2">
        <v>139.4</v>
      </c>
      <c r="E347" s="2" t="str">
        <v>G</v>
      </c>
      <c r="F347" s="2">
        <v>209.2</v>
      </c>
      <c r="G347" s="2" t="str">
        <v>CB</v>
      </c>
      <c r="H347" s="2">
        <v>215</v>
      </c>
      <c r="I347" s="2" t="str">
        <v>B</v>
      </c>
      <c r="J347" s="2">
        <v>40.9</v>
      </c>
      <c r="K347" s="2" t="str">
        <v>O</v>
      </c>
      <c r="L347" s="2">
        <v>1</v>
      </c>
      <c r="M347" s="2">
        <v>319</v>
      </c>
      <c r="N347" s="2">
        <v>0</v>
      </c>
      <c r="O347" s="2">
        <v>0</v>
      </c>
      <c r="P347" s="2">
        <v>2</v>
      </c>
      <c r="Q347" s="2">
        <v>224</v>
      </c>
      <c r="R347" s="2">
        <v>346</v>
      </c>
      <c r="S347" s="2">
        <v>0</v>
      </c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</row>
    <row r="348" spans="1:50" s="58" customFormat="1">
      <c r="A348" s="2">
        <v>66</v>
      </c>
      <c r="B348" s="2" t="str">
        <v>isoferulic acid, HCAD</v>
      </c>
      <c r="C348" s="2">
        <v>0.59975920000000005</v>
      </c>
      <c r="D348" s="2">
        <v>140.4</v>
      </c>
      <c r="E348" s="2" t="str">
        <v>G</v>
      </c>
      <c r="F348" s="2">
        <v>227.4</v>
      </c>
      <c r="G348" s="2" t="str">
        <v>B</v>
      </c>
      <c r="H348" s="2">
        <v>215</v>
      </c>
      <c r="I348" s="2" t="str">
        <v>B</v>
      </c>
      <c r="J348" s="2">
        <v>136.1</v>
      </c>
      <c r="K348" s="2" t="str">
        <v>G</v>
      </c>
      <c r="L348" s="2">
        <v>1</v>
      </c>
      <c r="M348" s="2">
        <v>320</v>
      </c>
      <c r="N348" s="2">
        <v>0</v>
      </c>
      <c r="O348" s="2">
        <v>0</v>
      </c>
      <c r="P348" s="2">
        <v>2</v>
      </c>
      <c r="Q348" s="2">
        <v>224</v>
      </c>
      <c r="R348" s="2">
        <v>344</v>
      </c>
      <c r="S348" s="2">
        <v>0</v>
      </c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</row>
    <row r="349" spans="1:50" s="58" customFormat="1">
      <c r="A349" s="2">
        <v>67</v>
      </c>
      <c r="B349" s="2" t="str">
        <v>m-coumaric acid, HCAD</v>
      </c>
      <c r="C349" s="2">
        <v>0.63300000000000001</v>
      </c>
      <c r="D349" s="2">
        <v>143.4</v>
      </c>
      <c r="E349" s="2" t="str">
        <v>G</v>
      </c>
      <c r="F349" s="2">
        <v>214.6</v>
      </c>
      <c r="G349" s="2" t="str">
        <v>B</v>
      </c>
      <c r="H349" s="2">
        <v>208.3</v>
      </c>
      <c r="I349" s="2" t="str">
        <v>CB</v>
      </c>
      <c r="J349" s="2">
        <v>49.1</v>
      </c>
      <c r="K349" s="2" t="str">
        <v>O</v>
      </c>
      <c r="L349" s="2">
        <v>1</v>
      </c>
      <c r="M349" s="2">
        <v>280</v>
      </c>
      <c r="N349" s="2">
        <v>0</v>
      </c>
      <c r="O349" s="2">
        <v>0</v>
      </c>
      <c r="P349" s="2">
        <v>2</v>
      </c>
      <c r="Q349" s="2">
        <v>224</v>
      </c>
      <c r="R349" s="2">
        <v>315</v>
      </c>
      <c r="S349" s="2">
        <v>0</v>
      </c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</row>
    <row r="350" spans="1:50" s="58" customFormat="1">
      <c r="A350" s="2">
        <v>68</v>
      </c>
      <c r="B350" s="2" t="str">
        <v>methyl ferulate, HCAD</v>
      </c>
      <c r="C350" s="2">
        <v>0.6668539</v>
      </c>
      <c r="D350" s="2">
        <v>138.19999999999999</v>
      </c>
      <c r="E350" s="2" t="str">
        <v>G</v>
      </c>
      <c r="F350" s="2">
        <v>236.2</v>
      </c>
      <c r="G350" s="2" t="str">
        <v>B</v>
      </c>
      <c r="H350" s="2">
        <v>213.9</v>
      </c>
      <c r="I350" s="2" t="str">
        <v>B</v>
      </c>
      <c r="J350" s="2">
        <v>83.4</v>
      </c>
      <c r="K350" s="2" t="str">
        <v>Y</v>
      </c>
      <c r="L350" s="2">
        <v>1</v>
      </c>
      <c r="M350" s="2">
        <v>324</v>
      </c>
      <c r="N350" s="2">
        <v>0</v>
      </c>
      <c r="O350" s="2">
        <v>0</v>
      </c>
      <c r="P350" s="2">
        <v>2</v>
      </c>
      <c r="Q350" s="2">
        <v>224</v>
      </c>
      <c r="R350" s="2">
        <v>360</v>
      </c>
      <c r="S350" s="2">
        <v>0</v>
      </c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</row>
    <row r="351" spans="1:50" s="58" customFormat="1">
      <c r="A351" s="2">
        <v>70</v>
      </c>
      <c r="B351" s="2" t="str">
        <v>o-coumaric acid, HCAD</v>
      </c>
      <c r="C351" s="2">
        <v>0.64570000000000005</v>
      </c>
      <c r="D351" s="2">
        <v>146.1</v>
      </c>
      <c r="E351" s="2" t="str">
        <v>G</v>
      </c>
      <c r="F351" s="2">
        <v>205.2</v>
      </c>
      <c r="G351" s="2" t="str">
        <v>CB</v>
      </c>
      <c r="H351" s="2">
        <v>223.2</v>
      </c>
      <c r="I351" s="2" t="str">
        <v>B</v>
      </c>
      <c r="J351" s="2">
        <v>40.9</v>
      </c>
      <c r="K351" s="2" t="str">
        <v>O</v>
      </c>
      <c r="L351" s="2">
        <v>2</v>
      </c>
      <c r="M351" s="2">
        <v>279</v>
      </c>
      <c r="N351" s="2">
        <v>321</v>
      </c>
      <c r="O351" s="2">
        <v>0</v>
      </c>
      <c r="P351" s="2">
        <v>2</v>
      </c>
      <c r="Q351" s="2">
        <v>224</v>
      </c>
      <c r="R351" s="2">
        <v>341</v>
      </c>
      <c r="S351" s="2">
        <v>0</v>
      </c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</row>
    <row r="352" spans="1:50" s="58" customFormat="1">
      <c r="A352" s="2">
        <v>71</v>
      </c>
      <c r="B352" s="2" t="str">
        <v>p-coumaric acid, HCAD</v>
      </c>
      <c r="C352" s="2">
        <v>0.63</v>
      </c>
      <c r="D352" s="2">
        <v>135.69999999999999</v>
      </c>
      <c r="E352" s="2" t="str">
        <v>G</v>
      </c>
      <c r="F352" s="2">
        <v>198.8</v>
      </c>
      <c r="G352" s="2" t="str">
        <v>CB</v>
      </c>
      <c r="H352" s="2">
        <v>206.9</v>
      </c>
      <c r="I352" s="2" t="str">
        <v>CB</v>
      </c>
      <c r="J352" s="2">
        <v>41.4</v>
      </c>
      <c r="K352" s="2" t="str">
        <v>O</v>
      </c>
      <c r="L352" s="2">
        <v>1</v>
      </c>
      <c r="M352" s="2">
        <v>307</v>
      </c>
      <c r="N352" s="2">
        <v>0</v>
      </c>
      <c r="O352" s="2">
        <v>0</v>
      </c>
      <c r="P352" s="2">
        <v>2</v>
      </c>
      <c r="Q352" s="2">
        <v>223</v>
      </c>
      <c r="R352" s="2">
        <v>354</v>
      </c>
      <c r="S352" s="2">
        <v>0</v>
      </c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</row>
    <row r="353" spans="1:50" s="58" customFormat="1">
      <c r="A353" s="2">
        <v>72</v>
      </c>
      <c r="B353" s="2" t="str">
        <v>p-MCA, HCAD</v>
      </c>
      <c r="C353" s="2">
        <v>0.65</v>
      </c>
      <c r="D353" s="2">
        <v>137.4</v>
      </c>
      <c r="E353" s="2" t="str">
        <v>G</v>
      </c>
      <c r="F353" s="2">
        <v>190.9</v>
      </c>
      <c r="G353" s="2" t="str">
        <v>CB</v>
      </c>
      <c r="H353" s="2">
        <v>245.2</v>
      </c>
      <c r="I353" s="2" t="str">
        <v>V</v>
      </c>
      <c r="J353" s="2">
        <v>9.5</v>
      </c>
      <c r="K353" s="2" t="str">
        <v>R</v>
      </c>
      <c r="L353" s="2">
        <v>1</v>
      </c>
      <c r="M353" s="2">
        <v>307</v>
      </c>
      <c r="N353" s="2">
        <v>0</v>
      </c>
      <c r="O353" s="2">
        <v>0</v>
      </c>
      <c r="P353" s="2">
        <v>2</v>
      </c>
      <c r="Q353" s="2">
        <v>222</v>
      </c>
      <c r="R353" s="2">
        <v>0</v>
      </c>
      <c r="S353" s="2">
        <v>0</v>
      </c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</row>
    <row r="354" spans="1:50" s="58" customFormat="1">
      <c r="A354" s="2">
        <v>73</v>
      </c>
      <c r="B354" s="2" t="str">
        <v>rosmarinic acid, HCAD</v>
      </c>
      <c r="C354" s="2">
        <v>0.63</v>
      </c>
      <c r="D354" s="2">
        <v>131.4</v>
      </c>
      <c r="E354" s="2" t="str">
        <v>G</v>
      </c>
      <c r="F354" s="2">
        <v>175.3</v>
      </c>
      <c r="G354" s="2" t="str">
        <v>CB</v>
      </c>
      <c r="H354" s="2">
        <v>225.5</v>
      </c>
      <c r="I354" s="2" t="str">
        <v>B</v>
      </c>
      <c r="J354" s="2">
        <v>43</v>
      </c>
      <c r="K354" s="2" t="str">
        <v>O</v>
      </c>
      <c r="L354" s="2">
        <v>1</v>
      </c>
      <c r="M354" s="2">
        <v>307</v>
      </c>
      <c r="N354" s="2">
        <v>0</v>
      </c>
      <c r="O354" s="2">
        <v>0</v>
      </c>
      <c r="P354" s="2">
        <v>2</v>
      </c>
      <c r="Q354" s="2">
        <v>224</v>
      </c>
      <c r="R354" s="2">
        <v>341</v>
      </c>
      <c r="S354" s="2">
        <v>0</v>
      </c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</row>
    <row r="355" spans="1:50" s="58" customFormat="1">
      <c r="A355" s="2">
        <v>74</v>
      </c>
      <c r="B355" s="2" t="str">
        <v>sinapic acid, HCAD</v>
      </c>
      <c r="C355" s="2">
        <v>0.63</v>
      </c>
      <c r="D355" s="2">
        <v>138.69999999999999</v>
      </c>
      <c r="E355" s="2" t="str">
        <v>G</v>
      </c>
      <c r="F355" s="2">
        <v>224.1</v>
      </c>
      <c r="G355" s="2" t="str">
        <v>B</v>
      </c>
      <c r="H355" s="2">
        <v>223.9</v>
      </c>
      <c r="I355" s="2" t="str">
        <v>B</v>
      </c>
      <c r="J355" s="2">
        <v>46.1</v>
      </c>
      <c r="K355" s="2" t="str">
        <v>O</v>
      </c>
      <c r="L355" s="2">
        <v>1</v>
      </c>
      <c r="M355" s="2">
        <v>328</v>
      </c>
      <c r="N355" s="2">
        <v>0</v>
      </c>
      <c r="O355" s="2">
        <v>0</v>
      </c>
      <c r="P355" s="2">
        <v>2</v>
      </c>
      <c r="Q355" s="2">
        <v>222</v>
      </c>
      <c r="R355" s="2">
        <v>342</v>
      </c>
      <c r="S355" s="2">
        <v>0</v>
      </c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</row>
    <row r="356" spans="1:50" s="58" customFormat="1">
      <c r="A356" s="2">
        <v>75</v>
      </c>
      <c r="B356" s="2" t="str">
        <v>t-cinnamic acid, HCAD</v>
      </c>
      <c r="C356" s="2">
        <v>0.67215080000000005</v>
      </c>
      <c r="D356" s="2">
        <v>140.30000000000001</v>
      </c>
      <c r="E356" s="2" t="str">
        <v>G</v>
      </c>
      <c r="F356" s="2">
        <v>242.2</v>
      </c>
      <c r="G356" s="2" t="str">
        <v>T</v>
      </c>
      <c r="H356" s="2">
        <v>201.9</v>
      </c>
      <c r="I356" s="2" t="str">
        <v>CB</v>
      </c>
      <c r="J356" s="2">
        <v>44.4</v>
      </c>
      <c r="K356" s="2" t="str">
        <v>O</v>
      </c>
      <c r="L356" s="2">
        <v>1</v>
      </c>
      <c r="M356" s="2">
        <v>279</v>
      </c>
      <c r="N356" s="2">
        <v>0</v>
      </c>
      <c r="O356" s="2">
        <v>0</v>
      </c>
      <c r="P356" s="2">
        <v>2</v>
      </c>
      <c r="Q356" s="2">
        <v>229</v>
      </c>
      <c r="R356" s="2">
        <v>347</v>
      </c>
      <c r="S356" s="2">
        <v>0</v>
      </c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</row>
    <row r="357" spans="1:50" s="58" customFormat="1">
      <c r="A357" s="2">
        <v>76</v>
      </c>
      <c r="B357" s="2" t="str">
        <v>trans-p-coumaric acid methyl ester, HCAD</v>
      </c>
      <c r="C357" s="2">
        <v>0.67391650000000003</v>
      </c>
      <c r="D357" s="2">
        <v>136.4</v>
      </c>
      <c r="E357" s="2" t="str">
        <v>G</v>
      </c>
      <c r="F357" s="2">
        <v>193.3</v>
      </c>
      <c r="G357" s="2" t="str">
        <v>CB</v>
      </c>
      <c r="H357" s="2">
        <v>204.7</v>
      </c>
      <c r="I357" s="2" t="str">
        <v>CB</v>
      </c>
      <c r="J357" s="2">
        <v>49.1</v>
      </c>
      <c r="K357" s="2" t="str">
        <v>O</v>
      </c>
      <c r="L357" s="2">
        <v>1</v>
      </c>
      <c r="M357" s="2">
        <v>309</v>
      </c>
      <c r="N357" s="2">
        <v>0</v>
      </c>
      <c r="O357" s="2">
        <v>0</v>
      </c>
      <c r="P357" s="2">
        <v>3</v>
      </c>
      <c r="Q357" s="2">
        <v>222</v>
      </c>
      <c r="R357" s="2">
        <v>246</v>
      </c>
      <c r="S357" s="2">
        <v>361</v>
      </c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</row>
    <row r="358" spans="1:50" s="58" customFormat="1">
      <c r="A358" s="2">
        <v>79</v>
      </c>
      <c r="B358" s="2" t="str">
        <v>Homovanillic Acid, HPAAD</v>
      </c>
      <c r="C358" s="2">
        <v>0.65449429999999997</v>
      </c>
      <c r="D358" s="2">
        <v>137.30000000000001</v>
      </c>
      <c r="E358" s="2" t="str">
        <v>G</v>
      </c>
      <c r="F358" s="2">
        <v>176.9</v>
      </c>
      <c r="G358" s="2" t="str">
        <v>T</v>
      </c>
      <c r="H358" s="2">
        <v>230</v>
      </c>
      <c r="I358" s="2" t="str">
        <v>B</v>
      </c>
      <c r="J358" s="2">
        <v>66.599999999999994</v>
      </c>
      <c r="K358" s="2" t="str">
        <v>Y</v>
      </c>
      <c r="L358" s="2">
        <v>1</v>
      </c>
      <c r="M358" s="2">
        <v>282</v>
      </c>
      <c r="N358" s="2">
        <v>0</v>
      </c>
      <c r="O358" s="2">
        <v>0</v>
      </c>
      <c r="P358" s="2">
        <v>3</v>
      </c>
      <c r="Q358" s="2">
        <v>222</v>
      </c>
      <c r="R358" s="2">
        <v>256</v>
      </c>
      <c r="S358" s="2">
        <v>351</v>
      </c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</row>
    <row r="359" spans="1:50" s="58" customFormat="1">
      <c r="A359" s="2">
        <v>81</v>
      </c>
      <c r="B359" s="2" t="str">
        <v>Phenylacetic Acid, HPAAD</v>
      </c>
      <c r="C359" s="2">
        <v>0.67</v>
      </c>
      <c r="D359" s="2">
        <v>135.5</v>
      </c>
      <c r="E359" s="2" t="str">
        <v>G</v>
      </c>
      <c r="F359" s="2">
        <v>174.5</v>
      </c>
      <c r="G359" s="2" t="str">
        <v>T</v>
      </c>
      <c r="H359" s="2">
        <v>241.5</v>
      </c>
      <c r="I359" s="2" t="str">
        <v>V</v>
      </c>
      <c r="J359" s="2">
        <v>22.7</v>
      </c>
      <c r="K359" s="2" t="str">
        <v>R</v>
      </c>
      <c r="L359" s="2">
        <v>1</v>
      </c>
      <c r="M359" s="2">
        <v>260</v>
      </c>
      <c r="N359" s="2">
        <v>0</v>
      </c>
      <c r="O359" s="2">
        <v>0</v>
      </c>
      <c r="P359" s="2">
        <v>2</v>
      </c>
      <c r="Q359" s="2">
        <v>239</v>
      </c>
      <c r="R359" s="2">
        <v>336</v>
      </c>
      <c r="S359" s="2">
        <v>0</v>
      </c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</row>
    <row r="360" spans="1:50" s="58" customFormat="1">
      <c r="A360" s="2">
        <v>82</v>
      </c>
      <c r="B360" s="2" t="str">
        <v>p-Hydroxyphenylacetic acid, HPAAD</v>
      </c>
      <c r="C360" s="2">
        <v>0.62</v>
      </c>
      <c r="D360" s="2">
        <v>138.1</v>
      </c>
      <c r="E360" s="2" t="str">
        <v>G</v>
      </c>
      <c r="F360" s="2">
        <v>178.8</v>
      </c>
      <c r="G360" s="2" t="str">
        <v>T</v>
      </c>
      <c r="H360" s="2">
        <v>265.39999999999998</v>
      </c>
      <c r="I360" s="2" t="str">
        <v>V</v>
      </c>
      <c r="J360" s="2">
        <v>10.9</v>
      </c>
      <c r="K360" s="2" t="str">
        <v>R</v>
      </c>
      <c r="L360" s="2">
        <v>1</v>
      </c>
      <c r="M360" s="2">
        <v>277</v>
      </c>
      <c r="N360" s="2">
        <v>0</v>
      </c>
      <c r="O360" s="2">
        <v>0</v>
      </c>
      <c r="P360" s="2">
        <v>3</v>
      </c>
      <c r="Q360" s="2">
        <v>222</v>
      </c>
      <c r="R360" s="2">
        <v>252</v>
      </c>
      <c r="S360" s="2">
        <v>330</v>
      </c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</row>
    <row r="361" spans="1:50" s="58" customFormat="1">
      <c r="A361" s="2">
        <v>84</v>
      </c>
      <c r="B361" s="2" t="str">
        <v>DL-p-Phenyllactic Acid, HPLAD</v>
      </c>
      <c r="C361" s="2">
        <v>0.61565000000000003</v>
      </c>
      <c r="D361" s="2">
        <v>139.19999999999999</v>
      </c>
      <c r="E361" s="2" t="str">
        <v>G</v>
      </c>
      <c r="F361" s="2">
        <v>120</v>
      </c>
      <c r="G361" s="2" t="str">
        <v>YG</v>
      </c>
      <c r="H361" s="2">
        <v>244.3</v>
      </c>
      <c r="I361" s="2" t="str">
        <v>V</v>
      </c>
      <c r="J361" s="2">
        <v>25</v>
      </c>
      <c r="K361" s="2" t="str">
        <v>R</v>
      </c>
      <c r="L361" s="2">
        <v>1</v>
      </c>
      <c r="M361" s="2">
        <v>278</v>
      </c>
      <c r="N361" s="2">
        <v>0</v>
      </c>
      <c r="O361" s="2">
        <v>0</v>
      </c>
      <c r="P361" s="2">
        <v>3</v>
      </c>
      <c r="Q361" s="2">
        <v>223</v>
      </c>
      <c r="R361" s="2">
        <v>253</v>
      </c>
      <c r="S361" s="2">
        <v>330</v>
      </c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</row>
    <row r="362" spans="1:50" s="58" customFormat="1">
      <c r="A362" s="2">
        <v>85</v>
      </c>
      <c r="B362" s="2" t="str">
        <v>p-methoxyphenyllactic acid, HPLAD</v>
      </c>
      <c r="C362" s="2">
        <v>0.65802559999999999</v>
      </c>
      <c r="D362" s="2">
        <v>138</v>
      </c>
      <c r="E362" s="2" t="str">
        <v>G</v>
      </c>
      <c r="F362" s="2">
        <v>178.7</v>
      </c>
      <c r="G362" s="2" t="str">
        <v>T</v>
      </c>
      <c r="H362" s="2">
        <v>227.5</v>
      </c>
      <c r="I362" s="2" t="str">
        <v>B</v>
      </c>
      <c r="J362" s="2">
        <v>38.200000000000003</v>
      </c>
      <c r="K362" s="2" t="str">
        <v>O</v>
      </c>
      <c r="L362" s="2">
        <v>1</v>
      </c>
      <c r="M362" s="2">
        <v>276</v>
      </c>
      <c r="N362" s="2">
        <v>0</v>
      </c>
      <c r="O362" s="2">
        <v>0</v>
      </c>
      <c r="P362" s="2">
        <v>3</v>
      </c>
      <c r="Q362" s="2">
        <v>222</v>
      </c>
      <c r="R362" s="2">
        <v>251</v>
      </c>
      <c r="S362" s="2">
        <v>336</v>
      </c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</row>
    <row r="363" spans="1:50" s="58" customFormat="1">
      <c r="A363" s="2">
        <v>86</v>
      </c>
      <c r="B363" s="2" t="str">
        <v>3-Phenylpropanoic acid, HPPAD</v>
      </c>
      <c r="C363" s="2">
        <v>0.68274469999999998</v>
      </c>
      <c r="D363" s="2">
        <v>138.6</v>
      </c>
      <c r="E363" s="2" t="str">
        <v>G</v>
      </c>
      <c r="F363" s="2">
        <v>177.8</v>
      </c>
      <c r="G363" s="2" t="str">
        <v>T</v>
      </c>
      <c r="H363" s="2">
        <v>231.1</v>
      </c>
      <c r="I363" s="2" t="str">
        <v>B</v>
      </c>
      <c r="J363" s="2">
        <v>166.1</v>
      </c>
      <c r="K363" s="2" t="str">
        <v>T</v>
      </c>
      <c r="L363" s="2">
        <v>1</v>
      </c>
      <c r="M363" s="2">
        <v>260</v>
      </c>
      <c r="N363" s="2">
        <v>0</v>
      </c>
      <c r="O363" s="2">
        <v>0</v>
      </c>
      <c r="P363" s="2">
        <v>2</v>
      </c>
      <c r="Q363" s="2">
        <v>230</v>
      </c>
      <c r="R363" s="2">
        <v>327</v>
      </c>
      <c r="S363" s="2">
        <v>0</v>
      </c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</row>
    <row r="364" spans="1:50" s="58" customFormat="1">
      <c r="A364" s="2">
        <v>87</v>
      </c>
      <c r="B364" s="2" t="str">
        <v>Phloretic acid, HPPAD</v>
      </c>
      <c r="C364" s="2">
        <v>0.62977519999999998</v>
      </c>
      <c r="D364" s="2">
        <v>140.69999999999999</v>
      </c>
      <c r="E364" s="2" t="str">
        <v>G</v>
      </c>
      <c r="F364" s="2">
        <v>187.7</v>
      </c>
      <c r="G364" s="2" t="str">
        <v>CB</v>
      </c>
      <c r="H364" s="2">
        <v>228.9</v>
      </c>
      <c r="I364" s="2" t="str">
        <v>B</v>
      </c>
      <c r="J364" s="2">
        <v>33</v>
      </c>
      <c r="K364" s="2" t="str">
        <v>O</v>
      </c>
      <c r="L364" s="2">
        <v>1</v>
      </c>
      <c r="M364" s="2">
        <v>278</v>
      </c>
      <c r="N364" s="2">
        <v>0</v>
      </c>
      <c r="O364" s="2">
        <v>0</v>
      </c>
      <c r="P364" s="2">
        <v>3</v>
      </c>
      <c r="Q364" s="2">
        <v>221</v>
      </c>
      <c r="R364" s="2">
        <v>248</v>
      </c>
      <c r="S364" s="2">
        <v>341</v>
      </c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</row>
    <row r="365" spans="1:50" s="58" customFormat="1">
      <c r="A365" s="2">
        <v>89</v>
      </c>
      <c r="B365" s="2" t="str">
        <v>p-methoxyphenol, AMPh</v>
      </c>
      <c r="C365" s="2">
        <v>0.6845</v>
      </c>
      <c r="D365" s="2">
        <v>134.4</v>
      </c>
      <c r="E365" s="2" t="str">
        <v>G</v>
      </c>
      <c r="F365" s="2">
        <v>171.4</v>
      </c>
      <c r="G365" s="2" t="str">
        <v>T</v>
      </c>
      <c r="H365" s="2">
        <v>226.7</v>
      </c>
      <c r="I365" s="2" t="str">
        <v>B</v>
      </c>
      <c r="J365" s="2">
        <v>37.4</v>
      </c>
      <c r="K365" s="2" t="str">
        <v>O</v>
      </c>
      <c r="L365" s="2">
        <v>1</v>
      </c>
      <c r="M365" s="2">
        <v>288</v>
      </c>
      <c r="N365" s="2">
        <v>0</v>
      </c>
      <c r="O365" s="2">
        <v>0</v>
      </c>
      <c r="P365" s="2">
        <v>3</v>
      </c>
      <c r="Q365" s="2">
        <v>223</v>
      </c>
      <c r="R365" s="2">
        <v>252</v>
      </c>
      <c r="S365" s="2">
        <v>313</v>
      </c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</row>
    <row r="366" spans="1:50" s="58" customFormat="1">
      <c r="A366" s="2">
        <v>90</v>
      </c>
      <c r="B366" s="2" t="str">
        <v>4-methylpyrocatechol, APh</v>
      </c>
      <c r="C366" s="2">
        <v>0.67391650000000003</v>
      </c>
      <c r="D366" s="2">
        <v>136.6</v>
      </c>
      <c r="E366" s="2" t="str">
        <v>G</v>
      </c>
      <c r="F366" s="2">
        <v>180</v>
      </c>
      <c r="G366" s="2" t="str">
        <v>CB</v>
      </c>
      <c r="H366" s="2">
        <v>242.2</v>
      </c>
      <c r="I366" s="2" t="str">
        <v>V</v>
      </c>
      <c r="J366" s="2">
        <v>344.9</v>
      </c>
      <c r="K366" s="2" t="str">
        <v>S</v>
      </c>
      <c r="L366" s="2">
        <v>1</v>
      </c>
      <c r="M366" s="2">
        <v>283</v>
      </c>
      <c r="N366" s="2">
        <v>0</v>
      </c>
      <c r="O366" s="2">
        <v>0</v>
      </c>
      <c r="P366" s="2">
        <v>2</v>
      </c>
      <c r="Q366" s="2">
        <v>223</v>
      </c>
      <c r="R366" s="2">
        <v>341</v>
      </c>
      <c r="S366" s="2">
        <v>0</v>
      </c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</row>
    <row r="367" spans="1:50" s="58" customFormat="1">
      <c r="A367" s="2">
        <v>94</v>
      </c>
      <c r="B367" s="2" t="str">
        <v>Pyrogallol, Phenol</v>
      </c>
      <c r="C367" s="2">
        <v>0.60150000000000003</v>
      </c>
      <c r="D367" s="2">
        <v>136.6</v>
      </c>
      <c r="E367" s="2" t="str">
        <v>G</v>
      </c>
      <c r="F367" s="2">
        <v>185.7</v>
      </c>
      <c r="G367" s="2" t="str">
        <v>CB</v>
      </c>
      <c r="H367" s="2">
        <v>223.7</v>
      </c>
      <c r="I367" s="2" t="str">
        <v>B</v>
      </c>
      <c r="J367" s="2">
        <v>20.6</v>
      </c>
      <c r="K367" s="2" t="str">
        <v>R</v>
      </c>
      <c r="L367" s="2">
        <v>1</v>
      </c>
      <c r="M367" s="2">
        <v>270</v>
      </c>
      <c r="N367" s="2">
        <v>0</v>
      </c>
      <c r="O367" s="2">
        <v>0</v>
      </c>
      <c r="P367" s="2">
        <v>2</v>
      </c>
      <c r="Q367" s="2">
        <v>224</v>
      </c>
      <c r="R367" s="2">
        <v>350</v>
      </c>
      <c r="S367" s="2">
        <v>0</v>
      </c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</row>
    <row r="368" spans="1:50" s="58" customFormat="1">
      <c r="A368" s="2">
        <v>95</v>
      </c>
      <c r="B368" s="2" t="str">
        <v>Pyrocatechol, Phenol</v>
      </c>
      <c r="C368" s="2">
        <v>0.6615569</v>
      </c>
      <c r="D368" s="2">
        <v>137.4</v>
      </c>
      <c r="E368" s="2" t="str">
        <v>G</v>
      </c>
      <c r="F368" s="2">
        <v>180.8</v>
      </c>
      <c r="G368" s="2" t="str">
        <v>CB</v>
      </c>
      <c r="H368" s="2">
        <v>218.8</v>
      </c>
      <c r="I368" s="2" t="str">
        <v>B</v>
      </c>
      <c r="J368" s="2">
        <v>35.700000000000003</v>
      </c>
      <c r="K368" s="2" t="str">
        <v>O</v>
      </c>
      <c r="L368" s="2">
        <v>1</v>
      </c>
      <c r="M368" s="2">
        <v>277</v>
      </c>
      <c r="N368" s="2">
        <v>0</v>
      </c>
      <c r="O368" s="2">
        <v>0</v>
      </c>
      <c r="P368" s="2">
        <v>3</v>
      </c>
      <c r="Q368" s="2">
        <v>226</v>
      </c>
      <c r="R368" s="2">
        <v>240</v>
      </c>
      <c r="S368" s="2">
        <v>336</v>
      </c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</row>
    <row r="369" spans="1:50" s="58" customFormat="1">
      <c r="A369" s="2">
        <v>97</v>
      </c>
      <c r="B369" s="2" t="str">
        <v>p-anisaldehyde, HBzd</v>
      </c>
      <c r="C369" s="2">
        <v>0.65979129999999997</v>
      </c>
      <c r="D369" s="2">
        <v>120</v>
      </c>
      <c r="E369" s="2" t="str">
        <v>G</v>
      </c>
      <c r="F369" s="2">
        <v>203.4</v>
      </c>
      <c r="G369" s="2" t="str">
        <v>CB</v>
      </c>
      <c r="H369" s="2">
        <v>327.7</v>
      </c>
      <c r="I369" s="2" t="str">
        <v>M</v>
      </c>
      <c r="J369" s="2">
        <v>38.200000000000003</v>
      </c>
      <c r="K369" s="2" t="str">
        <v>O</v>
      </c>
      <c r="L369" s="2">
        <v>1</v>
      </c>
      <c r="M369" s="2">
        <v>286</v>
      </c>
      <c r="N369" s="2">
        <v>0</v>
      </c>
      <c r="O369" s="2">
        <v>0</v>
      </c>
      <c r="P369" s="2">
        <v>2</v>
      </c>
      <c r="Q369" s="2">
        <v>224</v>
      </c>
      <c r="R369" s="2">
        <v>350</v>
      </c>
      <c r="S369" s="2">
        <v>0</v>
      </c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</row>
    <row r="370" spans="1:50" s="58" customFormat="1">
      <c r="A370" s="2">
        <v>98</v>
      </c>
      <c r="B370" s="2" t="str">
        <v>Protocatechualdehyde, HBzd</v>
      </c>
      <c r="C370" s="2">
        <v>0.59446220000000005</v>
      </c>
      <c r="D370" s="2">
        <v>134.9</v>
      </c>
      <c r="E370" s="2" t="str">
        <v>G</v>
      </c>
      <c r="F370" s="2">
        <v>231.9</v>
      </c>
      <c r="G370" s="2" t="str">
        <v>B</v>
      </c>
      <c r="H370" s="2">
        <v>239.5</v>
      </c>
      <c r="I370" s="2" t="str">
        <v>B</v>
      </c>
      <c r="J370" s="2">
        <v>29.2</v>
      </c>
      <c r="K370" s="2" t="str">
        <v>R</v>
      </c>
      <c r="L370" s="2">
        <v>2</v>
      </c>
      <c r="M370" s="2">
        <v>283</v>
      </c>
      <c r="N370" s="2">
        <v>314</v>
      </c>
      <c r="O370" s="2">
        <v>0</v>
      </c>
      <c r="P370" s="2">
        <v>3</v>
      </c>
      <c r="Q370" s="2">
        <v>221</v>
      </c>
      <c r="R370" s="2">
        <v>250</v>
      </c>
      <c r="S370" s="2">
        <v>342</v>
      </c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</row>
    <row r="371" spans="1:50">
      <c r="A371" s="2">
        <v>99</v>
      </c>
      <c r="B371" s="2" t="str">
        <v>Vanillin, HBzd</v>
      </c>
      <c r="C371" s="2">
        <v>0.63683780000000001</v>
      </c>
      <c r="D371" s="2">
        <v>136.19999999999999</v>
      </c>
      <c r="E371" s="2" t="str">
        <v>G</v>
      </c>
      <c r="F371" s="2">
        <v>221.6</v>
      </c>
      <c r="G371" s="2" t="str">
        <v>B</v>
      </c>
      <c r="H371" s="2">
        <v>212.1</v>
      </c>
      <c r="I371" s="2" t="str">
        <v>B</v>
      </c>
      <c r="J371" s="2">
        <v>41.7</v>
      </c>
      <c r="K371" s="2" t="str">
        <v>O</v>
      </c>
      <c r="L371" s="2">
        <v>2</v>
      </c>
      <c r="M371" s="2">
        <v>284</v>
      </c>
      <c r="N371" s="2">
        <v>312</v>
      </c>
      <c r="O371" s="2">
        <v>0</v>
      </c>
      <c r="P371" s="2">
        <v>3</v>
      </c>
      <c r="Q371" s="2">
        <v>221</v>
      </c>
      <c r="R371" s="2">
        <v>248</v>
      </c>
      <c r="S371" s="2">
        <v>341</v>
      </c>
    </row>
    <row r="372" spans="1:50">
      <c r="A372" s="2">
        <v>101</v>
      </c>
      <c r="B372" s="2" t="str">
        <v>2-Methoxyacetophenone, HAPh</v>
      </c>
      <c r="C372" s="2">
        <v>0.66861950000000003</v>
      </c>
      <c r="D372" s="2">
        <v>139.1</v>
      </c>
      <c r="E372" s="2" t="str">
        <v>G</v>
      </c>
      <c r="F372" s="2">
        <v>240.8</v>
      </c>
      <c r="G372" s="2" t="str">
        <v>B</v>
      </c>
      <c r="H372" s="2">
        <v>187.7</v>
      </c>
      <c r="I372" s="2" t="str">
        <v>CB</v>
      </c>
      <c r="J372" s="2">
        <v>0</v>
      </c>
      <c r="K372" s="2" t="str">
        <v>R</v>
      </c>
      <c r="L372" s="2">
        <v>2</v>
      </c>
      <c r="M372" s="2">
        <v>256</v>
      </c>
      <c r="N372" s="2">
        <v>330</v>
      </c>
      <c r="O372" s="2">
        <v>0</v>
      </c>
      <c r="P372" s="2">
        <v>2</v>
      </c>
      <c r="Q372" s="2">
        <v>225</v>
      </c>
      <c r="R372" s="2">
        <v>340</v>
      </c>
      <c r="S372" s="2">
        <v>0</v>
      </c>
    </row>
    <row r="373" spans="1:50">
      <c r="A373" s="2">
        <v>103</v>
      </c>
      <c r="B373" s="2" t="str">
        <v>Absiscic Acid, Non Phenolic</v>
      </c>
      <c r="C373" s="2">
        <v>0.59799999999999998</v>
      </c>
      <c r="D373" s="2">
        <v>126.9</v>
      </c>
      <c r="E373" s="2" t="str">
        <v>G</v>
      </c>
      <c r="F373" s="2">
        <v>171.4</v>
      </c>
      <c r="G373" s="2" t="str">
        <v>T</v>
      </c>
      <c r="H373" s="2">
        <v>339.5</v>
      </c>
      <c r="I373" s="2" t="str">
        <v>S</v>
      </c>
      <c r="J373" s="2">
        <v>356.4</v>
      </c>
      <c r="K373" s="2" t="str">
        <v>S</v>
      </c>
      <c r="L373" s="2">
        <v>1</v>
      </c>
      <c r="M373" s="2">
        <v>268</v>
      </c>
      <c r="N373" s="2">
        <v>0</v>
      </c>
      <c r="O373" s="2">
        <v>0</v>
      </c>
      <c r="P373" s="2">
        <v>2</v>
      </c>
      <c r="Q373" s="2">
        <v>221</v>
      </c>
      <c r="R373" s="2">
        <v>344</v>
      </c>
      <c r="S373" s="2">
        <v>0</v>
      </c>
    </row>
    <row r="374" spans="1:50">
      <c r="A374" s="50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32FDE-3605-4B77-BAF5-056488DE9B35}">
  <dimension ref="A2:AX388"/>
  <sheetViews>
    <sheetView workbookViewId="0">
      <selection activeCell="M7" sqref="M7"/>
    </sheetView>
  </sheetViews>
  <sheetFormatPr defaultRowHeight="15"/>
  <cols>
    <col min="1" max="1" width="9.140625" style="2"/>
    <col min="2" max="2" width="15.85546875" style="58" bestFit="1" customWidth="1"/>
    <col min="3" max="3" width="9.140625" style="58"/>
    <col min="4" max="4" width="11" style="58" customWidth="1"/>
    <col min="5" max="5" width="3.140625" style="58" bestFit="1" customWidth="1"/>
    <col min="6" max="6" width="11.42578125" style="58" customWidth="1"/>
    <col min="7" max="7" width="3.28515625" style="58" bestFit="1" customWidth="1"/>
    <col min="8" max="8" width="10.85546875" style="58" customWidth="1"/>
    <col min="9" max="9" width="3.28515625" style="58" bestFit="1" customWidth="1"/>
    <col min="10" max="10" width="8" style="58" customWidth="1"/>
    <col min="11" max="11" width="4.42578125" style="58" customWidth="1"/>
    <col min="12" max="12" width="6.5703125" style="58" bestFit="1" customWidth="1"/>
    <col min="13" max="15" width="9.140625" style="58"/>
    <col min="16" max="16" width="5.5703125" style="58" customWidth="1"/>
    <col min="17" max="19" width="5.7109375" style="58" bestFit="1" customWidth="1"/>
    <col min="20" max="20" width="9.140625" style="58"/>
    <col min="21" max="21" width="23" style="58" bestFit="1" customWidth="1"/>
  </cols>
  <sheetData>
    <row r="2" spans="1:50" s="6" customFormat="1" ht="43.5" customHeight="1">
      <c r="A2" s="409" t="s">
        <v>0</v>
      </c>
      <c r="B2" s="501" t="s">
        <v>1</v>
      </c>
      <c r="C2" s="481" t="s">
        <v>2</v>
      </c>
      <c r="D2" s="410" t="s">
        <v>3</v>
      </c>
      <c r="E2" s="482" t="s">
        <v>4</v>
      </c>
      <c r="F2" s="410" t="s">
        <v>5</v>
      </c>
      <c r="G2" s="482" t="s">
        <v>4</v>
      </c>
      <c r="H2" s="410" t="s">
        <v>7</v>
      </c>
      <c r="I2" s="482" t="s">
        <v>4</v>
      </c>
      <c r="J2" s="410" t="s">
        <v>9</v>
      </c>
      <c r="K2" s="482" t="s">
        <v>4</v>
      </c>
      <c r="L2" s="410" t="s">
        <v>11</v>
      </c>
      <c r="M2" s="59" t="s">
        <v>138</v>
      </c>
      <c r="N2" s="59" t="s">
        <v>139</v>
      </c>
      <c r="O2" s="59" t="s">
        <v>140</v>
      </c>
      <c r="P2" s="410" t="s">
        <v>15</v>
      </c>
      <c r="Q2" s="59" t="s">
        <v>141</v>
      </c>
      <c r="R2" s="59" t="s">
        <v>142</v>
      </c>
      <c r="S2" s="59" t="s">
        <v>143</v>
      </c>
      <c r="T2" s="407"/>
      <c r="U2" s="407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8"/>
    </row>
    <row r="3" spans="1:50">
      <c r="A3" s="1"/>
      <c r="B3" s="1" t="s">
        <v>162</v>
      </c>
      <c r="C3" s="1">
        <v>0.68500000000000005</v>
      </c>
      <c r="D3" s="19">
        <v>138.9</v>
      </c>
      <c r="E3" s="1" t="s">
        <v>26</v>
      </c>
      <c r="F3" s="29">
        <v>169.8</v>
      </c>
      <c r="G3" s="1" t="s">
        <v>20</v>
      </c>
      <c r="H3" s="37">
        <v>215.7</v>
      </c>
      <c r="I3" s="1" t="s">
        <v>21</v>
      </c>
      <c r="J3" s="44">
        <v>0</v>
      </c>
      <c r="K3" s="1" t="s">
        <v>39</v>
      </c>
      <c r="L3" s="1">
        <f>COUNTIF(M3:N3, "&gt;=0")</f>
        <v>1</v>
      </c>
      <c r="M3" s="2">
        <v>293</v>
      </c>
      <c r="N3" s="2"/>
      <c r="O3" s="1"/>
      <c r="P3" s="1">
        <v>3</v>
      </c>
      <c r="Q3" s="2">
        <v>223</v>
      </c>
      <c r="R3" s="2">
        <v>251</v>
      </c>
      <c r="S3" s="2">
        <v>368</v>
      </c>
      <c r="T3"/>
      <c r="U3"/>
    </row>
    <row r="4" spans="1:50">
      <c r="A4" s="2" t="s">
        <v>145</v>
      </c>
      <c r="B4" s="500">
        <v>-0.05</v>
      </c>
      <c r="C4" s="490">
        <f>C3-0.05</f>
        <v>0.63500000000000001</v>
      </c>
      <c r="D4" s="491">
        <f>D3+D10</f>
        <v>78.900000000000006</v>
      </c>
      <c r="E4" s="2"/>
      <c r="F4" s="491">
        <f>F3+F10</f>
        <v>109.80000000000001</v>
      </c>
      <c r="G4" s="2"/>
      <c r="H4" s="491">
        <f>H3+H10</f>
        <v>155.69999999999999</v>
      </c>
      <c r="I4" s="2"/>
      <c r="J4" s="491">
        <f>J3+J10</f>
        <v>-60</v>
      </c>
      <c r="K4" s="2"/>
      <c r="L4" s="2"/>
      <c r="M4" s="2">
        <f>M3*M10</f>
        <v>287.14</v>
      </c>
      <c r="N4" s="2">
        <f>N3*N10</f>
        <v>0</v>
      </c>
      <c r="O4" s="2">
        <f>O3*O10</f>
        <v>0</v>
      </c>
      <c r="P4" s="2"/>
      <c r="Q4" s="2">
        <f>Q3*Q10</f>
        <v>218.54</v>
      </c>
      <c r="R4" s="2">
        <f>R3*R10</f>
        <v>245.98</v>
      </c>
      <c r="S4" s="2">
        <f>S3*S10</f>
        <v>360.64</v>
      </c>
    </row>
    <row r="5" spans="1:50">
      <c r="A5" s="2" t="s">
        <v>146</v>
      </c>
      <c r="B5" s="500">
        <v>0.05</v>
      </c>
      <c r="C5" s="490">
        <f>C3+0.05</f>
        <v>0.7350000000000001</v>
      </c>
      <c r="D5" s="491">
        <f>D3+D9</f>
        <v>198.9</v>
      </c>
      <c r="E5" s="2"/>
      <c r="F5" s="491">
        <f>F3+F9</f>
        <v>229.8</v>
      </c>
      <c r="G5" s="2"/>
      <c r="H5" s="491">
        <f>H3+H9</f>
        <v>275.7</v>
      </c>
      <c r="I5" s="2"/>
      <c r="J5" s="491">
        <f>J3+J9</f>
        <v>60</v>
      </c>
      <c r="K5" s="2"/>
      <c r="L5" s="2"/>
      <c r="M5" s="2">
        <f>M3*M9</f>
        <v>298.86</v>
      </c>
      <c r="N5" s="2">
        <f>N3*N9</f>
        <v>0</v>
      </c>
      <c r="O5" s="2">
        <f>O3*O9</f>
        <v>0</v>
      </c>
      <c r="P5" s="2"/>
      <c r="Q5" s="2">
        <f>Q3*Q9</f>
        <v>227.46</v>
      </c>
      <c r="R5" s="2">
        <f>R3*R9</f>
        <v>256.02</v>
      </c>
      <c r="S5" s="2">
        <f>S3*S9</f>
        <v>375.36</v>
      </c>
    </row>
    <row r="6" spans="1:50">
      <c r="B6" s="500"/>
      <c r="C6" s="490"/>
      <c r="D6" s="491"/>
      <c r="E6" s="2"/>
      <c r="F6" s="491"/>
      <c r="G6" s="2"/>
      <c r="H6" s="491"/>
      <c r="I6" s="2"/>
      <c r="J6" s="491">
        <v>360</v>
      </c>
      <c r="K6" s="2"/>
      <c r="L6" s="2"/>
      <c r="M6" s="2"/>
      <c r="N6" s="492"/>
      <c r="O6" s="2"/>
      <c r="P6" s="2"/>
      <c r="Q6" s="2"/>
      <c r="R6" s="2"/>
      <c r="S6" s="2"/>
    </row>
    <row r="7" spans="1:50">
      <c r="B7" s="500"/>
      <c r="C7" s="490"/>
      <c r="D7" s="491"/>
      <c r="E7" s="2"/>
      <c r="F7" s="491"/>
      <c r="G7" s="2"/>
      <c r="H7" s="491"/>
      <c r="I7" s="2"/>
      <c r="J7" s="491">
        <f>(J6+J3)+J10</f>
        <v>300</v>
      </c>
      <c r="K7" s="2"/>
      <c r="L7" s="2"/>
      <c r="M7" s="2"/>
      <c r="N7" s="492"/>
      <c r="O7" s="2"/>
      <c r="P7" s="2"/>
      <c r="Q7" s="2"/>
      <c r="R7" s="2"/>
      <c r="S7" s="2"/>
    </row>
    <row r="8" spans="1:50">
      <c r="B8" s="500"/>
      <c r="C8" s="2"/>
      <c r="D8" s="2"/>
      <c r="E8" s="2"/>
      <c r="F8" s="2"/>
      <c r="G8" s="2"/>
      <c r="H8" s="2"/>
      <c r="I8" s="2"/>
      <c r="J8" s="2">
        <v>0</v>
      </c>
      <c r="K8" s="2"/>
      <c r="L8" s="2"/>
      <c r="M8" s="2"/>
      <c r="N8" s="2"/>
      <c r="O8" s="2"/>
      <c r="P8" s="2"/>
      <c r="Q8" s="2"/>
      <c r="R8" s="2"/>
      <c r="S8" s="2"/>
    </row>
    <row r="9" spans="1:50">
      <c r="B9" s="500"/>
      <c r="C9" s="2"/>
      <c r="D9" s="2">
        <v>60</v>
      </c>
      <c r="E9" s="2"/>
      <c r="F9" s="2">
        <v>60</v>
      </c>
      <c r="G9" s="2"/>
      <c r="H9" s="2">
        <v>60</v>
      </c>
      <c r="I9" s="2"/>
      <c r="J9" s="2">
        <v>60</v>
      </c>
      <c r="K9" s="492"/>
      <c r="L9" s="2"/>
      <c r="M9" s="492">
        <v>1.02</v>
      </c>
      <c r="N9" s="492">
        <v>1.02</v>
      </c>
      <c r="O9" s="492">
        <v>1.02</v>
      </c>
      <c r="P9" s="2"/>
      <c r="Q9" s="492">
        <v>1.02</v>
      </c>
      <c r="R9" s="492">
        <v>1.02</v>
      </c>
      <c r="S9" s="492">
        <v>1.02</v>
      </c>
    </row>
    <row r="10" spans="1:50" s="1" customFormat="1">
      <c r="A10" s="2"/>
      <c r="B10" s="500"/>
      <c r="C10" s="2"/>
      <c r="D10" s="2">
        <v>-60</v>
      </c>
      <c r="E10" s="2"/>
      <c r="F10" s="2">
        <v>-60</v>
      </c>
      <c r="G10" s="2"/>
      <c r="H10" s="2">
        <v>-60</v>
      </c>
      <c r="I10" s="2"/>
      <c r="J10" s="2">
        <v>-60</v>
      </c>
      <c r="K10" s="492"/>
      <c r="L10" s="2"/>
      <c r="M10" s="492">
        <v>0.98</v>
      </c>
      <c r="N10" s="492">
        <v>0.98</v>
      </c>
      <c r="O10" s="492">
        <v>0.98</v>
      </c>
      <c r="P10" s="2"/>
      <c r="Q10" s="492">
        <v>0.98</v>
      </c>
      <c r="R10" s="492">
        <v>0.98</v>
      </c>
      <c r="S10" s="492">
        <v>0.98</v>
      </c>
      <c r="T10" s="58"/>
      <c r="U10" s="58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 s="7"/>
    </row>
    <row r="11" spans="1:50" s="1" customFormat="1">
      <c r="A11" s="2"/>
      <c r="B11" s="500"/>
      <c r="C11" s="2"/>
      <c r="D11" s="2"/>
      <c r="E11" s="2"/>
      <c r="F11" s="2"/>
      <c r="G11" s="2"/>
      <c r="H11" s="2"/>
      <c r="I11" s="2"/>
      <c r="J11" s="2"/>
      <c r="K11" s="492"/>
      <c r="L11" s="2"/>
      <c r="M11" s="492"/>
      <c r="N11" s="492"/>
      <c r="O11" s="492"/>
      <c r="P11" s="2"/>
      <c r="Q11" s="492"/>
      <c r="R11" s="492"/>
      <c r="S11" s="492"/>
      <c r="T11" s="58"/>
      <c r="U11" s="58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 s="7"/>
    </row>
    <row r="12" spans="1:50" s="1" customFormat="1" ht="16.5">
      <c r="A12" s="2" cm="1">
        <f t="array" ref="A12:S14">_xlfn._xlws.SORT(_xlfn._xlws.FILTER(LVSN[], (LVSN[Rf (MPA)]&lt;=$C$5)*(LVSN[Rf (MPA)]&gt;=$C$4)*(LVSN[254 nm DEV H° and C]&lt;=$D$5)*(LVSN[254 nm DEV H° and C]&gt;=$D$4)*(LVSN[366 nm DEV H° and C]&lt;=$F$5)*(LVSN[366 nm DEV H° and C]&gt;=$F$4)*(LVSN[366 nm VSA  H° and C]&lt;=$H$5)*(LVSN[366 nm VSA  H° and C]&gt;=$H$4)*(LVSN[T VSA H° and C]&lt;=$J$5)*(LVSN[T VSA H° and C]&gt;=$J$8)*(LVSN[UV-Vis Peaks]=$L$3)*(LVSN[UV λ1]&lt;=$M$5)*(LVSN[UV λ1]&gt;=$M$4)*(LVSN[UV λ2]&lt;=$N$5)*(LVSN[UV λ2]&gt;=$N$4)*(LVSN[UV λ3]&lt;=$O$5)*(LVSN[UV λ3]&gt;=$O$4)*(LVSN[Fl Peaks]=$P$3)*(LVSN[Fl λ 1]&lt;=$Q$5)*(LVSN[Fl λ 1]&gt;=$Q$4)*(LVSN[Fl λ 2]&lt;=$R$5)*(LVSN[Fl λ 2]&gt;=$R$4)*(LVSN[Fl λ 3]&lt;=$S$5)*(LVSN[Fl λ 3]&gt;=$S$4),"No Result"))</f>
        <v>22</v>
      </c>
      <c r="B12" s="500" t="str">
        <v>pinocembrin, Flavanone</v>
      </c>
      <c r="C12" s="2">
        <v>0.72335470000000002</v>
      </c>
      <c r="D12" s="2">
        <v>136.9</v>
      </c>
      <c r="E12" s="2" t="str">
        <v>G</v>
      </c>
      <c r="F12" s="2">
        <v>179.2</v>
      </c>
      <c r="G12" s="2" t="str">
        <v>T</v>
      </c>
      <c r="H12" s="2">
        <v>206.6</v>
      </c>
      <c r="I12" s="2" t="str">
        <v>CB</v>
      </c>
      <c r="J12" s="2">
        <v>24.2</v>
      </c>
      <c r="K12" s="492" t="str">
        <v>R</v>
      </c>
      <c r="L12" s="492">
        <v>1</v>
      </c>
      <c r="M12" s="2">
        <v>293</v>
      </c>
      <c r="N12" s="2">
        <v>0</v>
      </c>
      <c r="O12" s="2">
        <v>0</v>
      </c>
      <c r="P12" s="2">
        <v>3</v>
      </c>
      <c r="Q12" s="2">
        <v>224</v>
      </c>
      <c r="R12" s="2">
        <v>252</v>
      </c>
      <c r="S12" s="2">
        <v>365</v>
      </c>
      <c r="T12" s="2">
        <f>COUNTIF(A12:A16, "&lt;&gt;")</f>
        <v>3</v>
      </c>
      <c r="U12" s="2" t="s">
        <v>147</v>
      </c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 s="7"/>
    </row>
    <row r="13" spans="1:50" s="1" customFormat="1" ht="16.5">
      <c r="A13" s="2">
        <v>23</v>
      </c>
      <c r="B13" s="500" t="str">
        <v>sakuranetin, Flavanone</v>
      </c>
      <c r="C13" s="2">
        <v>0.6986</v>
      </c>
      <c r="D13" s="2">
        <v>136.80000000000001</v>
      </c>
      <c r="E13" s="2" t="str">
        <v>G</v>
      </c>
      <c r="F13" s="2">
        <v>159.6</v>
      </c>
      <c r="G13" s="2" t="str">
        <v>T</v>
      </c>
      <c r="H13" s="2">
        <v>200.1</v>
      </c>
      <c r="I13" s="2" t="str">
        <v>CB</v>
      </c>
      <c r="J13" s="2">
        <v>16</v>
      </c>
      <c r="K13" s="492" t="str">
        <v>R</v>
      </c>
      <c r="L13" s="492">
        <v>1</v>
      </c>
      <c r="M13" s="2">
        <v>292</v>
      </c>
      <c r="N13" s="2">
        <v>0</v>
      </c>
      <c r="O13" s="2">
        <v>0</v>
      </c>
      <c r="P13" s="2">
        <v>3</v>
      </c>
      <c r="Q13" s="2">
        <v>223</v>
      </c>
      <c r="R13" s="2">
        <v>251</v>
      </c>
      <c r="S13" s="2">
        <v>367</v>
      </c>
      <c r="T13" s="58"/>
      <c r="U13" s="58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 s="7"/>
    </row>
    <row r="14" spans="1:50" s="1" customFormat="1" ht="16.5">
      <c r="A14" s="2">
        <v>24</v>
      </c>
      <c r="B14" s="500" t="str">
        <v>pinobanksin, Flavanonol</v>
      </c>
      <c r="C14" s="2">
        <v>0.69686990000000004</v>
      </c>
      <c r="D14" s="2">
        <v>136.80000000000001</v>
      </c>
      <c r="E14" s="2" t="str">
        <v>G</v>
      </c>
      <c r="F14" s="2">
        <v>190.7</v>
      </c>
      <c r="G14" s="2" t="str">
        <v>CB</v>
      </c>
      <c r="H14" s="2">
        <v>199.3</v>
      </c>
      <c r="I14" s="2" t="str">
        <v>CB</v>
      </c>
      <c r="J14" s="2">
        <v>9.9</v>
      </c>
      <c r="K14" s="492" t="str">
        <v>R</v>
      </c>
      <c r="L14" s="492">
        <v>1</v>
      </c>
      <c r="M14" s="2">
        <v>295</v>
      </c>
      <c r="N14" s="2">
        <v>0</v>
      </c>
      <c r="O14" s="2">
        <v>0</v>
      </c>
      <c r="P14" s="2">
        <v>3</v>
      </c>
      <c r="Q14" s="2">
        <v>224</v>
      </c>
      <c r="R14" s="2">
        <v>251</v>
      </c>
      <c r="S14" s="2">
        <v>365</v>
      </c>
      <c r="T14" s="58"/>
      <c r="U14" s="58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 s="7"/>
    </row>
    <row r="15" spans="1:50" s="1" customFormat="1">
      <c r="A15" s="2"/>
      <c r="B15" s="500"/>
      <c r="C15" s="2"/>
      <c r="D15" s="2"/>
      <c r="E15" s="2"/>
      <c r="F15" s="2"/>
      <c r="G15" s="2"/>
      <c r="H15" s="2"/>
      <c r="I15" s="2"/>
      <c r="J15" s="2"/>
      <c r="K15" s="492"/>
      <c r="L15" s="492"/>
      <c r="M15" s="2"/>
      <c r="N15" s="2"/>
      <c r="O15" s="2"/>
      <c r="P15" s="2"/>
      <c r="Q15" s="2"/>
      <c r="R15" s="2"/>
      <c r="S15" s="2"/>
      <c r="T15" s="58"/>
      <c r="U15" s="58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 s="7"/>
    </row>
    <row r="16" spans="1:50" s="1" customFormat="1">
      <c r="A16" s="2"/>
      <c r="B16" s="500"/>
      <c r="C16" s="2"/>
      <c r="D16" s="2"/>
      <c r="E16" s="2"/>
      <c r="F16" s="2"/>
      <c r="G16" s="2"/>
      <c r="H16" s="2"/>
      <c r="I16" s="2"/>
      <c r="J16" s="2"/>
      <c r="K16" s="492"/>
      <c r="L16" s="492"/>
      <c r="M16" s="2"/>
      <c r="N16" s="2"/>
      <c r="O16" s="2"/>
      <c r="P16" s="2"/>
      <c r="Q16" s="2"/>
      <c r="R16" s="2"/>
      <c r="S16" s="2"/>
      <c r="T16" s="58"/>
      <c r="U16" s="58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 s="7"/>
    </row>
    <row r="17" spans="1:49" s="1" customFormat="1">
      <c r="A17" s="2"/>
      <c r="B17" s="500"/>
      <c r="C17" s="2"/>
      <c r="D17" s="2"/>
      <c r="E17" s="2"/>
      <c r="F17" s="2"/>
      <c r="G17" s="2"/>
      <c r="H17" s="2"/>
      <c r="I17" s="2"/>
      <c r="J17" s="2"/>
      <c r="K17" s="492"/>
      <c r="L17" s="492"/>
      <c r="M17" s="2"/>
      <c r="N17" s="2"/>
      <c r="O17" s="2"/>
      <c r="P17" s="2"/>
      <c r="Q17" s="2"/>
      <c r="R17" s="2"/>
      <c r="S17" s="2"/>
      <c r="T17" s="58"/>
      <c r="U17" s="58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 s="7"/>
    </row>
    <row r="18" spans="1:49" s="1" customFormat="1" ht="16.5">
      <c r="A18" s="2" cm="1">
        <f t="array" ref="A18:S22">_xlfn._xlws.SORT(_xlfn._xlws.FILTER(LVSN[], (LVSN[Rf (MPA)]&lt;=$C$5)*(LVSN[Rf (MPA)]&gt;=$C$4)*(LVSN[254 nm DEV H° and C]&lt;=$D$5)*(LVSN[254 nm DEV H° and C]&gt;=$D$4)*(LVSN[366 nm DEV H° and C]&lt;=$F$5)*(LVSN[366 nm DEV H° and C]&gt;=$F$4)*(LVSN[366 nm VSA  H° and C]&lt;=$H$5)*(LVSN[366 nm VSA  H° and C]&gt;=$H$4)*(LVSN[T VSA H° and C]&lt;=$J$5)*(LVSN[T VSA H° and C]&gt;=$J$8)*(LVSN[UV-Vis Peaks]=$L$3)*(LVSN[UV λ1]&lt;=$M$5)*(LVSN[UV λ1]&gt;=$M$4)*(LVSN[UV λ2]&lt;=$N$5)*(LVSN[UV λ2]&gt;=$N$4)*(LVSN[UV λ3]&lt;=$O$5)*(LVSN[UV λ3]&gt;=$O$4)*(LVSN[Fl Peaks]=$P$3)*(LVSN[Fl λ 1]&lt;=$Q$5)*(LVSN[Fl λ 1]&gt;=$Q$4)*(LVSN[Fl λ 2]&lt;=$R$5)*(LVSN[Fl λ 2]&gt;=$R$4),"No Result"))</f>
        <v>18</v>
      </c>
      <c r="B18" s="500" t="str">
        <v>hesperetin, Flavanone</v>
      </c>
      <c r="C18" s="2">
        <v>0.6668539</v>
      </c>
      <c r="D18" s="2">
        <v>136.5</v>
      </c>
      <c r="E18" s="2" t="str">
        <v>G</v>
      </c>
      <c r="F18" s="2">
        <v>169.3</v>
      </c>
      <c r="G18" s="2" t="str">
        <v>T</v>
      </c>
      <c r="H18" s="2">
        <v>202.3</v>
      </c>
      <c r="I18" s="2" t="str">
        <v>CB</v>
      </c>
      <c r="J18" s="2">
        <v>19.8</v>
      </c>
      <c r="K18" s="492" t="str">
        <v>R</v>
      </c>
      <c r="L18" s="492">
        <v>1</v>
      </c>
      <c r="M18" s="2">
        <v>290</v>
      </c>
      <c r="N18" s="2">
        <v>0</v>
      </c>
      <c r="O18" s="2">
        <v>0</v>
      </c>
      <c r="P18" s="2">
        <v>3</v>
      </c>
      <c r="Q18" s="2">
        <v>222</v>
      </c>
      <c r="R18" s="2">
        <v>247</v>
      </c>
      <c r="S18" s="2">
        <v>342</v>
      </c>
      <c r="T18" s="2">
        <f>COUNTIF(A18:A24, "&lt;&gt;")</f>
        <v>5</v>
      </c>
      <c r="U18" s="2" t="s">
        <v>148</v>
      </c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 s="7"/>
    </row>
    <row r="19" spans="1:49" s="1" customFormat="1" ht="16.5">
      <c r="A19" s="2">
        <v>22</v>
      </c>
      <c r="B19" s="500" t="str">
        <v>pinocembrin, Flavanone</v>
      </c>
      <c r="C19" s="2">
        <v>0.72335470000000002</v>
      </c>
      <c r="D19" s="2">
        <v>136.9</v>
      </c>
      <c r="E19" s="2" t="str">
        <v>G</v>
      </c>
      <c r="F19" s="2">
        <v>179.2</v>
      </c>
      <c r="G19" s="2" t="str">
        <v>T</v>
      </c>
      <c r="H19" s="2">
        <v>206.6</v>
      </c>
      <c r="I19" s="2" t="str">
        <v>CB</v>
      </c>
      <c r="J19" s="2">
        <v>24.2</v>
      </c>
      <c r="K19" s="492" t="str">
        <v>R</v>
      </c>
      <c r="L19" s="492">
        <v>1</v>
      </c>
      <c r="M19" s="2">
        <v>293</v>
      </c>
      <c r="N19" s="2">
        <v>0</v>
      </c>
      <c r="O19" s="2">
        <v>0</v>
      </c>
      <c r="P19" s="2">
        <v>3</v>
      </c>
      <c r="Q19" s="2">
        <v>224</v>
      </c>
      <c r="R19" s="2">
        <v>252</v>
      </c>
      <c r="S19" s="2">
        <v>365</v>
      </c>
      <c r="T19" s="58"/>
      <c r="U19" s="58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 s="7"/>
    </row>
    <row r="20" spans="1:49" s="1" customFormat="1" ht="16.5">
      <c r="A20" s="2">
        <v>23</v>
      </c>
      <c r="B20" s="500" t="str">
        <v>sakuranetin, Flavanone</v>
      </c>
      <c r="C20" s="2">
        <v>0.6986</v>
      </c>
      <c r="D20" s="2">
        <v>136.80000000000001</v>
      </c>
      <c r="E20" s="2" t="str">
        <v>G</v>
      </c>
      <c r="F20" s="2">
        <v>159.6</v>
      </c>
      <c r="G20" s="2" t="str">
        <v>T</v>
      </c>
      <c r="H20" s="2">
        <v>200.1</v>
      </c>
      <c r="I20" s="2" t="str">
        <v>CB</v>
      </c>
      <c r="J20" s="2">
        <v>16</v>
      </c>
      <c r="K20" s="492" t="str">
        <v>R</v>
      </c>
      <c r="L20" s="492">
        <v>1</v>
      </c>
      <c r="M20" s="2">
        <v>292</v>
      </c>
      <c r="N20" s="2">
        <v>0</v>
      </c>
      <c r="O20" s="2">
        <v>0</v>
      </c>
      <c r="P20" s="2">
        <v>3</v>
      </c>
      <c r="Q20" s="2">
        <v>223</v>
      </c>
      <c r="R20" s="2">
        <v>251</v>
      </c>
      <c r="S20" s="2">
        <v>367</v>
      </c>
      <c r="T20" s="58"/>
      <c r="U20" s="58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 s="7"/>
    </row>
    <row r="21" spans="1:49" s="1" customFormat="1" ht="16.5">
      <c r="A21" s="2">
        <v>24</v>
      </c>
      <c r="B21" s="500" t="str">
        <v>pinobanksin, Flavanonol</v>
      </c>
      <c r="C21" s="2">
        <v>0.69686990000000004</v>
      </c>
      <c r="D21" s="2">
        <v>136.80000000000001</v>
      </c>
      <c r="E21" s="2" t="str">
        <v>G</v>
      </c>
      <c r="F21" s="2">
        <v>190.7</v>
      </c>
      <c r="G21" s="2" t="str">
        <v>CB</v>
      </c>
      <c r="H21" s="2">
        <v>199.3</v>
      </c>
      <c r="I21" s="2" t="str">
        <v>CB</v>
      </c>
      <c r="J21" s="2">
        <v>9.9</v>
      </c>
      <c r="K21" s="492" t="str">
        <v>R</v>
      </c>
      <c r="L21" s="492">
        <v>1</v>
      </c>
      <c r="M21" s="2">
        <v>295</v>
      </c>
      <c r="N21" s="2">
        <v>0</v>
      </c>
      <c r="O21" s="2">
        <v>0</v>
      </c>
      <c r="P21" s="2">
        <v>3</v>
      </c>
      <c r="Q21" s="2">
        <v>224</v>
      </c>
      <c r="R21" s="2">
        <v>251</v>
      </c>
      <c r="S21" s="2">
        <v>365</v>
      </c>
      <c r="T21" s="58"/>
      <c r="U21" s="58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 s="7"/>
    </row>
    <row r="22" spans="1:49" s="1" customFormat="1" ht="16.5">
      <c r="A22" s="2">
        <v>89</v>
      </c>
      <c r="B22" s="500" t="str">
        <v>p-methoxyphenol, AMPh</v>
      </c>
      <c r="C22" s="2">
        <v>0.6845</v>
      </c>
      <c r="D22" s="2">
        <v>134.4</v>
      </c>
      <c r="E22" s="2" t="str">
        <v>G</v>
      </c>
      <c r="F22" s="2">
        <v>171.4</v>
      </c>
      <c r="G22" s="2" t="str">
        <v>T</v>
      </c>
      <c r="H22" s="2">
        <v>226.7</v>
      </c>
      <c r="I22" s="2" t="str">
        <v>B</v>
      </c>
      <c r="J22" s="2">
        <v>37.4</v>
      </c>
      <c r="K22" s="492" t="str">
        <v>O</v>
      </c>
      <c r="L22" s="492">
        <v>1</v>
      </c>
      <c r="M22" s="2">
        <v>288</v>
      </c>
      <c r="N22" s="2">
        <v>0</v>
      </c>
      <c r="O22" s="2">
        <v>0</v>
      </c>
      <c r="P22" s="2">
        <v>3</v>
      </c>
      <c r="Q22" s="2">
        <v>223</v>
      </c>
      <c r="R22" s="2">
        <v>252</v>
      </c>
      <c r="S22" s="2">
        <v>313</v>
      </c>
      <c r="T22" s="58"/>
      <c r="U22" s="58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 s="7"/>
    </row>
    <row r="23" spans="1:49" s="1" customFormat="1" ht="16.5">
      <c r="A23" s="2"/>
      <c r="B23" s="500"/>
      <c r="C23" s="2"/>
      <c r="D23" s="2"/>
      <c r="E23" s="2"/>
      <c r="F23" s="2"/>
      <c r="G23" s="2"/>
      <c r="H23" s="2"/>
      <c r="I23" s="2"/>
      <c r="J23" s="2"/>
      <c r="K23" s="492"/>
      <c r="L23" s="492"/>
      <c r="M23" s="2"/>
      <c r="N23" s="2"/>
      <c r="O23" s="2"/>
      <c r="P23" s="2"/>
      <c r="Q23" s="2"/>
      <c r="R23" s="2"/>
      <c r="S23" s="2"/>
      <c r="T23" s="58"/>
      <c r="U23" s="58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 s="7"/>
    </row>
    <row r="24" spans="1:49" s="1" customFormat="1">
      <c r="A24" s="2"/>
      <c r="B24" s="500"/>
      <c r="C24" s="2"/>
      <c r="D24" s="2"/>
      <c r="E24" s="2"/>
      <c r="F24" s="2"/>
      <c r="G24" s="2"/>
      <c r="H24" s="2"/>
      <c r="I24" s="2"/>
      <c r="J24" s="2"/>
      <c r="K24" s="492"/>
      <c r="L24" s="492"/>
      <c r="M24" s="2"/>
      <c r="N24" s="2"/>
      <c r="O24" s="2"/>
      <c r="P24" s="2"/>
      <c r="Q24" s="2"/>
      <c r="R24" s="2"/>
      <c r="S24" s="2"/>
      <c r="T24" s="58"/>
      <c r="U24" s="58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 s="7"/>
    </row>
    <row r="25" spans="1:49" s="1" customFormat="1" ht="16.5">
      <c r="A25" s="2" cm="1">
        <f t="array" ref="A25:S29">_xlfn._xlws.SORT(_xlfn._xlws.FILTER(LVSN[], (LVSN[Rf (MPA)]&lt;=$C$5)*(LVSN[Rf (MPA)]&gt;=$C$4)*(LVSN[254 nm DEV H° and C]&lt;=$D$5)*(LVSN[254 nm DEV H° and C]&gt;=$D$4)*(LVSN[366 nm DEV H° and C]&lt;=$F$5)*(LVSN[366 nm DEV H° and C]&gt;=$F$4)*(LVSN[366 nm VSA  H° and C]&lt;=$H$5)*(LVSN[366 nm VSA  H° and C]&gt;=$H$4)*(LVSN[T VSA H° and C]&lt;=$J$5)*(LVSN[T VSA H° and C]&gt;=$J$8)*(LVSN[UV-Vis Peaks]=$L$3)*(LVSN[UV λ1]&lt;=$M$5)*(LVSN[UV λ1]&gt;=$M$4)*(LVSN[UV λ2]&lt;=$N$5)*(LVSN[UV λ2]&gt;=$N$4)*(LVSN[UV λ3]&lt;=$O$5)*(LVSN[UV λ3]&gt;=$O$4)*(LVSN[Fl Peaks]=$P$3)*(LVSN[Fl λ 1]&lt;=$Q$5)*(LVSN[Fl λ 1]&gt;=$Q$4),"No Result"))</f>
        <v>18</v>
      </c>
      <c r="B25" s="500" t="str">
        <v>hesperetin, Flavanone</v>
      </c>
      <c r="C25" s="2">
        <v>0.6668539</v>
      </c>
      <c r="D25" s="2">
        <v>136.5</v>
      </c>
      <c r="E25" s="2" t="str">
        <v>G</v>
      </c>
      <c r="F25" s="2">
        <v>169.3</v>
      </c>
      <c r="G25" s="2" t="str">
        <v>T</v>
      </c>
      <c r="H25" s="2">
        <v>202.3</v>
      </c>
      <c r="I25" s="2" t="str">
        <v>CB</v>
      </c>
      <c r="J25" s="2">
        <v>19.8</v>
      </c>
      <c r="K25" s="492" t="str">
        <v>R</v>
      </c>
      <c r="L25" s="492">
        <v>1</v>
      </c>
      <c r="M25" s="2">
        <v>290</v>
      </c>
      <c r="N25" s="2">
        <v>0</v>
      </c>
      <c r="O25" s="2">
        <v>0</v>
      </c>
      <c r="P25" s="2">
        <v>3</v>
      </c>
      <c r="Q25" s="2">
        <v>222</v>
      </c>
      <c r="R25" s="2">
        <v>247</v>
      </c>
      <c r="S25" s="2">
        <v>342</v>
      </c>
      <c r="T25" s="2">
        <f>COUNTIF(A25:A30, "&lt;&gt;")</f>
        <v>5</v>
      </c>
      <c r="U25" s="2" t="s">
        <v>149</v>
      </c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 s="7"/>
    </row>
    <row r="26" spans="1:49" s="1" customFormat="1" ht="16.5">
      <c r="A26" s="2">
        <v>22</v>
      </c>
      <c r="B26" s="500" t="str">
        <v>pinocembrin, Flavanone</v>
      </c>
      <c r="C26" s="2">
        <v>0.72335470000000002</v>
      </c>
      <c r="D26" s="2">
        <v>136.9</v>
      </c>
      <c r="E26" s="2" t="str">
        <v>G</v>
      </c>
      <c r="F26" s="2">
        <v>179.2</v>
      </c>
      <c r="G26" s="2" t="str">
        <v>T</v>
      </c>
      <c r="H26" s="2">
        <v>206.6</v>
      </c>
      <c r="I26" s="2" t="str">
        <v>CB</v>
      </c>
      <c r="J26" s="2">
        <v>24.2</v>
      </c>
      <c r="K26" s="492" t="str">
        <v>R</v>
      </c>
      <c r="L26" s="492">
        <v>1</v>
      </c>
      <c r="M26" s="2">
        <v>293</v>
      </c>
      <c r="N26" s="2">
        <v>0</v>
      </c>
      <c r="O26" s="2">
        <v>0</v>
      </c>
      <c r="P26" s="2">
        <v>3</v>
      </c>
      <c r="Q26" s="2">
        <v>224</v>
      </c>
      <c r="R26" s="2">
        <v>252</v>
      </c>
      <c r="S26" s="2">
        <v>365</v>
      </c>
      <c r="T26" s="58"/>
      <c r="U26" s="58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 s="7"/>
    </row>
    <row r="27" spans="1:49" s="1" customFormat="1" ht="16.5">
      <c r="A27" s="2">
        <v>23</v>
      </c>
      <c r="B27" s="500" t="str">
        <v>sakuranetin, Flavanone</v>
      </c>
      <c r="C27" s="2">
        <v>0.6986</v>
      </c>
      <c r="D27" s="2">
        <v>136.80000000000001</v>
      </c>
      <c r="E27" s="2" t="str">
        <v>G</v>
      </c>
      <c r="F27" s="2">
        <v>159.6</v>
      </c>
      <c r="G27" s="2" t="str">
        <v>T</v>
      </c>
      <c r="H27" s="2">
        <v>200.1</v>
      </c>
      <c r="I27" s="2" t="str">
        <v>CB</v>
      </c>
      <c r="J27" s="2">
        <v>16</v>
      </c>
      <c r="K27" s="492" t="str">
        <v>R</v>
      </c>
      <c r="L27" s="492">
        <v>1</v>
      </c>
      <c r="M27" s="2">
        <v>292</v>
      </c>
      <c r="N27" s="2">
        <v>0</v>
      </c>
      <c r="O27" s="2">
        <v>0</v>
      </c>
      <c r="P27" s="2">
        <v>3</v>
      </c>
      <c r="Q27" s="2">
        <v>223</v>
      </c>
      <c r="R27" s="2">
        <v>251</v>
      </c>
      <c r="S27" s="2">
        <v>367</v>
      </c>
      <c r="T27" s="58"/>
      <c r="U27" s="58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 s="7"/>
    </row>
    <row r="28" spans="1:49" s="1" customFormat="1" ht="16.5">
      <c r="A28" s="2">
        <v>24</v>
      </c>
      <c r="B28" s="500" t="str">
        <v>pinobanksin, Flavanonol</v>
      </c>
      <c r="C28" s="2">
        <v>0.69686990000000004</v>
      </c>
      <c r="D28" s="2">
        <v>136.80000000000001</v>
      </c>
      <c r="E28" s="2" t="str">
        <v>G</v>
      </c>
      <c r="F28" s="2">
        <v>190.7</v>
      </c>
      <c r="G28" s="2" t="str">
        <v>CB</v>
      </c>
      <c r="H28" s="2">
        <v>199.3</v>
      </c>
      <c r="I28" s="2" t="str">
        <v>CB</v>
      </c>
      <c r="J28" s="2">
        <v>9.9</v>
      </c>
      <c r="K28" s="492" t="str">
        <v>R</v>
      </c>
      <c r="L28" s="492">
        <v>1</v>
      </c>
      <c r="M28" s="2">
        <v>295</v>
      </c>
      <c r="N28" s="2">
        <v>0</v>
      </c>
      <c r="O28" s="2">
        <v>0</v>
      </c>
      <c r="P28" s="2">
        <v>3</v>
      </c>
      <c r="Q28" s="2">
        <v>224</v>
      </c>
      <c r="R28" s="2">
        <v>251</v>
      </c>
      <c r="S28" s="2">
        <v>365</v>
      </c>
      <c r="T28" s="58"/>
      <c r="U28" s="5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 s="7"/>
    </row>
    <row r="29" spans="1:49" s="1" customFormat="1" ht="16.5">
      <c r="A29" s="2">
        <v>89</v>
      </c>
      <c r="B29" s="500" t="str">
        <v>p-methoxyphenol, AMPh</v>
      </c>
      <c r="C29" s="2">
        <v>0.6845</v>
      </c>
      <c r="D29" s="2">
        <v>134.4</v>
      </c>
      <c r="E29" s="2" t="str">
        <v>G</v>
      </c>
      <c r="F29" s="2">
        <v>171.4</v>
      </c>
      <c r="G29" s="2" t="str">
        <v>T</v>
      </c>
      <c r="H29" s="2">
        <v>226.7</v>
      </c>
      <c r="I29" s="2" t="str">
        <v>B</v>
      </c>
      <c r="J29" s="2">
        <v>37.4</v>
      </c>
      <c r="K29" s="492" t="str">
        <v>O</v>
      </c>
      <c r="L29" s="492">
        <v>1</v>
      </c>
      <c r="M29" s="2">
        <v>288</v>
      </c>
      <c r="N29" s="2">
        <v>0</v>
      </c>
      <c r="O29" s="2">
        <v>0</v>
      </c>
      <c r="P29" s="2">
        <v>3</v>
      </c>
      <c r="Q29" s="2">
        <v>223</v>
      </c>
      <c r="R29" s="2">
        <v>252</v>
      </c>
      <c r="S29" s="2">
        <v>313</v>
      </c>
      <c r="T29" s="58"/>
      <c r="U29" s="58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 s="7"/>
    </row>
    <row r="30" spans="1:49" s="1" customFormat="1">
      <c r="A30" s="2"/>
      <c r="B30" s="500"/>
      <c r="C30" s="2"/>
      <c r="D30" s="2"/>
      <c r="E30" s="2"/>
      <c r="F30" s="2"/>
      <c r="G30" s="2"/>
      <c r="H30" s="2"/>
      <c r="I30" s="2"/>
      <c r="J30" s="2"/>
      <c r="K30" s="492"/>
      <c r="L30" s="492"/>
      <c r="M30" s="2"/>
      <c r="N30" s="2"/>
      <c r="O30" s="2"/>
      <c r="P30" s="2"/>
      <c r="Q30" s="2"/>
      <c r="R30" s="2"/>
      <c r="S30" s="2"/>
      <c r="T30" s="58"/>
      <c r="U30" s="58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 s="7"/>
    </row>
    <row r="31" spans="1:49" s="1" customFormat="1">
      <c r="A31" s="2"/>
      <c r="B31" s="500"/>
      <c r="C31" s="2"/>
      <c r="D31" s="2"/>
      <c r="E31" s="2"/>
      <c r="F31" s="2"/>
      <c r="G31" s="2"/>
      <c r="H31" s="2"/>
      <c r="I31" s="2"/>
      <c r="J31" s="2"/>
      <c r="K31" s="492"/>
      <c r="L31" s="492"/>
      <c r="M31" s="2"/>
      <c r="N31" s="2"/>
      <c r="O31" s="2"/>
      <c r="P31" s="2"/>
      <c r="Q31" s="2"/>
      <c r="R31" s="2"/>
      <c r="S31" s="2"/>
      <c r="T31" s="58"/>
      <c r="U31" s="58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 s="7"/>
    </row>
    <row r="32" spans="1:49" s="1" customFormat="1" ht="16.5">
      <c r="A32" s="2" cm="1">
        <f t="array" ref="A32:S36">_xlfn._xlws.SORT(_xlfn._xlws.FILTER(LVSN[], (LVSN[Rf (MPA)]&lt;=$C$5)*(LVSN[Rf (MPA)]&gt;=$C$4)*(LVSN[254 nm DEV H° and C]&lt;=$D$5)*(LVSN[254 nm DEV H° and C]&gt;=$D$4)*(LVSN[366 nm DEV H° and C]&lt;=$F$5)*(LVSN[366 nm DEV H° and C]&gt;=$F$4)*(LVSN[366 nm VSA  H° and C]&lt;=$H$5)*(LVSN[366 nm VSA  H° and C]&gt;=$H$4)*(LVSN[T VSA H° and C]&lt;=$J$5)*(LVSN[T VSA H° and C]&gt;=$J$8)*(LVSN[UV-Vis Peaks]=$L$3)*(LVSN[UV λ1]&lt;=$M$5)*(LVSN[UV λ1]&gt;=$M$4)*(LVSN[UV λ2]&lt;=$N$5)*(LVSN[UV λ2]&gt;=$N$4)*(LVSN[UV λ3]&lt;=$O$5)*(LVSN[UV λ3]&gt;=$O$4)*(LVSN[Fl Peaks]=$P$3),"No Result"))</f>
        <v>18</v>
      </c>
      <c r="B32" s="500" t="str">
        <v>hesperetin, Flavanone</v>
      </c>
      <c r="C32" s="2">
        <v>0.6668539</v>
      </c>
      <c r="D32" s="2">
        <v>136.5</v>
      </c>
      <c r="E32" s="2" t="str">
        <v>G</v>
      </c>
      <c r="F32" s="2">
        <v>169.3</v>
      </c>
      <c r="G32" s="2" t="str">
        <v>T</v>
      </c>
      <c r="H32" s="2">
        <v>202.3</v>
      </c>
      <c r="I32" s="2" t="str">
        <v>CB</v>
      </c>
      <c r="J32" s="2">
        <v>19.8</v>
      </c>
      <c r="K32" s="2" t="str">
        <v>R</v>
      </c>
      <c r="L32" s="2">
        <v>1</v>
      </c>
      <c r="M32" s="2">
        <v>290</v>
      </c>
      <c r="N32" s="2">
        <v>0</v>
      </c>
      <c r="O32" s="2">
        <v>0</v>
      </c>
      <c r="P32" s="2">
        <v>3</v>
      </c>
      <c r="Q32" s="2">
        <v>222</v>
      </c>
      <c r="R32" s="2">
        <v>247</v>
      </c>
      <c r="S32" s="2">
        <v>342</v>
      </c>
      <c r="T32" s="2">
        <f>COUNTIF(A32:A38, "&lt;&gt;")</f>
        <v>5</v>
      </c>
      <c r="U32" s="2" t="s">
        <v>150</v>
      </c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 s="7"/>
    </row>
    <row r="33" spans="1:49" s="1" customFormat="1">
      <c r="A33" s="2">
        <v>22</v>
      </c>
      <c r="B33" s="500" t="str">
        <v>pinocembrin, Flavanone</v>
      </c>
      <c r="C33" s="2">
        <v>0.72335470000000002</v>
      </c>
      <c r="D33" s="2">
        <v>136.9</v>
      </c>
      <c r="E33" s="2" t="str">
        <v>G</v>
      </c>
      <c r="F33" s="2">
        <v>179.2</v>
      </c>
      <c r="G33" s="2" t="str">
        <v>T</v>
      </c>
      <c r="H33" s="2">
        <v>206.6</v>
      </c>
      <c r="I33" s="2" t="str">
        <v>CB</v>
      </c>
      <c r="J33" s="2">
        <v>24.2</v>
      </c>
      <c r="K33" s="2" t="str">
        <v>R</v>
      </c>
      <c r="L33" s="2">
        <v>1</v>
      </c>
      <c r="M33" s="2">
        <v>293</v>
      </c>
      <c r="N33" s="2">
        <v>0</v>
      </c>
      <c r="O33" s="2">
        <v>0</v>
      </c>
      <c r="P33" s="2">
        <v>3</v>
      </c>
      <c r="Q33" s="2">
        <v>224</v>
      </c>
      <c r="R33" s="2">
        <v>252</v>
      </c>
      <c r="S33" s="2">
        <v>365</v>
      </c>
      <c r="T33" s="58"/>
      <c r="U33" s="58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 s="7"/>
    </row>
    <row r="34" spans="1:49" s="1" customFormat="1">
      <c r="A34" s="2">
        <v>23</v>
      </c>
      <c r="B34" s="500" t="str">
        <v>sakuranetin, Flavanone</v>
      </c>
      <c r="C34" s="2">
        <v>0.6986</v>
      </c>
      <c r="D34" s="2">
        <v>136.80000000000001</v>
      </c>
      <c r="E34" s="2" t="str">
        <v>G</v>
      </c>
      <c r="F34" s="2">
        <v>159.6</v>
      </c>
      <c r="G34" s="2" t="str">
        <v>T</v>
      </c>
      <c r="H34" s="2">
        <v>200.1</v>
      </c>
      <c r="I34" s="2" t="str">
        <v>CB</v>
      </c>
      <c r="J34" s="2">
        <v>16</v>
      </c>
      <c r="K34" s="2" t="str">
        <v>R</v>
      </c>
      <c r="L34" s="2">
        <v>1</v>
      </c>
      <c r="M34" s="2">
        <v>292</v>
      </c>
      <c r="N34" s="2">
        <v>0</v>
      </c>
      <c r="O34" s="2">
        <v>0</v>
      </c>
      <c r="P34" s="2">
        <v>3</v>
      </c>
      <c r="Q34" s="2">
        <v>223</v>
      </c>
      <c r="R34" s="2">
        <v>251</v>
      </c>
      <c r="S34" s="2">
        <v>367</v>
      </c>
      <c r="T34" s="58"/>
      <c r="U34" s="58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 s="7"/>
    </row>
    <row r="35" spans="1:49" s="1" customFormat="1">
      <c r="A35" s="2">
        <v>24</v>
      </c>
      <c r="B35" s="500" t="str">
        <v>pinobanksin, Flavanonol</v>
      </c>
      <c r="C35" s="2">
        <v>0.69686990000000004</v>
      </c>
      <c r="D35" s="2">
        <v>136.80000000000001</v>
      </c>
      <c r="E35" s="2" t="str">
        <v>G</v>
      </c>
      <c r="F35" s="2">
        <v>190.7</v>
      </c>
      <c r="G35" s="2" t="str">
        <v>CB</v>
      </c>
      <c r="H35" s="2">
        <v>199.3</v>
      </c>
      <c r="I35" s="2" t="str">
        <v>CB</v>
      </c>
      <c r="J35" s="2">
        <v>9.9</v>
      </c>
      <c r="K35" s="2" t="str">
        <v>R</v>
      </c>
      <c r="L35" s="2">
        <v>1</v>
      </c>
      <c r="M35" s="2">
        <v>295</v>
      </c>
      <c r="N35" s="2">
        <v>0</v>
      </c>
      <c r="O35" s="2">
        <v>0</v>
      </c>
      <c r="P35" s="2">
        <v>3</v>
      </c>
      <c r="Q35" s="2">
        <v>224</v>
      </c>
      <c r="R35" s="2">
        <v>251</v>
      </c>
      <c r="S35" s="2">
        <v>365</v>
      </c>
      <c r="T35" s="58"/>
      <c r="U35" s="58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 s="7"/>
    </row>
    <row r="36" spans="1:49" s="1" customFormat="1">
      <c r="A36" s="2">
        <v>89</v>
      </c>
      <c r="B36" s="500" t="str">
        <v>p-methoxyphenol, AMPh</v>
      </c>
      <c r="C36" s="2">
        <v>0.6845</v>
      </c>
      <c r="D36" s="2">
        <v>134.4</v>
      </c>
      <c r="E36" s="2" t="str">
        <v>G</v>
      </c>
      <c r="F36" s="2">
        <v>171.4</v>
      </c>
      <c r="G36" s="2" t="str">
        <v>T</v>
      </c>
      <c r="H36" s="2">
        <v>226.7</v>
      </c>
      <c r="I36" s="2" t="str">
        <v>B</v>
      </c>
      <c r="J36" s="2">
        <v>37.4</v>
      </c>
      <c r="K36" s="2" t="str">
        <v>O</v>
      </c>
      <c r="L36" s="2">
        <v>1</v>
      </c>
      <c r="M36" s="2">
        <v>288</v>
      </c>
      <c r="N36" s="2">
        <v>0</v>
      </c>
      <c r="O36" s="2">
        <v>0</v>
      </c>
      <c r="P36" s="2">
        <v>3</v>
      </c>
      <c r="Q36" s="2">
        <v>223</v>
      </c>
      <c r="R36" s="2">
        <v>252</v>
      </c>
      <c r="S36" s="2">
        <v>313</v>
      </c>
      <c r="T36" s="58"/>
      <c r="U36" s="58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 s="7"/>
    </row>
    <row r="37" spans="1:49">
      <c r="B37" s="500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49">
      <c r="B38" s="500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49">
      <c r="B39" s="500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49" ht="16.5">
      <c r="A40" s="2" cm="1">
        <f t="array" ref="A40:S46">_xlfn._xlws.SORT(_xlfn._xlws.FILTER(LVSN[], (LVSN[Rf (MPA)]&lt;=$C$5)*(LVSN[Rf (MPA)]&gt;=$C$4)*(LVSN[254 nm DEV H° and C]&lt;=$D$5)*(LVSN[254 nm DEV H° and C]&gt;=$D$4)*(LVSN[366 nm DEV H° and C]&lt;=$F$5)*(LVSN[366 nm DEV H° and C]&gt;=$F$4)*(LVSN[366 nm VSA  H° and C]&lt;=$H$5)*(LVSN[366 nm VSA  H° and C]&gt;=$H$4)*(LVSN[T VSA H° and C]&lt;=$J$5)*(LVSN[T VSA H° and C]&gt;=$J$8)*(LVSN[UV-Vis Peaks]=$L$3)*(LVSN[UV λ1]&lt;=$M$5)*(LVSN[UV λ1]&gt;=$M$4)*(LVSN[UV λ2]&lt;=$N$5)*(LVSN[UV λ2]&gt;=$N$4),"No Result"))</f>
        <v>18</v>
      </c>
      <c r="B40" s="500" t="str">
        <v>hesperetin, Flavanone</v>
      </c>
      <c r="C40" s="2">
        <v>0.6668539</v>
      </c>
      <c r="D40" s="2">
        <v>136.5</v>
      </c>
      <c r="E40" s="2" t="str">
        <v>G</v>
      </c>
      <c r="F40" s="2">
        <v>169.3</v>
      </c>
      <c r="G40" s="2" t="str">
        <v>T</v>
      </c>
      <c r="H40" s="2">
        <v>202.3</v>
      </c>
      <c r="I40" s="2" t="str">
        <v>CB</v>
      </c>
      <c r="J40" s="2">
        <v>19.8</v>
      </c>
      <c r="K40" s="2" t="str">
        <v>R</v>
      </c>
      <c r="L40" s="2">
        <v>1</v>
      </c>
      <c r="M40" s="2">
        <v>290</v>
      </c>
      <c r="N40" s="2">
        <v>0</v>
      </c>
      <c r="O40" s="2">
        <v>0</v>
      </c>
      <c r="P40" s="2">
        <v>3</v>
      </c>
      <c r="Q40" s="2">
        <v>222</v>
      </c>
      <c r="R40" s="2">
        <v>247</v>
      </c>
      <c r="S40" s="2">
        <v>342</v>
      </c>
      <c r="T40" s="2">
        <f>COUNTIF(A40:A46, "&lt;&gt;")</f>
        <v>7</v>
      </c>
      <c r="U40" s="2" t="s">
        <v>151</v>
      </c>
    </row>
    <row r="41" spans="1:49">
      <c r="A41" s="2">
        <v>20</v>
      </c>
      <c r="B41" s="500" t="str">
        <v>naringenin, Flavanone</v>
      </c>
      <c r="C41" s="2">
        <v>0.68</v>
      </c>
      <c r="D41" s="2">
        <v>136.80000000000001</v>
      </c>
      <c r="E41" s="2" t="str">
        <v>G</v>
      </c>
      <c r="F41" s="2">
        <v>176.5</v>
      </c>
      <c r="G41" s="2" t="str">
        <v>T</v>
      </c>
      <c r="H41" s="2">
        <v>210.7</v>
      </c>
      <c r="I41" s="2" t="str">
        <v>B</v>
      </c>
      <c r="J41" s="2">
        <v>24.2</v>
      </c>
      <c r="K41" s="2" t="str">
        <v>R</v>
      </c>
      <c r="L41" s="2">
        <v>1</v>
      </c>
      <c r="M41" s="2">
        <v>292</v>
      </c>
      <c r="N41" s="2">
        <v>0</v>
      </c>
      <c r="O41" s="2">
        <v>0</v>
      </c>
      <c r="P41" s="2">
        <v>2</v>
      </c>
      <c r="Q41" s="2">
        <v>223</v>
      </c>
      <c r="R41" s="2">
        <v>365</v>
      </c>
      <c r="S41" s="2">
        <v>0</v>
      </c>
    </row>
    <row r="42" spans="1:49">
      <c r="A42" s="2">
        <v>22</v>
      </c>
      <c r="B42" s="500" t="str">
        <v>pinocembrin, Flavanone</v>
      </c>
      <c r="C42" s="2">
        <v>0.72335470000000002</v>
      </c>
      <c r="D42" s="2">
        <v>136.9</v>
      </c>
      <c r="E42" s="2" t="str">
        <v>G</v>
      </c>
      <c r="F42" s="2">
        <v>179.2</v>
      </c>
      <c r="G42" s="2" t="str">
        <v>T</v>
      </c>
      <c r="H42" s="2">
        <v>206.6</v>
      </c>
      <c r="I42" s="2" t="str">
        <v>CB</v>
      </c>
      <c r="J42" s="2">
        <v>24.2</v>
      </c>
      <c r="K42" s="2" t="str">
        <v>R</v>
      </c>
      <c r="L42" s="2">
        <v>1</v>
      </c>
      <c r="M42" s="2">
        <v>293</v>
      </c>
      <c r="N42" s="2">
        <v>0</v>
      </c>
      <c r="O42" s="2">
        <v>0</v>
      </c>
      <c r="P42" s="2">
        <v>3</v>
      </c>
      <c r="Q42" s="2">
        <v>224</v>
      </c>
      <c r="R42" s="2">
        <v>252</v>
      </c>
      <c r="S42" s="2">
        <v>365</v>
      </c>
    </row>
    <row r="43" spans="1:49">
      <c r="A43" s="2">
        <v>23</v>
      </c>
      <c r="B43" s="500" t="str">
        <v>sakuranetin, Flavanone</v>
      </c>
      <c r="C43" s="2">
        <v>0.6986</v>
      </c>
      <c r="D43" s="2">
        <v>136.80000000000001</v>
      </c>
      <c r="E43" s="2" t="str">
        <v>G</v>
      </c>
      <c r="F43" s="2">
        <v>159.6</v>
      </c>
      <c r="G43" s="2" t="str">
        <v>T</v>
      </c>
      <c r="H43" s="2">
        <v>200.1</v>
      </c>
      <c r="I43" s="2" t="str">
        <v>CB</v>
      </c>
      <c r="J43" s="2">
        <v>16</v>
      </c>
      <c r="K43" s="2" t="str">
        <v>R</v>
      </c>
      <c r="L43" s="2">
        <v>1</v>
      </c>
      <c r="M43" s="2">
        <v>292</v>
      </c>
      <c r="N43" s="2">
        <v>0</v>
      </c>
      <c r="O43" s="2">
        <v>0</v>
      </c>
      <c r="P43" s="2">
        <v>3</v>
      </c>
      <c r="Q43" s="2">
        <v>223</v>
      </c>
      <c r="R43" s="2">
        <v>251</v>
      </c>
      <c r="S43" s="2">
        <v>367</v>
      </c>
    </row>
    <row r="44" spans="1:49">
      <c r="A44" s="2">
        <v>24</v>
      </c>
      <c r="B44" s="500" t="str">
        <v>pinobanksin, Flavanonol</v>
      </c>
      <c r="C44" s="2">
        <v>0.69686990000000004</v>
      </c>
      <c r="D44" s="2">
        <v>136.80000000000001</v>
      </c>
      <c r="E44" s="2" t="str">
        <v>G</v>
      </c>
      <c r="F44" s="2">
        <v>190.7</v>
      </c>
      <c r="G44" s="2" t="str">
        <v>CB</v>
      </c>
      <c r="H44" s="2">
        <v>199.3</v>
      </c>
      <c r="I44" s="2" t="str">
        <v>CB</v>
      </c>
      <c r="J44" s="2">
        <v>9.9</v>
      </c>
      <c r="K44" s="2" t="str">
        <v>R</v>
      </c>
      <c r="L44" s="2">
        <v>1</v>
      </c>
      <c r="M44" s="2">
        <v>295</v>
      </c>
      <c r="N44" s="2">
        <v>0</v>
      </c>
      <c r="O44" s="2">
        <v>0</v>
      </c>
      <c r="P44" s="2">
        <v>3</v>
      </c>
      <c r="Q44" s="2">
        <v>224</v>
      </c>
      <c r="R44" s="2">
        <v>251</v>
      </c>
      <c r="S44" s="2">
        <v>365</v>
      </c>
    </row>
    <row r="45" spans="1:49">
      <c r="A45" s="2">
        <v>50</v>
      </c>
      <c r="B45" s="500" t="str">
        <v>m-hydroxybenzoic acid, HBAD</v>
      </c>
      <c r="C45" s="2">
        <v>0.64390040000000004</v>
      </c>
      <c r="D45" s="2">
        <v>137.5</v>
      </c>
      <c r="E45" s="2" t="str">
        <v>G</v>
      </c>
      <c r="F45" s="2">
        <v>181.3</v>
      </c>
      <c r="G45" s="2" t="str">
        <v>CB</v>
      </c>
      <c r="H45" s="2">
        <v>232.4</v>
      </c>
      <c r="I45" s="2" t="str">
        <v>B</v>
      </c>
      <c r="J45" s="2">
        <v>38.200000000000003</v>
      </c>
      <c r="K45" s="2" t="str">
        <v>O</v>
      </c>
      <c r="L45" s="2">
        <v>1</v>
      </c>
      <c r="M45" s="2">
        <v>298</v>
      </c>
      <c r="N45" s="2">
        <v>0</v>
      </c>
      <c r="O45" s="2">
        <v>0</v>
      </c>
      <c r="P45" s="2">
        <v>2</v>
      </c>
      <c r="Q45" s="2">
        <v>223</v>
      </c>
      <c r="R45" s="2">
        <v>310</v>
      </c>
      <c r="S45" s="2">
        <v>0</v>
      </c>
    </row>
    <row r="46" spans="1:49">
      <c r="A46" s="2">
        <v>89</v>
      </c>
      <c r="B46" s="500" t="str">
        <v>p-methoxyphenol, AMPh</v>
      </c>
      <c r="C46" s="2">
        <v>0.6845</v>
      </c>
      <c r="D46" s="2">
        <v>134.4</v>
      </c>
      <c r="E46" s="2" t="str">
        <v>G</v>
      </c>
      <c r="F46" s="2">
        <v>171.4</v>
      </c>
      <c r="G46" s="2" t="str">
        <v>T</v>
      </c>
      <c r="H46" s="2">
        <v>226.7</v>
      </c>
      <c r="I46" s="2" t="str">
        <v>B</v>
      </c>
      <c r="J46" s="2">
        <v>37.4</v>
      </c>
      <c r="K46" s="2" t="str">
        <v>O</v>
      </c>
      <c r="L46" s="2">
        <v>1</v>
      </c>
      <c r="M46" s="2">
        <v>288</v>
      </c>
      <c r="N46" s="2">
        <v>0</v>
      </c>
      <c r="O46" s="2">
        <v>0</v>
      </c>
      <c r="P46" s="2">
        <v>3</v>
      </c>
      <c r="Q46" s="2">
        <v>223</v>
      </c>
      <c r="R46" s="2">
        <v>252</v>
      </c>
      <c r="S46" s="2">
        <v>313</v>
      </c>
    </row>
    <row r="47" spans="1:49">
      <c r="B47" s="500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49" ht="16.5">
      <c r="A48" s="2" cm="1">
        <f t="array" ref="A48:S54">_xlfn._xlws.SORT(_xlfn._xlws.FILTER(LVSN[], (LVSN[Rf (MPA)]&lt;=$C$5)*(LVSN[Rf (MPA)]&gt;=$C$4)*(LVSN[254 nm DEV H° and C]&lt;=$D$5)*(LVSN[254 nm DEV H° and C]&gt;=$D$4)*(LVSN[366 nm DEV H° and C]&lt;=$F$5)*(LVSN[366 nm DEV H° and C]&gt;=$F$4)*(LVSN[366 nm VSA  H° and C]&lt;=$H$5)*(LVSN[366 nm VSA  H° and C]&gt;=$H$4)*(LVSN[T VSA H° and C]&lt;=$J$5)*(LVSN[T VSA H° and C]&gt;=$J$8)*(LVSN[UV-Vis Peaks]=$L$3)*(LVSN[UV λ1]&lt;=$M$5)*(LVSN[UV λ1]&gt;=$M$4)*(LVSN[UV λ2]&lt;=$N$5)*(LVSN[UV λ2]&gt;=$N$4),"No Result"))</f>
        <v>18</v>
      </c>
      <c r="B48" s="500" t="str">
        <v>hesperetin, Flavanone</v>
      </c>
      <c r="C48" s="2">
        <v>0.6668539</v>
      </c>
      <c r="D48" s="2">
        <v>136.5</v>
      </c>
      <c r="E48" s="2" t="str">
        <v>G</v>
      </c>
      <c r="F48" s="2">
        <v>169.3</v>
      </c>
      <c r="G48" s="2" t="str">
        <v>T</v>
      </c>
      <c r="H48" s="2">
        <v>202.3</v>
      </c>
      <c r="I48" s="2" t="str">
        <v>CB</v>
      </c>
      <c r="J48" s="2">
        <v>19.8</v>
      </c>
      <c r="K48" s="2" t="str">
        <v>R</v>
      </c>
      <c r="L48" s="2">
        <v>1</v>
      </c>
      <c r="M48" s="2">
        <v>290</v>
      </c>
      <c r="N48" s="2">
        <v>0</v>
      </c>
      <c r="O48" s="2">
        <v>0</v>
      </c>
      <c r="P48" s="2">
        <v>3</v>
      </c>
      <c r="Q48" s="2">
        <v>222</v>
      </c>
      <c r="R48" s="2">
        <v>247</v>
      </c>
      <c r="S48" s="2">
        <v>342</v>
      </c>
      <c r="T48" s="2">
        <f>COUNTIF(A48:A54, "&lt;&gt;")</f>
        <v>7</v>
      </c>
      <c r="U48" s="2" t="s">
        <v>152</v>
      </c>
    </row>
    <row r="49" spans="1:21">
      <c r="A49" s="2">
        <v>20</v>
      </c>
      <c r="B49" s="500" t="str">
        <v>naringenin, Flavanone</v>
      </c>
      <c r="C49" s="2">
        <v>0.68</v>
      </c>
      <c r="D49" s="2">
        <v>136.80000000000001</v>
      </c>
      <c r="E49" s="2" t="str">
        <v>G</v>
      </c>
      <c r="F49" s="2">
        <v>176.5</v>
      </c>
      <c r="G49" s="2" t="str">
        <v>T</v>
      </c>
      <c r="H49" s="2">
        <v>210.7</v>
      </c>
      <c r="I49" s="2" t="str">
        <v>B</v>
      </c>
      <c r="J49" s="2">
        <v>24.2</v>
      </c>
      <c r="K49" s="2" t="str">
        <v>R</v>
      </c>
      <c r="L49" s="2">
        <v>1</v>
      </c>
      <c r="M49" s="2">
        <v>292</v>
      </c>
      <c r="N49" s="2">
        <v>0</v>
      </c>
      <c r="O49" s="2">
        <v>0</v>
      </c>
      <c r="P49" s="2">
        <v>2</v>
      </c>
      <c r="Q49" s="2">
        <v>223</v>
      </c>
      <c r="R49" s="2">
        <v>365</v>
      </c>
      <c r="S49" s="2">
        <v>0</v>
      </c>
    </row>
    <row r="50" spans="1:21">
      <c r="A50" s="2">
        <v>22</v>
      </c>
      <c r="B50" s="500" t="str">
        <v>pinocembrin, Flavanone</v>
      </c>
      <c r="C50" s="2">
        <v>0.72335470000000002</v>
      </c>
      <c r="D50" s="2">
        <v>136.9</v>
      </c>
      <c r="E50" s="2" t="str">
        <v>G</v>
      </c>
      <c r="F50" s="2">
        <v>179.2</v>
      </c>
      <c r="G50" s="2" t="str">
        <v>T</v>
      </c>
      <c r="H50" s="2">
        <v>206.6</v>
      </c>
      <c r="I50" s="2" t="str">
        <v>CB</v>
      </c>
      <c r="J50" s="2">
        <v>24.2</v>
      </c>
      <c r="K50" s="2" t="str">
        <v>R</v>
      </c>
      <c r="L50" s="2">
        <v>1</v>
      </c>
      <c r="M50" s="2">
        <v>293</v>
      </c>
      <c r="N50" s="2">
        <v>0</v>
      </c>
      <c r="O50" s="2">
        <v>0</v>
      </c>
      <c r="P50" s="2">
        <v>3</v>
      </c>
      <c r="Q50" s="2">
        <v>224</v>
      </c>
      <c r="R50" s="2">
        <v>252</v>
      </c>
      <c r="S50" s="2">
        <v>365</v>
      </c>
    </row>
    <row r="51" spans="1:21">
      <c r="A51" s="2">
        <v>23</v>
      </c>
      <c r="B51" s="500" t="str">
        <v>sakuranetin, Flavanone</v>
      </c>
      <c r="C51" s="2">
        <v>0.6986</v>
      </c>
      <c r="D51" s="2">
        <v>136.80000000000001</v>
      </c>
      <c r="E51" s="2" t="str">
        <v>G</v>
      </c>
      <c r="F51" s="2">
        <v>159.6</v>
      </c>
      <c r="G51" s="2" t="str">
        <v>T</v>
      </c>
      <c r="H51" s="2">
        <v>200.1</v>
      </c>
      <c r="I51" s="2" t="str">
        <v>CB</v>
      </c>
      <c r="J51" s="2">
        <v>16</v>
      </c>
      <c r="K51" s="2" t="str">
        <v>R</v>
      </c>
      <c r="L51" s="2">
        <v>1</v>
      </c>
      <c r="M51" s="2">
        <v>292</v>
      </c>
      <c r="N51" s="2">
        <v>0</v>
      </c>
      <c r="O51" s="2">
        <v>0</v>
      </c>
      <c r="P51" s="2">
        <v>3</v>
      </c>
      <c r="Q51" s="2">
        <v>223</v>
      </c>
      <c r="R51" s="2">
        <v>251</v>
      </c>
      <c r="S51" s="2">
        <v>367</v>
      </c>
    </row>
    <row r="52" spans="1:21">
      <c r="A52" s="2">
        <v>24</v>
      </c>
      <c r="B52" s="500" t="str">
        <v>pinobanksin, Flavanonol</v>
      </c>
      <c r="C52" s="2">
        <v>0.69686990000000004</v>
      </c>
      <c r="D52" s="2">
        <v>136.80000000000001</v>
      </c>
      <c r="E52" s="2" t="str">
        <v>G</v>
      </c>
      <c r="F52" s="2">
        <v>190.7</v>
      </c>
      <c r="G52" s="2" t="str">
        <v>CB</v>
      </c>
      <c r="H52" s="2">
        <v>199.3</v>
      </c>
      <c r="I52" s="2" t="str">
        <v>CB</v>
      </c>
      <c r="J52" s="2">
        <v>9.9</v>
      </c>
      <c r="K52" s="2" t="str">
        <v>R</v>
      </c>
      <c r="L52" s="2">
        <v>1</v>
      </c>
      <c r="M52" s="2">
        <v>295</v>
      </c>
      <c r="N52" s="2">
        <v>0</v>
      </c>
      <c r="O52" s="2">
        <v>0</v>
      </c>
      <c r="P52" s="2">
        <v>3</v>
      </c>
      <c r="Q52" s="2">
        <v>224</v>
      </c>
      <c r="R52" s="2">
        <v>251</v>
      </c>
      <c r="S52" s="2">
        <v>365</v>
      </c>
    </row>
    <row r="53" spans="1:21">
      <c r="A53" s="2">
        <v>50</v>
      </c>
      <c r="B53" s="500" t="str">
        <v>m-hydroxybenzoic acid, HBAD</v>
      </c>
      <c r="C53" s="2">
        <v>0.64390040000000004</v>
      </c>
      <c r="D53" s="2">
        <v>137.5</v>
      </c>
      <c r="E53" s="2" t="str">
        <v>G</v>
      </c>
      <c r="F53" s="2">
        <v>181.3</v>
      </c>
      <c r="G53" s="2" t="str">
        <v>CB</v>
      </c>
      <c r="H53" s="2">
        <v>232.4</v>
      </c>
      <c r="I53" s="2" t="str">
        <v>B</v>
      </c>
      <c r="J53" s="2">
        <v>38.200000000000003</v>
      </c>
      <c r="K53" s="2" t="str">
        <v>O</v>
      </c>
      <c r="L53" s="2">
        <v>1</v>
      </c>
      <c r="M53" s="2">
        <v>298</v>
      </c>
      <c r="N53" s="2">
        <v>0</v>
      </c>
      <c r="O53" s="2">
        <v>0</v>
      </c>
      <c r="P53" s="2">
        <v>2</v>
      </c>
      <c r="Q53" s="2">
        <v>223</v>
      </c>
      <c r="R53" s="2">
        <v>310</v>
      </c>
      <c r="S53" s="2">
        <v>0</v>
      </c>
    </row>
    <row r="54" spans="1:21">
      <c r="A54" s="2">
        <v>89</v>
      </c>
      <c r="B54" s="500" t="str">
        <v>p-methoxyphenol, AMPh</v>
      </c>
      <c r="C54" s="2">
        <v>0.6845</v>
      </c>
      <c r="D54" s="2">
        <v>134.4</v>
      </c>
      <c r="E54" s="2" t="str">
        <v>G</v>
      </c>
      <c r="F54" s="2">
        <v>171.4</v>
      </c>
      <c r="G54" s="2" t="str">
        <v>T</v>
      </c>
      <c r="H54" s="2">
        <v>226.7</v>
      </c>
      <c r="I54" s="2" t="str">
        <v>B</v>
      </c>
      <c r="J54" s="2">
        <v>37.4</v>
      </c>
      <c r="K54" s="2" t="str">
        <v>O</v>
      </c>
      <c r="L54" s="2">
        <v>1</v>
      </c>
      <c r="M54" s="2">
        <v>288</v>
      </c>
      <c r="N54" s="2">
        <v>0</v>
      </c>
      <c r="O54" s="2">
        <v>0</v>
      </c>
      <c r="P54" s="2">
        <v>3</v>
      </c>
      <c r="Q54" s="2">
        <v>223</v>
      </c>
      <c r="R54" s="2">
        <v>252</v>
      </c>
      <c r="S54" s="2">
        <v>313</v>
      </c>
    </row>
    <row r="55" spans="1:21">
      <c r="B55" s="500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21" ht="16.5">
      <c r="A56" s="2" cm="1">
        <f t="array" ref="A56:S62">_xlfn._xlws.SORT(_xlfn._xlws.FILTER(LVSN[], (LVSN[Rf (MPA)]&lt;=$C$5)*(LVSN[Rf (MPA)]&gt;=$C$4)*(LVSN[254 nm DEV H° and C]&lt;=$D$5)*(LVSN[254 nm DEV H° and C]&gt;=$D$4)*(LVSN[366 nm DEV H° and C]&lt;=$F$5)*(LVSN[366 nm DEV H° and C]&gt;=$F$4)*(LVSN[366 nm VSA  H° and C]&lt;=$H$5)*(LVSN[366 nm VSA  H° and C]&gt;=$H$4)*(LVSN[T VSA H° and C]&lt;=$J$5)*(LVSN[T VSA H° and C]&gt;=$J$8)*(LVSN[UV-Vis Peaks]=$L$3)*(LVSN[UV λ1]&lt;=$M$5)*(LVSN[UV λ1]&gt;=$M$4),"No Result"))</f>
        <v>18</v>
      </c>
      <c r="B56" s="500" t="str">
        <v>hesperetin, Flavanone</v>
      </c>
      <c r="C56" s="2">
        <v>0.6668539</v>
      </c>
      <c r="D56" s="2">
        <v>136.5</v>
      </c>
      <c r="E56" s="2" t="str">
        <v>G</v>
      </c>
      <c r="F56" s="2">
        <v>169.3</v>
      </c>
      <c r="G56" s="2" t="str">
        <v>T</v>
      </c>
      <c r="H56" s="2">
        <v>202.3</v>
      </c>
      <c r="I56" s="2" t="str">
        <v>CB</v>
      </c>
      <c r="J56" s="2">
        <v>19.8</v>
      </c>
      <c r="K56" s="2" t="str">
        <v>R</v>
      </c>
      <c r="L56" s="2">
        <v>1</v>
      </c>
      <c r="M56" s="2">
        <v>290</v>
      </c>
      <c r="N56" s="2">
        <v>0</v>
      </c>
      <c r="O56" s="2">
        <v>0</v>
      </c>
      <c r="P56" s="2">
        <v>3</v>
      </c>
      <c r="Q56" s="2">
        <v>222</v>
      </c>
      <c r="R56" s="2">
        <v>247</v>
      </c>
      <c r="S56" s="2">
        <v>342</v>
      </c>
      <c r="T56" s="2">
        <f>COUNTIF(A56:A62, "&lt;&gt;")</f>
        <v>7</v>
      </c>
      <c r="U56" s="2" t="s">
        <v>153</v>
      </c>
    </row>
    <row r="57" spans="1:21">
      <c r="A57" s="2">
        <v>20</v>
      </c>
      <c r="B57" s="500" t="str">
        <v>naringenin, Flavanone</v>
      </c>
      <c r="C57" s="2">
        <v>0.68</v>
      </c>
      <c r="D57" s="2">
        <v>136.80000000000001</v>
      </c>
      <c r="E57" s="2" t="str">
        <v>G</v>
      </c>
      <c r="F57" s="2">
        <v>176.5</v>
      </c>
      <c r="G57" s="2" t="str">
        <v>T</v>
      </c>
      <c r="H57" s="2">
        <v>210.7</v>
      </c>
      <c r="I57" s="2" t="str">
        <v>B</v>
      </c>
      <c r="J57" s="2">
        <v>24.2</v>
      </c>
      <c r="K57" s="2" t="str">
        <v>R</v>
      </c>
      <c r="L57" s="2">
        <v>1</v>
      </c>
      <c r="M57" s="2">
        <v>292</v>
      </c>
      <c r="N57" s="2">
        <v>0</v>
      </c>
      <c r="O57" s="2">
        <v>0</v>
      </c>
      <c r="P57" s="2">
        <v>2</v>
      </c>
      <c r="Q57" s="2">
        <v>223</v>
      </c>
      <c r="R57" s="2">
        <v>365</v>
      </c>
      <c r="S57" s="2">
        <v>0</v>
      </c>
    </row>
    <row r="58" spans="1:21">
      <c r="A58" s="2">
        <v>22</v>
      </c>
      <c r="B58" s="500" t="str">
        <v>pinocembrin, Flavanone</v>
      </c>
      <c r="C58" s="2">
        <v>0.72335470000000002</v>
      </c>
      <c r="D58" s="2">
        <v>136.9</v>
      </c>
      <c r="E58" s="2" t="str">
        <v>G</v>
      </c>
      <c r="F58" s="2">
        <v>179.2</v>
      </c>
      <c r="G58" s="2" t="str">
        <v>T</v>
      </c>
      <c r="H58" s="2">
        <v>206.6</v>
      </c>
      <c r="I58" s="2" t="str">
        <v>CB</v>
      </c>
      <c r="J58" s="2">
        <v>24.2</v>
      </c>
      <c r="K58" s="2" t="str">
        <v>R</v>
      </c>
      <c r="L58" s="2">
        <v>1</v>
      </c>
      <c r="M58" s="2">
        <v>293</v>
      </c>
      <c r="N58" s="2">
        <v>0</v>
      </c>
      <c r="O58" s="2">
        <v>0</v>
      </c>
      <c r="P58" s="2">
        <v>3</v>
      </c>
      <c r="Q58" s="2">
        <v>224</v>
      </c>
      <c r="R58" s="2">
        <v>252</v>
      </c>
      <c r="S58" s="2">
        <v>365</v>
      </c>
    </row>
    <row r="59" spans="1:21">
      <c r="A59" s="2">
        <v>23</v>
      </c>
      <c r="B59" s="500" t="str">
        <v>sakuranetin, Flavanone</v>
      </c>
      <c r="C59" s="2">
        <v>0.6986</v>
      </c>
      <c r="D59" s="2">
        <v>136.80000000000001</v>
      </c>
      <c r="E59" s="2" t="str">
        <v>G</v>
      </c>
      <c r="F59" s="2">
        <v>159.6</v>
      </c>
      <c r="G59" s="2" t="str">
        <v>T</v>
      </c>
      <c r="H59" s="2">
        <v>200.1</v>
      </c>
      <c r="I59" s="2" t="str">
        <v>CB</v>
      </c>
      <c r="J59" s="2">
        <v>16</v>
      </c>
      <c r="K59" s="2" t="str">
        <v>R</v>
      </c>
      <c r="L59" s="2">
        <v>1</v>
      </c>
      <c r="M59" s="2">
        <v>292</v>
      </c>
      <c r="N59" s="2">
        <v>0</v>
      </c>
      <c r="O59" s="2">
        <v>0</v>
      </c>
      <c r="P59" s="2">
        <v>3</v>
      </c>
      <c r="Q59" s="2">
        <v>223</v>
      </c>
      <c r="R59" s="2">
        <v>251</v>
      </c>
      <c r="S59" s="2">
        <v>367</v>
      </c>
    </row>
    <row r="60" spans="1:21">
      <c r="A60" s="2">
        <v>24</v>
      </c>
      <c r="B60" s="500" t="str">
        <v>pinobanksin, Flavanonol</v>
      </c>
      <c r="C60" s="2">
        <v>0.69686990000000004</v>
      </c>
      <c r="D60" s="2">
        <v>136.80000000000001</v>
      </c>
      <c r="E60" s="2" t="str">
        <v>G</v>
      </c>
      <c r="F60" s="2">
        <v>190.7</v>
      </c>
      <c r="G60" s="2" t="str">
        <v>CB</v>
      </c>
      <c r="H60" s="2">
        <v>199.3</v>
      </c>
      <c r="I60" s="2" t="str">
        <v>CB</v>
      </c>
      <c r="J60" s="2">
        <v>9.9</v>
      </c>
      <c r="K60" s="2" t="str">
        <v>R</v>
      </c>
      <c r="L60" s="2">
        <v>1</v>
      </c>
      <c r="M60" s="2">
        <v>295</v>
      </c>
      <c r="N60" s="2">
        <v>0</v>
      </c>
      <c r="O60" s="2">
        <v>0</v>
      </c>
      <c r="P60" s="2">
        <v>3</v>
      </c>
      <c r="Q60" s="2">
        <v>224</v>
      </c>
      <c r="R60" s="2">
        <v>251</v>
      </c>
      <c r="S60" s="2">
        <v>365</v>
      </c>
    </row>
    <row r="61" spans="1:21">
      <c r="A61" s="2">
        <v>50</v>
      </c>
      <c r="B61" s="500" t="str">
        <v>m-hydroxybenzoic acid, HBAD</v>
      </c>
      <c r="C61" s="2">
        <v>0.64390040000000004</v>
      </c>
      <c r="D61" s="2">
        <v>137.5</v>
      </c>
      <c r="E61" s="2" t="str">
        <v>G</v>
      </c>
      <c r="F61" s="2">
        <v>181.3</v>
      </c>
      <c r="G61" s="2" t="str">
        <v>CB</v>
      </c>
      <c r="H61" s="2">
        <v>232.4</v>
      </c>
      <c r="I61" s="2" t="str">
        <v>B</v>
      </c>
      <c r="J61" s="2">
        <v>38.200000000000003</v>
      </c>
      <c r="K61" s="2" t="str">
        <v>O</v>
      </c>
      <c r="L61" s="2">
        <v>1</v>
      </c>
      <c r="M61" s="2">
        <v>298</v>
      </c>
      <c r="N61" s="2">
        <v>0</v>
      </c>
      <c r="O61" s="2">
        <v>0</v>
      </c>
      <c r="P61" s="2">
        <v>2</v>
      </c>
      <c r="Q61" s="2">
        <v>223</v>
      </c>
      <c r="R61" s="2">
        <v>310</v>
      </c>
      <c r="S61" s="2">
        <v>0</v>
      </c>
    </row>
    <row r="62" spans="1:21">
      <c r="A62" s="2">
        <v>89</v>
      </c>
      <c r="B62" s="500" t="str">
        <v>p-methoxyphenol, AMPh</v>
      </c>
      <c r="C62" s="2">
        <v>0.6845</v>
      </c>
      <c r="D62" s="2">
        <v>134.4</v>
      </c>
      <c r="E62" s="2" t="str">
        <v>G</v>
      </c>
      <c r="F62" s="2">
        <v>171.4</v>
      </c>
      <c r="G62" s="2" t="str">
        <v>T</v>
      </c>
      <c r="H62" s="2">
        <v>226.7</v>
      </c>
      <c r="I62" s="2" t="str">
        <v>B</v>
      </c>
      <c r="J62" s="2">
        <v>37.4</v>
      </c>
      <c r="K62" s="2" t="str">
        <v>O</v>
      </c>
      <c r="L62" s="2">
        <v>1</v>
      </c>
      <c r="M62" s="2">
        <v>288</v>
      </c>
      <c r="N62" s="2">
        <v>0</v>
      </c>
      <c r="O62" s="2">
        <v>0</v>
      </c>
      <c r="P62" s="2">
        <v>3</v>
      </c>
      <c r="Q62" s="2">
        <v>223</v>
      </c>
      <c r="R62" s="2">
        <v>252</v>
      </c>
      <c r="S62" s="2">
        <v>313</v>
      </c>
    </row>
    <row r="63" spans="1:21">
      <c r="B63" s="500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21">
      <c r="A64" s="2" cm="1">
        <f t="array" ref="A64:S85">_xlfn._xlws.SORT(_xlfn._xlws.FILTER(LVSN[], (LVSN[Rf (MPA)]&lt;=$C$5)*(LVSN[Rf (MPA)]&gt;=$C$4)*(LVSN[254 nm DEV H° and C]&lt;=$D$5)*(LVSN[254 nm DEV H° and C]&gt;=$D$4)*(LVSN[366 nm DEV H° and C]&lt;=$F$5)*(LVSN[366 nm DEV H° and C]&gt;=$F$4)*(LVSN[366 nm VSA  H° and C]&lt;=$H$5)*(LVSN[366 nm VSA  H° and C]&gt;=$H$4)*(LVSN[T VSA H° and C]&lt;=$J$5)*(LVSN[T VSA H° and C]&gt;=$J$8)*(LVSN[UV-Vis Peaks]=$L$3),"No Result"))</f>
        <v>18</v>
      </c>
      <c r="B64" s="500" t="str">
        <v>hesperetin, Flavanone</v>
      </c>
      <c r="C64" s="2">
        <v>0.6668539</v>
      </c>
      <c r="D64" s="2">
        <v>136.5</v>
      </c>
      <c r="E64" s="2" t="str">
        <v>G</v>
      </c>
      <c r="F64" s="2">
        <v>169.3</v>
      </c>
      <c r="G64" s="2" t="str">
        <v>T</v>
      </c>
      <c r="H64" s="2">
        <v>202.3</v>
      </c>
      <c r="I64" s="2" t="str">
        <v>CB</v>
      </c>
      <c r="J64" s="2">
        <v>19.8</v>
      </c>
      <c r="K64" s="2" t="str">
        <v>R</v>
      </c>
      <c r="L64" s="2">
        <v>1</v>
      </c>
      <c r="M64" s="2">
        <v>290</v>
      </c>
      <c r="N64" s="2">
        <v>0</v>
      </c>
      <c r="O64" s="2">
        <v>0</v>
      </c>
      <c r="P64" s="2">
        <v>3</v>
      </c>
      <c r="Q64" s="2">
        <v>222</v>
      </c>
      <c r="R64" s="2">
        <v>247</v>
      </c>
      <c r="S64" s="2">
        <v>342</v>
      </c>
      <c r="T64" s="2">
        <f>COUNTIF(A64:A94, "&lt;&gt;")</f>
        <v>22</v>
      </c>
      <c r="U64" s="2" t="s">
        <v>154</v>
      </c>
    </row>
    <row r="65" spans="1:19">
      <c r="A65" s="2">
        <v>20</v>
      </c>
      <c r="B65" s="500" t="str">
        <v>naringenin, Flavanone</v>
      </c>
      <c r="C65" s="2">
        <v>0.68</v>
      </c>
      <c r="D65" s="2">
        <v>136.80000000000001</v>
      </c>
      <c r="E65" s="2" t="str">
        <v>G</v>
      </c>
      <c r="F65" s="2">
        <v>176.5</v>
      </c>
      <c r="G65" s="2" t="str">
        <v>T</v>
      </c>
      <c r="H65" s="2">
        <v>210.7</v>
      </c>
      <c r="I65" s="2" t="str">
        <v>B</v>
      </c>
      <c r="J65" s="2">
        <v>24.2</v>
      </c>
      <c r="K65" s="2" t="str">
        <v>R</v>
      </c>
      <c r="L65" s="2">
        <v>1</v>
      </c>
      <c r="M65" s="2">
        <v>292</v>
      </c>
      <c r="N65" s="2">
        <v>0</v>
      </c>
      <c r="O65" s="2">
        <v>0</v>
      </c>
      <c r="P65" s="2">
        <v>2</v>
      </c>
      <c r="Q65" s="2">
        <v>223</v>
      </c>
      <c r="R65" s="2">
        <v>365</v>
      </c>
      <c r="S65" s="2">
        <v>0</v>
      </c>
    </row>
    <row r="66" spans="1:19">
      <c r="A66" s="2">
        <v>22</v>
      </c>
      <c r="B66" s="500" t="str">
        <v>pinocembrin, Flavanone</v>
      </c>
      <c r="C66" s="2">
        <v>0.72335470000000002</v>
      </c>
      <c r="D66" s="2">
        <v>136.9</v>
      </c>
      <c r="E66" s="2" t="str">
        <v>G</v>
      </c>
      <c r="F66" s="2">
        <v>179.2</v>
      </c>
      <c r="G66" s="2" t="str">
        <v>T</v>
      </c>
      <c r="H66" s="2">
        <v>206.6</v>
      </c>
      <c r="I66" s="2" t="str">
        <v>CB</v>
      </c>
      <c r="J66" s="2">
        <v>24.2</v>
      </c>
      <c r="K66" s="2" t="str">
        <v>R</v>
      </c>
      <c r="L66" s="2">
        <v>1</v>
      </c>
      <c r="M66" s="2">
        <v>293</v>
      </c>
      <c r="N66" s="2">
        <v>0</v>
      </c>
      <c r="O66" s="2">
        <v>0</v>
      </c>
      <c r="P66" s="2">
        <v>3</v>
      </c>
      <c r="Q66" s="2">
        <v>224</v>
      </c>
      <c r="R66" s="2">
        <v>252</v>
      </c>
      <c r="S66" s="2">
        <v>365</v>
      </c>
    </row>
    <row r="67" spans="1:19">
      <c r="A67" s="2">
        <v>23</v>
      </c>
      <c r="B67" s="500" t="str">
        <v>sakuranetin, Flavanone</v>
      </c>
      <c r="C67" s="2">
        <v>0.6986</v>
      </c>
      <c r="D67" s="2">
        <v>136.80000000000001</v>
      </c>
      <c r="E67" s="2" t="str">
        <v>G</v>
      </c>
      <c r="F67" s="2">
        <v>159.6</v>
      </c>
      <c r="G67" s="2" t="str">
        <v>T</v>
      </c>
      <c r="H67" s="2">
        <v>200.1</v>
      </c>
      <c r="I67" s="2" t="str">
        <v>CB</v>
      </c>
      <c r="J67" s="2">
        <v>16</v>
      </c>
      <c r="K67" s="2" t="str">
        <v>R</v>
      </c>
      <c r="L67" s="2">
        <v>1</v>
      </c>
      <c r="M67" s="2">
        <v>292</v>
      </c>
      <c r="N67" s="2">
        <v>0</v>
      </c>
      <c r="O67" s="2">
        <v>0</v>
      </c>
      <c r="P67" s="2">
        <v>3</v>
      </c>
      <c r="Q67" s="2">
        <v>223</v>
      </c>
      <c r="R67" s="2">
        <v>251</v>
      </c>
      <c r="S67" s="2">
        <v>367</v>
      </c>
    </row>
    <row r="68" spans="1:19">
      <c r="A68" s="2">
        <v>24</v>
      </c>
      <c r="B68" s="500" t="str">
        <v>pinobanksin, Flavanonol</v>
      </c>
      <c r="C68" s="2">
        <v>0.69686990000000004</v>
      </c>
      <c r="D68" s="2">
        <v>136.80000000000001</v>
      </c>
      <c r="E68" s="2" t="str">
        <v>G</v>
      </c>
      <c r="F68" s="2">
        <v>190.7</v>
      </c>
      <c r="G68" s="2" t="str">
        <v>CB</v>
      </c>
      <c r="H68" s="2">
        <v>199.3</v>
      </c>
      <c r="I68" s="2" t="str">
        <v>CB</v>
      </c>
      <c r="J68" s="2">
        <v>9.9</v>
      </c>
      <c r="K68" s="2" t="str">
        <v>R</v>
      </c>
      <c r="L68" s="2">
        <v>1</v>
      </c>
      <c r="M68" s="2">
        <v>295</v>
      </c>
      <c r="N68" s="2">
        <v>0</v>
      </c>
      <c r="O68" s="2">
        <v>0</v>
      </c>
      <c r="P68" s="2">
        <v>3</v>
      </c>
      <c r="Q68" s="2">
        <v>224</v>
      </c>
      <c r="R68" s="2">
        <v>251</v>
      </c>
      <c r="S68" s="2">
        <v>365</v>
      </c>
    </row>
    <row r="69" spans="1:19">
      <c r="A69" s="2">
        <v>33</v>
      </c>
      <c r="B69" s="500" t="str">
        <v>genistein, Isoflavone</v>
      </c>
      <c r="C69" s="2">
        <v>0.66332259999999998</v>
      </c>
      <c r="D69" s="2">
        <v>128.1</v>
      </c>
      <c r="E69" s="2" t="str">
        <v>G</v>
      </c>
      <c r="F69" s="2">
        <v>181.4</v>
      </c>
      <c r="G69" s="2" t="str">
        <v>CB</v>
      </c>
      <c r="H69" s="2">
        <v>210.8</v>
      </c>
      <c r="I69" s="2" t="str">
        <v>B</v>
      </c>
      <c r="J69" s="2">
        <v>34.1</v>
      </c>
      <c r="K69" s="2" t="str">
        <v>O</v>
      </c>
      <c r="L69" s="2">
        <v>1</v>
      </c>
      <c r="M69" s="2">
        <v>260</v>
      </c>
      <c r="N69" s="2">
        <v>0</v>
      </c>
      <c r="O69" s="2">
        <v>0</v>
      </c>
      <c r="P69" s="2">
        <v>2</v>
      </c>
      <c r="Q69" s="2">
        <v>224</v>
      </c>
      <c r="R69" s="2">
        <v>365</v>
      </c>
      <c r="S69" s="2">
        <v>0</v>
      </c>
    </row>
    <row r="70" spans="1:19">
      <c r="A70" s="2">
        <v>35</v>
      </c>
      <c r="B70" s="500" t="str">
        <v>t-Chalcone, Chalcone</v>
      </c>
      <c r="C70" s="2">
        <v>0.73394859999999995</v>
      </c>
      <c r="D70" s="2">
        <v>137.1</v>
      </c>
      <c r="E70" s="2" t="str">
        <v>G</v>
      </c>
      <c r="F70" s="2">
        <v>113.4</v>
      </c>
      <c r="G70" s="2" t="str">
        <v>YG</v>
      </c>
      <c r="H70" s="2">
        <v>230.6</v>
      </c>
      <c r="I70" s="2" t="str">
        <v>B</v>
      </c>
      <c r="J70" s="2">
        <v>39.799999999999997</v>
      </c>
      <c r="K70" s="2" t="str">
        <v>O</v>
      </c>
      <c r="L70" s="2">
        <v>1</v>
      </c>
      <c r="M70" s="2">
        <v>310</v>
      </c>
      <c r="N70" s="2">
        <v>0</v>
      </c>
      <c r="O70" s="2">
        <v>0</v>
      </c>
      <c r="P70" s="2">
        <v>2</v>
      </c>
      <c r="Q70" s="2">
        <v>221</v>
      </c>
      <c r="R70" s="2">
        <v>366</v>
      </c>
      <c r="S70" s="2">
        <v>0</v>
      </c>
    </row>
    <row r="71" spans="1:19">
      <c r="A71" s="2">
        <v>40</v>
      </c>
      <c r="B71" s="500" t="str">
        <v>benzoic acid, HBAD</v>
      </c>
      <c r="C71" s="2">
        <v>0.6633</v>
      </c>
      <c r="D71" s="2">
        <v>136.4</v>
      </c>
      <c r="E71" s="2" t="str">
        <v>G</v>
      </c>
      <c r="F71" s="2">
        <v>184.5</v>
      </c>
      <c r="G71" s="2" t="str">
        <v>CB</v>
      </c>
      <c r="H71" s="2">
        <v>199.4</v>
      </c>
      <c r="I71" s="2" t="str">
        <v>CB</v>
      </c>
      <c r="J71" s="2">
        <v>48.3</v>
      </c>
      <c r="K71" s="2" t="str">
        <v>O</v>
      </c>
      <c r="L71" s="2">
        <v>1</v>
      </c>
      <c r="M71" s="2">
        <v>276</v>
      </c>
      <c r="N71" s="2">
        <v>0</v>
      </c>
      <c r="O71" s="2">
        <v>0</v>
      </c>
      <c r="P71" s="2">
        <v>2</v>
      </c>
      <c r="Q71" s="2">
        <v>221</v>
      </c>
      <c r="R71" s="2">
        <v>328</v>
      </c>
      <c r="S71" s="2">
        <v>0</v>
      </c>
    </row>
    <row r="72" spans="1:19">
      <c r="A72" s="2">
        <v>41</v>
      </c>
      <c r="B72" s="500" t="str">
        <v>Cuminic Acid, HBAD</v>
      </c>
      <c r="C72" s="2">
        <v>0.69686990000000004</v>
      </c>
      <c r="D72" s="2">
        <v>135.5</v>
      </c>
      <c r="E72" s="2" t="str">
        <v>G</v>
      </c>
      <c r="F72" s="2">
        <v>180</v>
      </c>
      <c r="G72" s="2" t="str">
        <v>CB</v>
      </c>
      <c r="H72" s="2">
        <v>204.9</v>
      </c>
      <c r="I72" s="2" t="str">
        <v>CB</v>
      </c>
      <c r="J72" s="2">
        <v>2</v>
      </c>
      <c r="K72" s="2" t="str">
        <v>R</v>
      </c>
      <c r="L72" s="2">
        <v>1</v>
      </c>
      <c r="M72" s="2">
        <v>243</v>
      </c>
      <c r="N72" s="2">
        <v>0</v>
      </c>
      <c r="O72" s="2">
        <v>0</v>
      </c>
      <c r="P72" s="2">
        <v>2</v>
      </c>
      <c r="Q72" s="2">
        <v>221</v>
      </c>
      <c r="R72" s="2">
        <v>333</v>
      </c>
      <c r="S72" s="2">
        <v>0</v>
      </c>
    </row>
    <row r="73" spans="1:19">
      <c r="A73" s="2">
        <v>49</v>
      </c>
      <c r="B73" s="500" t="str">
        <v>Methyl-3,4,5-trimethoxybenzoate, HBAD</v>
      </c>
      <c r="C73" s="2">
        <v>0.67038520000000001</v>
      </c>
      <c r="D73" s="2">
        <v>141.1</v>
      </c>
      <c r="E73" s="2" t="str">
        <v>G</v>
      </c>
      <c r="F73" s="2">
        <v>185.5</v>
      </c>
      <c r="G73" s="2" t="str">
        <v>CB</v>
      </c>
      <c r="H73" s="2">
        <v>201.8</v>
      </c>
      <c r="I73" s="2" t="str">
        <v>CB</v>
      </c>
      <c r="J73" s="2">
        <v>47.6</v>
      </c>
      <c r="K73" s="2" t="str">
        <v>O</v>
      </c>
      <c r="L73" s="2">
        <v>1</v>
      </c>
      <c r="M73" s="2">
        <v>265</v>
      </c>
      <c r="N73" s="2">
        <v>0</v>
      </c>
      <c r="O73" s="2">
        <v>0</v>
      </c>
      <c r="P73" s="2">
        <v>2</v>
      </c>
      <c r="Q73" s="2">
        <v>230</v>
      </c>
      <c r="R73" s="2">
        <v>311</v>
      </c>
      <c r="S73" s="2">
        <v>0</v>
      </c>
    </row>
    <row r="74" spans="1:19">
      <c r="A74" s="2">
        <v>50</v>
      </c>
      <c r="B74" s="500" t="str">
        <v>m-hydroxybenzoic acid, HBAD</v>
      </c>
      <c r="C74" s="2">
        <v>0.64390040000000004</v>
      </c>
      <c r="D74" s="2">
        <v>137.5</v>
      </c>
      <c r="E74" s="2" t="str">
        <v>G</v>
      </c>
      <c r="F74" s="2">
        <v>181.3</v>
      </c>
      <c r="G74" s="2" t="str">
        <v>CB</v>
      </c>
      <c r="H74" s="2">
        <v>232.4</v>
      </c>
      <c r="I74" s="2" t="str">
        <v>B</v>
      </c>
      <c r="J74" s="2">
        <v>38.200000000000003</v>
      </c>
      <c r="K74" s="2" t="str">
        <v>O</v>
      </c>
      <c r="L74" s="2">
        <v>1</v>
      </c>
      <c r="M74" s="2">
        <v>298</v>
      </c>
      <c r="N74" s="2">
        <v>0</v>
      </c>
      <c r="O74" s="2">
        <v>0</v>
      </c>
      <c r="P74" s="2">
        <v>2</v>
      </c>
      <c r="Q74" s="2">
        <v>223</v>
      </c>
      <c r="R74" s="2">
        <v>310</v>
      </c>
      <c r="S74" s="2">
        <v>0</v>
      </c>
    </row>
    <row r="75" spans="1:19">
      <c r="A75" s="2">
        <v>51</v>
      </c>
      <c r="B75" s="500" t="str">
        <v>m-Toluic Acid, HBAD</v>
      </c>
      <c r="C75" s="2">
        <v>0.68100000000000005</v>
      </c>
      <c r="D75" s="2">
        <v>137.30000000000001</v>
      </c>
      <c r="E75" s="2" t="str">
        <v>G</v>
      </c>
      <c r="F75" s="2">
        <v>159.6</v>
      </c>
      <c r="G75" s="2" t="str">
        <v>T</v>
      </c>
      <c r="H75" s="2">
        <v>206.1</v>
      </c>
      <c r="I75" s="2" t="str">
        <v>CB</v>
      </c>
      <c r="J75" s="2">
        <v>25.3</v>
      </c>
      <c r="K75" s="2" t="str">
        <v>R</v>
      </c>
      <c r="L75" s="2">
        <v>1</v>
      </c>
      <c r="M75" s="2">
        <v>284</v>
      </c>
      <c r="N75" s="2">
        <v>0</v>
      </c>
      <c r="O75" s="2">
        <v>0</v>
      </c>
      <c r="P75" s="2">
        <v>2</v>
      </c>
      <c r="Q75" s="2">
        <v>221</v>
      </c>
      <c r="R75" s="2">
        <v>333</v>
      </c>
      <c r="S75" s="2">
        <v>0</v>
      </c>
    </row>
    <row r="76" spans="1:19">
      <c r="A76" s="2">
        <v>53</v>
      </c>
      <c r="B76" s="500" t="str">
        <v>o-Toluic Acid, HBAD</v>
      </c>
      <c r="C76" s="2">
        <v>0.69159999999999999</v>
      </c>
      <c r="D76" s="2">
        <v>137.6</v>
      </c>
      <c r="E76" s="2" t="str">
        <v>G</v>
      </c>
      <c r="F76" s="2">
        <v>174.5</v>
      </c>
      <c r="G76" s="2" t="str">
        <v>T</v>
      </c>
      <c r="H76" s="2">
        <v>221.9</v>
      </c>
      <c r="I76" s="2" t="str">
        <v>B</v>
      </c>
      <c r="J76" s="2">
        <v>33</v>
      </c>
      <c r="K76" s="2" t="str">
        <v>O</v>
      </c>
      <c r="L76" s="2">
        <v>1</v>
      </c>
      <c r="M76" s="2">
        <v>281</v>
      </c>
      <c r="N76" s="2">
        <v>0</v>
      </c>
      <c r="O76" s="2">
        <v>0</v>
      </c>
      <c r="P76" s="2">
        <v>2</v>
      </c>
      <c r="Q76" s="2">
        <v>221</v>
      </c>
      <c r="R76" s="2">
        <v>335</v>
      </c>
      <c r="S76" s="2">
        <v>0</v>
      </c>
    </row>
    <row r="77" spans="1:19">
      <c r="A77" s="2">
        <v>54</v>
      </c>
      <c r="B77" s="500" t="str">
        <v>p-hydroxybenzoic acid, HBAD</v>
      </c>
      <c r="C77" s="2">
        <v>0.63683780000000001</v>
      </c>
      <c r="D77" s="2">
        <v>129.6</v>
      </c>
      <c r="E77" s="2" t="str">
        <v>G</v>
      </c>
      <c r="F77" s="2">
        <v>183.8</v>
      </c>
      <c r="G77" s="2" t="str">
        <v>CB</v>
      </c>
      <c r="H77" s="2">
        <v>212.3</v>
      </c>
      <c r="I77" s="2" t="str">
        <v>B</v>
      </c>
      <c r="J77" s="2">
        <v>28.2</v>
      </c>
      <c r="K77" s="2" t="str">
        <v>R</v>
      </c>
      <c r="L77" s="2">
        <v>1</v>
      </c>
      <c r="M77" s="2">
        <v>257</v>
      </c>
      <c r="N77" s="2">
        <v>0</v>
      </c>
      <c r="O77" s="2">
        <v>0</v>
      </c>
      <c r="P77" s="2">
        <v>2</v>
      </c>
      <c r="Q77" s="2">
        <v>225</v>
      </c>
      <c r="R77" s="2">
        <v>344</v>
      </c>
      <c r="S77" s="2">
        <v>0</v>
      </c>
    </row>
    <row r="78" spans="1:19">
      <c r="A78" s="2">
        <v>57</v>
      </c>
      <c r="B78" s="500" t="str">
        <v>salicylic acid, HBAD</v>
      </c>
      <c r="C78" s="2">
        <v>0.67920000000000003</v>
      </c>
      <c r="D78" s="2">
        <v>139.80000000000001</v>
      </c>
      <c r="E78" s="2" t="str">
        <v>G</v>
      </c>
      <c r="F78" s="2">
        <v>210.5</v>
      </c>
      <c r="G78" s="2" t="str">
        <v>B</v>
      </c>
      <c r="H78" s="2">
        <v>205.1</v>
      </c>
      <c r="I78" s="2" t="str">
        <v>CB</v>
      </c>
      <c r="J78" s="2">
        <v>48.3</v>
      </c>
      <c r="K78" s="2" t="str">
        <v>O</v>
      </c>
      <c r="L78" s="2">
        <v>1</v>
      </c>
      <c r="M78" s="2">
        <v>301</v>
      </c>
      <c r="N78" s="2">
        <v>0</v>
      </c>
      <c r="O78" s="2">
        <v>0</v>
      </c>
      <c r="P78" s="2">
        <v>2</v>
      </c>
      <c r="Q78" s="2">
        <v>223</v>
      </c>
      <c r="R78" s="2">
        <v>304</v>
      </c>
      <c r="S78" s="2">
        <v>0</v>
      </c>
    </row>
    <row r="79" spans="1:19">
      <c r="A79" s="2">
        <v>72</v>
      </c>
      <c r="B79" s="500" t="str">
        <v>p-MCA, HCAD</v>
      </c>
      <c r="C79" s="2">
        <v>0.65</v>
      </c>
      <c r="D79" s="2">
        <v>137.4</v>
      </c>
      <c r="E79" s="2" t="str">
        <v>G</v>
      </c>
      <c r="F79" s="2">
        <v>190.9</v>
      </c>
      <c r="G79" s="2" t="str">
        <v>CB</v>
      </c>
      <c r="H79" s="2">
        <v>245.2</v>
      </c>
      <c r="I79" s="2" t="str">
        <v>V</v>
      </c>
      <c r="J79" s="2">
        <v>9.5</v>
      </c>
      <c r="K79" s="2" t="str">
        <v>R</v>
      </c>
      <c r="L79" s="2">
        <v>1</v>
      </c>
      <c r="M79" s="2">
        <v>307</v>
      </c>
      <c r="N79" s="2">
        <v>0</v>
      </c>
      <c r="O79" s="2">
        <v>0</v>
      </c>
      <c r="P79" s="2">
        <v>2</v>
      </c>
      <c r="Q79" s="2">
        <v>222</v>
      </c>
      <c r="R79" s="2">
        <v>0</v>
      </c>
      <c r="S79" s="2">
        <v>0</v>
      </c>
    </row>
    <row r="80" spans="1:19">
      <c r="A80" s="2">
        <v>76</v>
      </c>
      <c r="B80" s="500" t="str">
        <v>trans-p-coumaric acid methyl ester, HCAD</v>
      </c>
      <c r="C80" s="2">
        <v>0.67391650000000003</v>
      </c>
      <c r="D80" s="2">
        <v>136.4</v>
      </c>
      <c r="E80" s="2" t="str">
        <v>G</v>
      </c>
      <c r="F80" s="2">
        <v>193.3</v>
      </c>
      <c r="G80" s="2" t="str">
        <v>CB</v>
      </c>
      <c r="H80" s="2">
        <v>204.7</v>
      </c>
      <c r="I80" s="2" t="str">
        <v>CB</v>
      </c>
      <c r="J80" s="2">
        <v>49.1</v>
      </c>
      <c r="K80" s="2" t="str">
        <v>O</v>
      </c>
      <c r="L80" s="2">
        <v>1</v>
      </c>
      <c r="M80" s="2">
        <v>309</v>
      </c>
      <c r="N80" s="2">
        <v>0</v>
      </c>
      <c r="O80" s="2">
        <v>0</v>
      </c>
      <c r="P80" s="2">
        <v>3</v>
      </c>
      <c r="Q80" s="2">
        <v>222</v>
      </c>
      <c r="R80" s="2">
        <v>246</v>
      </c>
      <c r="S80" s="2">
        <v>361</v>
      </c>
    </row>
    <row r="81" spans="1:21">
      <c r="A81" s="2">
        <v>81</v>
      </c>
      <c r="B81" s="500" t="str">
        <v>Phenylacetic Acid, HPAAD</v>
      </c>
      <c r="C81" s="2">
        <v>0.67</v>
      </c>
      <c r="D81" s="2">
        <v>135.5</v>
      </c>
      <c r="E81" s="2" t="str">
        <v>G</v>
      </c>
      <c r="F81" s="2">
        <v>174.5</v>
      </c>
      <c r="G81" s="2" t="str">
        <v>T</v>
      </c>
      <c r="H81" s="2">
        <v>241.5</v>
      </c>
      <c r="I81" s="2" t="str">
        <v>V</v>
      </c>
      <c r="J81" s="2">
        <v>22.7</v>
      </c>
      <c r="K81" s="2" t="str">
        <v>R</v>
      </c>
      <c r="L81" s="2">
        <v>1</v>
      </c>
      <c r="M81" s="2">
        <v>260</v>
      </c>
      <c r="N81" s="2">
        <v>0</v>
      </c>
      <c r="O81" s="2">
        <v>0</v>
      </c>
      <c r="P81" s="2">
        <v>2</v>
      </c>
      <c r="Q81" s="2">
        <v>239</v>
      </c>
      <c r="R81" s="2">
        <v>336</v>
      </c>
      <c r="S81" s="2">
        <v>0</v>
      </c>
    </row>
    <row r="82" spans="1:21">
      <c r="A82" s="2">
        <v>85</v>
      </c>
      <c r="B82" s="500" t="str">
        <v>p-methoxyphenyllactic acid, HPLAD</v>
      </c>
      <c r="C82" s="2">
        <v>0.65802559999999999</v>
      </c>
      <c r="D82" s="2">
        <v>138</v>
      </c>
      <c r="E82" s="2" t="str">
        <v>G</v>
      </c>
      <c r="F82" s="2">
        <v>178.7</v>
      </c>
      <c r="G82" s="2" t="str">
        <v>T</v>
      </c>
      <c r="H82" s="2">
        <v>227.5</v>
      </c>
      <c r="I82" s="2" t="str">
        <v>B</v>
      </c>
      <c r="J82" s="2">
        <v>38.200000000000003</v>
      </c>
      <c r="K82" s="2" t="str">
        <v>O</v>
      </c>
      <c r="L82" s="2">
        <v>1</v>
      </c>
      <c r="M82" s="2">
        <v>276</v>
      </c>
      <c r="N82" s="2">
        <v>0</v>
      </c>
      <c r="O82" s="2">
        <v>0</v>
      </c>
      <c r="P82" s="2">
        <v>3</v>
      </c>
      <c r="Q82" s="2">
        <v>222</v>
      </c>
      <c r="R82" s="2">
        <v>251</v>
      </c>
      <c r="S82" s="2">
        <v>336</v>
      </c>
    </row>
    <row r="83" spans="1:21">
      <c r="A83" s="2">
        <v>89</v>
      </c>
      <c r="B83" s="500" t="str">
        <v>p-methoxyphenol, AMPh</v>
      </c>
      <c r="C83" s="2">
        <v>0.6845</v>
      </c>
      <c r="D83" s="2">
        <v>134.4</v>
      </c>
      <c r="E83" s="2" t="str">
        <v>G</v>
      </c>
      <c r="F83" s="2">
        <v>171.4</v>
      </c>
      <c r="G83" s="2" t="str">
        <v>T</v>
      </c>
      <c r="H83" s="2">
        <v>226.7</v>
      </c>
      <c r="I83" s="2" t="str">
        <v>B</v>
      </c>
      <c r="J83" s="2">
        <v>37.4</v>
      </c>
      <c r="K83" s="2" t="str">
        <v>O</v>
      </c>
      <c r="L83" s="2">
        <v>1</v>
      </c>
      <c r="M83" s="2">
        <v>288</v>
      </c>
      <c r="N83" s="2">
        <v>0</v>
      </c>
      <c r="O83" s="2">
        <v>0</v>
      </c>
      <c r="P83" s="2">
        <v>3</v>
      </c>
      <c r="Q83" s="2">
        <v>223</v>
      </c>
      <c r="R83" s="2">
        <v>252</v>
      </c>
      <c r="S83" s="2">
        <v>313</v>
      </c>
    </row>
    <row r="84" spans="1:21">
      <c r="A84" s="2">
        <v>95</v>
      </c>
      <c r="B84" s="500" t="str">
        <v>Pyrocatechol, Phenol</v>
      </c>
      <c r="C84" s="2">
        <v>0.6615569</v>
      </c>
      <c r="D84" s="2">
        <v>137.4</v>
      </c>
      <c r="E84" s="2" t="str">
        <v>G</v>
      </c>
      <c r="F84" s="2">
        <v>180.8</v>
      </c>
      <c r="G84" s="2" t="str">
        <v>CB</v>
      </c>
      <c r="H84" s="2">
        <v>218.8</v>
      </c>
      <c r="I84" s="2" t="str">
        <v>B</v>
      </c>
      <c r="J84" s="2">
        <v>35.700000000000003</v>
      </c>
      <c r="K84" s="2" t="str">
        <v>O</v>
      </c>
      <c r="L84" s="2">
        <v>1</v>
      </c>
      <c r="M84" s="2">
        <v>277</v>
      </c>
      <c r="N84" s="2">
        <v>0</v>
      </c>
      <c r="O84" s="2">
        <v>0</v>
      </c>
      <c r="P84" s="2">
        <v>3</v>
      </c>
      <c r="Q84" s="2">
        <v>226</v>
      </c>
      <c r="R84" s="2">
        <v>240</v>
      </c>
      <c r="S84" s="2">
        <v>336</v>
      </c>
    </row>
    <row r="85" spans="1:21">
      <c r="A85" s="2">
        <v>104</v>
      </c>
      <c r="B85" s="500" t="str">
        <v>benzophenone, Non Phenolic</v>
      </c>
      <c r="C85" s="2">
        <v>0.72688600000000003</v>
      </c>
      <c r="D85" s="2">
        <v>120</v>
      </c>
      <c r="E85" s="2" t="str">
        <v>G</v>
      </c>
      <c r="F85" s="2">
        <v>171.4</v>
      </c>
      <c r="G85" s="2" t="str">
        <v>T</v>
      </c>
      <c r="H85" s="2">
        <v>239.6</v>
      </c>
      <c r="I85" s="2" t="str">
        <v>B</v>
      </c>
      <c r="J85" s="2">
        <v>40.4</v>
      </c>
      <c r="K85" s="2" t="str">
        <v>O</v>
      </c>
      <c r="L85" s="2">
        <v>1</v>
      </c>
      <c r="M85" s="2">
        <v>260</v>
      </c>
      <c r="N85" s="2">
        <v>0</v>
      </c>
      <c r="O85" s="2">
        <v>0</v>
      </c>
      <c r="P85" s="2">
        <v>2</v>
      </c>
      <c r="Q85" s="2">
        <v>224</v>
      </c>
      <c r="R85" s="2">
        <v>363</v>
      </c>
      <c r="S85" s="2">
        <v>0</v>
      </c>
    </row>
    <row r="86" spans="1:21">
      <c r="B86" s="500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21">
      <c r="B87" s="500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21">
      <c r="B88" s="500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21">
      <c r="B89" s="500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21">
      <c r="B90" s="500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21">
      <c r="B91" s="500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21">
      <c r="B92" s="500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21">
      <c r="B93" s="500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21">
      <c r="B94" s="500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21">
      <c r="B95" s="500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21">
      <c r="A96" s="2" cm="1">
        <f t="array" ref="A96:S127">_xlfn._xlws.SORT(_xlfn._xlws.FILTER(LVSN[], (LVSN[Rf (MPA)]&lt;=$C$5)*(LVSN[Rf (MPA)]&gt;=$C$4)*(LVSN[254 nm DEV H° and C]&lt;=$D$5)*(LVSN[254 nm DEV H° and C]&gt;=$D$4)*(LVSN[366 nm DEV H° and C]&lt;=$F$5)*(LVSN[366 nm DEV H° and C]&gt;=$F$4)*(LVSN[366 nm VSA  H° and C]&lt;=$H$5)*(LVSN[366 nm VSA  H° and C]&gt;=$H$4)*(LVSN[T VSA H° and C]&lt;=$J$5)*(LVSN[T VSA H° and C]&gt;=$J$8),"No Result"))</f>
        <v>3</v>
      </c>
      <c r="B96" s="500" t="str">
        <v>acacetin, Flavone</v>
      </c>
      <c r="C96" s="2">
        <v>0.64919740000000004</v>
      </c>
      <c r="D96" s="2">
        <v>134.6</v>
      </c>
      <c r="E96" s="2" t="str">
        <v>G</v>
      </c>
      <c r="F96" s="2">
        <v>180</v>
      </c>
      <c r="G96" s="2" t="str">
        <v>CB</v>
      </c>
      <c r="H96" s="2">
        <v>203.5</v>
      </c>
      <c r="I96" s="2" t="str">
        <v>CB</v>
      </c>
      <c r="J96" s="2">
        <v>53.8</v>
      </c>
      <c r="K96" s="2" t="str">
        <v>O</v>
      </c>
      <c r="L96" s="2">
        <v>2</v>
      </c>
      <c r="M96" s="2">
        <v>270</v>
      </c>
      <c r="N96" s="2">
        <v>329</v>
      </c>
      <c r="O96" s="2">
        <v>0</v>
      </c>
      <c r="P96" s="2">
        <v>2</v>
      </c>
      <c r="Q96" s="2">
        <v>224</v>
      </c>
      <c r="R96" s="2">
        <v>357</v>
      </c>
      <c r="S96" s="2">
        <v>0</v>
      </c>
      <c r="T96" s="2">
        <f>COUNTIF(A96:A144, "&lt;&gt;")</f>
        <v>32</v>
      </c>
      <c r="U96" s="2" t="s">
        <v>155</v>
      </c>
    </row>
    <row r="97" spans="1:19">
      <c r="A97" s="2">
        <v>6</v>
      </c>
      <c r="B97" s="500" t="str">
        <v>chrysin, Flavone</v>
      </c>
      <c r="C97" s="2">
        <v>0.67215080000000005</v>
      </c>
      <c r="D97" s="2">
        <v>132.19999999999999</v>
      </c>
      <c r="E97" s="2" t="str">
        <v>G</v>
      </c>
      <c r="F97" s="2">
        <v>185.5</v>
      </c>
      <c r="G97" s="2" t="str">
        <v>CB</v>
      </c>
      <c r="H97" s="2">
        <v>190.1</v>
      </c>
      <c r="I97" s="2" t="str">
        <v>CB</v>
      </c>
      <c r="J97" s="2">
        <v>46.5</v>
      </c>
      <c r="K97" s="2" t="str">
        <v>O</v>
      </c>
      <c r="L97" s="2">
        <v>2</v>
      </c>
      <c r="M97" s="2">
        <v>270</v>
      </c>
      <c r="N97" s="2">
        <v>317</v>
      </c>
      <c r="O97" s="2">
        <v>0</v>
      </c>
      <c r="P97" s="2">
        <v>2</v>
      </c>
      <c r="Q97" s="2">
        <v>224</v>
      </c>
      <c r="R97" s="2">
        <v>358</v>
      </c>
      <c r="S97" s="2">
        <v>0</v>
      </c>
    </row>
    <row r="98" spans="1:19">
      <c r="A98" s="2">
        <v>11</v>
      </c>
      <c r="B98" s="500" t="str">
        <v>galangin, Flavonol</v>
      </c>
      <c r="C98" s="2">
        <v>0.70216690000000004</v>
      </c>
      <c r="D98" s="2">
        <v>131.30000000000001</v>
      </c>
      <c r="E98" s="2" t="str">
        <v>G</v>
      </c>
      <c r="F98" s="2">
        <v>171.6</v>
      </c>
      <c r="G98" s="2" t="str">
        <v>T</v>
      </c>
      <c r="H98" s="2">
        <v>193.5</v>
      </c>
      <c r="I98" s="2" t="str">
        <v>CB</v>
      </c>
      <c r="J98" s="2">
        <v>41.9</v>
      </c>
      <c r="K98" s="2" t="str">
        <v>O</v>
      </c>
      <c r="L98" s="2">
        <v>3</v>
      </c>
      <c r="M98" s="2">
        <v>268</v>
      </c>
      <c r="N98" s="2">
        <v>311</v>
      </c>
      <c r="O98" s="2">
        <v>363</v>
      </c>
      <c r="P98" s="2">
        <v>2</v>
      </c>
      <c r="Q98" s="2">
        <v>224</v>
      </c>
      <c r="R98" s="2">
        <v>343</v>
      </c>
      <c r="S98" s="2">
        <v>0</v>
      </c>
    </row>
    <row r="99" spans="1:19">
      <c r="A99" s="2">
        <v>12</v>
      </c>
      <c r="B99" s="500" t="str">
        <v>isorhamnetin, Flavonol</v>
      </c>
      <c r="C99" s="2">
        <v>0.65100000000000002</v>
      </c>
      <c r="D99" s="2">
        <v>136.1</v>
      </c>
      <c r="E99" s="2" t="str">
        <v>G</v>
      </c>
      <c r="F99" s="2">
        <v>180</v>
      </c>
      <c r="G99" s="2" t="str">
        <v>CB</v>
      </c>
      <c r="H99" s="2">
        <v>191.2</v>
      </c>
      <c r="I99" s="2" t="str">
        <v>CB</v>
      </c>
      <c r="J99" s="2">
        <v>42.7</v>
      </c>
      <c r="K99" s="2" t="str">
        <v>O</v>
      </c>
      <c r="L99" s="2">
        <v>2</v>
      </c>
      <c r="M99" s="2">
        <v>261</v>
      </c>
      <c r="N99" s="2">
        <v>364</v>
      </c>
      <c r="O99" s="2">
        <v>0</v>
      </c>
      <c r="P99" s="2">
        <v>2</v>
      </c>
      <c r="Q99" s="2">
        <v>224</v>
      </c>
      <c r="R99" s="2">
        <v>340</v>
      </c>
      <c r="S99" s="2">
        <v>0</v>
      </c>
    </row>
    <row r="100" spans="1:19">
      <c r="A100" s="2">
        <v>13</v>
      </c>
      <c r="B100" s="500" t="str">
        <v>kaempferide, Flavonol</v>
      </c>
      <c r="C100" s="2">
        <v>0.68980730000000001</v>
      </c>
      <c r="D100" s="2">
        <v>129.4</v>
      </c>
      <c r="E100" s="2" t="str">
        <v>G</v>
      </c>
      <c r="F100" s="2">
        <v>144.19999999999999</v>
      </c>
      <c r="G100" s="2" t="str">
        <v>G</v>
      </c>
      <c r="H100" s="2">
        <v>187.6</v>
      </c>
      <c r="I100" s="2" t="str">
        <v>CB</v>
      </c>
      <c r="J100" s="2">
        <v>45</v>
      </c>
      <c r="K100" s="2" t="str">
        <v>O</v>
      </c>
      <c r="L100" s="2">
        <v>3</v>
      </c>
      <c r="M100" s="2">
        <v>269</v>
      </c>
      <c r="N100" s="2">
        <v>330</v>
      </c>
      <c r="O100" s="2">
        <v>367</v>
      </c>
      <c r="P100" s="2">
        <v>2</v>
      </c>
      <c r="Q100" s="2">
        <v>223</v>
      </c>
      <c r="R100" s="2">
        <v>361</v>
      </c>
      <c r="S100" s="2">
        <v>0</v>
      </c>
    </row>
    <row r="101" spans="1:19">
      <c r="A101" s="2">
        <v>14</v>
      </c>
      <c r="B101" s="500" t="str">
        <v>kaempferol, Flavonol</v>
      </c>
      <c r="C101" s="2">
        <v>0.65449429999999997</v>
      </c>
      <c r="D101" s="2">
        <v>130.9</v>
      </c>
      <c r="E101" s="2" t="str">
        <v>G</v>
      </c>
      <c r="F101" s="2">
        <v>150</v>
      </c>
      <c r="G101" s="2" t="str">
        <v>T</v>
      </c>
      <c r="H101" s="2">
        <v>189.4</v>
      </c>
      <c r="I101" s="2" t="str">
        <v>CB</v>
      </c>
      <c r="J101" s="2">
        <v>8</v>
      </c>
      <c r="K101" s="2" t="str">
        <v>R</v>
      </c>
      <c r="L101" s="2">
        <v>2</v>
      </c>
      <c r="M101" s="2">
        <v>269</v>
      </c>
      <c r="N101" s="2">
        <v>371</v>
      </c>
      <c r="O101" s="2">
        <v>0</v>
      </c>
      <c r="P101" s="2">
        <v>2</v>
      </c>
      <c r="Q101" s="2">
        <v>223</v>
      </c>
      <c r="R101" s="2">
        <v>361</v>
      </c>
      <c r="S101" s="2">
        <v>0</v>
      </c>
    </row>
    <row r="102" spans="1:19">
      <c r="A102" s="2">
        <v>18</v>
      </c>
      <c r="B102" s="500" t="str">
        <v>hesperetin, Flavanone</v>
      </c>
      <c r="C102" s="2">
        <v>0.6668539</v>
      </c>
      <c r="D102" s="2">
        <v>136.5</v>
      </c>
      <c r="E102" s="2" t="str">
        <v>G</v>
      </c>
      <c r="F102" s="2">
        <v>169.3</v>
      </c>
      <c r="G102" s="2" t="str">
        <v>T</v>
      </c>
      <c r="H102" s="2">
        <v>202.3</v>
      </c>
      <c r="I102" s="2" t="str">
        <v>CB</v>
      </c>
      <c r="J102" s="2">
        <v>19.8</v>
      </c>
      <c r="K102" s="2" t="str">
        <v>R</v>
      </c>
      <c r="L102" s="2">
        <v>1</v>
      </c>
      <c r="M102" s="2">
        <v>290</v>
      </c>
      <c r="N102" s="2">
        <v>0</v>
      </c>
      <c r="O102" s="2">
        <v>0</v>
      </c>
      <c r="P102" s="2">
        <v>3</v>
      </c>
      <c r="Q102" s="2">
        <v>222</v>
      </c>
      <c r="R102" s="2">
        <v>247</v>
      </c>
      <c r="S102" s="2">
        <v>342</v>
      </c>
    </row>
    <row r="103" spans="1:19">
      <c r="A103" s="2">
        <v>20</v>
      </c>
      <c r="B103" s="500" t="str">
        <v>naringenin, Flavanone</v>
      </c>
      <c r="C103" s="2">
        <v>0.68</v>
      </c>
      <c r="D103" s="2">
        <v>136.80000000000001</v>
      </c>
      <c r="E103" s="2" t="str">
        <v>G</v>
      </c>
      <c r="F103" s="2">
        <v>176.5</v>
      </c>
      <c r="G103" s="2" t="str">
        <v>T</v>
      </c>
      <c r="H103" s="2">
        <v>210.7</v>
      </c>
      <c r="I103" s="2" t="str">
        <v>B</v>
      </c>
      <c r="J103" s="2">
        <v>24.2</v>
      </c>
      <c r="K103" s="2" t="str">
        <v>R</v>
      </c>
      <c r="L103" s="2">
        <v>1</v>
      </c>
      <c r="M103" s="2">
        <v>292</v>
      </c>
      <c r="N103" s="2">
        <v>0</v>
      </c>
      <c r="O103" s="2">
        <v>0</v>
      </c>
      <c r="P103" s="2">
        <v>2</v>
      </c>
      <c r="Q103" s="2">
        <v>223</v>
      </c>
      <c r="R103" s="2">
        <v>365</v>
      </c>
      <c r="S103" s="2">
        <v>0</v>
      </c>
    </row>
    <row r="104" spans="1:19">
      <c r="A104" s="2">
        <v>22</v>
      </c>
      <c r="B104" s="500" t="str">
        <v>pinocembrin, Flavanone</v>
      </c>
      <c r="C104" s="2">
        <v>0.72335470000000002</v>
      </c>
      <c r="D104" s="2">
        <v>136.9</v>
      </c>
      <c r="E104" s="2" t="str">
        <v>G</v>
      </c>
      <c r="F104" s="2">
        <v>179.2</v>
      </c>
      <c r="G104" s="2" t="str">
        <v>T</v>
      </c>
      <c r="H104" s="2">
        <v>206.6</v>
      </c>
      <c r="I104" s="2" t="str">
        <v>CB</v>
      </c>
      <c r="J104" s="2">
        <v>24.2</v>
      </c>
      <c r="K104" s="2" t="str">
        <v>R</v>
      </c>
      <c r="L104" s="2">
        <v>1</v>
      </c>
      <c r="M104" s="2">
        <v>293</v>
      </c>
      <c r="N104" s="2">
        <v>0</v>
      </c>
      <c r="O104" s="2">
        <v>0</v>
      </c>
      <c r="P104" s="2">
        <v>3</v>
      </c>
      <c r="Q104" s="2">
        <v>224</v>
      </c>
      <c r="R104" s="2">
        <v>252</v>
      </c>
      <c r="S104" s="2">
        <v>365</v>
      </c>
    </row>
    <row r="105" spans="1:19">
      <c r="A105" s="2">
        <v>23</v>
      </c>
      <c r="B105" s="500" t="str">
        <v>sakuranetin, Flavanone</v>
      </c>
      <c r="C105" s="2">
        <v>0.6986</v>
      </c>
      <c r="D105" s="2">
        <v>136.80000000000001</v>
      </c>
      <c r="E105" s="2" t="str">
        <v>G</v>
      </c>
      <c r="F105" s="2">
        <v>159.6</v>
      </c>
      <c r="G105" s="2" t="str">
        <v>T</v>
      </c>
      <c r="H105" s="2">
        <v>200.1</v>
      </c>
      <c r="I105" s="2" t="str">
        <v>CB</v>
      </c>
      <c r="J105" s="2">
        <v>16</v>
      </c>
      <c r="K105" s="2" t="str">
        <v>R</v>
      </c>
      <c r="L105" s="2">
        <v>1</v>
      </c>
      <c r="M105" s="2">
        <v>292</v>
      </c>
      <c r="N105" s="2">
        <v>0</v>
      </c>
      <c r="O105" s="2">
        <v>0</v>
      </c>
      <c r="P105" s="2">
        <v>3</v>
      </c>
      <c r="Q105" s="2">
        <v>223</v>
      </c>
      <c r="R105" s="2">
        <v>251</v>
      </c>
      <c r="S105" s="2">
        <v>367</v>
      </c>
    </row>
    <row r="106" spans="1:19">
      <c r="A106" s="2">
        <v>24</v>
      </c>
      <c r="B106" s="500" t="str">
        <v>pinobanksin, Flavanonol</v>
      </c>
      <c r="C106" s="2">
        <v>0.69686990000000004</v>
      </c>
      <c r="D106" s="2">
        <v>136.80000000000001</v>
      </c>
      <c r="E106" s="2" t="str">
        <v>G</v>
      </c>
      <c r="F106" s="2">
        <v>190.7</v>
      </c>
      <c r="G106" s="2" t="str">
        <v>CB</v>
      </c>
      <c r="H106" s="2">
        <v>199.3</v>
      </c>
      <c r="I106" s="2" t="str">
        <v>CB</v>
      </c>
      <c r="J106" s="2">
        <v>9.9</v>
      </c>
      <c r="K106" s="2" t="str">
        <v>R</v>
      </c>
      <c r="L106" s="2">
        <v>1</v>
      </c>
      <c r="M106" s="2">
        <v>295</v>
      </c>
      <c r="N106" s="2">
        <v>0</v>
      </c>
      <c r="O106" s="2">
        <v>0</v>
      </c>
      <c r="P106" s="2">
        <v>3</v>
      </c>
      <c r="Q106" s="2">
        <v>224</v>
      </c>
      <c r="R106" s="2">
        <v>251</v>
      </c>
      <c r="S106" s="2">
        <v>365</v>
      </c>
    </row>
    <row r="107" spans="1:19">
      <c r="A107" s="2">
        <v>32</v>
      </c>
      <c r="B107" s="500" t="str">
        <v>formononetin, Isoflavone</v>
      </c>
      <c r="C107" s="2">
        <v>0.63680000000000003</v>
      </c>
      <c r="D107" s="2">
        <v>147.4</v>
      </c>
      <c r="E107" s="2" t="str">
        <v>G</v>
      </c>
      <c r="F107" s="2">
        <v>195.3</v>
      </c>
      <c r="G107" s="2" t="str">
        <v>CB</v>
      </c>
      <c r="H107" s="2">
        <v>178.5</v>
      </c>
      <c r="I107" s="2" t="str">
        <v>T</v>
      </c>
      <c r="J107" s="2">
        <v>38.200000000000003</v>
      </c>
      <c r="K107" s="2" t="str">
        <v>O</v>
      </c>
      <c r="L107" s="2">
        <v>2</v>
      </c>
      <c r="M107" s="2">
        <v>250</v>
      </c>
      <c r="N107" s="2">
        <v>306</v>
      </c>
      <c r="O107" s="2">
        <v>0</v>
      </c>
      <c r="P107" s="2">
        <v>2</v>
      </c>
      <c r="Q107" s="2">
        <v>223</v>
      </c>
      <c r="R107" s="2">
        <v>313</v>
      </c>
      <c r="S107" s="2">
        <v>0</v>
      </c>
    </row>
    <row r="108" spans="1:19">
      <c r="A108" s="2">
        <v>33</v>
      </c>
      <c r="B108" s="500" t="str">
        <v>genistein, Isoflavone</v>
      </c>
      <c r="C108" s="2">
        <v>0.66332259999999998</v>
      </c>
      <c r="D108" s="2">
        <v>128.1</v>
      </c>
      <c r="E108" s="2" t="str">
        <v>G</v>
      </c>
      <c r="F108" s="2">
        <v>181.4</v>
      </c>
      <c r="G108" s="2" t="str">
        <v>CB</v>
      </c>
      <c r="H108" s="2">
        <v>210.8</v>
      </c>
      <c r="I108" s="2" t="str">
        <v>B</v>
      </c>
      <c r="J108" s="2">
        <v>34.1</v>
      </c>
      <c r="K108" s="2" t="str">
        <v>O</v>
      </c>
      <c r="L108" s="2">
        <v>1</v>
      </c>
      <c r="M108" s="2">
        <v>260</v>
      </c>
      <c r="N108" s="2">
        <v>0</v>
      </c>
      <c r="O108" s="2">
        <v>0</v>
      </c>
      <c r="P108" s="2">
        <v>2</v>
      </c>
      <c r="Q108" s="2">
        <v>224</v>
      </c>
      <c r="R108" s="2">
        <v>365</v>
      </c>
      <c r="S108" s="2">
        <v>0</v>
      </c>
    </row>
    <row r="109" spans="1:19">
      <c r="A109" s="2">
        <v>35</v>
      </c>
      <c r="B109" s="500" t="str">
        <v>t-Chalcone, Chalcone</v>
      </c>
      <c r="C109" s="2">
        <v>0.73394859999999995</v>
      </c>
      <c r="D109" s="2">
        <v>137.1</v>
      </c>
      <c r="E109" s="2" t="str">
        <v>G</v>
      </c>
      <c r="F109" s="2">
        <v>113.4</v>
      </c>
      <c r="G109" s="2" t="str">
        <v>YG</v>
      </c>
      <c r="H109" s="2">
        <v>230.6</v>
      </c>
      <c r="I109" s="2" t="str">
        <v>B</v>
      </c>
      <c r="J109" s="2">
        <v>39.799999999999997</v>
      </c>
      <c r="K109" s="2" t="str">
        <v>O</v>
      </c>
      <c r="L109" s="2">
        <v>1</v>
      </c>
      <c r="M109" s="2">
        <v>310</v>
      </c>
      <c r="N109" s="2">
        <v>0</v>
      </c>
      <c r="O109" s="2">
        <v>0</v>
      </c>
      <c r="P109" s="2">
        <v>2</v>
      </c>
      <c r="Q109" s="2">
        <v>221</v>
      </c>
      <c r="R109" s="2">
        <v>366</v>
      </c>
      <c r="S109" s="2">
        <v>0</v>
      </c>
    </row>
    <row r="110" spans="1:19">
      <c r="A110" s="2">
        <v>40</v>
      </c>
      <c r="B110" s="500" t="str">
        <v>benzoic acid, HBAD</v>
      </c>
      <c r="C110" s="2">
        <v>0.6633</v>
      </c>
      <c r="D110" s="2">
        <v>136.4</v>
      </c>
      <c r="E110" s="2" t="str">
        <v>G</v>
      </c>
      <c r="F110" s="2">
        <v>184.5</v>
      </c>
      <c r="G110" s="2" t="str">
        <v>CB</v>
      </c>
      <c r="H110" s="2">
        <v>199.4</v>
      </c>
      <c r="I110" s="2" t="str">
        <v>CB</v>
      </c>
      <c r="J110" s="2">
        <v>48.3</v>
      </c>
      <c r="K110" s="2" t="str">
        <v>O</v>
      </c>
      <c r="L110" s="2">
        <v>1</v>
      </c>
      <c r="M110" s="2">
        <v>276</v>
      </c>
      <c r="N110" s="2">
        <v>0</v>
      </c>
      <c r="O110" s="2">
        <v>0</v>
      </c>
      <c r="P110" s="2">
        <v>2</v>
      </c>
      <c r="Q110" s="2">
        <v>221</v>
      </c>
      <c r="R110" s="2">
        <v>328</v>
      </c>
      <c r="S110" s="2">
        <v>0</v>
      </c>
    </row>
    <row r="111" spans="1:19">
      <c r="A111" s="2">
        <v>41</v>
      </c>
      <c r="B111" s="500" t="str">
        <v>Cuminic Acid, HBAD</v>
      </c>
      <c r="C111" s="2">
        <v>0.69686990000000004</v>
      </c>
      <c r="D111" s="2">
        <v>135.5</v>
      </c>
      <c r="E111" s="2" t="str">
        <v>G</v>
      </c>
      <c r="F111" s="2">
        <v>180</v>
      </c>
      <c r="G111" s="2" t="str">
        <v>CB</v>
      </c>
      <c r="H111" s="2">
        <v>204.9</v>
      </c>
      <c r="I111" s="2" t="str">
        <v>CB</v>
      </c>
      <c r="J111" s="2">
        <v>2</v>
      </c>
      <c r="K111" s="2" t="str">
        <v>R</v>
      </c>
      <c r="L111" s="2">
        <v>1</v>
      </c>
      <c r="M111" s="2">
        <v>243</v>
      </c>
      <c r="N111" s="2">
        <v>0</v>
      </c>
      <c r="O111" s="2">
        <v>0</v>
      </c>
      <c r="P111" s="2">
        <v>2</v>
      </c>
      <c r="Q111" s="2">
        <v>221</v>
      </c>
      <c r="R111" s="2">
        <v>333</v>
      </c>
      <c r="S111" s="2">
        <v>0</v>
      </c>
    </row>
    <row r="112" spans="1:19">
      <c r="A112" s="2">
        <v>49</v>
      </c>
      <c r="B112" s="500" t="str">
        <v>Methyl-3,4,5-trimethoxybenzoate, HBAD</v>
      </c>
      <c r="C112" s="2">
        <v>0.67038520000000001</v>
      </c>
      <c r="D112" s="2">
        <v>141.1</v>
      </c>
      <c r="E112" s="2" t="str">
        <v>G</v>
      </c>
      <c r="F112" s="2">
        <v>185.5</v>
      </c>
      <c r="G112" s="2" t="str">
        <v>CB</v>
      </c>
      <c r="H112" s="2">
        <v>201.8</v>
      </c>
      <c r="I112" s="2" t="str">
        <v>CB</v>
      </c>
      <c r="J112" s="2">
        <v>47.6</v>
      </c>
      <c r="K112" s="2" t="str">
        <v>O</v>
      </c>
      <c r="L112" s="2">
        <v>1</v>
      </c>
      <c r="M112" s="2">
        <v>265</v>
      </c>
      <c r="N112" s="2">
        <v>0</v>
      </c>
      <c r="O112" s="2">
        <v>0</v>
      </c>
      <c r="P112" s="2">
        <v>2</v>
      </c>
      <c r="Q112" s="2">
        <v>230</v>
      </c>
      <c r="R112" s="2">
        <v>311</v>
      </c>
      <c r="S112" s="2">
        <v>0</v>
      </c>
    </row>
    <row r="113" spans="1:19">
      <c r="A113" s="2">
        <v>50</v>
      </c>
      <c r="B113" s="500" t="str">
        <v>m-hydroxybenzoic acid, HBAD</v>
      </c>
      <c r="C113" s="2">
        <v>0.64390040000000004</v>
      </c>
      <c r="D113" s="2">
        <v>137.5</v>
      </c>
      <c r="E113" s="2" t="str">
        <v>G</v>
      </c>
      <c r="F113" s="2">
        <v>181.3</v>
      </c>
      <c r="G113" s="2" t="str">
        <v>CB</v>
      </c>
      <c r="H113" s="2">
        <v>232.4</v>
      </c>
      <c r="I113" s="2" t="str">
        <v>B</v>
      </c>
      <c r="J113" s="2">
        <v>38.200000000000003</v>
      </c>
      <c r="K113" s="2" t="str">
        <v>O</v>
      </c>
      <c r="L113" s="2">
        <v>1</v>
      </c>
      <c r="M113" s="2">
        <v>298</v>
      </c>
      <c r="N113" s="2">
        <v>0</v>
      </c>
      <c r="O113" s="2">
        <v>0</v>
      </c>
      <c r="P113" s="2">
        <v>2</v>
      </c>
      <c r="Q113" s="2">
        <v>223</v>
      </c>
      <c r="R113" s="2">
        <v>310</v>
      </c>
      <c r="S113" s="2">
        <v>0</v>
      </c>
    </row>
    <row r="114" spans="1:19">
      <c r="A114" s="2">
        <v>51</v>
      </c>
      <c r="B114" s="500" t="str">
        <v>m-Toluic Acid, HBAD</v>
      </c>
      <c r="C114" s="2">
        <v>0.68100000000000005</v>
      </c>
      <c r="D114" s="2">
        <v>137.30000000000001</v>
      </c>
      <c r="E114" s="2" t="str">
        <v>G</v>
      </c>
      <c r="F114" s="2">
        <v>159.6</v>
      </c>
      <c r="G114" s="2" t="str">
        <v>T</v>
      </c>
      <c r="H114" s="2">
        <v>206.1</v>
      </c>
      <c r="I114" s="2" t="str">
        <v>CB</v>
      </c>
      <c r="J114" s="2">
        <v>25.3</v>
      </c>
      <c r="K114" s="2" t="str">
        <v>R</v>
      </c>
      <c r="L114" s="2">
        <v>1</v>
      </c>
      <c r="M114" s="2">
        <v>284</v>
      </c>
      <c r="N114" s="2">
        <v>0</v>
      </c>
      <c r="O114" s="2">
        <v>0</v>
      </c>
      <c r="P114" s="2">
        <v>2</v>
      </c>
      <c r="Q114" s="2">
        <v>221</v>
      </c>
      <c r="R114" s="2">
        <v>333</v>
      </c>
      <c r="S114" s="2">
        <v>0</v>
      </c>
    </row>
    <row r="115" spans="1:19">
      <c r="A115" s="2">
        <v>53</v>
      </c>
      <c r="B115" s="500" t="str">
        <v>o-Toluic Acid, HBAD</v>
      </c>
      <c r="C115" s="2">
        <v>0.69159999999999999</v>
      </c>
      <c r="D115" s="2">
        <v>137.6</v>
      </c>
      <c r="E115" s="2" t="str">
        <v>G</v>
      </c>
      <c r="F115" s="2">
        <v>174.5</v>
      </c>
      <c r="G115" s="2" t="str">
        <v>T</v>
      </c>
      <c r="H115" s="2">
        <v>221.9</v>
      </c>
      <c r="I115" s="2" t="str">
        <v>B</v>
      </c>
      <c r="J115" s="2">
        <v>33</v>
      </c>
      <c r="K115" s="2" t="str">
        <v>O</v>
      </c>
      <c r="L115" s="2">
        <v>1</v>
      </c>
      <c r="M115" s="2">
        <v>281</v>
      </c>
      <c r="N115" s="2">
        <v>0</v>
      </c>
      <c r="O115" s="2">
        <v>0</v>
      </c>
      <c r="P115" s="2">
        <v>2</v>
      </c>
      <c r="Q115" s="2">
        <v>221</v>
      </c>
      <c r="R115" s="2">
        <v>335</v>
      </c>
      <c r="S115" s="2">
        <v>0</v>
      </c>
    </row>
    <row r="116" spans="1:19">
      <c r="A116" s="2">
        <v>54</v>
      </c>
      <c r="B116" s="500" t="str">
        <v>p-hydroxybenzoic acid, HBAD</v>
      </c>
      <c r="C116" s="2">
        <v>0.63683780000000001</v>
      </c>
      <c r="D116" s="2">
        <v>129.6</v>
      </c>
      <c r="E116" s="2" t="str">
        <v>G</v>
      </c>
      <c r="F116" s="2">
        <v>183.8</v>
      </c>
      <c r="G116" s="2" t="str">
        <v>CB</v>
      </c>
      <c r="H116" s="2">
        <v>212.3</v>
      </c>
      <c r="I116" s="2" t="str">
        <v>B</v>
      </c>
      <c r="J116" s="2">
        <v>28.2</v>
      </c>
      <c r="K116" s="2" t="str">
        <v>R</v>
      </c>
      <c r="L116" s="2">
        <v>1</v>
      </c>
      <c r="M116" s="2">
        <v>257</v>
      </c>
      <c r="N116" s="2">
        <v>0</v>
      </c>
      <c r="O116" s="2">
        <v>0</v>
      </c>
      <c r="P116" s="2">
        <v>2</v>
      </c>
      <c r="Q116" s="2">
        <v>225</v>
      </c>
      <c r="R116" s="2">
        <v>344</v>
      </c>
      <c r="S116" s="2">
        <v>0</v>
      </c>
    </row>
    <row r="117" spans="1:19">
      <c r="A117" s="2">
        <v>57</v>
      </c>
      <c r="B117" s="500" t="str">
        <v>salicylic acid, HBAD</v>
      </c>
      <c r="C117" s="2">
        <v>0.67920000000000003</v>
      </c>
      <c r="D117" s="2">
        <v>139.80000000000001</v>
      </c>
      <c r="E117" s="2" t="str">
        <v>G</v>
      </c>
      <c r="F117" s="2">
        <v>210.5</v>
      </c>
      <c r="G117" s="2" t="str">
        <v>B</v>
      </c>
      <c r="H117" s="2">
        <v>205.1</v>
      </c>
      <c r="I117" s="2" t="str">
        <v>CB</v>
      </c>
      <c r="J117" s="2">
        <v>48.3</v>
      </c>
      <c r="K117" s="2" t="str">
        <v>O</v>
      </c>
      <c r="L117" s="2">
        <v>1</v>
      </c>
      <c r="M117" s="2">
        <v>301</v>
      </c>
      <c r="N117" s="2">
        <v>0</v>
      </c>
      <c r="O117" s="2">
        <v>0</v>
      </c>
      <c r="P117" s="2">
        <v>2</v>
      </c>
      <c r="Q117" s="2">
        <v>223</v>
      </c>
      <c r="R117" s="2">
        <v>304</v>
      </c>
      <c r="S117" s="2">
        <v>0</v>
      </c>
    </row>
    <row r="118" spans="1:19">
      <c r="A118" s="2">
        <v>70</v>
      </c>
      <c r="B118" s="500" t="str">
        <v>o-coumaric acid, HCAD</v>
      </c>
      <c r="C118" s="2">
        <v>0.64570000000000005</v>
      </c>
      <c r="D118" s="2">
        <v>146.1</v>
      </c>
      <c r="E118" s="2" t="str">
        <v>G</v>
      </c>
      <c r="F118" s="2">
        <v>205.2</v>
      </c>
      <c r="G118" s="2" t="str">
        <v>CB</v>
      </c>
      <c r="H118" s="2">
        <v>223.2</v>
      </c>
      <c r="I118" s="2" t="str">
        <v>B</v>
      </c>
      <c r="J118" s="2">
        <v>40.9</v>
      </c>
      <c r="K118" s="2" t="str">
        <v>O</v>
      </c>
      <c r="L118" s="2">
        <v>2</v>
      </c>
      <c r="M118" s="2">
        <v>279</v>
      </c>
      <c r="N118" s="2">
        <v>321</v>
      </c>
      <c r="O118" s="2">
        <v>0</v>
      </c>
      <c r="P118" s="2">
        <v>2</v>
      </c>
      <c r="Q118" s="2">
        <v>224</v>
      </c>
      <c r="R118" s="2">
        <v>341</v>
      </c>
      <c r="S118" s="2">
        <v>0</v>
      </c>
    </row>
    <row r="119" spans="1:19">
      <c r="A119" s="2">
        <v>72</v>
      </c>
      <c r="B119" s="500" t="str">
        <v>p-MCA, HCAD</v>
      </c>
      <c r="C119" s="2">
        <v>0.65</v>
      </c>
      <c r="D119" s="2">
        <v>137.4</v>
      </c>
      <c r="E119" s="2" t="str">
        <v>G</v>
      </c>
      <c r="F119" s="2">
        <v>190.9</v>
      </c>
      <c r="G119" s="2" t="str">
        <v>CB</v>
      </c>
      <c r="H119" s="2">
        <v>245.2</v>
      </c>
      <c r="I119" s="2" t="str">
        <v>V</v>
      </c>
      <c r="J119" s="2">
        <v>9.5</v>
      </c>
      <c r="K119" s="2" t="str">
        <v>R</v>
      </c>
      <c r="L119" s="2">
        <v>1</v>
      </c>
      <c r="M119" s="2">
        <v>307</v>
      </c>
      <c r="N119" s="2">
        <v>0</v>
      </c>
      <c r="O119" s="2">
        <v>0</v>
      </c>
      <c r="P119" s="2">
        <v>2</v>
      </c>
      <c r="Q119" s="2">
        <v>222</v>
      </c>
      <c r="R119" s="2">
        <v>0</v>
      </c>
      <c r="S119" s="2">
        <v>0</v>
      </c>
    </row>
    <row r="120" spans="1:19">
      <c r="A120" s="2">
        <v>76</v>
      </c>
      <c r="B120" s="500" t="str">
        <v>trans-p-coumaric acid methyl ester, HCAD</v>
      </c>
      <c r="C120" s="2">
        <v>0.67391650000000003</v>
      </c>
      <c r="D120" s="2">
        <v>136.4</v>
      </c>
      <c r="E120" s="2" t="str">
        <v>G</v>
      </c>
      <c r="F120" s="2">
        <v>193.3</v>
      </c>
      <c r="G120" s="2" t="str">
        <v>CB</v>
      </c>
      <c r="H120" s="2">
        <v>204.7</v>
      </c>
      <c r="I120" s="2" t="str">
        <v>CB</v>
      </c>
      <c r="J120" s="2">
        <v>49.1</v>
      </c>
      <c r="K120" s="2" t="str">
        <v>O</v>
      </c>
      <c r="L120" s="2">
        <v>1</v>
      </c>
      <c r="M120" s="2">
        <v>309</v>
      </c>
      <c r="N120" s="2">
        <v>0</v>
      </c>
      <c r="O120" s="2">
        <v>0</v>
      </c>
      <c r="P120" s="2">
        <v>3</v>
      </c>
      <c r="Q120" s="2">
        <v>222</v>
      </c>
      <c r="R120" s="2">
        <v>246</v>
      </c>
      <c r="S120" s="2">
        <v>361</v>
      </c>
    </row>
    <row r="121" spans="1:19">
      <c r="A121" s="2">
        <v>81</v>
      </c>
      <c r="B121" s="500" t="str">
        <v>Phenylacetic Acid, HPAAD</v>
      </c>
      <c r="C121" s="2">
        <v>0.67</v>
      </c>
      <c r="D121" s="2">
        <v>135.5</v>
      </c>
      <c r="E121" s="2" t="str">
        <v>G</v>
      </c>
      <c r="F121" s="2">
        <v>174.5</v>
      </c>
      <c r="G121" s="2" t="str">
        <v>T</v>
      </c>
      <c r="H121" s="2">
        <v>241.5</v>
      </c>
      <c r="I121" s="2" t="str">
        <v>V</v>
      </c>
      <c r="J121" s="2">
        <v>22.7</v>
      </c>
      <c r="K121" s="2" t="str">
        <v>R</v>
      </c>
      <c r="L121" s="2">
        <v>1</v>
      </c>
      <c r="M121" s="2">
        <v>260</v>
      </c>
      <c r="N121" s="2">
        <v>0</v>
      </c>
      <c r="O121" s="2">
        <v>0</v>
      </c>
      <c r="P121" s="2">
        <v>2</v>
      </c>
      <c r="Q121" s="2">
        <v>239</v>
      </c>
      <c r="R121" s="2">
        <v>336</v>
      </c>
      <c r="S121" s="2">
        <v>0</v>
      </c>
    </row>
    <row r="122" spans="1:19">
      <c r="A122" s="2">
        <v>85</v>
      </c>
      <c r="B122" s="500" t="str">
        <v>p-methoxyphenyllactic acid, HPLAD</v>
      </c>
      <c r="C122" s="2">
        <v>0.65802559999999999</v>
      </c>
      <c r="D122" s="2">
        <v>138</v>
      </c>
      <c r="E122" s="2" t="str">
        <v>G</v>
      </c>
      <c r="F122" s="2">
        <v>178.7</v>
      </c>
      <c r="G122" s="2" t="str">
        <v>T</v>
      </c>
      <c r="H122" s="2">
        <v>227.5</v>
      </c>
      <c r="I122" s="2" t="str">
        <v>B</v>
      </c>
      <c r="J122" s="2">
        <v>38.200000000000003</v>
      </c>
      <c r="K122" s="2" t="str">
        <v>O</v>
      </c>
      <c r="L122" s="2">
        <v>1</v>
      </c>
      <c r="M122" s="2">
        <v>276</v>
      </c>
      <c r="N122" s="2">
        <v>0</v>
      </c>
      <c r="O122" s="2">
        <v>0</v>
      </c>
      <c r="P122" s="2">
        <v>3</v>
      </c>
      <c r="Q122" s="2">
        <v>222</v>
      </c>
      <c r="R122" s="2">
        <v>251</v>
      </c>
      <c r="S122" s="2">
        <v>336</v>
      </c>
    </row>
    <row r="123" spans="1:19">
      <c r="A123" s="2">
        <v>89</v>
      </c>
      <c r="B123" s="500" t="str">
        <v>p-methoxyphenol, AMPh</v>
      </c>
      <c r="C123" s="2">
        <v>0.6845</v>
      </c>
      <c r="D123" s="2">
        <v>134.4</v>
      </c>
      <c r="E123" s="2" t="str">
        <v>G</v>
      </c>
      <c r="F123" s="2">
        <v>171.4</v>
      </c>
      <c r="G123" s="2" t="str">
        <v>T</v>
      </c>
      <c r="H123" s="2">
        <v>226.7</v>
      </c>
      <c r="I123" s="2" t="str">
        <v>B</v>
      </c>
      <c r="J123" s="2">
        <v>37.4</v>
      </c>
      <c r="K123" s="2" t="str">
        <v>O</v>
      </c>
      <c r="L123" s="2">
        <v>1</v>
      </c>
      <c r="M123" s="2">
        <v>288</v>
      </c>
      <c r="N123" s="2">
        <v>0</v>
      </c>
      <c r="O123" s="2">
        <v>0</v>
      </c>
      <c r="P123" s="2">
        <v>3</v>
      </c>
      <c r="Q123" s="2">
        <v>223</v>
      </c>
      <c r="R123" s="2">
        <v>252</v>
      </c>
      <c r="S123" s="2">
        <v>313</v>
      </c>
    </row>
    <row r="124" spans="1:19">
      <c r="A124" s="2">
        <v>95</v>
      </c>
      <c r="B124" s="500" t="str">
        <v>Pyrocatechol, Phenol</v>
      </c>
      <c r="C124" s="2">
        <v>0.6615569</v>
      </c>
      <c r="D124" s="2">
        <v>137.4</v>
      </c>
      <c r="E124" s="2" t="str">
        <v>G</v>
      </c>
      <c r="F124" s="2">
        <v>180.8</v>
      </c>
      <c r="G124" s="2" t="str">
        <v>CB</v>
      </c>
      <c r="H124" s="2">
        <v>218.8</v>
      </c>
      <c r="I124" s="2" t="str">
        <v>B</v>
      </c>
      <c r="J124" s="2">
        <v>35.700000000000003</v>
      </c>
      <c r="K124" s="2" t="str">
        <v>O</v>
      </c>
      <c r="L124" s="2">
        <v>1</v>
      </c>
      <c r="M124" s="2">
        <v>277</v>
      </c>
      <c r="N124" s="2">
        <v>0</v>
      </c>
      <c r="O124" s="2">
        <v>0</v>
      </c>
      <c r="P124" s="2">
        <v>3</v>
      </c>
      <c r="Q124" s="2">
        <v>226</v>
      </c>
      <c r="R124" s="2">
        <v>240</v>
      </c>
      <c r="S124" s="2">
        <v>336</v>
      </c>
    </row>
    <row r="125" spans="1:19">
      <c r="A125" s="2">
        <v>99</v>
      </c>
      <c r="B125" s="500" t="str">
        <v>Vanillin, HBzd</v>
      </c>
      <c r="C125" s="2">
        <v>0.63683780000000001</v>
      </c>
      <c r="D125" s="2">
        <v>136.19999999999999</v>
      </c>
      <c r="E125" s="2" t="str">
        <v>G</v>
      </c>
      <c r="F125" s="2">
        <v>221.6</v>
      </c>
      <c r="G125" s="2" t="str">
        <v>B</v>
      </c>
      <c r="H125" s="2">
        <v>212.1</v>
      </c>
      <c r="I125" s="2" t="str">
        <v>B</v>
      </c>
      <c r="J125" s="2">
        <v>41.7</v>
      </c>
      <c r="K125" s="2" t="str">
        <v>O</v>
      </c>
      <c r="L125" s="2">
        <v>2</v>
      </c>
      <c r="M125" s="2">
        <v>284</v>
      </c>
      <c r="N125" s="2">
        <v>312</v>
      </c>
      <c r="O125" s="2">
        <v>0</v>
      </c>
      <c r="P125" s="2">
        <v>3</v>
      </c>
      <c r="Q125" s="2">
        <v>221</v>
      </c>
      <c r="R125" s="2">
        <v>248</v>
      </c>
      <c r="S125" s="2">
        <v>341</v>
      </c>
    </row>
    <row r="126" spans="1:19">
      <c r="A126" s="2">
        <v>100</v>
      </c>
      <c r="B126" s="500" t="str">
        <v>2-Hydroxyacetophenone, HAPh</v>
      </c>
      <c r="C126" s="2">
        <v>0.70393249999999996</v>
      </c>
      <c r="D126" s="2">
        <v>132.6</v>
      </c>
      <c r="E126" s="2" t="str">
        <v>G</v>
      </c>
      <c r="F126" s="2">
        <v>151.9</v>
      </c>
      <c r="G126" s="2" t="str">
        <v>T</v>
      </c>
      <c r="H126" s="2">
        <v>206.1</v>
      </c>
      <c r="I126" s="2" t="str">
        <v>CB</v>
      </c>
      <c r="J126" s="2">
        <v>31</v>
      </c>
      <c r="K126" s="2" t="str">
        <v>O</v>
      </c>
      <c r="L126" s="2">
        <v>2</v>
      </c>
      <c r="M126" s="2">
        <v>256</v>
      </c>
      <c r="N126" s="2">
        <v>330</v>
      </c>
      <c r="O126" s="2">
        <v>0</v>
      </c>
      <c r="P126" s="2">
        <v>2</v>
      </c>
      <c r="Q126" s="2">
        <v>228</v>
      </c>
      <c r="R126" s="2">
        <v>340</v>
      </c>
      <c r="S126" s="2">
        <v>0</v>
      </c>
    </row>
    <row r="127" spans="1:19">
      <c r="A127" s="2">
        <v>104</v>
      </c>
      <c r="B127" s="500" t="str">
        <v>benzophenone, Non Phenolic</v>
      </c>
      <c r="C127" s="2">
        <v>0.72688600000000003</v>
      </c>
      <c r="D127" s="2">
        <v>120</v>
      </c>
      <c r="E127" s="2" t="str">
        <v>G</v>
      </c>
      <c r="F127" s="2">
        <v>171.4</v>
      </c>
      <c r="G127" s="2" t="str">
        <v>T</v>
      </c>
      <c r="H127" s="2">
        <v>239.6</v>
      </c>
      <c r="I127" s="2" t="str">
        <v>B</v>
      </c>
      <c r="J127" s="2">
        <v>40.4</v>
      </c>
      <c r="K127" s="2" t="str">
        <v>O</v>
      </c>
      <c r="L127" s="2">
        <v>1</v>
      </c>
      <c r="M127" s="2">
        <v>260</v>
      </c>
      <c r="N127" s="2">
        <v>0</v>
      </c>
      <c r="O127" s="2">
        <v>0</v>
      </c>
      <c r="P127" s="2">
        <v>2</v>
      </c>
      <c r="Q127" s="2">
        <v>224</v>
      </c>
      <c r="R127" s="2">
        <v>363</v>
      </c>
      <c r="S127" s="2">
        <v>0</v>
      </c>
    </row>
    <row r="128" spans="1:19">
      <c r="B128" s="500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2:19">
      <c r="B129" s="500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2:19">
      <c r="B130" s="500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2:19">
      <c r="B131" s="500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2:19">
      <c r="B132" s="500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2:19">
      <c r="B133" s="500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2:19">
      <c r="B134" s="500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2:19">
      <c r="B135" s="500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2:19">
      <c r="B136" s="500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2:19">
      <c r="B137" s="500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2:19">
      <c r="B138" s="500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2:19">
      <c r="B139" s="500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2:19">
      <c r="B140" s="500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2:19">
      <c r="B141" s="500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2:19">
      <c r="B142" s="500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2:19">
      <c r="B143" s="500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2:19">
      <c r="B144" s="500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21">
      <c r="B145" s="500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21">
      <c r="A146" s="2" cm="1">
        <f t="array" ref="A146:S183">_xlfn._xlws.SORT(_xlfn._xlws.FILTER(LVSN[], (LVSN[Rf (MPA)]&lt;=$C$5)*(LVSN[Rf (MPA)]&gt;=$C$4)*(LVSN[254 nm DEV H° and C]&lt;=$D$5)*(LVSN[254 nm DEV H° and C]&gt;=$D$4)*(LVSN[366 nm DEV H° and C]&lt;=$F$5)*(LVSN[366 nm DEV H° and C]&gt;=$F$4)*(LVSN[366 nm VSA  H° and C]&lt;=$H$5)*(LVSN[366 nm VSA  H° and C]&gt;=$H$4),"No Result"))</f>
        <v>3</v>
      </c>
      <c r="B146" s="500" t="str">
        <v>acacetin, Flavone</v>
      </c>
      <c r="C146" s="2">
        <v>0.64919740000000004</v>
      </c>
      <c r="D146" s="2">
        <v>134.6</v>
      </c>
      <c r="E146" s="2" t="str">
        <v>G</v>
      </c>
      <c r="F146" s="2">
        <v>180</v>
      </c>
      <c r="G146" s="2" t="str">
        <v>CB</v>
      </c>
      <c r="H146" s="2">
        <v>203.5</v>
      </c>
      <c r="I146" s="2" t="str">
        <v>CB</v>
      </c>
      <c r="J146" s="2">
        <v>53.8</v>
      </c>
      <c r="K146" s="2" t="str">
        <v>O</v>
      </c>
      <c r="L146" s="2">
        <v>2</v>
      </c>
      <c r="M146" s="2">
        <v>270</v>
      </c>
      <c r="N146" s="2">
        <v>329</v>
      </c>
      <c r="O146" s="2">
        <v>0</v>
      </c>
      <c r="P146" s="2">
        <v>2</v>
      </c>
      <c r="Q146" s="2">
        <v>224</v>
      </c>
      <c r="R146" s="2">
        <v>357</v>
      </c>
      <c r="S146" s="2">
        <v>0</v>
      </c>
      <c r="T146" s="2">
        <f>COUNTIF(A146:A199, "&lt;&gt;")</f>
        <v>38</v>
      </c>
      <c r="U146" s="2" t="s">
        <v>156</v>
      </c>
    </row>
    <row r="147" spans="1:21">
      <c r="A147" s="2">
        <v>6</v>
      </c>
      <c r="B147" s="500" t="str">
        <v>chrysin, Flavone</v>
      </c>
      <c r="C147" s="2">
        <v>0.67215080000000005</v>
      </c>
      <c r="D147" s="2">
        <v>132.19999999999999</v>
      </c>
      <c r="E147" s="2" t="str">
        <v>G</v>
      </c>
      <c r="F147" s="2">
        <v>185.5</v>
      </c>
      <c r="G147" s="2" t="str">
        <v>CB</v>
      </c>
      <c r="H147" s="2">
        <v>190.1</v>
      </c>
      <c r="I147" s="2" t="str">
        <v>CB</v>
      </c>
      <c r="J147" s="2">
        <v>46.5</v>
      </c>
      <c r="K147" s="2" t="str">
        <v>O</v>
      </c>
      <c r="L147" s="2">
        <v>2</v>
      </c>
      <c r="M147" s="2">
        <v>270</v>
      </c>
      <c r="N147" s="2">
        <v>317</v>
      </c>
      <c r="O147" s="2">
        <v>0</v>
      </c>
      <c r="P147" s="2">
        <v>2</v>
      </c>
      <c r="Q147" s="2">
        <v>224</v>
      </c>
      <c r="R147" s="2">
        <v>358</v>
      </c>
      <c r="S147" s="2">
        <v>0</v>
      </c>
    </row>
    <row r="148" spans="1:21">
      <c r="A148" s="2">
        <v>11</v>
      </c>
      <c r="B148" s="500" t="str">
        <v>galangin, Flavonol</v>
      </c>
      <c r="C148" s="2">
        <v>0.70216690000000004</v>
      </c>
      <c r="D148" s="2">
        <v>131.30000000000001</v>
      </c>
      <c r="E148" s="2" t="str">
        <v>G</v>
      </c>
      <c r="F148" s="2">
        <v>171.6</v>
      </c>
      <c r="G148" s="2" t="str">
        <v>T</v>
      </c>
      <c r="H148" s="2">
        <v>193.5</v>
      </c>
      <c r="I148" s="2" t="str">
        <v>CB</v>
      </c>
      <c r="J148" s="2">
        <v>41.9</v>
      </c>
      <c r="K148" s="2" t="str">
        <v>O</v>
      </c>
      <c r="L148" s="2">
        <v>3</v>
      </c>
      <c r="M148" s="2">
        <v>268</v>
      </c>
      <c r="N148" s="2">
        <v>311</v>
      </c>
      <c r="O148" s="2">
        <v>363</v>
      </c>
      <c r="P148" s="2">
        <v>2</v>
      </c>
      <c r="Q148" s="2">
        <v>224</v>
      </c>
      <c r="R148" s="2">
        <v>343</v>
      </c>
      <c r="S148" s="2">
        <v>0</v>
      </c>
    </row>
    <row r="149" spans="1:21">
      <c r="A149" s="2">
        <v>12</v>
      </c>
      <c r="B149" s="500" t="str">
        <v>isorhamnetin, Flavonol</v>
      </c>
      <c r="C149" s="2">
        <v>0.65100000000000002</v>
      </c>
      <c r="D149" s="2">
        <v>136.1</v>
      </c>
      <c r="E149" s="2" t="str">
        <v>G</v>
      </c>
      <c r="F149" s="2">
        <v>180</v>
      </c>
      <c r="G149" s="2" t="str">
        <v>CB</v>
      </c>
      <c r="H149" s="2">
        <v>191.2</v>
      </c>
      <c r="I149" s="2" t="str">
        <v>CB</v>
      </c>
      <c r="J149" s="2">
        <v>42.7</v>
      </c>
      <c r="K149" s="2" t="str">
        <v>O</v>
      </c>
      <c r="L149" s="2">
        <v>2</v>
      </c>
      <c r="M149" s="2">
        <v>261</v>
      </c>
      <c r="N149" s="2">
        <v>364</v>
      </c>
      <c r="O149" s="2">
        <v>0</v>
      </c>
      <c r="P149" s="2">
        <v>2</v>
      </c>
      <c r="Q149" s="2">
        <v>224</v>
      </c>
      <c r="R149" s="2">
        <v>340</v>
      </c>
      <c r="S149" s="2">
        <v>0</v>
      </c>
    </row>
    <row r="150" spans="1:21">
      <c r="A150" s="2">
        <v>13</v>
      </c>
      <c r="B150" s="500" t="str">
        <v>kaempferide, Flavonol</v>
      </c>
      <c r="C150" s="2">
        <v>0.68980730000000001</v>
      </c>
      <c r="D150" s="2">
        <v>129.4</v>
      </c>
      <c r="E150" s="2" t="str">
        <v>G</v>
      </c>
      <c r="F150" s="2">
        <v>144.19999999999999</v>
      </c>
      <c r="G150" s="2" t="str">
        <v>G</v>
      </c>
      <c r="H150" s="2">
        <v>187.6</v>
      </c>
      <c r="I150" s="2" t="str">
        <v>CB</v>
      </c>
      <c r="J150" s="2">
        <v>45</v>
      </c>
      <c r="K150" s="2" t="str">
        <v>O</v>
      </c>
      <c r="L150" s="2">
        <v>3</v>
      </c>
      <c r="M150" s="2">
        <v>269</v>
      </c>
      <c r="N150" s="2">
        <v>330</v>
      </c>
      <c r="O150" s="2">
        <v>367</v>
      </c>
      <c r="P150" s="2">
        <v>2</v>
      </c>
      <c r="Q150" s="2">
        <v>223</v>
      </c>
      <c r="R150" s="2">
        <v>361</v>
      </c>
      <c r="S150" s="2">
        <v>0</v>
      </c>
    </row>
    <row r="151" spans="1:21">
      <c r="A151" s="2">
        <v>14</v>
      </c>
      <c r="B151" s="500" t="str">
        <v>kaempferol, Flavonol</v>
      </c>
      <c r="C151" s="2">
        <v>0.65449429999999997</v>
      </c>
      <c r="D151" s="2">
        <v>130.9</v>
      </c>
      <c r="E151" s="2" t="str">
        <v>G</v>
      </c>
      <c r="F151" s="2">
        <v>150</v>
      </c>
      <c r="G151" s="2" t="str">
        <v>T</v>
      </c>
      <c r="H151" s="2">
        <v>189.4</v>
      </c>
      <c r="I151" s="2" t="str">
        <v>CB</v>
      </c>
      <c r="J151" s="2">
        <v>8</v>
      </c>
      <c r="K151" s="2" t="str">
        <v>R</v>
      </c>
      <c r="L151" s="2">
        <v>2</v>
      </c>
      <c r="M151" s="2">
        <v>269</v>
      </c>
      <c r="N151" s="2">
        <v>371</v>
      </c>
      <c r="O151" s="2">
        <v>0</v>
      </c>
      <c r="P151" s="2">
        <v>2</v>
      </c>
      <c r="Q151" s="2">
        <v>223</v>
      </c>
      <c r="R151" s="2">
        <v>361</v>
      </c>
      <c r="S151" s="2">
        <v>0</v>
      </c>
    </row>
    <row r="152" spans="1:21">
      <c r="A152" s="2">
        <v>18</v>
      </c>
      <c r="B152" s="500" t="str">
        <v>hesperetin, Flavanone</v>
      </c>
      <c r="C152" s="2">
        <v>0.6668539</v>
      </c>
      <c r="D152" s="2">
        <v>136.5</v>
      </c>
      <c r="E152" s="2" t="str">
        <v>G</v>
      </c>
      <c r="F152" s="2">
        <v>169.3</v>
      </c>
      <c r="G152" s="2" t="str">
        <v>T</v>
      </c>
      <c r="H152" s="2">
        <v>202.3</v>
      </c>
      <c r="I152" s="2" t="str">
        <v>CB</v>
      </c>
      <c r="J152" s="2">
        <v>19.8</v>
      </c>
      <c r="K152" s="2" t="str">
        <v>R</v>
      </c>
      <c r="L152" s="2">
        <v>1</v>
      </c>
      <c r="M152" s="2">
        <v>290</v>
      </c>
      <c r="N152" s="2">
        <v>0</v>
      </c>
      <c r="O152" s="2">
        <v>0</v>
      </c>
      <c r="P152" s="2">
        <v>3</v>
      </c>
      <c r="Q152" s="2">
        <v>222</v>
      </c>
      <c r="R152" s="2">
        <v>247</v>
      </c>
      <c r="S152" s="2">
        <v>342</v>
      </c>
    </row>
    <row r="153" spans="1:21">
      <c r="A153" s="2">
        <v>20</v>
      </c>
      <c r="B153" s="500" t="str">
        <v>naringenin, Flavanone</v>
      </c>
      <c r="C153" s="2">
        <v>0.68</v>
      </c>
      <c r="D153" s="2">
        <v>136.80000000000001</v>
      </c>
      <c r="E153" s="2" t="str">
        <v>G</v>
      </c>
      <c r="F153" s="2">
        <v>176.5</v>
      </c>
      <c r="G153" s="2" t="str">
        <v>T</v>
      </c>
      <c r="H153" s="2">
        <v>210.7</v>
      </c>
      <c r="I153" s="2" t="str">
        <v>B</v>
      </c>
      <c r="J153" s="2">
        <v>24.2</v>
      </c>
      <c r="K153" s="2" t="str">
        <v>R</v>
      </c>
      <c r="L153" s="2">
        <v>1</v>
      </c>
      <c r="M153" s="2">
        <v>292</v>
      </c>
      <c r="N153" s="2">
        <v>0</v>
      </c>
      <c r="O153" s="2">
        <v>0</v>
      </c>
      <c r="P153" s="2">
        <v>2</v>
      </c>
      <c r="Q153" s="2">
        <v>223</v>
      </c>
      <c r="R153" s="2">
        <v>365</v>
      </c>
      <c r="S153" s="2">
        <v>0</v>
      </c>
    </row>
    <row r="154" spans="1:21">
      <c r="A154" s="2">
        <v>22</v>
      </c>
      <c r="B154" s="500" t="str">
        <v>pinocembrin, Flavanone</v>
      </c>
      <c r="C154" s="2">
        <v>0.72335470000000002</v>
      </c>
      <c r="D154" s="2">
        <v>136.9</v>
      </c>
      <c r="E154" s="2" t="str">
        <v>G</v>
      </c>
      <c r="F154" s="2">
        <v>179.2</v>
      </c>
      <c r="G154" s="2" t="str">
        <v>T</v>
      </c>
      <c r="H154" s="2">
        <v>206.6</v>
      </c>
      <c r="I154" s="2" t="str">
        <v>CB</v>
      </c>
      <c r="J154" s="2">
        <v>24.2</v>
      </c>
      <c r="K154" s="2" t="str">
        <v>R</v>
      </c>
      <c r="L154" s="2">
        <v>1</v>
      </c>
      <c r="M154" s="2">
        <v>293</v>
      </c>
      <c r="N154" s="2">
        <v>0</v>
      </c>
      <c r="O154" s="2">
        <v>0</v>
      </c>
      <c r="P154" s="2">
        <v>3</v>
      </c>
      <c r="Q154" s="2">
        <v>224</v>
      </c>
      <c r="R154" s="2">
        <v>252</v>
      </c>
      <c r="S154" s="2">
        <v>365</v>
      </c>
    </row>
    <row r="155" spans="1:21">
      <c r="A155" s="2">
        <v>23</v>
      </c>
      <c r="B155" s="500" t="str">
        <v>sakuranetin, Flavanone</v>
      </c>
      <c r="C155" s="2">
        <v>0.6986</v>
      </c>
      <c r="D155" s="2">
        <v>136.80000000000001</v>
      </c>
      <c r="E155" s="2" t="str">
        <v>G</v>
      </c>
      <c r="F155" s="2">
        <v>159.6</v>
      </c>
      <c r="G155" s="2" t="str">
        <v>T</v>
      </c>
      <c r="H155" s="2">
        <v>200.1</v>
      </c>
      <c r="I155" s="2" t="str">
        <v>CB</v>
      </c>
      <c r="J155" s="2">
        <v>16</v>
      </c>
      <c r="K155" s="2" t="str">
        <v>R</v>
      </c>
      <c r="L155" s="2">
        <v>1</v>
      </c>
      <c r="M155" s="2">
        <v>292</v>
      </c>
      <c r="N155" s="2">
        <v>0</v>
      </c>
      <c r="O155" s="2">
        <v>0</v>
      </c>
      <c r="P155" s="2">
        <v>3</v>
      </c>
      <c r="Q155" s="2">
        <v>223</v>
      </c>
      <c r="R155" s="2">
        <v>251</v>
      </c>
      <c r="S155" s="2">
        <v>367</v>
      </c>
    </row>
    <row r="156" spans="1:21">
      <c r="A156" s="2">
        <v>24</v>
      </c>
      <c r="B156" s="500" t="str">
        <v>pinobanksin, Flavanonol</v>
      </c>
      <c r="C156" s="2">
        <v>0.69686990000000004</v>
      </c>
      <c r="D156" s="2">
        <v>136.80000000000001</v>
      </c>
      <c r="E156" s="2" t="str">
        <v>G</v>
      </c>
      <c r="F156" s="2">
        <v>190.7</v>
      </c>
      <c r="G156" s="2" t="str">
        <v>CB</v>
      </c>
      <c r="H156" s="2">
        <v>199.3</v>
      </c>
      <c r="I156" s="2" t="str">
        <v>CB</v>
      </c>
      <c r="J156" s="2">
        <v>9.9</v>
      </c>
      <c r="K156" s="2" t="str">
        <v>R</v>
      </c>
      <c r="L156" s="2">
        <v>1</v>
      </c>
      <c r="M156" s="2">
        <v>295</v>
      </c>
      <c r="N156" s="2">
        <v>0</v>
      </c>
      <c r="O156" s="2">
        <v>0</v>
      </c>
      <c r="P156" s="2">
        <v>3</v>
      </c>
      <c r="Q156" s="2">
        <v>224</v>
      </c>
      <c r="R156" s="2">
        <v>251</v>
      </c>
      <c r="S156" s="2">
        <v>365</v>
      </c>
    </row>
    <row r="157" spans="1:21">
      <c r="A157" s="2">
        <v>32</v>
      </c>
      <c r="B157" s="500" t="str">
        <v>formononetin, Isoflavone</v>
      </c>
      <c r="C157" s="2">
        <v>0.63680000000000003</v>
      </c>
      <c r="D157" s="2">
        <v>147.4</v>
      </c>
      <c r="E157" s="2" t="str">
        <v>G</v>
      </c>
      <c r="F157" s="2">
        <v>195.3</v>
      </c>
      <c r="G157" s="2" t="str">
        <v>CB</v>
      </c>
      <c r="H157" s="2">
        <v>178.5</v>
      </c>
      <c r="I157" s="2" t="str">
        <v>T</v>
      </c>
      <c r="J157" s="2">
        <v>38.200000000000003</v>
      </c>
      <c r="K157" s="2" t="str">
        <v>O</v>
      </c>
      <c r="L157" s="2">
        <v>2</v>
      </c>
      <c r="M157" s="2">
        <v>250</v>
      </c>
      <c r="N157" s="2">
        <v>306</v>
      </c>
      <c r="O157" s="2">
        <v>0</v>
      </c>
      <c r="P157" s="2">
        <v>2</v>
      </c>
      <c r="Q157" s="2">
        <v>223</v>
      </c>
      <c r="R157" s="2">
        <v>313</v>
      </c>
      <c r="S157" s="2">
        <v>0</v>
      </c>
    </row>
    <row r="158" spans="1:21">
      <c r="A158" s="2">
        <v>33</v>
      </c>
      <c r="B158" s="500" t="str">
        <v>genistein, Isoflavone</v>
      </c>
      <c r="C158" s="2">
        <v>0.66332259999999998</v>
      </c>
      <c r="D158" s="2">
        <v>128.1</v>
      </c>
      <c r="E158" s="2" t="str">
        <v>G</v>
      </c>
      <c r="F158" s="2">
        <v>181.4</v>
      </c>
      <c r="G158" s="2" t="str">
        <v>CB</v>
      </c>
      <c r="H158" s="2">
        <v>210.8</v>
      </c>
      <c r="I158" s="2" t="str">
        <v>B</v>
      </c>
      <c r="J158" s="2">
        <v>34.1</v>
      </c>
      <c r="K158" s="2" t="str">
        <v>O</v>
      </c>
      <c r="L158" s="2">
        <v>1</v>
      </c>
      <c r="M158" s="2">
        <v>260</v>
      </c>
      <c r="N158" s="2">
        <v>0</v>
      </c>
      <c r="O158" s="2">
        <v>0</v>
      </c>
      <c r="P158" s="2">
        <v>2</v>
      </c>
      <c r="Q158" s="2">
        <v>224</v>
      </c>
      <c r="R158" s="2">
        <v>365</v>
      </c>
      <c r="S158" s="2">
        <v>0</v>
      </c>
    </row>
    <row r="159" spans="1:21">
      <c r="A159" s="2">
        <v>35</v>
      </c>
      <c r="B159" s="500" t="str">
        <v>t-Chalcone, Chalcone</v>
      </c>
      <c r="C159" s="2">
        <v>0.73394859999999995</v>
      </c>
      <c r="D159" s="2">
        <v>137.1</v>
      </c>
      <c r="E159" s="2" t="str">
        <v>G</v>
      </c>
      <c r="F159" s="2">
        <v>113.4</v>
      </c>
      <c r="G159" s="2" t="str">
        <v>YG</v>
      </c>
      <c r="H159" s="2">
        <v>230.6</v>
      </c>
      <c r="I159" s="2" t="str">
        <v>B</v>
      </c>
      <c r="J159" s="2">
        <v>39.799999999999997</v>
      </c>
      <c r="K159" s="2" t="str">
        <v>O</v>
      </c>
      <c r="L159" s="2">
        <v>1</v>
      </c>
      <c r="M159" s="2">
        <v>310</v>
      </c>
      <c r="N159" s="2">
        <v>0</v>
      </c>
      <c r="O159" s="2">
        <v>0</v>
      </c>
      <c r="P159" s="2">
        <v>2</v>
      </c>
      <c r="Q159" s="2">
        <v>221</v>
      </c>
      <c r="R159" s="2">
        <v>366</v>
      </c>
      <c r="S159" s="2">
        <v>0</v>
      </c>
    </row>
    <row r="160" spans="1:21">
      <c r="A160" s="2">
        <v>40</v>
      </c>
      <c r="B160" s="500" t="str">
        <v>benzoic acid, HBAD</v>
      </c>
      <c r="C160" s="2">
        <v>0.6633</v>
      </c>
      <c r="D160" s="2">
        <v>136.4</v>
      </c>
      <c r="E160" s="2" t="str">
        <v>G</v>
      </c>
      <c r="F160" s="2">
        <v>184.5</v>
      </c>
      <c r="G160" s="2" t="str">
        <v>CB</v>
      </c>
      <c r="H160" s="2">
        <v>199.4</v>
      </c>
      <c r="I160" s="2" t="str">
        <v>CB</v>
      </c>
      <c r="J160" s="2">
        <v>48.3</v>
      </c>
      <c r="K160" s="2" t="str">
        <v>O</v>
      </c>
      <c r="L160" s="2">
        <v>1</v>
      </c>
      <c r="M160" s="2">
        <v>276</v>
      </c>
      <c r="N160" s="2">
        <v>0</v>
      </c>
      <c r="O160" s="2">
        <v>0</v>
      </c>
      <c r="P160" s="2">
        <v>2</v>
      </c>
      <c r="Q160" s="2">
        <v>221</v>
      </c>
      <c r="R160" s="2">
        <v>328</v>
      </c>
      <c r="S160" s="2">
        <v>0</v>
      </c>
    </row>
    <row r="161" spans="1:19">
      <c r="A161" s="2">
        <v>41</v>
      </c>
      <c r="B161" s="500" t="str">
        <v>Cuminic Acid, HBAD</v>
      </c>
      <c r="C161" s="2">
        <v>0.69686990000000004</v>
      </c>
      <c r="D161" s="2">
        <v>135.5</v>
      </c>
      <c r="E161" s="2" t="str">
        <v>G</v>
      </c>
      <c r="F161" s="2">
        <v>180</v>
      </c>
      <c r="G161" s="2" t="str">
        <v>CB</v>
      </c>
      <c r="H161" s="2">
        <v>204.9</v>
      </c>
      <c r="I161" s="2" t="str">
        <v>CB</v>
      </c>
      <c r="J161" s="2">
        <v>2</v>
      </c>
      <c r="K161" s="2" t="str">
        <v>R</v>
      </c>
      <c r="L161" s="2">
        <v>1</v>
      </c>
      <c r="M161" s="2">
        <v>243</v>
      </c>
      <c r="N161" s="2">
        <v>0</v>
      </c>
      <c r="O161" s="2">
        <v>0</v>
      </c>
      <c r="P161" s="2">
        <v>2</v>
      </c>
      <c r="Q161" s="2">
        <v>221</v>
      </c>
      <c r="R161" s="2">
        <v>333</v>
      </c>
      <c r="S161" s="2">
        <v>0</v>
      </c>
    </row>
    <row r="162" spans="1:19">
      <c r="A162" s="2">
        <v>47</v>
      </c>
      <c r="B162" s="500" t="str">
        <v>methyl paraben, HBAD</v>
      </c>
      <c r="C162" s="2">
        <v>0.67568209999999995</v>
      </c>
      <c r="D162" s="2">
        <v>127.9</v>
      </c>
      <c r="E162" s="2" t="str">
        <v>G</v>
      </c>
      <c r="F162" s="2">
        <v>178.9</v>
      </c>
      <c r="G162" s="2" t="str">
        <v>T</v>
      </c>
      <c r="H162" s="2">
        <v>227.7</v>
      </c>
      <c r="I162" s="2" t="str">
        <v>B</v>
      </c>
      <c r="J162" s="2">
        <v>111.1</v>
      </c>
      <c r="K162" s="2" t="str">
        <v>YG</v>
      </c>
      <c r="L162" s="2">
        <v>1</v>
      </c>
      <c r="M162" s="2">
        <v>257</v>
      </c>
      <c r="N162" s="2">
        <v>0</v>
      </c>
      <c r="O162" s="2">
        <v>0</v>
      </c>
      <c r="P162" s="2">
        <v>2</v>
      </c>
      <c r="Q162" s="2">
        <v>224</v>
      </c>
      <c r="R162" s="2">
        <v>352</v>
      </c>
      <c r="S162" s="2">
        <v>0</v>
      </c>
    </row>
    <row r="163" spans="1:19">
      <c r="A163" s="2">
        <v>49</v>
      </c>
      <c r="B163" s="500" t="str">
        <v>Methyl-3,4,5-trimethoxybenzoate, HBAD</v>
      </c>
      <c r="C163" s="2">
        <v>0.67038520000000001</v>
      </c>
      <c r="D163" s="2">
        <v>141.1</v>
      </c>
      <c r="E163" s="2" t="str">
        <v>G</v>
      </c>
      <c r="F163" s="2">
        <v>185.5</v>
      </c>
      <c r="G163" s="2" t="str">
        <v>CB</v>
      </c>
      <c r="H163" s="2">
        <v>201.8</v>
      </c>
      <c r="I163" s="2" t="str">
        <v>CB</v>
      </c>
      <c r="J163" s="2">
        <v>47.6</v>
      </c>
      <c r="K163" s="2" t="str">
        <v>O</v>
      </c>
      <c r="L163" s="2">
        <v>1</v>
      </c>
      <c r="M163" s="2">
        <v>265</v>
      </c>
      <c r="N163" s="2">
        <v>0</v>
      </c>
      <c r="O163" s="2">
        <v>0</v>
      </c>
      <c r="P163" s="2">
        <v>2</v>
      </c>
      <c r="Q163" s="2">
        <v>230</v>
      </c>
      <c r="R163" s="2">
        <v>311</v>
      </c>
      <c r="S163" s="2">
        <v>0</v>
      </c>
    </row>
    <row r="164" spans="1:19">
      <c r="A164" s="2">
        <v>50</v>
      </c>
      <c r="B164" s="500" t="str">
        <v>m-hydroxybenzoic acid, HBAD</v>
      </c>
      <c r="C164" s="2">
        <v>0.64390040000000004</v>
      </c>
      <c r="D164" s="2">
        <v>137.5</v>
      </c>
      <c r="E164" s="2" t="str">
        <v>G</v>
      </c>
      <c r="F164" s="2">
        <v>181.3</v>
      </c>
      <c r="G164" s="2" t="str">
        <v>CB</v>
      </c>
      <c r="H164" s="2">
        <v>232.4</v>
      </c>
      <c r="I164" s="2" t="str">
        <v>B</v>
      </c>
      <c r="J164" s="2">
        <v>38.200000000000003</v>
      </c>
      <c r="K164" s="2" t="str">
        <v>O</v>
      </c>
      <c r="L164" s="2">
        <v>1</v>
      </c>
      <c r="M164" s="2">
        <v>298</v>
      </c>
      <c r="N164" s="2">
        <v>0</v>
      </c>
      <c r="O164" s="2">
        <v>0</v>
      </c>
      <c r="P164" s="2">
        <v>2</v>
      </c>
      <c r="Q164" s="2">
        <v>223</v>
      </c>
      <c r="R164" s="2">
        <v>310</v>
      </c>
      <c r="S164" s="2">
        <v>0</v>
      </c>
    </row>
    <row r="165" spans="1:19">
      <c r="A165" s="2">
        <v>51</v>
      </c>
      <c r="B165" s="500" t="str">
        <v>m-Toluic Acid, HBAD</v>
      </c>
      <c r="C165" s="2">
        <v>0.68100000000000005</v>
      </c>
      <c r="D165" s="2">
        <v>137.30000000000001</v>
      </c>
      <c r="E165" s="2" t="str">
        <v>G</v>
      </c>
      <c r="F165" s="2">
        <v>159.6</v>
      </c>
      <c r="G165" s="2" t="str">
        <v>T</v>
      </c>
      <c r="H165" s="2">
        <v>206.1</v>
      </c>
      <c r="I165" s="2" t="str">
        <v>CB</v>
      </c>
      <c r="J165" s="2">
        <v>25.3</v>
      </c>
      <c r="K165" s="2" t="str">
        <v>R</v>
      </c>
      <c r="L165" s="2">
        <v>1</v>
      </c>
      <c r="M165" s="2">
        <v>284</v>
      </c>
      <c r="N165" s="2">
        <v>0</v>
      </c>
      <c r="O165" s="2">
        <v>0</v>
      </c>
      <c r="P165" s="2">
        <v>2</v>
      </c>
      <c r="Q165" s="2">
        <v>221</v>
      </c>
      <c r="R165" s="2">
        <v>333</v>
      </c>
      <c r="S165" s="2">
        <v>0</v>
      </c>
    </row>
    <row r="166" spans="1:19">
      <c r="A166" s="2">
        <v>53</v>
      </c>
      <c r="B166" s="500" t="str">
        <v>o-Toluic Acid, HBAD</v>
      </c>
      <c r="C166" s="2">
        <v>0.69159999999999999</v>
      </c>
      <c r="D166" s="2">
        <v>137.6</v>
      </c>
      <c r="E166" s="2" t="str">
        <v>G</v>
      </c>
      <c r="F166" s="2">
        <v>174.5</v>
      </c>
      <c r="G166" s="2" t="str">
        <v>T</v>
      </c>
      <c r="H166" s="2">
        <v>221.9</v>
      </c>
      <c r="I166" s="2" t="str">
        <v>B</v>
      </c>
      <c r="J166" s="2">
        <v>33</v>
      </c>
      <c r="K166" s="2" t="str">
        <v>O</v>
      </c>
      <c r="L166" s="2">
        <v>1</v>
      </c>
      <c r="M166" s="2">
        <v>281</v>
      </c>
      <c r="N166" s="2">
        <v>0</v>
      </c>
      <c r="O166" s="2">
        <v>0</v>
      </c>
      <c r="P166" s="2">
        <v>2</v>
      </c>
      <c r="Q166" s="2">
        <v>221</v>
      </c>
      <c r="R166" s="2">
        <v>335</v>
      </c>
      <c r="S166" s="2">
        <v>0</v>
      </c>
    </row>
    <row r="167" spans="1:19">
      <c r="A167" s="2">
        <v>54</v>
      </c>
      <c r="B167" s="500" t="str">
        <v>p-hydroxybenzoic acid, HBAD</v>
      </c>
      <c r="C167" s="2">
        <v>0.63683780000000001</v>
      </c>
      <c r="D167" s="2">
        <v>129.6</v>
      </c>
      <c r="E167" s="2" t="str">
        <v>G</v>
      </c>
      <c r="F167" s="2">
        <v>183.8</v>
      </c>
      <c r="G167" s="2" t="str">
        <v>CB</v>
      </c>
      <c r="H167" s="2">
        <v>212.3</v>
      </c>
      <c r="I167" s="2" t="str">
        <v>B</v>
      </c>
      <c r="J167" s="2">
        <v>28.2</v>
      </c>
      <c r="K167" s="2" t="str">
        <v>R</v>
      </c>
      <c r="L167" s="2">
        <v>1</v>
      </c>
      <c r="M167" s="2">
        <v>257</v>
      </c>
      <c r="N167" s="2">
        <v>0</v>
      </c>
      <c r="O167" s="2">
        <v>0</v>
      </c>
      <c r="P167" s="2">
        <v>2</v>
      </c>
      <c r="Q167" s="2">
        <v>225</v>
      </c>
      <c r="R167" s="2">
        <v>344</v>
      </c>
      <c r="S167" s="2">
        <v>0</v>
      </c>
    </row>
    <row r="168" spans="1:19">
      <c r="A168" s="2">
        <v>57</v>
      </c>
      <c r="B168" s="500" t="str">
        <v>salicylic acid, HBAD</v>
      </c>
      <c r="C168" s="2">
        <v>0.67920000000000003</v>
      </c>
      <c r="D168" s="2">
        <v>139.80000000000001</v>
      </c>
      <c r="E168" s="2" t="str">
        <v>G</v>
      </c>
      <c r="F168" s="2">
        <v>210.5</v>
      </c>
      <c r="G168" s="2" t="str">
        <v>B</v>
      </c>
      <c r="H168" s="2">
        <v>205.1</v>
      </c>
      <c r="I168" s="2" t="str">
        <v>CB</v>
      </c>
      <c r="J168" s="2">
        <v>48.3</v>
      </c>
      <c r="K168" s="2" t="str">
        <v>O</v>
      </c>
      <c r="L168" s="2">
        <v>1</v>
      </c>
      <c r="M168" s="2">
        <v>301</v>
      </c>
      <c r="N168" s="2">
        <v>0</v>
      </c>
      <c r="O168" s="2">
        <v>0</v>
      </c>
      <c r="P168" s="2">
        <v>2</v>
      </c>
      <c r="Q168" s="2">
        <v>223</v>
      </c>
      <c r="R168" s="2">
        <v>304</v>
      </c>
      <c r="S168" s="2">
        <v>0</v>
      </c>
    </row>
    <row r="169" spans="1:19">
      <c r="A169" s="2">
        <v>60</v>
      </c>
      <c r="B169" s="500" t="str">
        <v>vanillic acid methyl ester, HBAD</v>
      </c>
      <c r="C169" s="2">
        <v>0.65802559999999999</v>
      </c>
      <c r="D169" s="2">
        <v>135.19999999999999</v>
      </c>
      <c r="E169" s="2" t="str">
        <v>G</v>
      </c>
      <c r="F169" s="2">
        <v>178.9</v>
      </c>
      <c r="G169" s="2" t="str">
        <v>T</v>
      </c>
      <c r="H169" s="2">
        <v>207.2</v>
      </c>
      <c r="I169" s="2" t="str">
        <v>CB</v>
      </c>
      <c r="J169" s="2">
        <v>70.900000000000006</v>
      </c>
      <c r="K169" s="2" t="str">
        <v>Y</v>
      </c>
      <c r="L169" s="2">
        <v>2</v>
      </c>
      <c r="M169" s="2">
        <v>263</v>
      </c>
      <c r="N169" s="2">
        <v>294</v>
      </c>
      <c r="O169" s="2">
        <v>0</v>
      </c>
      <c r="P169" s="2">
        <v>2</v>
      </c>
      <c r="Q169" s="2">
        <v>225</v>
      </c>
      <c r="R169" s="2">
        <v>347</v>
      </c>
      <c r="S169" s="2">
        <v>0</v>
      </c>
    </row>
    <row r="170" spans="1:19">
      <c r="A170" s="2">
        <v>70</v>
      </c>
      <c r="B170" s="500" t="str">
        <v>o-coumaric acid, HCAD</v>
      </c>
      <c r="C170" s="2">
        <v>0.64570000000000005</v>
      </c>
      <c r="D170" s="2">
        <v>146.1</v>
      </c>
      <c r="E170" s="2" t="str">
        <v>G</v>
      </c>
      <c r="F170" s="2">
        <v>205.2</v>
      </c>
      <c r="G170" s="2" t="str">
        <v>CB</v>
      </c>
      <c r="H170" s="2">
        <v>223.2</v>
      </c>
      <c r="I170" s="2" t="str">
        <v>B</v>
      </c>
      <c r="J170" s="2">
        <v>40.9</v>
      </c>
      <c r="K170" s="2" t="str">
        <v>O</v>
      </c>
      <c r="L170" s="2">
        <v>2</v>
      </c>
      <c r="M170" s="2">
        <v>279</v>
      </c>
      <c r="N170" s="2">
        <v>321</v>
      </c>
      <c r="O170" s="2">
        <v>0</v>
      </c>
      <c r="P170" s="2">
        <v>2</v>
      </c>
      <c r="Q170" s="2">
        <v>224</v>
      </c>
      <c r="R170" s="2">
        <v>341</v>
      </c>
      <c r="S170" s="2">
        <v>0</v>
      </c>
    </row>
    <row r="171" spans="1:19">
      <c r="A171" s="2">
        <v>72</v>
      </c>
      <c r="B171" s="500" t="str">
        <v>p-MCA, HCAD</v>
      </c>
      <c r="C171" s="2">
        <v>0.65</v>
      </c>
      <c r="D171" s="2">
        <v>137.4</v>
      </c>
      <c r="E171" s="2" t="str">
        <v>G</v>
      </c>
      <c r="F171" s="2">
        <v>190.9</v>
      </c>
      <c r="G171" s="2" t="str">
        <v>CB</v>
      </c>
      <c r="H171" s="2">
        <v>245.2</v>
      </c>
      <c r="I171" s="2" t="str">
        <v>V</v>
      </c>
      <c r="J171" s="2">
        <v>9.5</v>
      </c>
      <c r="K171" s="2" t="str">
        <v>R</v>
      </c>
      <c r="L171" s="2">
        <v>1</v>
      </c>
      <c r="M171" s="2">
        <v>307</v>
      </c>
      <c r="N171" s="2">
        <v>0</v>
      </c>
      <c r="O171" s="2">
        <v>0</v>
      </c>
      <c r="P171" s="2">
        <v>2</v>
      </c>
      <c r="Q171" s="2">
        <v>222</v>
      </c>
      <c r="R171" s="2">
        <v>0</v>
      </c>
      <c r="S171" s="2">
        <v>0</v>
      </c>
    </row>
    <row r="172" spans="1:19">
      <c r="A172" s="2">
        <v>76</v>
      </c>
      <c r="B172" s="500" t="str">
        <v>trans-p-coumaric acid methyl ester, HCAD</v>
      </c>
      <c r="C172" s="2">
        <v>0.67391650000000003</v>
      </c>
      <c r="D172" s="2">
        <v>136.4</v>
      </c>
      <c r="E172" s="2" t="str">
        <v>G</v>
      </c>
      <c r="F172" s="2">
        <v>193.3</v>
      </c>
      <c r="G172" s="2" t="str">
        <v>CB</v>
      </c>
      <c r="H172" s="2">
        <v>204.7</v>
      </c>
      <c r="I172" s="2" t="str">
        <v>CB</v>
      </c>
      <c r="J172" s="2">
        <v>49.1</v>
      </c>
      <c r="K172" s="2" t="str">
        <v>O</v>
      </c>
      <c r="L172" s="2">
        <v>1</v>
      </c>
      <c r="M172" s="2">
        <v>309</v>
      </c>
      <c r="N172" s="2">
        <v>0</v>
      </c>
      <c r="O172" s="2">
        <v>0</v>
      </c>
      <c r="P172" s="2">
        <v>3</v>
      </c>
      <c r="Q172" s="2">
        <v>222</v>
      </c>
      <c r="R172" s="2">
        <v>246</v>
      </c>
      <c r="S172" s="2">
        <v>361</v>
      </c>
    </row>
    <row r="173" spans="1:19">
      <c r="A173" s="2">
        <v>79</v>
      </c>
      <c r="B173" s="500" t="str">
        <v>Homovanillic Acid, HPAAD</v>
      </c>
      <c r="C173" s="2">
        <v>0.65449429999999997</v>
      </c>
      <c r="D173" s="2">
        <v>137.30000000000001</v>
      </c>
      <c r="E173" s="2" t="str">
        <v>G</v>
      </c>
      <c r="F173" s="2">
        <v>176.9</v>
      </c>
      <c r="G173" s="2" t="str">
        <v>T</v>
      </c>
      <c r="H173" s="2">
        <v>230</v>
      </c>
      <c r="I173" s="2" t="str">
        <v>B</v>
      </c>
      <c r="J173" s="2">
        <v>66.599999999999994</v>
      </c>
      <c r="K173" s="2" t="str">
        <v>Y</v>
      </c>
      <c r="L173" s="2">
        <v>1</v>
      </c>
      <c r="M173" s="2">
        <v>282</v>
      </c>
      <c r="N173" s="2">
        <v>0</v>
      </c>
      <c r="O173" s="2">
        <v>0</v>
      </c>
      <c r="P173" s="2">
        <v>3</v>
      </c>
      <c r="Q173" s="2">
        <v>222</v>
      </c>
      <c r="R173" s="2">
        <v>256</v>
      </c>
      <c r="S173" s="2">
        <v>351</v>
      </c>
    </row>
    <row r="174" spans="1:19">
      <c r="A174" s="2">
        <v>81</v>
      </c>
      <c r="B174" s="500" t="str">
        <v>Phenylacetic Acid, HPAAD</v>
      </c>
      <c r="C174" s="2">
        <v>0.67</v>
      </c>
      <c r="D174" s="2">
        <v>135.5</v>
      </c>
      <c r="E174" s="2" t="str">
        <v>G</v>
      </c>
      <c r="F174" s="2">
        <v>174.5</v>
      </c>
      <c r="G174" s="2" t="str">
        <v>T</v>
      </c>
      <c r="H174" s="2">
        <v>241.5</v>
      </c>
      <c r="I174" s="2" t="str">
        <v>V</v>
      </c>
      <c r="J174" s="2">
        <v>22.7</v>
      </c>
      <c r="K174" s="2" t="str">
        <v>R</v>
      </c>
      <c r="L174" s="2">
        <v>1</v>
      </c>
      <c r="M174" s="2">
        <v>260</v>
      </c>
      <c r="N174" s="2">
        <v>0</v>
      </c>
      <c r="O174" s="2">
        <v>0</v>
      </c>
      <c r="P174" s="2">
        <v>2</v>
      </c>
      <c r="Q174" s="2">
        <v>239</v>
      </c>
      <c r="R174" s="2">
        <v>336</v>
      </c>
      <c r="S174" s="2">
        <v>0</v>
      </c>
    </row>
    <row r="175" spans="1:19">
      <c r="A175" s="2">
        <v>85</v>
      </c>
      <c r="B175" s="500" t="str">
        <v>p-methoxyphenyllactic acid, HPLAD</v>
      </c>
      <c r="C175" s="2">
        <v>0.65802559999999999</v>
      </c>
      <c r="D175" s="2">
        <v>138</v>
      </c>
      <c r="E175" s="2" t="str">
        <v>G</v>
      </c>
      <c r="F175" s="2">
        <v>178.7</v>
      </c>
      <c r="G175" s="2" t="str">
        <v>T</v>
      </c>
      <c r="H175" s="2">
        <v>227.5</v>
      </c>
      <c r="I175" s="2" t="str">
        <v>B</v>
      </c>
      <c r="J175" s="2">
        <v>38.200000000000003</v>
      </c>
      <c r="K175" s="2" t="str">
        <v>O</v>
      </c>
      <c r="L175" s="2">
        <v>1</v>
      </c>
      <c r="M175" s="2">
        <v>276</v>
      </c>
      <c r="N175" s="2">
        <v>0</v>
      </c>
      <c r="O175" s="2">
        <v>0</v>
      </c>
      <c r="P175" s="2">
        <v>3</v>
      </c>
      <c r="Q175" s="2">
        <v>222</v>
      </c>
      <c r="R175" s="2">
        <v>251</v>
      </c>
      <c r="S175" s="2">
        <v>336</v>
      </c>
    </row>
    <row r="176" spans="1:19">
      <c r="A176" s="2">
        <v>86</v>
      </c>
      <c r="B176" s="500" t="str">
        <v>3-Phenylpropanoic acid, HPPAD</v>
      </c>
      <c r="C176" s="2">
        <v>0.68274469999999998</v>
      </c>
      <c r="D176" s="2">
        <v>138.6</v>
      </c>
      <c r="E176" s="2" t="str">
        <v>G</v>
      </c>
      <c r="F176" s="2">
        <v>177.8</v>
      </c>
      <c r="G176" s="2" t="str">
        <v>T</v>
      </c>
      <c r="H176" s="2">
        <v>231.1</v>
      </c>
      <c r="I176" s="2" t="str">
        <v>B</v>
      </c>
      <c r="J176" s="2">
        <v>166.1</v>
      </c>
      <c r="K176" s="2" t="str">
        <v>T</v>
      </c>
      <c r="L176" s="2">
        <v>1</v>
      </c>
      <c r="M176" s="2">
        <v>260</v>
      </c>
      <c r="N176" s="2">
        <v>0</v>
      </c>
      <c r="O176" s="2">
        <v>0</v>
      </c>
      <c r="P176" s="2">
        <v>2</v>
      </c>
      <c r="Q176" s="2">
        <v>230</v>
      </c>
      <c r="R176" s="2">
        <v>327</v>
      </c>
      <c r="S176" s="2">
        <v>0</v>
      </c>
    </row>
    <row r="177" spans="1:19">
      <c r="A177" s="2">
        <v>89</v>
      </c>
      <c r="B177" s="500" t="str">
        <v>p-methoxyphenol, AMPh</v>
      </c>
      <c r="C177" s="2">
        <v>0.6845</v>
      </c>
      <c r="D177" s="2">
        <v>134.4</v>
      </c>
      <c r="E177" s="2" t="str">
        <v>G</v>
      </c>
      <c r="F177" s="2">
        <v>171.4</v>
      </c>
      <c r="G177" s="2" t="str">
        <v>T</v>
      </c>
      <c r="H177" s="2">
        <v>226.7</v>
      </c>
      <c r="I177" s="2" t="str">
        <v>B</v>
      </c>
      <c r="J177" s="2">
        <v>37.4</v>
      </c>
      <c r="K177" s="2" t="str">
        <v>O</v>
      </c>
      <c r="L177" s="2">
        <v>1</v>
      </c>
      <c r="M177" s="2">
        <v>288</v>
      </c>
      <c r="N177" s="2">
        <v>0</v>
      </c>
      <c r="O177" s="2">
        <v>0</v>
      </c>
      <c r="P177" s="2">
        <v>3</v>
      </c>
      <c r="Q177" s="2">
        <v>223</v>
      </c>
      <c r="R177" s="2">
        <v>252</v>
      </c>
      <c r="S177" s="2">
        <v>313</v>
      </c>
    </row>
    <row r="178" spans="1:19">
      <c r="A178" s="2">
        <v>90</v>
      </c>
      <c r="B178" s="500" t="str">
        <v>4-methylpyrocatechol, APh</v>
      </c>
      <c r="C178" s="2">
        <v>0.67391650000000003</v>
      </c>
      <c r="D178" s="2">
        <v>136.6</v>
      </c>
      <c r="E178" s="2" t="str">
        <v>G</v>
      </c>
      <c r="F178" s="2">
        <v>180</v>
      </c>
      <c r="G178" s="2" t="str">
        <v>CB</v>
      </c>
      <c r="H178" s="2">
        <v>242.2</v>
      </c>
      <c r="I178" s="2" t="str">
        <v>V</v>
      </c>
      <c r="J178" s="2">
        <v>344.9</v>
      </c>
      <c r="K178" s="2" t="str">
        <v>S</v>
      </c>
      <c r="L178" s="2">
        <v>1</v>
      </c>
      <c r="M178" s="2">
        <v>283</v>
      </c>
      <c r="N178" s="2">
        <v>0</v>
      </c>
      <c r="O178" s="2">
        <v>0</v>
      </c>
      <c r="P178" s="2">
        <v>2</v>
      </c>
      <c r="Q178" s="2">
        <v>223</v>
      </c>
      <c r="R178" s="2">
        <v>341</v>
      </c>
      <c r="S178" s="2">
        <v>0</v>
      </c>
    </row>
    <row r="179" spans="1:19">
      <c r="A179" s="2">
        <v>91</v>
      </c>
      <c r="B179" s="500" t="str">
        <v>Isopseudocumenol, APh</v>
      </c>
      <c r="C179" s="2">
        <v>0.72512030000000005</v>
      </c>
      <c r="D179" s="2">
        <v>138.1</v>
      </c>
      <c r="E179" s="2" t="str">
        <v>G</v>
      </c>
      <c r="F179" s="2">
        <v>179</v>
      </c>
      <c r="G179" s="2" t="str">
        <v>T</v>
      </c>
      <c r="H179" s="2">
        <v>272.5</v>
      </c>
      <c r="I179" s="2" t="str">
        <v>P</v>
      </c>
      <c r="J179" s="2">
        <v>348.4</v>
      </c>
      <c r="K179" s="2" t="str">
        <v>S</v>
      </c>
      <c r="L179" s="2">
        <v>1</v>
      </c>
      <c r="M179" s="2">
        <v>279</v>
      </c>
      <c r="N179" s="2">
        <v>0</v>
      </c>
      <c r="O179" s="2">
        <v>0</v>
      </c>
      <c r="P179" s="2">
        <v>2</v>
      </c>
      <c r="Q179" s="2">
        <v>247</v>
      </c>
      <c r="R179" s="2">
        <v>353</v>
      </c>
      <c r="S179" s="2">
        <v>0</v>
      </c>
    </row>
    <row r="180" spans="1:19">
      <c r="A180" s="2">
        <v>95</v>
      </c>
      <c r="B180" s="500" t="str">
        <v>Pyrocatechol, Phenol</v>
      </c>
      <c r="C180" s="2">
        <v>0.6615569</v>
      </c>
      <c r="D180" s="2">
        <v>137.4</v>
      </c>
      <c r="E180" s="2" t="str">
        <v>G</v>
      </c>
      <c r="F180" s="2">
        <v>180.8</v>
      </c>
      <c r="G180" s="2" t="str">
        <v>CB</v>
      </c>
      <c r="H180" s="2">
        <v>218.8</v>
      </c>
      <c r="I180" s="2" t="str">
        <v>B</v>
      </c>
      <c r="J180" s="2">
        <v>35.700000000000003</v>
      </c>
      <c r="K180" s="2" t="str">
        <v>O</v>
      </c>
      <c r="L180" s="2">
        <v>1</v>
      </c>
      <c r="M180" s="2">
        <v>277</v>
      </c>
      <c r="N180" s="2">
        <v>0</v>
      </c>
      <c r="O180" s="2">
        <v>0</v>
      </c>
      <c r="P180" s="2">
        <v>3</v>
      </c>
      <c r="Q180" s="2">
        <v>226</v>
      </c>
      <c r="R180" s="2">
        <v>240</v>
      </c>
      <c r="S180" s="2">
        <v>336</v>
      </c>
    </row>
    <row r="181" spans="1:19">
      <c r="A181" s="2">
        <v>99</v>
      </c>
      <c r="B181" s="500" t="str">
        <v>Vanillin, HBzd</v>
      </c>
      <c r="C181" s="2">
        <v>0.63683780000000001</v>
      </c>
      <c r="D181" s="2">
        <v>136.19999999999999</v>
      </c>
      <c r="E181" s="2" t="str">
        <v>G</v>
      </c>
      <c r="F181" s="2">
        <v>221.6</v>
      </c>
      <c r="G181" s="2" t="str">
        <v>B</v>
      </c>
      <c r="H181" s="2">
        <v>212.1</v>
      </c>
      <c r="I181" s="2" t="str">
        <v>B</v>
      </c>
      <c r="J181" s="2">
        <v>41.7</v>
      </c>
      <c r="K181" s="2" t="str">
        <v>O</v>
      </c>
      <c r="L181" s="2">
        <v>2</v>
      </c>
      <c r="M181" s="2">
        <v>284</v>
      </c>
      <c r="N181" s="2">
        <v>312</v>
      </c>
      <c r="O181" s="2">
        <v>0</v>
      </c>
      <c r="P181" s="2">
        <v>3</v>
      </c>
      <c r="Q181" s="2">
        <v>221</v>
      </c>
      <c r="R181" s="2">
        <v>248</v>
      </c>
      <c r="S181" s="2">
        <v>341</v>
      </c>
    </row>
    <row r="182" spans="1:19">
      <c r="A182" s="2">
        <v>100</v>
      </c>
      <c r="B182" s="500" t="str">
        <v>2-Hydroxyacetophenone, HAPh</v>
      </c>
      <c r="C182" s="2">
        <v>0.70393249999999996</v>
      </c>
      <c r="D182" s="2">
        <v>132.6</v>
      </c>
      <c r="E182" s="2" t="str">
        <v>G</v>
      </c>
      <c r="F182" s="2">
        <v>151.9</v>
      </c>
      <c r="G182" s="2" t="str">
        <v>T</v>
      </c>
      <c r="H182" s="2">
        <v>206.1</v>
      </c>
      <c r="I182" s="2" t="str">
        <v>CB</v>
      </c>
      <c r="J182" s="2">
        <v>31</v>
      </c>
      <c r="K182" s="2" t="str">
        <v>O</v>
      </c>
      <c r="L182" s="2">
        <v>2</v>
      </c>
      <c r="M182" s="2">
        <v>256</v>
      </c>
      <c r="N182" s="2">
        <v>330</v>
      </c>
      <c r="O182" s="2">
        <v>0</v>
      </c>
      <c r="P182" s="2">
        <v>2</v>
      </c>
      <c r="Q182" s="2">
        <v>228</v>
      </c>
      <c r="R182" s="2">
        <v>340</v>
      </c>
      <c r="S182" s="2">
        <v>0</v>
      </c>
    </row>
    <row r="183" spans="1:19">
      <c r="A183" s="2">
        <v>104</v>
      </c>
      <c r="B183" s="500" t="str">
        <v>benzophenone, Non Phenolic</v>
      </c>
      <c r="C183" s="2">
        <v>0.72688600000000003</v>
      </c>
      <c r="D183" s="2">
        <v>120</v>
      </c>
      <c r="E183" s="2" t="str">
        <v>G</v>
      </c>
      <c r="F183" s="2">
        <v>171.4</v>
      </c>
      <c r="G183" s="2" t="str">
        <v>T</v>
      </c>
      <c r="H183" s="2">
        <v>239.6</v>
      </c>
      <c r="I183" s="2" t="str">
        <v>B</v>
      </c>
      <c r="J183" s="2">
        <v>40.4</v>
      </c>
      <c r="K183" s="2" t="str">
        <v>O</v>
      </c>
      <c r="L183" s="2">
        <v>1</v>
      </c>
      <c r="M183" s="2">
        <v>260</v>
      </c>
      <c r="N183" s="2">
        <v>0</v>
      </c>
      <c r="O183" s="2">
        <v>0</v>
      </c>
      <c r="P183" s="2">
        <v>2</v>
      </c>
      <c r="Q183" s="2">
        <v>224</v>
      </c>
      <c r="R183" s="2">
        <v>363</v>
      </c>
      <c r="S183" s="2">
        <v>0</v>
      </c>
    </row>
    <row r="184" spans="1:19">
      <c r="B184" s="500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>
      <c r="B185" s="500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>
      <c r="B186" s="500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>
      <c r="B187" s="500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>
      <c r="B188" s="500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>
      <c r="B189" s="500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>
      <c r="B190" s="500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>
      <c r="B191" s="500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>
      <c r="B192" s="500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21">
      <c r="B193" s="500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21">
      <c r="B194" s="500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21">
      <c r="B195" s="500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21">
      <c r="B196" s="500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1:21">
      <c r="B197" s="500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1:21">
      <c r="B198" s="500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21">
      <c r="B199" s="500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1:21">
      <c r="B200" s="500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1:21">
      <c r="B201" s="500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1:21">
      <c r="B202" s="500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21">
      <c r="B203" s="500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1:21">
      <c r="B204" s="500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21">
      <c r="A205" s="2" cm="1">
        <f t="array" ref="A205:S246">_xlfn._xlws.SORT(_xlfn._xlws.FILTER(LVSN[], (LVSN[Rf (MPA)]&lt;=$C$5)*(LVSN[Rf (MPA)]&gt;=$C$4)*(LVSN[254 nm DEV H° and C]&lt;=$D$5)*(LVSN[254 nm DEV H° and C]&gt;=$D$4)*(LVSN[366 nm DEV H° and C]&lt;=$F$5)*(LVSN[366 nm DEV H° and C]&gt;=$F$4),"No Result"))</f>
        <v>3</v>
      </c>
      <c r="B205" s="500" t="str">
        <v>acacetin, Flavone</v>
      </c>
      <c r="C205" s="2">
        <v>0.64919740000000004</v>
      </c>
      <c r="D205" s="2">
        <v>134.6</v>
      </c>
      <c r="E205" s="2" t="str">
        <v>G</v>
      </c>
      <c r="F205" s="2">
        <v>180</v>
      </c>
      <c r="G205" s="2" t="str">
        <v>CB</v>
      </c>
      <c r="H205" s="2">
        <v>203.5</v>
      </c>
      <c r="I205" s="2" t="str">
        <v>CB</v>
      </c>
      <c r="J205" s="2">
        <v>53.8</v>
      </c>
      <c r="K205" s="2" t="str">
        <v>O</v>
      </c>
      <c r="L205" s="2">
        <v>2</v>
      </c>
      <c r="M205" s="2">
        <v>270</v>
      </c>
      <c r="N205" s="2">
        <v>329</v>
      </c>
      <c r="O205" s="2">
        <v>0</v>
      </c>
      <c r="P205" s="2">
        <v>2</v>
      </c>
      <c r="Q205" s="2">
        <v>224</v>
      </c>
      <c r="R205" s="2">
        <v>357</v>
      </c>
      <c r="S205" s="2">
        <v>0</v>
      </c>
      <c r="T205" s="2">
        <f>COUNTIF(A205:A261, "&lt;&gt;")</f>
        <v>42</v>
      </c>
      <c r="U205" s="2" t="s">
        <v>157</v>
      </c>
    </row>
    <row r="206" spans="1:21">
      <c r="A206" s="2">
        <v>6</v>
      </c>
      <c r="B206" s="500" t="str">
        <v>chrysin, Flavone</v>
      </c>
      <c r="C206" s="2">
        <v>0.67215080000000005</v>
      </c>
      <c r="D206" s="2">
        <v>132.19999999999999</v>
      </c>
      <c r="E206" s="2" t="str">
        <v>G</v>
      </c>
      <c r="F206" s="2">
        <v>185.5</v>
      </c>
      <c r="G206" s="2" t="str">
        <v>CB</v>
      </c>
      <c r="H206" s="2">
        <v>190.1</v>
      </c>
      <c r="I206" s="2" t="str">
        <v>CB</v>
      </c>
      <c r="J206" s="2">
        <v>46.5</v>
      </c>
      <c r="K206" s="2" t="str">
        <v>O</v>
      </c>
      <c r="L206" s="2">
        <v>2</v>
      </c>
      <c r="M206" s="2">
        <v>270</v>
      </c>
      <c r="N206" s="2">
        <v>317</v>
      </c>
      <c r="O206" s="2">
        <v>0</v>
      </c>
      <c r="P206" s="2">
        <v>2</v>
      </c>
      <c r="Q206" s="2">
        <v>224</v>
      </c>
      <c r="R206" s="2">
        <v>358</v>
      </c>
      <c r="S206" s="2">
        <v>0</v>
      </c>
    </row>
    <row r="207" spans="1:21">
      <c r="A207" s="2">
        <v>11</v>
      </c>
      <c r="B207" s="500" t="str">
        <v>galangin, Flavonol</v>
      </c>
      <c r="C207" s="2">
        <v>0.70216690000000004</v>
      </c>
      <c r="D207" s="2">
        <v>131.30000000000001</v>
      </c>
      <c r="E207" s="2" t="str">
        <v>G</v>
      </c>
      <c r="F207" s="2">
        <v>171.6</v>
      </c>
      <c r="G207" s="2" t="str">
        <v>T</v>
      </c>
      <c r="H207" s="2">
        <v>193.5</v>
      </c>
      <c r="I207" s="2" t="str">
        <v>CB</v>
      </c>
      <c r="J207" s="2">
        <v>41.9</v>
      </c>
      <c r="K207" s="2" t="str">
        <v>O</v>
      </c>
      <c r="L207" s="2">
        <v>3</v>
      </c>
      <c r="M207" s="2">
        <v>268</v>
      </c>
      <c r="N207" s="2">
        <v>311</v>
      </c>
      <c r="O207" s="2">
        <v>363</v>
      </c>
      <c r="P207" s="2">
        <v>2</v>
      </c>
      <c r="Q207" s="2">
        <v>224</v>
      </c>
      <c r="R207" s="2">
        <v>343</v>
      </c>
      <c r="S207" s="2">
        <v>0</v>
      </c>
    </row>
    <row r="208" spans="1:21">
      <c r="A208" s="2">
        <v>12</v>
      </c>
      <c r="B208" s="500" t="str">
        <v>isorhamnetin, Flavonol</v>
      </c>
      <c r="C208" s="2">
        <v>0.65100000000000002</v>
      </c>
      <c r="D208" s="2">
        <v>136.1</v>
      </c>
      <c r="E208" s="2" t="str">
        <v>G</v>
      </c>
      <c r="F208" s="2">
        <v>180</v>
      </c>
      <c r="G208" s="2" t="str">
        <v>CB</v>
      </c>
      <c r="H208" s="2">
        <v>191.2</v>
      </c>
      <c r="I208" s="2" t="str">
        <v>CB</v>
      </c>
      <c r="J208" s="2">
        <v>42.7</v>
      </c>
      <c r="K208" s="2" t="str">
        <v>O</v>
      </c>
      <c r="L208" s="2">
        <v>2</v>
      </c>
      <c r="M208" s="2">
        <v>261</v>
      </c>
      <c r="N208" s="2">
        <v>364</v>
      </c>
      <c r="O208" s="2">
        <v>0</v>
      </c>
      <c r="P208" s="2">
        <v>2</v>
      </c>
      <c r="Q208" s="2">
        <v>224</v>
      </c>
      <c r="R208" s="2">
        <v>340</v>
      </c>
      <c r="S208" s="2">
        <v>0</v>
      </c>
    </row>
    <row r="209" spans="1:19">
      <c r="A209" s="2">
        <v>13</v>
      </c>
      <c r="B209" s="500" t="str">
        <v>kaempferide, Flavonol</v>
      </c>
      <c r="C209" s="2">
        <v>0.68980730000000001</v>
      </c>
      <c r="D209" s="2">
        <v>129.4</v>
      </c>
      <c r="E209" s="2" t="str">
        <v>G</v>
      </c>
      <c r="F209" s="2">
        <v>144.19999999999999</v>
      </c>
      <c r="G209" s="2" t="str">
        <v>G</v>
      </c>
      <c r="H209" s="2">
        <v>187.6</v>
      </c>
      <c r="I209" s="2" t="str">
        <v>CB</v>
      </c>
      <c r="J209" s="2">
        <v>45</v>
      </c>
      <c r="K209" s="2" t="str">
        <v>O</v>
      </c>
      <c r="L209" s="2">
        <v>3</v>
      </c>
      <c r="M209" s="2">
        <v>269</v>
      </c>
      <c r="N209" s="2">
        <v>330</v>
      </c>
      <c r="O209" s="2">
        <v>367</v>
      </c>
      <c r="P209" s="2">
        <v>2</v>
      </c>
      <c r="Q209" s="2">
        <v>223</v>
      </c>
      <c r="R209" s="2">
        <v>361</v>
      </c>
      <c r="S209" s="2">
        <v>0</v>
      </c>
    </row>
    <row r="210" spans="1:19">
      <c r="A210" s="2">
        <v>14</v>
      </c>
      <c r="B210" s="500" t="str">
        <v>kaempferol, Flavonol</v>
      </c>
      <c r="C210" s="2">
        <v>0.65449429999999997</v>
      </c>
      <c r="D210" s="2">
        <v>130.9</v>
      </c>
      <c r="E210" s="2" t="str">
        <v>G</v>
      </c>
      <c r="F210" s="2">
        <v>150</v>
      </c>
      <c r="G210" s="2" t="str">
        <v>T</v>
      </c>
      <c r="H210" s="2">
        <v>189.4</v>
      </c>
      <c r="I210" s="2" t="str">
        <v>CB</v>
      </c>
      <c r="J210" s="2">
        <v>8</v>
      </c>
      <c r="K210" s="2" t="str">
        <v>R</v>
      </c>
      <c r="L210" s="2">
        <v>2</v>
      </c>
      <c r="M210" s="2">
        <v>269</v>
      </c>
      <c r="N210" s="2">
        <v>371</v>
      </c>
      <c r="O210" s="2">
        <v>0</v>
      </c>
      <c r="P210" s="2">
        <v>2</v>
      </c>
      <c r="Q210" s="2">
        <v>223</v>
      </c>
      <c r="R210" s="2">
        <v>361</v>
      </c>
      <c r="S210" s="2">
        <v>0</v>
      </c>
    </row>
    <row r="211" spans="1:19">
      <c r="A211" s="2">
        <v>18</v>
      </c>
      <c r="B211" s="500" t="str">
        <v>hesperetin, Flavanone</v>
      </c>
      <c r="C211" s="2">
        <v>0.6668539</v>
      </c>
      <c r="D211" s="2">
        <v>136.5</v>
      </c>
      <c r="E211" s="2" t="str">
        <v>G</v>
      </c>
      <c r="F211" s="2">
        <v>169.3</v>
      </c>
      <c r="G211" s="2" t="str">
        <v>T</v>
      </c>
      <c r="H211" s="2">
        <v>202.3</v>
      </c>
      <c r="I211" s="2" t="str">
        <v>CB</v>
      </c>
      <c r="J211" s="2">
        <v>19.8</v>
      </c>
      <c r="K211" s="2" t="str">
        <v>R</v>
      </c>
      <c r="L211" s="2">
        <v>1</v>
      </c>
      <c r="M211" s="2">
        <v>290</v>
      </c>
      <c r="N211" s="2">
        <v>0</v>
      </c>
      <c r="O211" s="2">
        <v>0</v>
      </c>
      <c r="P211" s="2">
        <v>3</v>
      </c>
      <c r="Q211" s="2">
        <v>222</v>
      </c>
      <c r="R211" s="2">
        <v>247</v>
      </c>
      <c r="S211" s="2">
        <v>342</v>
      </c>
    </row>
    <row r="212" spans="1:19">
      <c r="A212" s="2">
        <v>20</v>
      </c>
      <c r="B212" s="500" t="str">
        <v>naringenin, Flavanone</v>
      </c>
      <c r="C212" s="2">
        <v>0.68</v>
      </c>
      <c r="D212" s="2">
        <v>136.80000000000001</v>
      </c>
      <c r="E212" s="2" t="str">
        <v>G</v>
      </c>
      <c r="F212" s="2">
        <v>176.5</v>
      </c>
      <c r="G212" s="2" t="str">
        <v>T</v>
      </c>
      <c r="H212" s="2">
        <v>210.7</v>
      </c>
      <c r="I212" s="2" t="str">
        <v>B</v>
      </c>
      <c r="J212" s="2">
        <v>24.2</v>
      </c>
      <c r="K212" s="2" t="str">
        <v>R</v>
      </c>
      <c r="L212" s="2">
        <v>1</v>
      </c>
      <c r="M212" s="2">
        <v>292</v>
      </c>
      <c r="N212" s="2">
        <v>0</v>
      </c>
      <c r="O212" s="2">
        <v>0</v>
      </c>
      <c r="P212" s="2">
        <v>2</v>
      </c>
      <c r="Q212" s="2">
        <v>223</v>
      </c>
      <c r="R212" s="2">
        <v>365</v>
      </c>
      <c r="S212" s="2">
        <v>0</v>
      </c>
    </row>
    <row r="213" spans="1:19">
      <c r="A213" s="2">
        <v>22</v>
      </c>
      <c r="B213" s="500" t="str">
        <v>pinocembrin, Flavanone</v>
      </c>
      <c r="C213" s="2">
        <v>0.72335470000000002</v>
      </c>
      <c r="D213" s="2">
        <v>136.9</v>
      </c>
      <c r="E213" s="2" t="str">
        <v>G</v>
      </c>
      <c r="F213" s="2">
        <v>179.2</v>
      </c>
      <c r="G213" s="2" t="str">
        <v>T</v>
      </c>
      <c r="H213" s="2">
        <v>206.6</v>
      </c>
      <c r="I213" s="2" t="str">
        <v>CB</v>
      </c>
      <c r="J213" s="2">
        <v>24.2</v>
      </c>
      <c r="K213" s="2" t="str">
        <v>R</v>
      </c>
      <c r="L213" s="2">
        <v>1</v>
      </c>
      <c r="M213" s="2">
        <v>293</v>
      </c>
      <c r="N213" s="2">
        <v>0</v>
      </c>
      <c r="O213" s="2">
        <v>0</v>
      </c>
      <c r="P213" s="2">
        <v>3</v>
      </c>
      <c r="Q213" s="2">
        <v>224</v>
      </c>
      <c r="R213" s="2">
        <v>252</v>
      </c>
      <c r="S213" s="2">
        <v>365</v>
      </c>
    </row>
    <row r="214" spans="1:19">
      <c r="A214" s="2">
        <v>23</v>
      </c>
      <c r="B214" s="500" t="str">
        <v>sakuranetin, Flavanone</v>
      </c>
      <c r="C214" s="2">
        <v>0.6986</v>
      </c>
      <c r="D214" s="2">
        <v>136.80000000000001</v>
      </c>
      <c r="E214" s="2" t="str">
        <v>G</v>
      </c>
      <c r="F214" s="2">
        <v>159.6</v>
      </c>
      <c r="G214" s="2" t="str">
        <v>T</v>
      </c>
      <c r="H214" s="2">
        <v>200.1</v>
      </c>
      <c r="I214" s="2" t="str">
        <v>CB</v>
      </c>
      <c r="J214" s="2">
        <v>16</v>
      </c>
      <c r="K214" s="2" t="str">
        <v>R</v>
      </c>
      <c r="L214" s="2">
        <v>1</v>
      </c>
      <c r="M214" s="2">
        <v>292</v>
      </c>
      <c r="N214" s="2">
        <v>0</v>
      </c>
      <c r="O214" s="2">
        <v>0</v>
      </c>
      <c r="P214" s="2">
        <v>3</v>
      </c>
      <c r="Q214" s="2">
        <v>223</v>
      </c>
      <c r="R214" s="2">
        <v>251</v>
      </c>
      <c r="S214" s="2">
        <v>367</v>
      </c>
    </row>
    <row r="215" spans="1:19">
      <c r="A215" s="2">
        <v>24</v>
      </c>
      <c r="B215" s="500" t="str">
        <v>pinobanksin, Flavanonol</v>
      </c>
      <c r="C215" s="2">
        <v>0.69686990000000004</v>
      </c>
      <c r="D215" s="2">
        <v>136.80000000000001</v>
      </c>
      <c r="E215" s="2" t="str">
        <v>G</v>
      </c>
      <c r="F215" s="2">
        <v>190.7</v>
      </c>
      <c r="G215" s="2" t="str">
        <v>CB</v>
      </c>
      <c r="H215" s="2">
        <v>199.3</v>
      </c>
      <c r="I215" s="2" t="str">
        <v>CB</v>
      </c>
      <c r="J215" s="2">
        <v>9.9</v>
      </c>
      <c r="K215" s="2" t="str">
        <v>R</v>
      </c>
      <c r="L215" s="2">
        <v>1</v>
      </c>
      <c r="M215" s="2">
        <v>295</v>
      </c>
      <c r="N215" s="2">
        <v>0</v>
      </c>
      <c r="O215" s="2">
        <v>0</v>
      </c>
      <c r="P215" s="2">
        <v>3</v>
      </c>
      <c r="Q215" s="2">
        <v>224</v>
      </c>
      <c r="R215" s="2">
        <v>251</v>
      </c>
      <c r="S215" s="2">
        <v>365</v>
      </c>
    </row>
    <row r="216" spans="1:19">
      <c r="A216" s="2">
        <v>32</v>
      </c>
      <c r="B216" s="500" t="str">
        <v>formononetin, Isoflavone</v>
      </c>
      <c r="C216" s="2">
        <v>0.63680000000000003</v>
      </c>
      <c r="D216" s="2">
        <v>147.4</v>
      </c>
      <c r="E216" s="2" t="str">
        <v>G</v>
      </c>
      <c r="F216" s="2">
        <v>195.3</v>
      </c>
      <c r="G216" s="2" t="str">
        <v>CB</v>
      </c>
      <c r="H216" s="2">
        <v>178.5</v>
      </c>
      <c r="I216" s="2" t="str">
        <v>T</v>
      </c>
      <c r="J216" s="2">
        <v>38.200000000000003</v>
      </c>
      <c r="K216" s="2" t="str">
        <v>O</v>
      </c>
      <c r="L216" s="2">
        <v>2</v>
      </c>
      <c r="M216" s="2">
        <v>250</v>
      </c>
      <c r="N216" s="2">
        <v>306</v>
      </c>
      <c r="O216" s="2">
        <v>0</v>
      </c>
      <c r="P216" s="2">
        <v>2</v>
      </c>
      <c r="Q216" s="2">
        <v>223</v>
      </c>
      <c r="R216" s="2">
        <v>313</v>
      </c>
      <c r="S216" s="2">
        <v>0</v>
      </c>
    </row>
    <row r="217" spans="1:19">
      <c r="A217" s="2">
        <v>33</v>
      </c>
      <c r="B217" s="500" t="str">
        <v>genistein, Isoflavone</v>
      </c>
      <c r="C217" s="2">
        <v>0.66332259999999998</v>
      </c>
      <c r="D217" s="2">
        <v>128.1</v>
      </c>
      <c r="E217" s="2" t="str">
        <v>G</v>
      </c>
      <c r="F217" s="2">
        <v>181.4</v>
      </c>
      <c r="G217" s="2" t="str">
        <v>CB</v>
      </c>
      <c r="H217" s="2">
        <v>210.8</v>
      </c>
      <c r="I217" s="2" t="str">
        <v>B</v>
      </c>
      <c r="J217" s="2">
        <v>34.1</v>
      </c>
      <c r="K217" s="2" t="str">
        <v>O</v>
      </c>
      <c r="L217" s="2">
        <v>1</v>
      </c>
      <c r="M217" s="2">
        <v>260</v>
      </c>
      <c r="N217" s="2">
        <v>0</v>
      </c>
      <c r="O217" s="2">
        <v>0</v>
      </c>
      <c r="P217" s="2">
        <v>2</v>
      </c>
      <c r="Q217" s="2">
        <v>224</v>
      </c>
      <c r="R217" s="2">
        <v>365</v>
      </c>
      <c r="S217" s="2">
        <v>0</v>
      </c>
    </row>
    <row r="218" spans="1:19">
      <c r="A218" s="2">
        <v>35</v>
      </c>
      <c r="B218" s="500" t="str">
        <v>t-Chalcone, Chalcone</v>
      </c>
      <c r="C218" s="2">
        <v>0.73394859999999995</v>
      </c>
      <c r="D218" s="2">
        <v>137.1</v>
      </c>
      <c r="E218" s="2" t="str">
        <v>G</v>
      </c>
      <c r="F218" s="2">
        <v>113.4</v>
      </c>
      <c r="G218" s="2" t="str">
        <v>YG</v>
      </c>
      <c r="H218" s="2">
        <v>230.6</v>
      </c>
      <c r="I218" s="2" t="str">
        <v>B</v>
      </c>
      <c r="J218" s="2">
        <v>39.799999999999997</v>
      </c>
      <c r="K218" s="2" t="str">
        <v>O</v>
      </c>
      <c r="L218" s="2">
        <v>1</v>
      </c>
      <c r="M218" s="2">
        <v>310</v>
      </c>
      <c r="N218" s="2">
        <v>0</v>
      </c>
      <c r="O218" s="2">
        <v>0</v>
      </c>
      <c r="P218" s="2">
        <v>2</v>
      </c>
      <c r="Q218" s="2">
        <v>221</v>
      </c>
      <c r="R218" s="2">
        <v>366</v>
      </c>
      <c r="S218" s="2">
        <v>0</v>
      </c>
    </row>
    <row r="219" spans="1:19">
      <c r="A219" s="2">
        <v>40</v>
      </c>
      <c r="B219" s="500" t="str">
        <v>benzoic acid, HBAD</v>
      </c>
      <c r="C219" s="2">
        <v>0.6633</v>
      </c>
      <c r="D219" s="2">
        <v>136.4</v>
      </c>
      <c r="E219" s="2" t="str">
        <v>G</v>
      </c>
      <c r="F219" s="2">
        <v>184.5</v>
      </c>
      <c r="G219" s="2" t="str">
        <v>CB</v>
      </c>
      <c r="H219" s="2">
        <v>199.4</v>
      </c>
      <c r="I219" s="2" t="str">
        <v>CB</v>
      </c>
      <c r="J219" s="2">
        <v>48.3</v>
      </c>
      <c r="K219" s="2" t="str">
        <v>O</v>
      </c>
      <c r="L219" s="2">
        <v>1</v>
      </c>
      <c r="M219" s="2">
        <v>276</v>
      </c>
      <c r="N219" s="2">
        <v>0</v>
      </c>
      <c r="O219" s="2">
        <v>0</v>
      </c>
      <c r="P219" s="2">
        <v>2</v>
      </c>
      <c r="Q219" s="2">
        <v>221</v>
      </c>
      <c r="R219" s="2">
        <v>328</v>
      </c>
      <c r="S219" s="2">
        <v>0</v>
      </c>
    </row>
    <row r="220" spans="1:19">
      <c r="A220" s="2">
        <v>41</v>
      </c>
      <c r="B220" s="500" t="str">
        <v>Cuminic Acid, HBAD</v>
      </c>
      <c r="C220" s="2">
        <v>0.69686990000000004</v>
      </c>
      <c r="D220" s="2">
        <v>135.5</v>
      </c>
      <c r="E220" s="2" t="str">
        <v>G</v>
      </c>
      <c r="F220" s="2">
        <v>180</v>
      </c>
      <c r="G220" s="2" t="str">
        <v>CB</v>
      </c>
      <c r="H220" s="2">
        <v>204.9</v>
      </c>
      <c r="I220" s="2" t="str">
        <v>CB</v>
      </c>
      <c r="J220" s="2">
        <v>2</v>
      </c>
      <c r="K220" s="2" t="str">
        <v>R</v>
      </c>
      <c r="L220" s="2">
        <v>1</v>
      </c>
      <c r="M220" s="2">
        <v>243</v>
      </c>
      <c r="N220" s="2">
        <v>0</v>
      </c>
      <c r="O220" s="2">
        <v>0</v>
      </c>
      <c r="P220" s="2">
        <v>2</v>
      </c>
      <c r="Q220" s="2">
        <v>221</v>
      </c>
      <c r="R220" s="2">
        <v>333</v>
      </c>
      <c r="S220" s="2">
        <v>0</v>
      </c>
    </row>
    <row r="221" spans="1:19">
      <c r="A221" s="2">
        <v>47</v>
      </c>
      <c r="B221" s="500" t="str">
        <v>methyl paraben, HBAD</v>
      </c>
      <c r="C221" s="2">
        <v>0.67568209999999995</v>
      </c>
      <c r="D221" s="2">
        <v>127.9</v>
      </c>
      <c r="E221" s="2" t="str">
        <v>G</v>
      </c>
      <c r="F221" s="2">
        <v>178.9</v>
      </c>
      <c r="G221" s="2" t="str">
        <v>T</v>
      </c>
      <c r="H221" s="2">
        <v>227.7</v>
      </c>
      <c r="I221" s="2" t="str">
        <v>B</v>
      </c>
      <c r="J221" s="2">
        <v>111.1</v>
      </c>
      <c r="K221" s="2" t="str">
        <v>YG</v>
      </c>
      <c r="L221" s="2">
        <v>1</v>
      </c>
      <c r="M221" s="2">
        <v>257</v>
      </c>
      <c r="N221" s="2">
        <v>0</v>
      </c>
      <c r="O221" s="2">
        <v>0</v>
      </c>
      <c r="P221" s="2">
        <v>2</v>
      </c>
      <c r="Q221" s="2">
        <v>224</v>
      </c>
      <c r="R221" s="2">
        <v>352</v>
      </c>
      <c r="S221" s="2">
        <v>0</v>
      </c>
    </row>
    <row r="222" spans="1:19">
      <c r="A222" s="2">
        <v>49</v>
      </c>
      <c r="B222" s="500" t="str">
        <v>Methyl-3,4,5-trimethoxybenzoate, HBAD</v>
      </c>
      <c r="C222" s="2">
        <v>0.67038520000000001</v>
      </c>
      <c r="D222" s="2">
        <v>141.1</v>
      </c>
      <c r="E222" s="2" t="str">
        <v>G</v>
      </c>
      <c r="F222" s="2">
        <v>185.5</v>
      </c>
      <c r="G222" s="2" t="str">
        <v>CB</v>
      </c>
      <c r="H222" s="2">
        <v>201.8</v>
      </c>
      <c r="I222" s="2" t="str">
        <v>CB</v>
      </c>
      <c r="J222" s="2">
        <v>47.6</v>
      </c>
      <c r="K222" s="2" t="str">
        <v>O</v>
      </c>
      <c r="L222" s="2">
        <v>1</v>
      </c>
      <c r="M222" s="2">
        <v>265</v>
      </c>
      <c r="N222" s="2">
        <v>0</v>
      </c>
      <c r="O222" s="2">
        <v>0</v>
      </c>
      <c r="P222" s="2">
        <v>2</v>
      </c>
      <c r="Q222" s="2">
        <v>230</v>
      </c>
      <c r="R222" s="2">
        <v>311</v>
      </c>
      <c r="S222" s="2">
        <v>0</v>
      </c>
    </row>
    <row r="223" spans="1:19">
      <c r="A223" s="2">
        <v>50</v>
      </c>
      <c r="B223" s="500" t="str">
        <v>m-hydroxybenzoic acid, HBAD</v>
      </c>
      <c r="C223" s="2">
        <v>0.64390040000000004</v>
      </c>
      <c r="D223" s="2">
        <v>137.5</v>
      </c>
      <c r="E223" s="2" t="str">
        <v>G</v>
      </c>
      <c r="F223" s="2">
        <v>181.3</v>
      </c>
      <c r="G223" s="2" t="str">
        <v>CB</v>
      </c>
      <c r="H223" s="2">
        <v>232.4</v>
      </c>
      <c r="I223" s="2" t="str">
        <v>B</v>
      </c>
      <c r="J223" s="2">
        <v>38.200000000000003</v>
      </c>
      <c r="K223" s="2" t="str">
        <v>O</v>
      </c>
      <c r="L223" s="2">
        <v>1</v>
      </c>
      <c r="M223" s="2">
        <v>298</v>
      </c>
      <c r="N223" s="2">
        <v>0</v>
      </c>
      <c r="O223" s="2">
        <v>0</v>
      </c>
      <c r="P223" s="2">
        <v>2</v>
      </c>
      <c r="Q223" s="2">
        <v>223</v>
      </c>
      <c r="R223" s="2">
        <v>310</v>
      </c>
      <c r="S223" s="2">
        <v>0</v>
      </c>
    </row>
    <row r="224" spans="1:19">
      <c r="A224" s="2">
        <v>51</v>
      </c>
      <c r="B224" s="500" t="str">
        <v>m-Toluic Acid, HBAD</v>
      </c>
      <c r="C224" s="2">
        <v>0.68100000000000005</v>
      </c>
      <c r="D224" s="2">
        <v>137.30000000000001</v>
      </c>
      <c r="E224" s="2" t="str">
        <v>G</v>
      </c>
      <c r="F224" s="2">
        <v>159.6</v>
      </c>
      <c r="G224" s="2" t="str">
        <v>T</v>
      </c>
      <c r="H224" s="2">
        <v>206.1</v>
      </c>
      <c r="I224" s="2" t="str">
        <v>CB</v>
      </c>
      <c r="J224" s="2">
        <v>25.3</v>
      </c>
      <c r="K224" s="2" t="str">
        <v>R</v>
      </c>
      <c r="L224" s="2">
        <v>1</v>
      </c>
      <c r="M224" s="2">
        <v>284</v>
      </c>
      <c r="N224" s="2">
        <v>0</v>
      </c>
      <c r="O224" s="2">
        <v>0</v>
      </c>
      <c r="P224" s="2">
        <v>2</v>
      </c>
      <c r="Q224" s="2">
        <v>221</v>
      </c>
      <c r="R224" s="2">
        <v>333</v>
      </c>
      <c r="S224" s="2">
        <v>0</v>
      </c>
    </row>
    <row r="225" spans="1:19">
      <c r="A225" s="2">
        <v>53</v>
      </c>
      <c r="B225" s="500" t="str">
        <v>o-Toluic Acid, HBAD</v>
      </c>
      <c r="C225" s="2">
        <v>0.69159999999999999</v>
      </c>
      <c r="D225" s="2">
        <v>137.6</v>
      </c>
      <c r="E225" s="2" t="str">
        <v>G</v>
      </c>
      <c r="F225" s="2">
        <v>174.5</v>
      </c>
      <c r="G225" s="2" t="str">
        <v>T</v>
      </c>
      <c r="H225" s="2">
        <v>221.9</v>
      </c>
      <c r="I225" s="2" t="str">
        <v>B</v>
      </c>
      <c r="J225" s="2">
        <v>33</v>
      </c>
      <c r="K225" s="2" t="str">
        <v>O</v>
      </c>
      <c r="L225" s="2">
        <v>1</v>
      </c>
      <c r="M225" s="2">
        <v>281</v>
      </c>
      <c r="N225" s="2">
        <v>0</v>
      </c>
      <c r="O225" s="2">
        <v>0</v>
      </c>
      <c r="P225" s="2">
        <v>2</v>
      </c>
      <c r="Q225" s="2">
        <v>221</v>
      </c>
      <c r="R225" s="2">
        <v>335</v>
      </c>
      <c r="S225" s="2">
        <v>0</v>
      </c>
    </row>
    <row r="226" spans="1:19">
      <c r="A226" s="2">
        <v>54</v>
      </c>
      <c r="B226" s="500" t="str">
        <v>p-hydroxybenzoic acid, HBAD</v>
      </c>
      <c r="C226" s="2">
        <v>0.63683780000000001</v>
      </c>
      <c r="D226" s="2">
        <v>129.6</v>
      </c>
      <c r="E226" s="2" t="str">
        <v>G</v>
      </c>
      <c r="F226" s="2">
        <v>183.8</v>
      </c>
      <c r="G226" s="2" t="str">
        <v>CB</v>
      </c>
      <c r="H226" s="2">
        <v>212.3</v>
      </c>
      <c r="I226" s="2" t="str">
        <v>B</v>
      </c>
      <c r="J226" s="2">
        <v>28.2</v>
      </c>
      <c r="K226" s="2" t="str">
        <v>R</v>
      </c>
      <c r="L226" s="2">
        <v>1</v>
      </c>
      <c r="M226" s="2">
        <v>257</v>
      </c>
      <c r="N226" s="2">
        <v>0</v>
      </c>
      <c r="O226" s="2">
        <v>0</v>
      </c>
      <c r="P226" s="2">
        <v>2</v>
      </c>
      <c r="Q226" s="2">
        <v>225</v>
      </c>
      <c r="R226" s="2">
        <v>344</v>
      </c>
      <c r="S226" s="2">
        <v>0</v>
      </c>
    </row>
    <row r="227" spans="1:19">
      <c r="A227" s="2">
        <v>57</v>
      </c>
      <c r="B227" s="500" t="str">
        <v>salicylic acid, HBAD</v>
      </c>
      <c r="C227" s="2">
        <v>0.67920000000000003</v>
      </c>
      <c r="D227" s="2">
        <v>139.80000000000001</v>
      </c>
      <c r="E227" s="2" t="str">
        <v>G</v>
      </c>
      <c r="F227" s="2">
        <v>210.5</v>
      </c>
      <c r="G227" s="2" t="str">
        <v>B</v>
      </c>
      <c r="H227" s="2">
        <v>205.1</v>
      </c>
      <c r="I227" s="2" t="str">
        <v>CB</v>
      </c>
      <c r="J227" s="2">
        <v>48.3</v>
      </c>
      <c r="K227" s="2" t="str">
        <v>O</v>
      </c>
      <c r="L227" s="2">
        <v>1</v>
      </c>
      <c r="M227" s="2">
        <v>301</v>
      </c>
      <c r="N227" s="2">
        <v>0</v>
      </c>
      <c r="O227" s="2">
        <v>0</v>
      </c>
      <c r="P227" s="2">
        <v>2</v>
      </c>
      <c r="Q227" s="2">
        <v>223</v>
      </c>
      <c r="R227" s="2">
        <v>304</v>
      </c>
      <c r="S227" s="2">
        <v>0</v>
      </c>
    </row>
    <row r="228" spans="1:19">
      <c r="A228" s="2">
        <v>60</v>
      </c>
      <c r="B228" s="500" t="str">
        <v>vanillic acid methyl ester, HBAD</v>
      </c>
      <c r="C228" s="2">
        <v>0.65802559999999999</v>
      </c>
      <c r="D228" s="2">
        <v>135.19999999999999</v>
      </c>
      <c r="E228" s="2" t="str">
        <v>G</v>
      </c>
      <c r="F228" s="2">
        <v>178.9</v>
      </c>
      <c r="G228" s="2" t="str">
        <v>T</v>
      </c>
      <c r="H228" s="2">
        <v>207.2</v>
      </c>
      <c r="I228" s="2" t="str">
        <v>CB</v>
      </c>
      <c r="J228" s="2">
        <v>70.900000000000006</v>
      </c>
      <c r="K228" s="2" t="str">
        <v>Y</v>
      </c>
      <c r="L228" s="2">
        <v>2</v>
      </c>
      <c r="M228" s="2">
        <v>263</v>
      </c>
      <c r="N228" s="2">
        <v>294</v>
      </c>
      <c r="O228" s="2">
        <v>0</v>
      </c>
      <c r="P228" s="2">
        <v>2</v>
      </c>
      <c r="Q228" s="2">
        <v>225</v>
      </c>
      <c r="R228" s="2">
        <v>347</v>
      </c>
      <c r="S228" s="2">
        <v>0</v>
      </c>
    </row>
    <row r="229" spans="1:19">
      <c r="A229" s="2">
        <v>70</v>
      </c>
      <c r="B229" s="500" t="str">
        <v>o-coumaric acid, HCAD</v>
      </c>
      <c r="C229" s="2">
        <v>0.64570000000000005</v>
      </c>
      <c r="D229" s="2">
        <v>146.1</v>
      </c>
      <c r="E229" s="2" t="str">
        <v>G</v>
      </c>
      <c r="F229" s="2">
        <v>205.2</v>
      </c>
      <c r="G229" s="2" t="str">
        <v>CB</v>
      </c>
      <c r="H229" s="2">
        <v>223.2</v>
      </c>
      <c r="I229" s="2" t="str">
        <v>B</v>
      </c>
      <c r="J229" s="2">
        <v>40.9</v>
      </c>
      <c r="K229" s="2" t="str">
        <v>O</v>
      </c>
      <c r="L229" s="2">
        <v>2</v>
      </c>
      <c r="M229" s="2">
        <v>279</v>
      </c>
      <c r="N229" s="2">
        <v>321</v>
      </c>
      <c r="O229" s="2">
        <v>0</v>
      </c>
      <c r="P229" s="2">
        <v>2</v>
      </c>
      <c r="Q229" s="2">
        <v>224</v>
      </c>
      <c r="R229" s="2">
        <v>341</v>
      </c>
      <c r="S229" s="2">
        <v>0</v>
      </c>
    </row>
    <row r="230" spans="1:19">
      <c r="A230" s="2">
        <v>72</v>
      </c>
      <c r="B230" s="500" t="str">
        <v>p-MCA, HCAD</v>
      </c>
      <c r="C230" s="2">
        <v>0.65</v>
      </c>
      <c r="D230" s="2">
        <v>137.4</v>
      </c>
      <c r="E230" s="2" t="str">
        <v>G</v>
      </c>
      <c r="F230" s="2">
        <v>190.9</v>
      </c>
      <c r="G230" s="2" t="str">
        <v>CB</v>
      </c>
      <c r="H230" s="2">
        <v>245.2</v>
      </c>
      <c r="I230" s="2" t="str">
        <v>V</v>
      </c>
      <c r="J230" s="2">
        <v>9.5</v>
      </c>
      <c r="K230" s="2" t="str">
        <v>R</v>
      </c>
      <c r="L230" s="2">
        <v>1</v>
      </c>
      <c r="M230" s="2">
        <v>307</v>
      </c>
      <c r="N230" s="2">
        <v>0</v>
      </c>
      <c r="O230" s="2">
        <v>0</v>
      </c>
      <c r="P230" s="2">
        <v>2</v>
      </c>
      <c r="Q230" s="2">
        <v>222</v>
      </c>
      <c r="R230" s="2">
        <v>0</v>
      </c>
      <c r="S230" s="2">
        <v>0</v>
      </c>
    </row>
    <row r="231" spans="1:19">
      <c r="A231" s="2">
        <v>76</v>
      </c>
      <c r="B231" s="500" t="str">
        <v>trans-p-coumaric acid methyl ester, HCAD</v>
      </c>
      <c r="C231" s="2">
        <v>0.67391650000000003</v>
      </c>
      <c r="D231" s="2">
        <v>136.4</v>
      </c>
      <c r="E231" s="2" t="str">
        <v>G</v>
      </c>
      <c r="F231" s="2">
        <v>193.3</v>
      </c>
      <c r="G231" s="2" t="str">
        <v>CB</v>
      </c>
      <c r="H231" s="2">
        <v>204.7</v>
      </c>
      <c r="I231" s="2" t="str">
        <v>CB</v>
      </c>
      <c r="J231" s="2">
        <v>49.1</v>
      </c>
      <c r="K231" s="2" t="str">
        <v>O</v>
      </c>
      <c r="L231" s="2">
        <v>1</v>
      </c>
      <c r="M231" s="2">
        <v>309</v>
      </c>
      <c r="N231" s="2">
        <v>0</v>
      </c>
      <c r="O231" s="2">
        <v>0</v>
      </c>
      <c r="P231" s="2">
        <v>3</v>
      </c>
      <c r="Q231" s="2">
        <v>222</v>
      </c>
      <c r="R231" s="2">
        <v>246</v>
      </c>
      <c r="S231" s="2">
        <v>361</v>
      </c>
    </row>
    <row r="232" spans="1:19">
      <c r="A232" s="2">
        <v>79</v>
      </c>
      <c r="B232" s="500" t="str">
        <v>Homovanillic Acid, HPAAD</v>
      </c>
      <c r="C232" s="2">
        <v>0.65449429999999997</v>
      </c>
      <c r="D232" s="2">
        <v>137.30000000000001</v>
      </c>
      <c r="E232" s="2" t="str">
        <v>G</v>
      </c>
      <c r="F232" s="2">
        <v>176.9</v>
      </c>
      <c r="G232" s="2" t="str">
        <v>T</v>
      </c>
      <c r="H232" s="2">
        <v>230</v>
      </c>
      <c r="I232" s="2" t="str">
        <v>B</v>
      </c>
      <c r="J232" s="2">
        <v>66.599999999999994</v>
      </c>
      <c r="K232" s="2" t="str">
        <v>Y</v>
      </c>
      <c r="L232" s="2">
        <v>1</v>
      </c>
      <c r="M232" s="2">
        <v>282</v>
      </c>
      <c r="N232" s="2">
        <v>0</v>
      </c>
      <c r="O232" s="2">
        <v>0</v>
      </c>
      <c r="P232" s="2">
        <v>3</v>
      </c>
      <c r="Q232" s="2">
        <v>222</v>
      </c>
      <c r="R232" s="2">
        <v>256</v>
      </c>
      <c r="S232" s="2">
        <v>351</v>
      </c>
    </row>
    <row r="233" spans="1:19">
      <c r="A233" s="2">
        <v>81</v>
      </c>
      <c r="B233" s="500" t="str">
        <v>Phenylacetic Acid, HPAAD</v>
      </c>
      <c r="C233" s="2">
        <v>0.67</v>
      </c>
      <c r="D233" s="2">
        <v>135.5</v>
      </c>
      <c r="E233" s="2" t="str">
        <v>G</v>
      </c>
      <c r="F233" s="2">
        <v>174.5</v>
      </c>
      <c r="G233" s="2" t="str">
        <v>T</v>
      </c>
      <c r="H233" s="2">
        <v>241.5</v>
      </c>
      <c r="I233" s="2" t="str">
        <v>V</v>
      </c>
      <c r="J233" s="2">
        <v>22.7</v>
      </c>
      <c r="K233" s="2" t="str">
        <v>R</v>
      </c>
      <c r="L233" s="2">
        <v>1</v>
      </c>
      <c r="M233" s="2">
        <v>260</v>
      </c>
      <c r="N233" s="2">
        <v>0</v>
      </c>
      <c r="O233" s="2">
        <v>0</v>
      </c>
      <c r="P233" s="2">
        <v>2</v>
      </c>
      <c r="Q233" s="2">
        <v>239</v>
      </c>
      <c r="R233" s="2">
        <v>336</v>
      </c>
      <c r="S233" s="2">
        <v>0</v>
      </c>
    </row>
    <row r="234" spans="1:19">
      <c r="A234" s="2">
        <v>85</v>
      </c>
      <c r="B234" s="500" t="str">
        <v>p-methoxyphenyllactic acid, HPLAD</v>
      </c>
      <c r="C234" s="2">
        <v>0.65802559999999999</v>
      </c>
      <c r="D234" s="2">
        <v>138</v>
      </c>
      <c r="E234" s="2" t="str">
        <v>G</v>
      </c>
      <c r="F234" s="2">
        <v>178.7</v>
      </c>
      <c r="G234" s="2" t="str">
        <v>T</v>
      </c>
      <c r="H234" s="2">
        <v>227.5</v>
      </c>
      <c r="I234" s="2" t="str">
        <v>B</v>
      </c>
      <c r="J234" s="2">
        <v>38.200000000000003</v>
      </c>
      <c r="K234" s="2" t="str">
        <v>O</v>
      </c>
      <c r="L234" s="2">
        <v>1</v>
      </c>
      <c r="M234" s="2">
        <v>276</v>
      </c>
      <c r="N234" s="2">
        <v>0</v>
      </c>
      <c r="O234" s="2">
        <v>0</v>
      </c>
      <c r="P234" s="2">
        <v>3</v>
      </c>
      <c r="Q234" s="2">
        <v>222</v>
      </c>
      <c r="R234" s="2">
        <v>251</v>
      </c>
      <c r="S234" s="2">
        <v>336</v>
      </c>
    </row>
    <row r="235" spans="1:19">
      <c r="A235" s="2">
        <v>86</v>
      </c>
      <c r="B235" s="500" t="str">
        <v>3-Phenylpropanoic acid, HPPAD</v>
      </c>
      <c r="C235" s="2">
        <v>0.68274469999999998</v>
      </c>
      <c r="D235" s="2">
        <v>138.6</v>
      </c>
      <c r="E235" s="2" t="str">
        <v>G</v>
      </c>
      <c r="F235" s="2">
        <v>177.8</v>
      </c>
      <c r="G235" s="2" t="str">
        <v>T</v>
      </c>
      <c r="H235" s="2">
        <v>231.1</v>
      </c>
      <c r="I235" s="2" t="str">
        <v>B</v>
      </c>
      <c r="J235" s="2">
        <v>166.1</v>
      </c>
      <c r="K235" s="2" t="str">
        <v>T</v>
      </c>
      <c r="L235" s="2">
        <v>1</v>
      </c>
      <c r="M235" s="2">
        <v>260</v>
      </c>
      <c r="N235" s="2">
        <v>0</v>
      </c>
      <c r="O235" s="2">
        <v>0</v>
      </c>
      <c r="P235" s="2">
        <v>2</v>
      </c>
      <c r="Q235" s="2">
        <v>230</v>
      </c>
      <c r="R235" s="2">
        <v>327</v>
      </c>
      <c r="S235" s="2">
        <v>0</v>
      </c>
    </row>
    <row r="236" spans="1:19">
      <c r="A236" s="2">
        <v>88</v>
      </c>
      <c r="B236" s="500" t="str">
        <v>2-Methoxy-4-vinylphenol, AMPh</v>
      </c>
      <c r="C236" s="2">
        <v>0.68804169999999998</v>
      </c>
      <c r="D236" s="2">
        <v>121.7</v>
      </c>
      <c r="E236" s="2" t="str">
        <v>G</v>
      </c>
      <c r="F236" s="2">
        <v>189.2</v>
      </c>
      <c r="G236" s="2" t="str">
        <v>CB</v>
      </c>
      <c r="H236" s="2">
        <v>308</v>
      </c>
      <c r="I236" s="2" t="str">
        <v>M</v>
      </c>
      <c r="J236" s="2">
        <v>339</v>
      </c>
      <c r="K236" s="2" t="str">
        <v>S</v>
      </c>
      <c r="L236" s="2">
        <v>1</v>
      </c>
      <c r="M236" s="2">
        <v>266</v>
      </c>
      <c r="N236" s="2">
        <v>0</v>
      </c>
      <c r="O236" s="2">
        <v>0</v>
      </c>
      <c r="P236" s="2">
        <v>2</v>
      </c>
      <c r="Q236" s="2">
        <v>224</v>
      </c>
      <c r="R236" s="2">
        <v>336</v>
      </c>
      <c r="S236" s="2">
        <v>0</v>
      </c>
    </row>
    <row r="237" spans="1:19">
      <c r="A237" s="2">
        <v>89</v>
      </c>
      <c r="B237" s="500" t="str">
        <v>p-methoxyphenol, AMPh</v>
      </c>
      <c r="C237" s="2">
        <v>0.6845</v>
      </c>
      <c r="D237" s="2">
        <v>134.4</v>
      </c>
      <c r="E237" s="2" t="str">
        <v>G</v>
      </c>
      <c r="F237" s="2">
        <v>171.4</v>
      </c>
      <c r="G237" s="2" t="str">
        <v>T</v>
      </c>
      <c r="H237" s="2">
        <v>226.7</v>
      </c>
      <c r="I237" s="2" t="str">
        <v>B</v>
      </c>
      <c r="J237" s="2">
        <v>37.4</v>
      </c>
      <c r="K237" s="2" t="str">
        <v>O</v>
      </c>
      <c r="L237" s="2">
        <v>1</v>
      </c>
      <c r="M237" s="2">
        <v>288</v>
      </c>
      <c r="N237" s="2">
        <v>0</v>
      </c>
      <c r="O237" s="2">
        <v>0</v>
      </c>
      <c r="P237" s="2">
        <v>3</v>
      </c>
      <c r="Q237" s="2">
        <v>223</v>
      </c>
      <c r="R237" s="2">
        <v>252</v>
      </c>
      <c r="S237" s="2">
        <v>313</v>
      </c>
    </row>
    <row r="238" spans="1:19">
      <c r="A238" s="2">
        <v>90</v>
      </c>
      <c r="B238" s="500" t="str">
        <v>4-methylpyrocatechol, APh</v>
      </c>
      <c r="C238" s="2">
        <v>0.67391650000000003</v>
      </c>
      <c r="D238" s="2">
        <v>136.6</v>
      </c>
      <c r="E238" s="2" t="str">
        <v>G</v>
      </c>
      <c r="F238" s="2">
        <v>180</v>
      </c>
      <c r="G238" s="2" t="str">
        <v>CB</v>
      </c>
      <c r="H238" s="2">
        <v>242.2</v>
      </c>
      <c r="I238" s="2" t="str">
        <v>V</v>
      </c>
      <c r="J238" s="2">
        <v>344.9</v>
      </c>
      <c r="K238" s="2" t="str">
        <v>S</v>
      </c>
      <c r="L238" s="2">
        <v>1</v>
      </c>
      <c r="M238" s="2">
        <v>283</v>
      </c>
      <c r="N238" s="2">
        <v>0</v>
      </c>
      <c r="O238" s="2">
        <v>0</v>
      </c>
      <c r="P238" s="2">
        <v>2</v>
      </c>
      <c r="Q238" s="2">
        <v>223</v>
      </c>
      <c r="R238" s="2">
        <v>341</v>
      </c>
      <c r="S238" s="2">
        <v>0</v>
      </c>
    </row>
    <row r="239" spans="1:19">
      <c r="A239" s="2">
        <v>91</v>
      </c>
      <c r="B239" s="500" t="str">
        <v>Isopseudocumenol, APh</v>
      </c>
      <c r="C239" s="2">
        <v>0.72512030000000005</v>
      </c>
      <c r="D239" s="2">
        <v>138.1</v>
      </c>
      <c r="E239" s="2" t="str">
        <v>G</v>
      </c>
      <c r="F239" s="2">
        <v>179</v>
      </c>
      <c r="G239" s="2" t="str">
        <v>T</v>
      </c>
      <c r="H239" s="2">
        <v>272.5</v>
      </c>
      <c r="I239" s="2" t="str">
        <v>P</v>
      </c>
      <c r="J239" s="2">
        <v>348.4</v>
      </c>
      <c r="K239" s="2" t="str">
        <v>S</v>
      </c>
      <c r="L239" s="2">
        <v>1</v>
      </c>
      <c r="M239" s="2">
        <v>279</v>
      </c>
      <c r="N239" s="2">
        <v>0</v>
      </c>
      <c r="O239" s="2">
        <v>0</v>
      </c>
      <c r="P239" s="2">
        <v>2</v>
      </c>
      <c r="Q239" s="2">
        <v>247</v>
      </c>
      <c r="R239" s="2">
        <v>353</v>
      </c>
      <c r="S239" s="2">
        <v>0</v>
      </c>
    </row>
    <row r="240" spans="1:19">
      <c r="A240" s="2">
        <v>92</v>
      </c>
      <c r="B240" s="500" t="str">
        <v>Thymol, AMPh</v>
      </c>
      <c r="C240" s="2">
        <v>0.73209999999999997</v>
      </c>
      <c r="D240" s="2">
        <v>140</v>
      </c>
      <c r="E240" s="2" t="str">
        <v>G</v>
      </c>
      <c r="F240" s="2">
        <v>120</v>
      </c>
      <c r="G240" s="2" t="str">
        <v>G</v>
      </c>
      <c r="H240" s="2">
        <v>287</v>
      </c>
      <c r="I240" s="2" t="str">
        <v>P</v>
      </c>
      <c r="J240" s="2">
        <v>354.8</v>
      </c>
      <c r="K240" s="2" t="str">
        <v>S</v>
      </c>
      <c r="L240" s="2">
        <v>1</v>
      </c>
      <c r="M240" s="2">
        <v>278</v>
      </c>
      <c r="N240" s="2">
        <v>0</v>
      </c>
      <c r="O240" s="2">
        <v>0</v>
      </c>
      <c r="P240" s="2">
        <v>2</v>
      </c>
      <c r="Q240" s="2">
        <v>244</v>
      </c>
      <c r="R240" s="2">
        <v>347</v>
      </c>
      <c r="S240" s="2">
        <v>0</v>
      </c>
    </row>
    <row r="241" spans="1:19">
      <c r="A241" s="2">
        <v>95</v>
      </c>
      <c r="B241" s="500" t="str">
        <v>Pyrocatechol, Phenol</v>
      </c>
      <c r="C241" s="2">
        <v>0.6615569</v>
      </c>
      <c r="D241" s="2">
        <v>137.4</v>
      </c>
      <c r="E241" s="2" t="str">
        <v>G</v>
      </c>
      <c r="F241" s="2">
        <v>180.8</v>
      </c>
      <c r="G241" s="2" t="str">
        <v>CB</v>
      </c>
      <c r="H241" s="2">
        <v>218.8</v>
      </c>
      <c r="I241" s="2" t="str">
        <v>B</v>
      </c>
      <c r="J241" s="2">
        <v>35.700000000000003</v>
      </c>
      <c r="K241" s="2" t="str">
        <v>O</v>
      </c>
      <c r="L241" s="2">
        <v>1</v>
      </c>
      <c r="M241" s="2">
        <v>277</v>
      </c>
      <c r="N241" s="2">
        <v>0</v>
      </c>
      <c r="O241" s="2">
        <v>0</v>
      </c>
      <c r="P241" s="2">
        <v>3</v>
      </c>
      <c r="Q241" s="2">
        <v>226</v>
      </c>
      <c r="R241" s="2">
        <v>240</v>
      </c>
      <c r="S241" s="2">
        <v>336</v>
      </c>
    </row>
    <row r="242" spans="1:19">
      <c r="A242" s="2">
        <v>96</v>
      </c>
      <c r="B242" s="500" t="str">
        <v>2-methylbenzaldehyde, HBzd</v>
      </c>
      <c r="C242" s="2">
        <v>0.70922949999999996</v>
      </c>
      <c r="D242" s="2">
        <v>133.9</v>
      </c>
      <c r="E242" s="2" t="str">
        <v>G</v>
      </c>
      <c r="F242" s="2">
        <v>188.2</v>
      </c>
      <c r="G242" s="2" t="str">
        <v>CB</v>
      </c>
      <c r="H242" s="2">
        <v>286.5</v>
      </c>
      <c r="I242" s="2" t="str">
        <v>P</v>
      </c>
      <c r="J242" s="2">
        <v>16.5</v>
      </c>
      <c r="K242" s="2" t="str">
        <v>R</v>
      </c>
      <c r="L242" s="2">
        <v>1</v>
      </c>
      <c r="M242" s="2">
        <v>255</v>
      </c>
      <c r="N242" s="2">
        <v>0</v>
      </c>
      <c r="O242" s="2">
        <v>0</v>
      </c>
      <c r="P242" s="2">
        <v>2</v>
      </c>
      <c r="Q242" s="2">
        <v>222</v>
      </c>
      <c r="R242" s="2">
        <v>347</v>
      </c>
      <c r="S242" s="2">
        <v>0</v>
      </c>
    </row>
    <row r="243" spans="1:19">
      <c r="A243" s="2">
        <v>97</v>
      </c>
      <c r="B243" s="500" t="str">
        <v>p-anisaldehyde, HBzd</v>
      </c>
      <c r="C243" s="2">
        <v>0.65979129999999997</v>
      </c>
      <c r="D243" s="2">
        <v>120</v>
      </c>
      <c r="E243" s="2" t="str">
        <v>G</v>
      </c>
      <c r="F243" s="2">
        <v>203.4</v>
      </c>
      <c r="G243" s="2" t="str">
        <v>CB</v>
      </c>
      <c r="H243" s="2">
        <v>327.7</v>
      </c>
      <c r="I243" s="2" t="str">
        <v>M</v>
      </c>
      <c r="J243" s="2">
        <v>38.200000000000003</v>
      </c>
      <c r="K243" s="2" t="str">
        <v>O</v>
      </c>
      <c r="L243" s="2">
        <v>1</v>
      </c>
      <c r="M243" s="2">
        <v>286</v>
      </c>
      <c r="N243" s="2">
        <v>0</v>
      </c>
      <c r="O243" s="2">
        <v>0</v>
      </c>
      <c r="P243" s="2">
        <v>2</v>
      </c>
      <c r="Q243" s="2">
        <v>224</v>
      </c>
      <c r="R243" s="2">
        <v>350</v>
      </c>
      <c r="S243" s="2">
        <v>0</v>
      </c>
    </row>
    <row r="244" spans="1:19">
      <c r="A244" s="2">
        <v>99</v>
      </c>
      <c r="B244" s="500" t="str">
        <v>Vanillin, HBzd</v>
      </c>
      <c r="C244" s="2">
        <v>0.63683780000000001</v>
      </c>
      <c r="D244" s="2">
        <v>136.19999999999999</v>
      </c>
      <c r="E244" s="2" t="str">
        <v>G</v>
      </c>
      <c r="F244" s="2">
        <v>221.6</v>
      </c>
      <c r="G244" s="2" t="str">
        <v>B</v>
      </c>
      <c r="H244" s="2">
        <v>212.1</v>
      </c>
      <c r="I244" s="2" t="str">
        <v>B</v>
      </c>
      <c r="J244" s="2">
        <v>41.7</v>
      </c>
      <c r="K244" s="2" t="str">
        <v>O</v>
      </c>
      <c r="L244" s="2">
        <v>2</v>
      </c>
      <c r="M244" s="2">
        <v>284</v>
      </c>
      <c r="N244" s="2">
        <v>312</v>
      </c>
      <c r="O244" s="2">
        <v>0</v>
      </c>
      <c r="P244" s="2">
        <v>3</v>
      </c>
      <c r="Q244" s="2">
        <v>221</v>
      </c>
      <c r="R244" s="2">
        <v>248</v>
      </c>
      <c r="S244" s="2">
        <v>341</v>
      </c>
    </row>
    <row r="245" spans="1:19">
      <c r="A245" s="2">
        <v>100</v>
      </c>
      <c r="B245" s="500" t="str">
        <v>2-Hydroxyacetophenone, HAPh</v>
      </c>
      <c r="C245" s="2">
        <v>0.70393249999999996</v>
      </c>
      <c r="D245" s="2">
        <v>132.6</v>
      </c>
      <c r="E245" s="2" t="str">
        <v>G</v>
      </c>
      <c r="F245" s="2">
        <v>151.9</v>
      </c>
      <c r="G245" s="2" t="str">
        <v>T</v>
      </c>
      <c r="H245" s="2">
        <v>206.1</v>
      </c>
      <c r="I245" s="2" t="str">
        <v>CB</v>
      </c>
      <c r="J245" s="2">
        <v>31</v>
      </c>
      <c r="K245" s="2" t="str">
        <v>O</v>
      </c>
      <c r="L245" s="2">
        <v>2</v>
      </c>
      <c r="M245" s="2">
        <v>256</v>
      </c>
      <c r="N245" s="2">
        <v>330</v>
      </c>
      <c r="O245" s="2">
        <v>0</v>
      </c>
      <c r="P245" s="2">
        <v>2</v>
      </c>
      <c r="Q245" s="2">
        <v>228</v>
      </c>
      <c r="R245" s="2">
        <v>340</v>
      </c>
      <c r="S245" s="2">
        <v>0</v>
      </c>
    </row>
    <row r="246" spans="1:19">
      <c r="A246" s="2">
        <v>104</v>
      </c>
      <c r="B246" s="500" t="str">
        <v>benzophenone, Non Phenolic</v>
      </c>
      <c r="C246" s="2">
        <v>0.72688600000000003</v>
      </c>
      <c r="D246" s="2">
        <v>120</v>
      </c>
      <c r="E246" s="2" t="str">
        <v>G</v>
      </c>
      <c r="F246" s="2">
        <v>171.4</v>
      </c>
      <c r="G246" s="2" t="str">
        <v>T</v>
      </c>
      <c r="H246" s="2">
        <v>239.6</v>
      </c>
      <c r="I246" s="2" t="str">
        <v>B</v>
      </c>
      <c r="J246" s="2">
        <v>40.4</v>
      </c>
      <c r="K246" s="2" t="str">
        <v>O</v>
      </c>
      <c r="L246" s="2">
        <v>1</v>
      </c>
      <c r="M246" s="2">
        <v>260</v>
      </c>
      <c r="N246" s="2">
        <v>0</v>
      </c>
      <c r="O246" s="2">
        <v>0</v>
      </c>
      <c r="P246" s="2">
        <v>2</v>
      </c>
      <c r="Q246" s="2">
        <v>224</v>
      </c>
      <c r="R246" s="2">
        <v>363</v>
      </c>
      <c r="S246" s="2">
        <v>0</v>
      </c>
    </row>
    <row r="247" spans="1:19">
      <c r="B247" s="500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1:19">
      <c r="B248" s="500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1:19">
      <c r="B249" s="500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spans="1:19">
      <c r="B250" s="500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1:19">
      <c r="B251" s="500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spans="1:19">
      <c r="B252" s="500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1:19">
      <c r="B253" s="500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spans="1:19">
      <c r="B254" s="500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spans="1:19">
      <c r="B255" s="500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spans="1:19">
      <c r="B256" s="500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spans="1:21">
      <c r="B257" s="500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spans="1:21">
      <c r="B258" s="500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spans="1:21">
      <c r="B259" s="500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spans="1:21">
      <c r="B260" s="500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spans="1:21">
      <c r="B261" s="500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 spans="1:21">
      <c r="B262" s="500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spans="1:21">
      <c r="B263" s="500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 spans="1:21">
      <c r="A264" s="2" cm="1">
        <f t="array" ref="A264:S311">_xlfn._xlws.SORT(_xlfn._xlws.FILTER(LVSN[], (LVSN[Rf (MPA)]&lt;=$C$5)*(LVSN[Rf (MPA)]&gt;=$C$4)*(LVSN[254 nm DEV H° and C]&lt;=$D$5)*(LVSN[254 nm DEV H° and C]&gt;=$D$4),"No Result"))</f>
        <v>3</v>
      </c>
      <c r="B264" s="500" t="str">
        <v>acacetin, Flavone</v>
      </c>
      <c r="C264" s="2">
        <v>0.64919740000000004</v>
      </c>
      <c r="D264" s="2">
        <v>134.6</v>
      </c>
      <c r="E264" s="2" t="str">
        <v>G</v>
      </c>
      <c r="F264" s="2">
        <v>180</v>
      </c>
      <c r="G264" s="2" t="str">
        <v>CB</v>
      </c>
      <c r="H264" s="2">
        <v>203.5</v>
      </c>
      <c r="I264" s="2" t="str">
        <v>CB</v>
      </c>
      <c r="J264" s="2">
        <v>53.8</v>
      </c>
      <c r="K264" s="2" t="str">
        <v>O</v>
      </c>
      <c r="L264" s="2">
        <v>2</v>
      </c>
      <c r="M264" s="2">
        <v>270</v>
      </c>
      <c r="N264" s="2">
        <v>329</v>
      </c>
      <c r="O264" s="2">
        <v>0</v>
      </c>
      <c r="P264" s="2">
        <v>2</v>
      </c>
      <c r="Q264" s="2">
        <v>224</v>
      </c>
      <c r="R264" s="2">
        <v>357</v>
      </c>
      <c r="S264" s="2">
        <v>0</v>
      </c>
      <c r="T264" s="2">
        <f>COUNTIF(A264:A324, "&lt;&gt;")</f>
        <v>48</v>
      </c>
      <c r="U264" s="2" t="s">
        <v>158</v>
      </c>
    </row>
    <row r="265" spans="1:21">
      <c r="A265" s="2">
        <v>6</v>
      </c>
      <c r="B265" s="500" t="str">
        <v>chrysin, Flavone</v>
      </c>
      <c r="C265" s="2">
        <v>0.67215080000000005</v>
      </c>
      <c r="D265" s="2">
        <v>132.19999999999999</v>
      </c>
      <c r="E265" s="2" t="str">
        <v>G</v>
      </c>
      <c r="F265" s="2">
        <v>185.5</v>
      </c>
      <c r="G265" s="2" t="str">
        <v>CB</v>
      </c>
      <c r="H265" s="2">
        <v>190.1</v>
      </c>
      <c r="I265" s="2" t="str">
        <v>CB</v>
      </c>
      <c r="J265" s="2">
        <v>46.5</v>
      </c>
      <c r="K265" s="2" t="str">
        <v>O</v>
      </c>
      <c r="L265" s="2">
        <v>2</v>
      </c>
      <c r="M265" s="2">
        <v>270</v>
      </c>
      <c r="N265" s="2">
        <v>317</v>
      </c>
      <c r="O265" s="2">
        <v>0</v>
      </c>
      <c r="P265" s="2">
        <v>2</v>
      </c>
      <c r="Q265" s="2">
        <v>224</v>
      </c>
      <c r="R265" s="2">
        <v>358</v>
      </c>
      <c r="S265" s="2">
        <v>0</v>
      </c>
    </row>
    <row r="266" spans="1:21">
      <c r="A266" s="2">
        <v>7</v>
      </c>
      <c r="B266" s="500" t="str">
        <v>Genkwanin, Flavone</v>
      </c>
      <c r="C266" s="2">
        <v>0.65272870000000005</v>
      </c>
      <c r="D266" s="2">
        <v>138.9</v>
      </c>
      <c r="E266" s="2" t="str">
        <v>G</v>
      </c>
      <c r="F266" s="2">
        <v>46.1</v>
      </c>
      <c r="G266" s="2" t="str">
        <v>Y</v>
      </c>
      <c r="H266" s="2">
        <v>228.8</v>
      </c>
      <c r="I266" s="2" t="str">
        <v>B</v>
      </c>
      <c r="J266" s="2">
        <v>46.9</v>
      </c>
      <c r="K266" s="2" t="str">
        <v>O</v>
      </c>
      <c r="L266" s="2">
        <v>2</v>
      </c>
      <c r="M266" s="2">
        <v>268</v>
      </c>
      <c r="N266" s="2">
        <v>338</v>
      </c>
      <c r="O266" s="2">
        <v>0</v>
      </c>
      <c r="P266" s="2">
        <v>2</v>
      </c>
      <c r="Q266" s="2">
        <v>224</v>
      </c>
      <c r="R266" s="2">
        <v>367</v>
      </c>
      <c r="S266" s="2">
        <v>0</v>
      </c>
    </row>
    <row r="267" spans="1:21">
      <c r="A267" s="2">
        <v>11</v>
      </c>
      <c r="B267" s="500" t="str">
        <v>galangin, Flavonol</v>
      </c>
      <c r="C267" s="2">
        <v>0.70216690000000004</v>
      </c>
      <c r="D267" s="2">
        <v>131.30000000000001</v>
      </c>
      <c r="E267" s="2" t="str">
        <v>G</v>
      </c>
      <c r="F267" s="2">
        <v>171.6</v>
      </c>
      <c r="G267" s="2" t="str">
        <v>T</v>
      </c>
      <c r="H267" s="2">
        <v>193.5</v>
      </c>
      <c r="I267" s="2" t="str">
        <v>CB</v>
      </c>
      <c r="J267" s="2">
        <v>41.9</v>
      </c>
      <c r="K267" s="2" t="str">
        <v>O</v>
      </c>
      <c r="L267" s="2">
        <v>3</v>
      </c>
      <c r="M267" s="2">
        <v>268</v>
      </c>
      <c r="N267" s="2">
        <v>311</v>
      </c>
      <c r="O267" s="2">
        <v>363</v>
      </c>
      <c r="P267" s="2">
        <v>2</v>
      </c>
      <c r="Q267" s="2">
        <v>224</v>
      </c>
      <c r="R267" s="2">
        <v>343</v>
      </c>
      <c r="S267" s="2">
        <v>0</v>
      </c>
    </row>
    <row r="268" spans="1:21">
      <c r="A268" s="2">
        <v>12</v>
      </c>
      <c r="B268" s="500" t="str">
        <v>isorhamnetin, Flavonol</v>
      </c>
      <c r="C268" s="2">
        <v>0.65100000000000002</v>
      </c>
      <c r="D268" s="2">
        <v>136.1</v>
      </c>
      <c r="E268" s="2" t="str">
        <v>G</v>
      </c>
      <c r="F268" s="2">
        <v>180</v>
      </c>
      <c r="G268" s="2" t="str">
        <v>CB</v>
      </c>
      <c r="H268" s="2">
        <v>191.2</v>
      </c>
      <c r="I268" s="2" t="str">
        <v>CB</v>
      </c>
      <c r="J268" s="2">
        <v>42.7</v>
      </c>
      <c r="K268" s="2" t="str">
        <v>O</v>
      </c>
      <c r="L268" s="2">
        <v>2</v>
      </c>
      <c r="M268" s="2">
        <v>261</v>
      </c>
      <c r="N268" s="2">
        <v>364</v>
      </c>
      <c r="O268" s="2">
        <v>0</v>
      </c>
      <c r="P268" s="2">
        <v>2</v>
      </c>
      <c r="Q268" s="2">
        <v>224</v>
      </c>
      <c r="R268" s="2">
        <v>340</v>
      </c>
      <c r="S268" s="2">
        <v>0</v>
      </c>
    </row>
    <row r="269" spans="1:21">
      <c r="A269" s="2">
        <v>13</v>
      </c>
      <c r="B269" s="500" t="str">
        <v>kaempferide, Flavonol</v>
      </c>
      <c r="C269" s="2">
        <v>0.68980730000000001</v>
      </c>
      <c r="D269" s="2">
        <v>129.4</v>
      </c>
      <c r="E269" s="2" t="str">
        <v>G</v>
      </c>
      <c r="F269" s="2">
        <v>144.19999999999999</v>
      </c>
      <c r="G269" s="2" t="str">
        <v>G</v>
      </c>
      <c r="H269" s="2">
        <v>187.6</v>
      </c>
      <c r="I269" s="2" t="str">
        <v>CB</v>
      </c>
      <c r="J269" s="2">
        <v>45</v>
      </c>
      <c r="K269" s="2" t="str">
        <v>O</v>
      </c>
      <c r="L269" s="2">
        <v>3</v>
      </c>
      <c r="M269" s="2">
        <v>269</v>
      </c>
      <c r="N269" s="2">
        <v>330</v>
      </c>
      <c r="O269" s="2">
        <v>367</v>
      </c>
      <c r="P269" s="2">
        <v>2</v>
      </c>
      <c r="Q269" s="2">
        <v>223</v>
      </c>
      <c r="R269" s="2">
        <v>361</v>
      </c>
      <c r="S269" s="2">
        <v>0</v>
      </c>
    </row>
    <row r="270" spans="1:21">
      <c r="A270" s="2">
        <v>14</v>
      </c>
      <c r="B270" s="500" t="str">
        <v>kaempferol, Flavonol</v>
      </c>
      <c r="C270" s="2">
        <v>0.65449429999999997</v>
      </c>
      <c r="D270" s="2">
        <v>130.9</v>
      </c>
      <c r="E270" s="2" t="str">
        <v>G</v>
      </c>
      <c r="F270" s="2">
        <v>150</v>
      </c>
      <c r="G270" s="2" t="str">
        <v>T</v>
      </c>
      <c r="H270" s="2">
        <v>189.4</v>
      </c>
      <c r="I270" s="2" t="str">
        <v>CB</v>
      </c>
      <c r="J270" s="2">
        <v>8</v>
      </c>
      <c r="K270" s="2" t="str">
        <v>R</v>
      </c>
      <c r="L270" s="2">
        <v>2</v>
      </c>
      <c r="M270" s="2">
        <v>269</v>
      </c>
      <c r="N270" s="2">
        <v>371</v>
      </c>
      <c r="O270" s="2">
        <v>0</v>
      </c>
      <c r="P270" s="2">
        <v>2</v>
      </c>
      <c r="Q270" s="2">
        <v>223</v>
      </c>
      <c r="R270" s="2">
        <v>361</v>
      </c>
      <c r="S270" s="2">
        <v>0</v>
      </c>
    </row>
    <row r="271" spans="1:21">
      <c r="A271" s="2">
        <v>18</v>
      </c>
      <c r="B271" s="500" t="str">
        <v>hesperetin, Flavanone</v>
      </c>
      <c r="C271" s="2">
        <v>0.6668539</v>
      </c>
      <c r="D271" s="2">
        <v>136.5</v>
      </c>
      <c r="E271" s="2" t="str">
        <v>G</v>
      </c>
      <c r="F271" s="2">
        <v>169.3</v>
      </c>
      <c r="G271" s="2" t="str">
        <v>T</v>
      </c>
      <c r="H271" s="2">
        <v>202.3</v>
      </c>
      <c r="I271" s="2" t="str">
        <v>CB</v>
      </c>
      <c r="J271" s="2">
        <v>19.8</v>
      </c>
      <c r="K271" s="2" t="str">
        <v>R</v>
      </c>
      <c r="L271" s="2">
        <v>1</v>
      </c>
      <c r="M271" s="2">
        <v>290</v>
      </c>
      <c r="N271" s="2">
        <v>0</v>
      </c>
      <c r="O271" s="2">
        <v>0</v>
      </c>
      <c r="P271" s="2">
        <v>3</v>
      </c>
      <c r="Q271" s="2">
        <v>222</v>
      </c>
      <c r="R271" s="2">
        <v>247</v>
      </c>
      <c r="S271" s="2">
        <v>342</v>
      </c>
    </row>
    <row r="272" spans="1:21">
      <c r="A272" s="2">
        <v>20</v>
      </c>
      <c r="B272" s="500" t="str">
        <v>naringenin, Flavanone</v>
      </c>
      <c r="C272" s="2">
        <v>0.68</v>
      </c>
      <c r="D272" s="2">
        <v>136.80000000000001</v>
      </c>
      <c r="E272" s="2" t="str">
        <v>G</v>
      </c>
      <c r="F272" s="2">
        <v>176.5</v>
      </c>
      <c r="G272" s="2" t="str">
        <v>T</v>
      </c>
      <c r="H272" s="2">
        <v>210.7</v>
      </c>
      <c r="I272" s="2" t="str">
        <v>B</v>
      </c>
      <c r="J272" s="2">
        <v>24.2</v>
      </c>
      <c r="K272" s="2" t="str">
        <v>R</v>
      </c>
      <c r="L272" s="2">
        <v>1</v>
      </c>
      <c r="M272" s="2">
        <v>292</v>
      </c>
      <c r="N272" s="2">
        <v>0</v>
      </c>
      <c r="O272" s="2">
        <v>0</v>
      </c>
      <c r="P272" s="2">
        <v>2</v>
      </c>
      <c r="Q272" s="2">
        <v>223</v>
      </c>
      <c r="R272" s="2">
        <v>365</v>
      </c>
      <c r="S272" s="2">
        <v>0</v>
      </c>
    </row>
    <row r="273" spans="1:19">
      <c r="A273" s="2">
        <v>22</v>
      </c>
      <c r="B273" s="500" t="str">
        <v>pinocembrin, Flavanone</v>
      </c>
      <c r="C273" s="2">
        <v>0.72335470000000002</v>
      </c>
      <c r="D273" s="2">
        <v>136.9</v>
      </c>
      <c r="E273" s="2" t="str">
        <v>G</v>
      </c>
      <c r="F273" s="2">
        <v>179.2</v>
      </c>
      <c r="G273" s="2" t="str">
        <v>T</v>
      </c>
      <c r="H273" s="2">
        <v>206.6</v>
      </c>
      <c r="I273" s="2" t="str">
        <v>CB</v>
      </c>
      <c r="J273" s="2">
        <v>24.2</v>
      </c>
      <c r="K273" s="2" t="str">
        <v>R</v>
      </c>
      <c r="L273" s="2">
        <v>1</v>
      </c>
      <c r="M273" s="2">
        <v>293</v>
      </c>
      <c r="N273" s="2">
        <v>0</v>
      </c>
      <c r="O273" s="2">
        <v>0</v>
      </c>
      <c r="P273" s="2">
        <v>3</v>
      </c>
      <c r="Q273" s="2">
        <v>224</v>
      </c>
      <c r="R273" s="2">
        <v>252</v>
      </c>
      <c r="S273" s="2">
        <v>365</v>
      </c>
    </row>
    <row r="274" spans="1:19">
      <c r="A274" s="2">
        <v>23</v>
      </c>
      <c r="B274" s="500" t="str">
        <v>sakuranetin, Flavanone</v>
      </c>
      <c r="C274" s="2">
        <v>0.6986</v>
      </c>
      <c r="D274" s="2">
        <v>136.80000000000001</v>
      </c>
      <c r="E274" s="2" t="str">
        <v>G</v>
      </c>
      <c r="F274" s="2">
        <v>159.6</v>
      </c>
      <c r="G274" s="2" t="str">
        <v>T</v>
      </c>
      <c r="H274" s="2">
        <v>200.1</v>
      </c>
      <c r="I274" s="2" t="str">
        <v>CB</v>
      </c>
      <c r="J274" s="2">
        <v>16</v>
      </c>
      <c r="K274" s="2" t="str">
        <v>R</v>
      </c>
      <c r="L274" s="2">
        <v>1</v>
      </c>
      <c r="M274" s="2">
        <v>292</v>
      </c>
      <c r="N274" s="2">
        <v>0</v>
      </c>
      <c r="O274" s="2">
        <v>0</v>
      </c>
      <c r="P274" s="2">
        <v>3</v>
      </c>
      <c r="Q274" s="2">
        <v>223</v>
      </c>
      <c r="R274" s="2">
        <v>251</v>
      </c>
      <c r="S274" s="2">
        <v>367</v>
      </c>
    </row>
    <row r="275" spans="1:19">
      <c r="A275" s="2">
        <v>24</v>
      </c>
      <c r="B275" s="500" t="str">
        <v>pinobanksin, Flavanonol</v>
      </c>
      <c r="C275" s="2">
        <v>0.69686990000000004</v>
      </c>
      <c r="D275" s="2">
        <v>136.80000000000001</v>
      </c>
      <c r="E275" s="2" t="str">
        <v>G</v>
      </c>
      <c r="F275" s="2">
        <v>190.7</v>
      </c>
      <c r="G275" s="2" t="str">
        <v>CB</v>
      </c>
      <c r="H275" s="2">
        <v>199.3</v>
      </c>
      <c r="I275" s="2" t="str">
        <v>CB</v>
      </c>
      <c r="J275" s="2">
        <v>9.9</v>
      </c>
      <c r="K275" s="2" t="str">
        <v>R</v>
      </c>
      <c r="L275" s="2">
        <v>1</v>
      </c>
      <c r="M275" s="2">
        <v>295</v>
      </c>
      <c r="N275" s="2">
        <v>0</v>
      </c>
      <c r="O275" s="2">
        <v>0</v>
      </c>
      <c r="P275" s="2">
        <v>3</v>
      </c>
      <c r="Q275" s="2">
        <v>224</v>
      </c>
      <c r="R275" s="2">
        <v>251</v>
      </c>
      <c r="S275" s="2">
        <v>365</v>
      </c>
    </row>
    <row r="276" spans="1:19">
      <c r="A276" s="2">
        <v>30</v>
      </c>
      <c r="B276" s="500" t="str">
        <v>Biochanin A, Isoflavone</v>
      </c>
      <c r="C276" s="2">
        <v>0.69157299999999999</v>
      </c>
      <c r="D276" s="2">
        <v>132.69999999999999</v>
      </c>
      <c r="E276" s="2" t="str">
        <v>G</v>
      </c>
      <c r="F276" s="2">
        <v>96.6</v>
      </c>
      <c r="G276" s="2" t="str">
        <v>YG</v>
      </c>
      <c r="H276" s="2">
        <v>195.3</v>
      </c>
      <c r="I276" s="2" t="str">
        <v>CB</v>
      </c>
      <c r="J276" s="2">
        <v>27.6</v>
      </c>
      <c r="K276" s="2" t="str">
        <v>R</v>
      </c>
      <c r="L276" s="2">
        <v>1</v>
      </c>
      <c r="M276" s="2">
        <v>262</v>
      </c>
      <c r="N276" s="2">
        <v>0</v>
      </c>
      <c r="O276" s="2">
        <v>0</v>
      </c>
      <c r="P276" s="2">
        <v>2</v>
      </c>
      <c r="Q276" s="2">
        <v>224</v>
      </c>
      <c r="R276" s="2">
        <v>365</v>
      </c>
      <c r="S276" s="2">
        <v>0</v>
      </c>
    </row>
    <row r="277" spans="1:19">
      <c r="A277" s="2">
        <v>32</v>
      </c>
      <c r="B277" s="500" t="str">
        <v>formononetin, Isoflavone</v>
      </c>
      <c r="C277" s="2">
        <v>0.63680000000000003</v>
      </c>
      <c r="D277" s="2">
        <v>147.4</v>
      </c>
      <c r="E277" s="2" t="str">
        <v>G</v>
      </c>
      <c r="F277" s="2">
        <v>195.3</v>
      </c>
      <c r="G277" s="2" t="str">
        <v>CB</v>
      </c>
      <c r="H277" s="2">
        <v>178.5</v>
      </c>
      <c r="I277" s="2" t="str">
        <v>T</v>
      </c>
      <c r="J277" s="2">
        <v>38.200000000000003</v>
      </c>
      <c r="K277" s="2" t="str">
        <v>O</v>
      </c>
      <c r="L277" s="2">
        <v>2</v>
      </c>
      <c r="M277" s="2">
        <v>250</v>
      </c>
      <c r="N277" s="2">
        <v>306</v>
      </c>
      <c r="O277" s="2">
        <v>0</v>
      </c>
      <c r="P277" s="2">
        <v>2</v>
      </c>
      <c r="Q277" s="2">
        <v>223</v>
      </c>
      <c r="R277" s="2">
        <v>313</v>
      </c>
      <c r="S277" s="2">
        <v>0</v>
      </c>
    </row>
    <row r="278" spans="1:19">
      <c r="A278" s="2">
        <v>33</v>
      </c>
      <c r="B278" s="500" t="str">
        <v>genistein, Isoflavone</v>
      </c>
      <c r="C278" s="2">
        <v>0.66332259999999998</v>
      </c>
      <c r="D278" s="2">
        <v>128.1</v>
      </c>
      <c r="E278" s="2" t="str">
        <v>G</v>
      </c>
      <c r="F278" s="2">
        <v>181.4</v>
      </c>
      <c r="G278" s="2" t="str">
        <v>CB</v>
      </c>
      <c r="H278" s="2">
        <v>210.8</v>
      </c>
      <c r="I278" s="2" t="str">
        <v>B</v>
      </c>
      <c r="J278" s="2">
        <v>34.1</v>
      </c>
      <c r="K278" s="2" t="str">
        <v>O</v>
      </c>
      <c r="L278" s="2">
        <v>1</v>
      </c>
      <c r="M278" s="2">
        <v>260</v>
      </c>
      <c r="N278" s="2">
        <v>0</v>
      </c>
      <c r="O278" s="2">
        <v>0</v>
      </c>
      <c r="P278" s="2">
        <v>2</v>
      </c>
      <c r="Q278" s="2">
        <v>224</v>
      </c>
      <c r="R278" s="2">
        <v>365</v>
      </c>
      <c r="S278" s="2">
        <v>0</v>
      </c>
    </row>
    <row r="279" spans="1:19">
      <c r="A279" s="2">
        <v>35</v>
      </c>
      <c r="B279" s="500" t="str">
        <v>t-Chalcone, Chalcone</v>
      </c>
      <c r="C279" s="2">
        <v>0.73394859999999995</v>
      </c>
      <c r="D279" s="2">
        <v>137.1</v>
      </c>
      <c r="E279" s="2" t="str">
        <v>G</v>
      </c>
      <c r="F279" s="2">
        <v>113.4</v>
      </c>
      <c r="G279" s="2" t="str">
        <v>YG</v>
      </c>
      <c r="H279" s="2">
        <v>230.6</v>
      </c>
      <c r="I279" s="2" t="str">
        <v>B</v>
      </c>
      <c r="J279" s="2">
        <v>39.799999999999997</v>
      </c>
      <c r="K279" s="2" t="str">
        <v>O</v>
      </c>
      <c r="L279" s="2">
        <v>1</v>
      </c>
      <c r="M279" s="2">
        <v>310</v>
      </c>
      <c r="N279" s="2">
        <v>0</v>
      </c>
      <c r="O279" s="2">
        <v>0</v>
      </c>
      <c r="P279" s="2">
        <v>2</v>
      </c>
      <c r="Q279" s="2">
        <v>221</v>
      </c>
      <c r="R279" s="2">
        <v>366</v>
      </c>
      <c r="S279" s="2">
        <v>0</v>
      </c>
    </row>
    <row r="280" spans="1:19">
      <c r="A280" s="2">
        <v>40</v>
      </c>
      <c r="B280" s="500" t="str">
        <v>benzoic acid, HBAD</v>
      </c>
      <c r="C280" s="2">
        <v>0.6633</v>
      </c>
      <c r="D280" s="2">
        <v>136.4</v>
      </c>
      <c r="E280" s="2" t="str">
        <v>G</v>
      </c>
      <c r="F280" s="2">
        <v>184.5</v>
      </c>
      <c r="G280" s="2" t="str">
        <v>CB</v>
      </c>
      <c r="H280" s="2">
        <v>199.4</v>
      </c>
      <c r="I280" s="2" t="str">
        <v>CB</v>
      </c>
      <c r="J280" s="2">
        <v>48.3</v>
      </c>
      <c r="K280" s="2" t="str">
        <v>O</v>
      </c>
      <c r="L280" s="2">
        <v>1</v>
      </c>
      <c r="M280" s="2">
        <v>276</v>
      </c>
      <c r="N280" s="2">
        <v>0</v>
      </c>
      <c r="O280" s="2">
        <v>0</v>
      </c>
      <c r="P280" s="2">
        <v>2</v>
      </c>
      <c r="Q280" s="2">
        <v>221</v>
      </c>
      <c r="R280" s="2">
        <v>328</v>
      </c>
      <c r="S280" s="2">
        <v>0</v>
      </c>
    </row>
    <row r="281" spans="1:19">
      <c r="A281" s="2">
        <v>41</v>
      </c>
      <c r="B281" s="500" t="str">
        <v>Cuminic Acid, HBAD</v>
      </c>
      <c r="C281" s="2">
        <v>0.69686990000000004</v>
      </c>
      <c r="D281" s="2">
        <v>135.5</v>
      </c>
      <c r="E281" s="2" t="str">
        <v>G</v>
      </c>
      <c r="F281" s="2">
        <v>180</v>
      </c>
      <c r="G281" s="2" t="str">
        <v>CB</v>
      </c>
      <c r="H281" s="2">
        <v>204.9</v>
      </c>
      <c r="I281" s="2" t="str">
        <v>CB</v>
      </c>
      <c r="J281" s="2">
        <v>2</v>
      </c>
      <c r="K281" s="2" t="str">
        <v>R</v>
      </c>
      <c r="L281" s="2">
        <v>1</v>
      </c>
      <c r="M281" s="2">
        <v>243</v>
      </c>
      <c r="N281" s="2">
        <v>0</v>
      </c>
      <c r="O281" s="2">
        <v>0</v>
      </c>
      <c r="P281" s="2">
        <v>2</v>
      </c>
      <c r="Q281" s="2">
        <v>221</v>
      </c>
      <c r="R281" s="2">
        <v>333</v>
      </c>
      <c r="S281" s="2">
        <v>0</v>
      </c>
    </row>
    <row r="282" spans="1:19">
      <c r="A282" s="2">
        <v>47</v>
      </c>
      <c r="B282" s="500" t="str">
        <v>methyl paraben, HBAD</v>
      </c>
      <c r="C282" s="2">
        <v>0.67568209999999995</v>
      </c>
      <c r="D282" s="2">
        <v>127.9</v>
      </c>
      <c r="E282" s="2" t="str">
        <v>G</v>
      </c>
      <c r="F282" s="2">
        <v>178.9</v>
      </c>
      <c r="G282" s="2" t="str">
        <v>T</v>
      </c>
      <c r="H282" s="2">
        <v>227.7</v>
      </c>
      <c r="I282" s="2" t="str">
        <v>B</v>
      </c>
      <c r="J282" s="2">
        <v>111.1</v>
      </c>
      <c r="K282" s="2" t="str">
        <v>YG</v>
      </c>
      <c r="L282" s="2">
        <v>1</v>
      </c>
      <c r="M282" s="2">
        <v>257</v>
      </c>
      <c r="N282" s="2">
        <v>0</v>
      </c>
      <c r="O282" s="2">
        <v>0</v>
      </c>
      <c r="P282" s="2">
        <v>2</v>
      </c>
      <c r="Q282" s="2">
        <v>224</v>
      </c>
      <c r="R282" s="2">
        <v>352</v>
      </c>
      <c r="S282" s="2">
        <v>0</v>
      </c>
    </row>
    <row r="283" spans="1:19">
      <c r="A283" s="2">
        <v>49</v>
      </c>
      <c r="B283" s="500" t="str">
        <v>Methyl-3,4,5-trimethoxybenzoate, HBAD</v>
      </c>
      <c r="C283" s="2">
        <v>0.67038520000000001</v>
      </c>
      <c r="D283" s="2">
        <v>141.1</v>
      </c>
      <c r="E283" s="2" t="str">
        <v>G</v>
      </c>
      <c r="F283" s="2">
        <v>185.5</v>
      </c>
      <c r="G283" s="2" t="str">
        <v>CB</v>
      </c>
      <c r="H283" s="2">
        <v>201.8</v>
      </c>
      <c r="I283" s="2" t="str">
        <v>CB</v>
      </c>
      <c r="J283" s="2">
        <v>47.6</v>
      </c>
      <c r="K283" s="2" t="str">
        <v>O</v>
      </c>
      <c r="L283" s="2">
        <v>1</v>
      </c>
      <c r="M283" s="2">
        <v>265</v>
      </c>
      <c r="N283" s="2">
        <v>0</v>
      </c>
      <c r="O283" s="2">
        <v>0</v>
      </c>
      <c r="P283" s="2">
        <v>2</v>
      </c>
      <c r="Q283" s="2">
        <v>230</v>
      </c>
      <c r="R283" s="2">
        <v>311</v>
      </c>
      <c r="S283" s="2">
        <v>0</v>
      </c>
    </row>
    <row r="284" spans="1:19">
      <c r="A284" s="2">
        <v>50</v>
      </c>
      <c r="B284" s="500" t="str">
        <v>m-hydroxybenzoic acid, HBAD</v>
      </c>
      <c r="C284" s="2">
        <v>0.64390040000000004</v>
      </c>
      <c r="D284" s="2">
        <v>137.5</v>
      </c>
      <c r="E284" s="2" t="str">
        <v>G</v>
      </c>
      <c r="F284" s="2">
        <v>181.3</v>
      </c>
      <c r="G284" s="2" t="str">
        <v>CB</v>
      </c>
      <c r="H284" s="2">
        <v>232.4</v>
      </c>
      <c r="I284" s="2" t="str">
        <v>B</v>
      </c>
      <c r="J284" s="2">
        <v>38.200000000000003</v>
      </c>
      <c r="K284" s="2" t="str">
        <v>O</v>
      </c>
      <c r="L284" s="2">
        <v>1</v>
      </c>
      <c r="M284" s="2">
        <v>298</v>
      </c>
      <c r="N284" s="2">
        <v>0</v>
      </c>
      <c r="O284" s="2">
        <v>0</v>
      </c>
      <c r="P284" s="2">
        <v>2</v>
      </c>
      <c r="Q284" s="2">
        <v>223</v>
      </c>
      <c r="R284" s="2">
        <v>310</v>
      </c>
      <c r="S284" s="2">
        <v>0</v>
      </c>
    </row>
    <row r="285" spans="1:19">
      <c r="A285" s="2">
        <v>51</v>
      </c>
      <c r="B285" s="500" t="str">
        <v>m-Toluic Acid, HBAD</v>
      </c>
      <c r="C285" s="2">
        <v>0.68100000000000005</v>
      </c>
      <c r="D285" s="2">
        <v>137.30000000000001</v>
      </c>
      <c r="E285" s="2" t="str">
        <v>G</v>
      </c>
      <c r="F285" s="2">
        <v>159.6</v>
      </c>
      <c r="G285" s="2" t="str">
        <v>T</v>
      </c>
      <c r="H285" s="2">
        <v>206.1</v>
      </c>
      <c r="I285" s="2" t="str">
        <v>CB</v>
      </c>
      <c r="J285" s="2">
        <v>25.3</v>
      </c>
      <c r="K285" s="2" t="str">
        <v>R</v>
      </c>
      <c r="L285" s="2">
        <v>1</v>
      </c>
      <c r="M285" s="2">
        <v>284</v>
      </c>
      <c r="N285" s="2">
        <v>0</v>
      </c>
      <c r="O285" s="2">
        <v>0</v>
      </c>
      <c r="P285" s="2">
        <v>2</v>
      </c>
      <c r="Q285" s="2">
        <v>221</v>
      </c>
      <c r="R285" s="2">
        <v>333</v>
      </c>
      <c r="S285" s="2">
        <v>0</v>
      </c>
    </row>
    <row r="286" spans="1:19">
      <c r="A286" s="2">
        <v>53</v>
      </c>
      <c r="B286" s="500" t="str">
        <v>o-Toluic Acid, HBAD</v>
      </c>
      <c r="C286" s="2">
        <v>0.69159999999999999</v>
      </c>
      <c r="D286" s="2">
        <v>137.6</v>
      </c>
      <c r="E286" s="2" t="str">
        <v>G</v>
      </c>
      <c r="F286" s="2">
        <v>174.5</v>
      </c>
      <c r="G286" s="2" t="str">
        <v>T</v>
      </c>
      <c r="H286" s="2">
        <v>221.9</v>
      </c>
      <c r="I286" s="2" t="str">
        <v>B</v>
      </c>
      <c r="J286" s="2">
        <v>33</v>
      </c>
      <c r="K286" s="2" t="str">
        <v>O</v>
      </c>
      <c r="L286" s="2">
        <v>1</v>
      </c>
      <c r="M286" s="2">
        <v>281</v>
      </c>
      <c r="N286" s="2">
        <v>0</v>
      </c>
      <c r="O286" s="2">
        <v>0</v>
      </c>
      <c r="P286" s="2">
        <v>2</v>
      </c>
      <c r="Q286" s="2">
        <v>221</v>
      </c>
      <c r="R286" s="2">
        <v>335</v>
      </c>
      <c r="S286" s="2">
        <v>0</v>
      </c>
    </row>
    <row r="287" spans="1:19">
      <c r="A287" s="2">
        <v>54</v>
      </c>
      <c r="B287" s="500" t="str">
        <v>p-hydroxybenzoic acid, HBAD</v>
      </c>
      <c r="C287" s="2">
        <v>0.63683780000000001</v>
      </c>
      <c r="D287" s="2">
        <v>129.6</v>
      </c>
      <c r="E287" s="2" t="str">
        <v>G</v>
      </c>
      <c r="F287" s="2">
        <v>183.8</v>
      </c>
      <c r="G287" s="2" t="str">
        <v>CB</v>
      </c>
      <c r="H287" s="2">
        <v>212.3</v>
      </c>
      <c r="I287" s="2" t="str">
        <v>B</v>
      </c>
      <c r="J287" s="2">
        <v>28.2</v>
      </c>
      <c r="K287" s="2" t="str">
        <v>R</v>
      </c>
      <c r="L287" s="2">
        <v>1</v>
      </c>
      <c r="M287" s="2">
        <v>257</v>
      </c>
      <c r="N287" s="2">
        <v>0</v>
      </c>
      <c r="O287" s="2">
        <v>0</v>
      </c>
      <c r="P287" s="2">
        <v>2</v>
      </c>
      <c r="Q287" s="2">
        <v>225</v>
      </c>
      <c r="R287" s="2">
        <v>344</v>
      </c>
      <c r="S287" s="2">
        <v>0</v>
      </c>
    </row>
    <row r="288" spans="1:19">
      <c r="A288" s="2">
        <v>57</v>
      </c>
      <c r="B288" s="500" t="str">
        <v>salicylic acid, HBAD</v>
      </c>
      <c r="C288" s="2">
        <v>0.67920000000000003</v>
      </c>
      <c r="D288" s="2">
        <v>139.80000000000001</v>
      </c>
      <c r="E288" s="2" t="str">
        <v>G</v>
      </c>
      <c r="F288" s="2">
        <v>210.5</v>
      </c>
      <c r="G288" s="2" t="str">
        <v>B</v>
      </c>
      <c r="H288" s="2">
        <v>205.1</v>
      </c>
      <c r="I288" s="2" t="str">
        <v>CB</v>
      </c>
      <c r="J288" s="2">
        <v>48.3</v>
      </c>
      <c r="K288" s="2" t="str">
        <v>O</v>
      </c>
      <c r="L288" s="2">
        <v>1</v>
      </c>
      <c r="M288" s="2">
        <v>301</v>
      </c>
      <c r="N288" s="2">
        <v>0</v>
      </c>
      <c r="O288" s="2">
        <v>0</v>
      </c>
      <c r="P288" s="2">
        <v>2</v>
      </c>
      <c r="Q288" s="2">
        <v>223</v>
      </c>
      <c r="R288" s="2">
        <v>304</v>
      </c>
      <c r="S288" s="2">
        <v>0</v>
      </c>
    </row>
    <row r="289" spans="1:19">
      <c r="A289" s="2">
        <v>60</v>
      </c>
      <c r="B289" s="500" t="str">
        <v>vanillic acid methyl ester, HBAD</v>
      </c>
      <c r="C289" s="2">
        <v>0.65802559999999999</v>
      </c>
      <c r="D289" s="2">
        <v>135.19999999999999</v>
      </c>
      <c r="E289" s="2" t="str">
        <v>G</v>
      </c>
      <c r="F289" s="2">
        <v>178.9</v>
      </c>
      <c r="G289" s="2" t="str">
        <v>T</v>
      </c>
      <c r="H289" s="2">
        <v>207.2</v>
      </c>
      <c r="I289" s="2" t="str">
        <v>CB</v>
      </c>
      <c r="J289" s="2">
        <v>70.900000000000006</v>
      </c>
      <c r="K289" s="2" t="str">
        <v>Y</v>
      </c>
      <c r="L289" s="2">
        <v>2</v>
      </c>
      <c r="M289" s="2">
        <v>263</v>
      </c>
      <c r="N289" s="2">
        <v>294</v>
      </c>
      <c r="O289" s="2">
        <v>0</v>
      </c>
      <c r="P289" s="2">
        <v>2</v>
      </c>
      <c r="Q289" s="2">
        <v>225</v>
      </c>
      <c r="R289" s="2">
        <v>347</v>
      </c>
      <c r="S289" s="2">
        <v>0</v>
      </c>
    </row>
    <row r="290" spans="1:19">
      <c r="A290" s="2">
        <v>63</v>
      </c>
      <c r="B290" s="500" t="str">
        <v>CAPE, HCAD</v>
      </c>
      <c r="C290" s="2">
        <v>0.67568209999999995</v>
      </c>
      <c r="D290" s="2">
        <v>140.30000000000001</v>
      </c>
      <c r="E290" s="2" t="str">
        <v>G</v>
      </c>
      <c r="F290" s="2">
        <v>234.8</v>
      </c>
      <c r="G290" s="2" t="str">
        <v>B</v>
      </c>
      <c r="H290" s="2">
        <v>240</v>
      </c>
      <c r="I290" s="2" t="str">
        <v>V</v>
      </c>
      <c r="J290" s="2">
        <v>26.6</v>
      </c>
      <c r="K290" s="2" t="str">
        <v>R</v>
      </c>
      <c r="L290" s="2">
        <v>1</v>
      </c>
      <c r="M290" s="2">
        <v>325</v>
      </c>
      <c r="N290" s="2">
        <v>0</v>
      </c>
      <c r="O290" s="2">
        <v>0</v>
      </c>
      <c r="P290" s="2">
        <v>2</v>
      </c>
      <c r="Q290" s="2">
        <v>225</v>
      </c>
      <c r="R290" s="2">
        <v>337</v>
      </c>
      <c r="S290" s="2">
        <v>0</v>
      </c>
    </row>
    <row r="291" spans="1:19">
      <c r="A291" s="2">
        <v>68</v>
      </c>
      <c r="B291" s="500" t="str">
        <v>methyl ferulate, HCAD</v>
      </c>
      <c r="C291" s="2">
        <v>0.6668539</v>
      </c>
      <c r="D291" s="2">
        <v>138.19999999999999</v>
      </c>
      <c r="E291" s="2" t="str">
        <v>G</v>
      </c>
      <c r="F291" s="2">
        <v>236.2</v>
      </c>
      <c r="G291" s="2" t="str">
        <v>B</v>
      </c>
      <c r="H291" s="2">
        <v>213.9</v>
      </c>
      <c r="I291" s="2" t="str">
        <v>B</v>
      </c>
      <c r="J291" s="2">
        <v>83.4</v>
      </c>
      <c r="K291" s="2" t="str">
        <v>Y</v>
      </c>
      <c r="L291" s="2">
        <v>1</v>
      </c>
      <c r="M291" s="2">
        <v>324</v>
      </c>
      <c r="N291" s="2">
        <v>0</v>
      </c>
      <c r="O291" s="2">
        <v>0</v>
      </c>
      <c r="P291" s="2">
        <v>2</v>
      </c>
      <c r="Q291" s="2">
        <v>224</v>
      </c>
      <c r="R291" s="2">
        <v>360</v>
      </c>
      <c r="S291" s="2">
        <v>0</v>
      </c>
    </row>
    <row r="292" spans="1:19">
      <c r="A292" s="2">
        <v>70</v>
      </c>
      <c r="B292" s="500" t="str">
        <v>o-coumaric acid, HCAD</v>
      </c>
      <c r="C292" s="2">
        <v>0.64570000000000005</v>
      </c>
      <c r="D292" s="2">
        <v>146.1</v>
      </c>
      <c r="E292" s="2" t="str">
        <v>G</v>
      </c>
      <c r="F292" s="2">
        <v>205.2</v>
      </c>
      <c r="G292" s="2" t="str">
        <v>CB</v>
      </c>
      <c r="H292" s="2">
        <v>223.2</v>
      </c>
      <c r="I292" s="2" t="str">
        <v>B</v>
      </c>
      <c r="J292" s="2">
        <v>40.9</v>
      </c>
      <c r="K292" s="2" t="str">
        <v>O</v>
      </c>
      <c r="L292" s="2">
        <v>2</v>
      </c>
      <c r="M292" s="2">
        <v>279</v>
      </c>
      <c r="N292" s="2">
        <v>321</v>
      </c>
      <c r="O292" s="2">
        <v>0</v>
      </c>
      <c r="P292" s="2">
        <v>2</v>
      </c>
      <c r="Q292" s="2">
        <v>224</v>
      </c>
      <c r="R292" s="2">
        <v>341</v>
      </c>
      <c r="S292" s="2">
        <v>0</v>
      </c>
    </row>
    <row r="293" spans="1:19">
      <c r="A293" s="2">
        <v>72</v>
      </c>
      <c r="B293" s="500" t="str">
        <v>p-MCA, HCAD</v>
      </c>
      <c r="C293" s="2">
        <v>0.65</v>
      </c>
      <c r="D293" s="2">
        <v>137.4</v>
      </c>
      <c r="E293" s="2" t="str">
        <v>G</v>
      </c>
      <c r="F293" s="2">
        <v>190.9</v>
      </c>
      <c r="G293" s="2" t="str">
        <v>CB</v>
      </c>
      <c r="H293" s="2">
        <v>245.2</v>
      </c>
      <c r="I293" s="2" t="str">
        <v>V</v>
      </c>
      <c r="J293" s="2">
        <v>9.5</v>
      </c>
      <c r="K293" s="2" t="str">
        <v>R</v>
      </c>
      <c r="L293" s="2">
        <v>1</v>
      </c>
      <c r="M293" s="2">
        <v>307</v>
      </c>
      <c r="N293" s="2">
        <v>0</v>
      </c>
      <c r="O293" s="2">
        <v>0</v>
      </c>
      <c r="P293" s="2">
        <v>2</v>
      </c>
      <c r="Q293" s="2">
        <v>222</v>
      </c>
      <c r="R293" s="2">
        <v>0</v>
      </c>
      <c r="S293" s="2">
        <v>0</v>
      </c>
    </row>
    <row r="294" spans="1:19">
      <c r="A294" s="2">
        <v>75</v>
      </c>
      <c r="B294" s="500" t="str">
        <v>t-cinnamic acid, HCAD</v>
      </c>
      <c r="C294" s="2">
        <v>0.67215080000000005</v>
      </c>
      <c r="D294" s="2">
        <v>140.30000000000001</v>
      </c>
      <c r="E294" s="2" t="str">
        <v>G</v>
      </c>
      <c r="F294" s="2">
        <v>242.2</v>
      </c>
      <c r="G294" s="2" t="str">
        <v>T</v>
      </c>
      <c r="H294" s="2">
        <v>201.9</v>
      </c>
      <c r="I294" s="2" t="str">
        <v>CB</v>
      </c>
      <c r="J294" s="2">
        <v>44.4</v>
      </c>
      <c r="K294" s="2" t="str">
        <v>O</v>
      </c>
      <c r="L294" s="2">
        <v>1</v>
      </c>
      <c r="M294" s="2">
        <v>279</v>
      </c>
      <c r="N294" s="2">
        <v>0</v>
      </c>
      <c r="O294" s="2">
        <v>0</v>
      </c>
      <c r="P294" s="2">
        <v>2</v>
      </c>
      <c r="Q294" s="2">
        <v>229</v>
      </c>
      <c r="R294" s="2">
        <v>347</v>
      </c>
      <c r="S294" s="2">
        <v>0</v>
      </c>
    </row>
    <row r="295" spans="1:19">
      <c r="A295" s="2">
        <v>76</v>
      </c>
      <c r="B295" s="500" t="str">
        <v>trans-p-coumaric acid methyl ester, HCAD</v>
      </c>
      <c r="C295" s="2">
        <v>0.67391650000000003</v>
      </c>
      <c r="D295" s="2">
        <v>136.4</v>
      </c>
      <c r="E295" s="2" t="str">
        <v>G</v>
      </c>
      <c r="F295" s="2">
        <v>193.3</v>
      </c>
      <c r="G295" s="2" t="str">
        <v>CB</v>
      </c>
      <c r="H295" s="2">
        <v>204.7</v>
      </c>
      <c r="I295" s="2" t="str">
        <v>CB</v>
      </c>
      <c r="J295" s="2">
        <v>49.1</v>
      </c>
      <c r="K295" s="2" t="str">
        <v>O</v>
      </c>
      <c r="L295" s="2">
        <v>1</v>
      </c>
      <c r="M295" s="2">
        <v>309</v>
      </c>
      <c r="N295" s="2">
        <v>0</v>
      </c>
      <c r="O295" s="2">
        <v>0</v>
      </c>
      <c r="P295" s="2">
        <v>3</v>
      </c>
      <c r="Q295" s="2">
        <v>222</v>
      </c>
      <c r="R295" s="2">
        <v>246</v>
      </c>
      <c r="S295" s="2">
        <v>361</v>
      </c>
    </row>
    <row r="296" spans="1:19">
      <c r="A296" s="2">
        <v>79</v>
      </c>
      <c r="B296" s="500" t="str">
        <v>Homovanillic Acid, HPAAD</v>
      </c>
      <c r="C296" s="2">
        <v>0.65449429999999997</v>
      </c>
      <c r="D296" s="2">
        <v>137.30000000000001</v>
      </c>
      <c r="E296" s="2" t="str">
        <v>G</v>
      </c>
      <c r="F296" s="2">
        <v>176.9</v>
      </c>
      <c r="G296" s="2" t="str">
        <v>T</v>
      </c>
      <c r="H296" s="2">
        <v>230</v>
      </c>
      <c r="I296" s="2" t="str">
        <v>B</v>
      </c>
      <c r="J296" s="2">
        <v>66.599999999999994</v>
      </c>
      <c r="K296" s="2" t="str">
        <v>Y</v>
      </c>
      <c r="L296" s="2">
        <v>1</v>
      </c>
      <c r="M296" s="2">
        <v>282</v>
      </c>
      <c r="N296" s="2">
        <v>0</v>
      </c>
      <c r="O296" s="2">
        <v>0</v>
      </c>
      <c r="P296" s="2">
        <v>3</v>
      </c>
      <c r="Q296" s="2">
        <v>222</v>
      </c>
      <c r="R296" s="2">
        <v>256</v>
      </c>
      <c r="S296" s="2">
        <v>351</v>
      </c>
    </row>
    <row r="297" spans="1:19">
      <c r="A297" s="2">
        <v>81</v>
      </c>
      <c r="B297" s="500" t="str">
        <v>Phenylacetic Acid, HPAAD</v>
      </c>
      <c r="C297" s="2">
        <v>0.67</v>
      </c>
      <c r="D297" s="2">
        <v>135.5</v>
      </c>
      <c r="E297" s="2" t="str">
        <v>G</v>
      </c>
      <c r="F297" s="2">
        <v>174.5</v>
      </c>
      <c r="G297" s="2" t="str">
        <v>T</v>
      </c>
      <c r="H297" s="2">
        <v>241.5</v>
      </c>
      <c r="I297" s="2" t="str">
        <v>V</v>
      </c>
      <c r="J297" s="2">
        <v>22.7</v>
      </c>
      <c r="K297" s="2" t="str">
        <v>R</v>
      </c>
      <c r="L297" s="2">
        <v>1</v>
      </c>
      <c r="M297" s="2">
        <v>260</v>
      </c>
      <c r="N297" s="2">
        <v>0</v>
      </c>
      <c r="O297" s="2">
        <v>0</v>
      </c>
      <c r="P297" s="2">
        <v>2</v>
      </c>
      <c r="Q297" s="2">
        <v>239</v>
      </c>
      <c r="R297" s="2">
        <v>336</v>
      </c>
      <c r="S297" s="2">
        <v>0</v>
      </c>
    </row>
    <row r="298" spans="1:19">
      <c r="A298" s="2">
        <v>85</v>
      </c>
      <c r="B298" s="500" t="str">
        <v>p-methoxyphenyllactic acid, HPLAD</v>
      </c>
      <c r="C298" s="2">
        <v>0.65802559999999999</v>
      </c>
      <c r="D298" s="2">
        <v>138</v>
      </c>
      <c r="E298" s="2" t="str">
        <v>G</v>
      </c>
      <c r="F298" s="2">
        <v>178.7</v>
      </c>
      <c r="G298" s="2" t="str">
        <v>T</v>
      </c>
      <c r="H298" s="2">
        <v>227.5</v>
      </c>
      <c r="I298" s="2" t="str">
        <v>B</v>
      </c>
      <c r="J298" s="2">
        <v>38.200000000000003</v>
      </c>
      <c r="K298" s="2" t="str">
        <v>O</v>
      </c>
      <c r="L298" s="2">
        <v>1</v>
      </c>
      <c r="M298" s="2">
        <v>276</v>
      </c>
      <c r="N298" s="2">
        <v>0</v>
      </c>
      <c r="O298" s="2">
        <v>0</v>
      </c>
      <c r="P298" s="2">
        <v>3</v>
      </c>
      <c r="Q298" s="2">
        <v>222</v>
      </c>
      <c r="R298" s="2">
        <v>251</v>
      </c>
      <c r="S298" s="2">
        <v>336</v>
      </c>
    </row>
    <row r="299" spans="1:19">
      <c r="A299" s="2">
        <v>86</v>
      </c>
      <c r="B299" s="500" t="str">
        <v>3-Phenylpropanoic acid, HPPAD</v>
      </c>
      <c r="C299" s="2">
        <v>0.68274469999999998</v>
      </c>
      <c r="D299" s="2">
        <v>138.6</v>
      </c>
      <c r="E299" s="2" t="str">
        <v>G</v>
      </c>
      <c r="F299" s="2">
        <v>177.8</v>
      </c>
      <c r="G299" s="2" t="str">
        <v>T</v>
      </c>
      <c r="H299" s="2">
        <v>231.1</v>
      </c>
      <c r="I299" s="2" t="str">
        <v>B</v>
      </c>
      <c r="J299" s="2">
        <v>166.1</v>
      </c>
      <c r="K299" s="2" t="str">
        <v>T</v>
      </c>
      <c r="L299" s="2">
        <v>1</v>
      </c>
      <c r="M299" s="2">
        <v>260</v>
      </c>
      <c r="N299" s="2">
        <v>0</v>
      </c>
      <c r="O299" s="2">
        <v>0</v>
      </c>
      <c r="P299" s="2">
        <v>2</v>
      </c>
      <c r="Q299" s="2">
        <v>230</v>
      </c>
      <c r="R299" s="2">
        <v>327</v>
      </c>
      <c r="S299" s="2">
        <v>0</v>
      </c>
    </row>
    <row r="300" spans="1:19">
      <c r="A300" s="2">
        <v>88</v>
      </c>
      <c r="B300" s="500" t="str">
        <v>2-Methoxy-4-vinylphenol, AMPh</v>
      </c>
      <c r="C300" s="2">
        <v>0.68804169999999998</v>
      </c>
      <c r="D300" s="2">
        <v>121.7</v>
      </c>
      <c r="E300" s="2" t="str">
        <v>G</v>
      </c>
      <c r="F300" s="2">
        <v>189.2</v>
      </c>
      <c r="G300" s="2" t="str">
        <v>CB</v>
      </c>
      <c r="H300" s="2">
        <v>308</v>
      </c>
      <c r="I300" s="2" t="str">
        <v>M</v>
      </c>
      <c r="J300" s="2">
        <v>339</v>
      </c>
      <c r="K300" s="2" t="str">
        <v>S</v>
      </c>
      <c r="L300" s="2">
        <v>1</v>
      </c>
      <c r="M300" s="2">
        <v>266</v>
      </c>
      <c r="N300" s="2">
        <v>0</v>
      </c>
      <c r="O300" s="2">
        <v>0</v>
      </c>
      <c r="P300" s="2">
        <v>2</v>
      </c>
      <c r="Q300" s="2">
        <v>224</v>
      </c>
      <c r="R300" s="2">
        <v>336</v>
      </c>
      <c r="S300" s="2">
        <v>0</v>
      </c>
    </row>
    <row r="301" spans="1:19">
      <c r="A301" s="2">
        <v>89</v>
      </c>
      <c r="B301" s="500" t="str">
        <v>p-methoxyphenol, AMPh</v>
      </c>
      <c r="C301" s="2">
        <v>0.6845</v>
      </c>
      <c r="D301" s="2">
        <v>134.4</v>
      </c>
      <c r="E301" s="2" t="str">
        <v>G</v>
      </c>
      <c r="F301" s="2">
        <v>171.4</v>
      </c>
      <c r="G301" s="2" t="str">
        <v>T</v>
      </c>
      <c r="H301" s="2">
        <v>226.7</v>
      </c>
      <c r="I301" s="2" t="str">
        <v>B</v>
      </c>
      <c r="J301" s="2">
        <v>37.4</v>
      </c>
      <c r="K301" s="2" t="str">
        <v>O</v>
      </c>
      <c r="L301" s="2">
        <v>1</v>
      </c>
      <c r="M301" s="2">
        <v>288</v>
      </c>
      <c r="N301" s="2">
        <v>0</v>
      </c>
      <c r="O301" s="2">
        <v>0</v>
      </c>
      <c r="P301" s="2">
        <v>3</v>
      </c>
      <c r="Q301" s="2">
        <v>223</v>
      </c>
      <c r="R301" s="2">
        <v>252</v>
      </c>
      <c r="S301" s="2">
        <v>313</v>
      </c>
    </row>
    <row r="302" spans="1:19">
      <c r="A302" s="2">
        <v>90</v>
      </c>
      <c r="B302" s="500" t="str">
        <v>4-methylpyrocatechol, APh</v>
      </c>
      <c r="C302" s="2">
        <v>0.67391650000000003</v>
      </c>
      <c r="D302" s="2">
        <v>136.6</v>
      </c>
      <c r="E302" s="2" t="str">
        <v>G</v>
      </c>
      <c r="F302" s="2">
        <v>180</v>
      </c>
      <c r="G302" s="2" t="str">
        <v>CB</v>
      </c>
      <c r="H302" s="2">
        <v>242.2</v>
      </c>
      <c r="I302" s="2" t="str">
        <v>V</v>
      </c>
      <c r="J302" s="2">
        <v>344.9</v>
      </c>
      <c r="K302" s="2" t="str">
        <v>S</v>
      </c>
      <c r="L302" s="2">
        <v>1</v>
      </c>
      <c r="M302" s="2">
        <v>283</v>
      </c>
      <c r="N302" s="2">
        <v>0</v>
      </c>
      <c r="O302" s="2">
        <v>0</v>
      </c>
      <c r="P302" s="2">
        <v>2</v>
      </c>
      <c r="Q302" s="2">
        <v>223</v>
      </c>
      <c r="R302" s="2">
        <v>341</v>
      </c>
      <c r="S302" s="2">
        <v>0</v>
      </c>
    </row>
    <row r="303" spans="1:19">
      <c r="A303" s="2">
        <v>91</v>
      </c>
      <c r="B303" s="500" t="str">
        <v>Isopseudocumenol, APh</v>
      </c>
      <c r="C303" s="2">
        <v>0.72512030000000005</v>
      </c>
      <c r="D303" s="2">
        <v>138.1</v>
      </c>
      <c r="E303" s="2" t="str">
        <v>G</v>
      </c>
      <c r="F303" s="2">
        <v>179</v>
      </c>
      <c r="G303" s="2" t="str">
        <v>T</v>
      </c>
      <c r="H303" s="2">
        <v>272.5</v>
      </c>
      <c r="I303" s="2" t="str">
        <v>P</v>
      </c>
      <c r="J303" s="2">
        <v>348.4</v>
      </c>
      <c r="K303" s="2" t="str">
        <v>S</v>
      </c>
      <c r="L303" s="2">
        <v>1</v>
      </c>
      <c r="M303" s="2">
        <v>279</v>
      </c>
      <c r="N303" s="2">
        <v>0</v>
      </c>
      <c r="O303" s="2">
        <v>0</v>
      </c>
      <c r="P303" s="2">
        <v>2</v>
      </c>
      <c r="Q303" s="2">
        <v>247</v>
      </c>
      <c r="R303" s="2">
        <v>353</v>
      </c>
      <c r="S303" s="2">
        <v>0</v>
      </c>
    </row>
    <row r="304" spans="1:19">
      <c r="A304" s="2">
        <v>92</v>
      </c>
      <c r="B304" s="500" t="str">
        <v>Thymol, AMPh</v>
      </c>
      <c r="C304" s="2">
        <v>0.73209999999999997</v>
      </c>
      <c r="D304" s="2">
        <v>140</v>
      </c>
      <c r="E304" s="2" t="str">
        <v>G</v>
      </c>
      <c r="F304" s="2">
        <v>120</v>
      </c>
      <c r="G304" s="2" t="str">
        <v>G</v>
      </c>
      <c r="H304" s="2">
        <v>287</v>
      </c>
      <c r="I304" s="2" t="str">
        <v>P</v>
      </c>
      <c r="J304" s="2">
        <v>354.8</v>
      </c>
      <c r="K304" s="2" t="str">
        <v>S</v>
      </c>
      <c r="L304" s="2">
        <v>1</v>
      </c>
      <c r="M304" s="2">
        <v>278</v>
      </c>
      <c r="N304" s="2">
        <v>0</v>
      </c>
      <c r="O304" s="2">
        <v>0</v>
      </c>
      <c r="P304" s="2">
        <v>2</v>
      </c>
      <c r="Q304" s="2">
        <v>244</v>
      </c>
      <c r="R304" s="2">
        <v>347</v>
      </c>
      <c r="S304" s="2">
        <v>0</v>
      </c>
    </row>
    <row r="305" spans="1:19">
      <c r="A305" s="2">
        <v>95</v>
      </c>
      <c r="B305" s="500" t="str">
        <v>Pyrocatechol, Phenol</v>
      </c>
      <c r="C305" s="2">
        <v>0.6615569</v>
      </c>
      <c r="D305" s="2">
        <v>137.4</v>
      </c>
      <c r="E305" s="2" t="str">
        <v>G</v>
      </c>
      <c r="F305" s="2">
        <v>180.8</v>
      </c>
      <c r="G305" s="2" t="str">
        <v>CB</v>
      </c>
      <c r="H305" s="2">
        <v>218.8</v>
      </c>
      <c r="I305" s="2" t="str">
        <v>B</v>
      </c>
      <c r="J305" s="2">
        <v>35.700000000000003</v>
      </c>
      <c r="K305" s="2" t="str">
        <v>O</v>
      </c>
      <c r="L305" s="2">
        <v>1</v>
      </c>
      <c r="M305" s="2">
        <v>277</v>
      </c>
      <c r="N305" s="2">
        <v>0</v>
      </c>
      <c r="O305" s="2">
        <v>0</v>
      </c>
      <c r="P305" s="2">
        <v>3</v>
      </c>
      <c r="Q305" s="2">
        <v>226</v>
      </c>
      <c r="R305" s="2">
        <v>240</v>
      </c>
      <c r="S305" s="2">
        <v>336</v>
      </c>
    </row>
    <row r="306" spans="1:19">
      <c r="A306" s="2">
        <v>96</v>
      </c>
      <c r="B306" s="500" t="str">
        <v>2-methylbenzaldehyde, HBzd</v>
      </c>
      <c r="C306" s="2">
        <v>0.70922949999999996</v>
      </c>
      <c r="D306" s="2">
        <v>133.9</v>
      </c>
      <c r="E306" s="2" t="str">
        <v>G</v>
      </c>
      <c r="F306" s="2">
        <v>188.2</v>
      </c>
      <c r="G306" s="2" t="str">
        <v>CB</v>
      </c>
      <c r="H306" s="2">
        <v>286.5</v>
      </c>
      <c r="I306" s="2" t="str">
        <v>P</v>
      </c>
      <c r="J306" s="2">
        <v>16.5</v>
      </c>
      <c r="K306" s="2" t="str">
        <v>R</v>
      </c>
      <c r="L306" s="2">
        <v>1</v>
      </c>
      <c r="M306" s="2">
        <v>255</v>
      </c>
      <c r="N306" s="2">
        <v>0</v>
      </c>
      <c r="O306" s="2">
        <v>0</v>
      </c>
      <c r="P306" s="2">
        <v>2</v>
      </c>
      <c r="Q306" s="2">
        <v>222</v>
      </c>
      <c r="R306" s="2">
        <v>347</v>
      </c>
      <c r="S306" s="2">
        <v>0</v>
      </c>
    </row>
    <row r="307" spans="1:19">
      <c r="A307" s="2">
        <v>97</v>
      </c>
      <c r="B307" s="500" t="str">
        <v>p-anisaldehyde, HBzd</v>
      </c>
      <c r="C307" s="2">
        <v>0.65979129999999997</v>
      </c>
      <c r="D307" s="2">
        <v>120</v>
      </c>
      <c r="E307" s="2" t="str">
        <v>G</v>
      </c>
      <c r="F307" s="2">
        <v>203.4</v>
      </c>
      <c r="G307" s="2" t="str">
        <v>CB</v>
      </c>
      <c r="H307" s="2">
        <v>327.7</v>
      </c>
      <c r="I307" s="2" t="str">
        <v>M</v>
      </c>
      <c r="J307" s="2">
        <v>38.200000000000003</v>
      </c>
      <c r="K307" s="2" t="str">
        <v>O</v>
      </c>
      <c r="L307" s="2">
        <v>1</v>
      </c>
      <c r="M307" s="2">
        <v>286</v>
      </c>
      <c r="N307" s="2">
        <v>0</v>
      </c>
      <c r="O307" s="2">
        <v>0</v>
      </c>
      <c r="P307" s="2">
        <v>2</v>
      </c>
      <c r="Q307" s="2">
        <v>224</v>
      </c>
      <c r="R307" s="2">
        <v>350</v>
      </c>
      <c r="S307" s="2">
        <v>0</v>
      </c>
    </row>
    <row r="308" spans="1:19">
      <c r="A308" s="2">
        <v>99</v>
      </c>
      <c r="B308" s="500" t="str">
        <v>Vanillin, HBzd</v>
      </c>
      <c r="C308" s="2">
        <v>0.63683780000000001</v>
      </c>
      <c r="D308" s="2">
        <v>136.19999999999999</v>
      </c>
      <c r="E308" s="2" t="str">
        <v>G</v>
      </c>
      <c r="F308" s="2">
        <v>221.6</v>
      </c>
      <c r="G308" s="2" t="str">
        <v>B</v>
      </c>
      <c r="H308" s="2">
        <v>212.1</v>
      </c>
      <c r="I308" s="2" t="str">
        <v>B</v>
      </c>
      <c r="J308" s="2">
        <v>41.7</v>
      </c>
      <c r="K308" s="2" t="str">
        <v>O</v>
      </c>
      <c r="L308" s="2">
        <v>2</v>
      </c>
      <c r="M308" s="2">
        <v>284</v>
      </c>
      <c r="N308" s="2">
        <v>312</v>
      </c>
      <c r="O308" s="2">
        <v>0</v>
      </c>
      <c r="P308" s="2">
        <v>3</v>
      </c>
      <c r="Q308" s="2">
        <v>221</v>
      </c>
      <c r="R308" s="2">
        <v>248</v>
      </c>
      <c r="S308" s="2">
        <v>341</v>
      </c>
    </row>
    <row r="309" spans="1:19">
      <c r="A309" s="2">
        <v>100</v>
      </c>
      <c r="B309" s="500" t="str">
        <v>2-Hydroxyacetophenone, HAPh</v>
      </c>
      <c r="C309" s="2">
        <v>0.70393249999999996</v>
      </c>
      <c r="D309" s="2">
        <v>132.6</v>
      </c>
      <c r="E309" s="2" t="str">
        <v>G</v>
      </c>
      <c r="F309" s="2">
        <v>151.9</v>
      </c>
      <c r="G309" s="2" t="str">
        <v>T</v>
      </c>
      <c r="H309" s="2">
        <v>206.1</v>
      </c>
      <c r="I309" s="2" t="str">
        <v>CB</v>
      </c>
      <c r="J309" s="2">
        <v>31</v>
      </c>
      <c r="K309" s="2" t="str">
        <v>O</v>
      </c>
      <c r="L309" s="2">
        <v>2</v>
      </c>
      <c r="M309" s="2">
        <v>256</v>
      </c>
      <c r="N309" s="2">
        <v>330</v>
      </c>
      <c r="O309" s="2">
        <v>0</v>
      </c>
      <c r="P309" s="2">
        <v>2</v>
      </c>
      <c r="Q309" s="2">
        <v>228</v>
      </c>
      <c r="R309" s="2">
        <v>340</v>
      </c>
      <c r="S309" s="2">
        <v>0</v>
      </c>
    </row>
    <row r="310" spans="1:19">
      <c r="A310" s="2">
        <v>101</v>
      </c>
      <c r="B310" s="500" t="str">
        <v>2-Methoxyacetophenone, HAPh</v>
      </c>
      <c r="C310" s="2">
        <v>0.66861950000000003</v>
      </c>
      <c r="D310" s="2">
        <v>139.1</v>
      </c>
      <c r="E310" s="2" t="str">
        <v>G</v>
      </c>
      <c r="F310" s="2">
        <v>240.8</v>
      </c>
      <c r="G310" s="2" t="str">
        <v>B</v>
      </c>
      <c r="H310" s="2">
        <v>187.7</v>
      </c>
      <c r="I310" s="2" t="str">
        <v>CB</v>
      </c>
      <c r="J310" s="2">
        <v>0</v>
      </c>
      <c r="K310" s="2" t="str">
        <v>R</v>
      </c>
      <c r="L310" s="2">
        <v>2</v>
      </c>
      <c r="M310" s="2">
        <v>256</v>
      </c>
      <c r="N310" s="2">
        <v>330</v>
      </c>
      <c r="O310" s="2">
        <v>0</v>
      </c>
      <c r="P310" s="2">
        <v>2</v>
      </c>
      <c r="Q310" s="2">
        <v>225</v>
      </c>
      <c r="R310" s="2">
        <v>340</v>
      </c>
      <c r="S310" s="2">
        <v>0</v>
      </c>
    </row>
    <row r="311" spans="1:19">
      <c r="A311" s="2">
        <v>104</v>
      </c>
      <c r="B311" s="500" t="str">
        <v>benzophenone, Non Phenolic</v>
      </c>
      <c r="C311" s="2">
        <v>0.72688600000000003</v>
      </c>
      <c r="D311" s="2">
        <v>120</v>
      </c>
      <c r="E311" s="2" t="str">
        <v>G</v>
      </c>
      <c r="F311" s="2">
        <v>171.4</v>
      </c>
      <c r="G311" s="2" t="str">
        <v>T</v>
      </c>
      <c r="H311" s="2">
        <v>239.6</v>
      </c>
      <c r="I311" s="2" t="str">
        <v>B</v>
      </c>
      <c r="J311" s="2">
        <v>40.4</v>
      </c>
      <c r="K311" s="2" t="str">
        <v>O</v>
      </c>
      <c r="L311" s="2">
        <v>1</v>
      </c>
      <c r="M311" s="2">
        <v>260</v>
      </c>
      <c r="N311" s="2">
        <v>0</v>
      </c>
      <c r="O311" s="2">
        <v>0</v>
      </c>
      <c r="P311" s="2">
        <v>2</v>
      </c>
      <c r="Q311" s="2">
        <v>224</v>
      </c>
      <c r="R311" s="2">
        <v>363</v>
      </c>
      <c r="S311" s="2">
        <v>0</v>
      </c>
    </row>
    <row r="312" spans="1:19">
      <c r="B312" s="500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 spans="1:19">
      <c r="B313" s="500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 spans="1:19">
      <c r="B314" s="500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r="315" spans="1:19">
      <c r="B315" s="500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 spans="1:19">
      <c r="B316" s="500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r="317" spans="1:19">
      <c r="B317" s="500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</row>
    <row r="318" spans="1:19">
      <c r="B318" s="500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</row>
    <row r="319" spans="1:19">
      <c r="B319" s="500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r="320" spans="1:19">
      <c r="B320" s="500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r="321" spans="1:50">
      <c r="B321" s="500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</row>
    <row r="322" spans="1:50">
      <c r="B322" s="500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</row>
    <row r="323" spans="1:50">
      <c r="B323" s="500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</row>
    <row r="324" spans="1:50">
      <c r="B324" s="500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</row>
    <row r="325" spans="1:50">
      <c r="B325" s="500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r="326" spans="1:50">
      <c r="A326" s="2" t="s">
        <v>159</v>
      </c>
      <c r="B326" s="500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r="327" spans="1:50">
      <c r="A327" s="2" cm="1">
        <f t="array" ref="A327:S374">_xlfn._xlws.SORT(_xlfn._xlws.FILTER(LVSN[], (LVSN[Rf (MPA)]&lt;=$C$5)*(LVSN[Rf (MPA)]&gt;=$C$4),"No Result"))</f>
        <v>3</v>
      </c>
      <c r="B327" s="500" t="str">
        <v>acacetin, Flavone</v>
      </c>
      <c r="C327" s="2">
        <v>0.64919740000000004</v>
      </c>
      <c r="D327" s="2">
        <v>134.6</v>
      </c>
      <c r="E327" s="2" t="str">
        <v>G</v>
      </c>
      <c r="F327" s="2">
        <v>180</v>
      </c>
      <c r="G327" s="2" t="str">
        <v>CB</v>
      </c>
      <c r="H327" s="2">
        <v>203.5</v>
      </c>
      <c r="I327" s="2" t="str">
        <v>CB</v>
      </c>
      <c r="J327" s="2">
        <v>53.8</v>
      </c>
      <c r="K327" s="2" t="str">
        <v>O</v>
      </c>
      <c r="L327" s="2">
        <v>2</v>
      </c>
      <c r="M327" s="2">
        <v>270</v>
      </c>
      <c r="N327" s="2">
        <v>329</v>
      </c>
      <c r="O327" s="2">
        <v>0</v>
      </c>
      <c r="P327" s="2">
        <v>2</v>
      </c>
      <c r="Q327" s="2">
        <v>224</v>
      </c>
      <c r="R327" s="58">
        <v>357</v>
      </c>
      <c r="S327" s="58">
        <v>0</v>
      </c>
      <c r="T327" s="2">
        <f>COUNTIF(A327:A387, "&lt;&gt;")</f>
        <v>48</v>
      </c>
      <c r="U327" s="2" t="s">
        <v>159</v>
      </c>
    </row>
    <row r="328" spans="1:50">
      <c r="A328" s="2">
        <v>6</v>
      </c>
      <c r="B328" s="500" t="str">
        <v>chrysin, Flavone</v>
      </c>
      <c r="C328" s="2">
        <v>0.67215080000000005</v>
      </c>
      <c r="D328" s="2">
        <v>132.19999999999999</v>
      </c>
      <c r="E328" s="2" t="str">
        <v>G</v>
      </c>
      <c r="F328" s="2">
        <v>185.5</v>
      </c>
      <c r="G328" s="2" t="str">
        <v>CB</v>
      </c>
      <c r="H328" s="2">
        <v>190.1</v>
      </c>
      <c r="I328" s="2" t="str">
        <v>CB</v>
      </c>
      <c r="J328" s="2">
        <v>46.5</v>
      </c>
      <c r="K328" s="2" t="str">
        <v>O</v>
      </c>
      <c r="L328" s="2">
        <v>2</v>
      </c>
      <c r="M328" s="2">
        <v>270</v>
      </c>
      <c r="N328" s="2">
        <v>317</v>
      </c>
      <c r="O328" s="2">
        <v>0</v>
      </c>
      <c r="P328" s="2">
        <v>2</v>
      </c>
      <c r="Q328" s="2">
        <v>224</v>
      </c>
      <c r="R328" s="2">
        <v>358</v>
      </c>
      <c r="S328" s="2">
        <v>0</v>
      </c>
    </row>
    <row r="329" spans="1:50">
      <c r="A329" s="2">
        <v>7</v>
      </c>
      <c r="B329" s="500" t="str">
        <v>Genkwanin, Flavone</v>
      </c>
      <c r="C329" s="2">
        <v>0.65272870000000005</v>
      </c>
      <c r="D329" s="2">
        <v>138.9</v>
      </c>
      <c r="E329" s="2" t="str">
        <v>G</v>
      </c>
      <c r="F329" s="2">
        <v>46.1</v>
      </c>
      <c r="G329" s="2" t="str">
        <v>Y</v>
      </c>
      <c r="H329" s="2">
        <v>228.8</v>
      </c>
      <c r="I329" s="2" t="str">
        <v>B</v>
      </c>
      <c r="J329" s="2">
        <v>46.9</v>
      </c>
      <c r="K329" s="2" t="str">
        <v>O</v>
      </c>
      <c r="L329" s="2">
        <v>2</v>
      </c>
      <c r="M329" s="2">
        <v>268</v>
      </c>
      <c r="N329" s="2">
        <v>338</v>
      </c>
      <c r="O329" s="2">
        <v>0</v>
      </c>
      <c r="P329" s="2">
        <v>2</v>
      </c>
      <c r="Q329" s="2">
        <v>224</v>
      </c>
      <c r="R329" s="2">
        <v>367</v>
      </c>
      <c r="S329" s="2">
        <v>0</v>
      </c>
    </row>
    <row r="330" spans="1:50">
      <c r="A330" s="2">
        <v>11</v>
      </c>
      <c r="B330" s="500" t="str">
        <v>galangin, Flavonol</v>
      </c>
      <c r="C330" s="2">
        <v>0.70216690000000004</v>
      </c>
      <c r="D330" s="2">
        <v>131.30000000000001</v>
      </c>
      <c r="E330" s="2" t="str">
        <v>G</v>
      </c>
      <c r="F330" s="2">
        <v>171.6</v>
      </c>
      <c r="G330" s="2" t="str">
        <v>T</v>
      </c>
      <c r="H330" s="2">
        <v>193.5</v>
      </c>
      <c r="I330" s="2" t="str">
        <v>CB</v>
      </c>
      <c r="J330" s="2">
        <v>41.9</v>
      </c>
      <c r="K330" s="2" t="str">
        <v>O</v>
      </c>
      <c r="L330" s="2">
        <v>3</v>
      </c>
      <c r="M330" s="2">
        <v>268</v>
      </c>
      <c r="N330" s="2">
        <v>311</v>
      </c>
      <c r="O330" s="2">
        <v>363</v>
      </c>
      <c r="P330" s="2">
        <v>2</v>
      </c>
      <c r="Q330" s="2">
        <v>224</v>
      </c>
      <c r="R330" s="2">
        <v>343</v>
      </c>
      <c r="S330" s="2">
        <v>0</v>
      </c>
    </row>
    <row r="331" spans="1:50">
      <c r="A331" s="2">
        <v>12</v>
      </c>
      <c r="B331" s="500" t="str">
        <v>isorhamnetin, Flavonol</v>
      </c>
      <c r="C331" s="2">
        <v>0.65100000000000002</v>
      </c>
      <c r="D331" s="2">
        <v>136.1</v>
      </c>
      <c r="E331" s="2" t="str">
        <v>G</v>
      </c>
      <c r="F331" s="2">
        <v>180</v>
      </c>
      <c r="G331" s="2" t="str">
        <v>CB</v>
      </c>
      <c r="H331" s="2">
        <v>191.2</v>
      </c>
      <c r="I331" s="2" t="str">
        <v>CB</v>
      </c>
      <c r="J331" s="2">
        <v>42.7</v>
      </c>
      <c r="K331" s="2" t="str">
        <v>O</v>
      </c>
      <c r="L331" s="2">
        <v>2</v>
      </c>
      <c r="M331" s="2">
        <v>261</v>
      </c>
      <c r="N331" s="2">
        <v>364</v>
      </c>
      <c r="O331" s="2">
        <v>0</v>
      </c>
      <c r="P331" s="2">
        <v>2</v>
      </c>
      <c r="Q331" s="2">
        <v>224</v>
      </c>
      <c r="R331" s="2">
        <v>340</v>
      </c>
      <c r="S331" s="2">
        <v>0</v>
      </c>
    </row>
    <row r="332" spans="1:50" s="58" customFormat="1">
      <c r="A332" s="2">
        <v>13</v>
      </c>
      <c r="B332" s="500" t="str">
        <v>kaempferide, Flavonol</v>
      </c>
      <c r="C332" s="2">
        <v>0.68980730000000001</v>
      </c>
      <c r="D332" s="2">
        <v>129.4</v>
      </c>
      <c r="E332" s="2" t="str">
        <v>G</v>
      </c>
      <c r="F332" s="2">
        <v>144.19999999999999</v>
      </c>
      <c r="G332" s="2" t="str">
        <v>G</v>
      </c>
      <c r="H332" s="2">
        <v>187.6</v>
      </c>
      <c r="I332" s="2" t="str">
        <v>CB</v>
      </c>
      <c r="J332" s="2">
        <v>45</v>
      </c>
      <c r="K332" s="2" t="str">
        <v>O</v>
      </c>
      <c r="L332" s="2">
        <v>3</v>
      </c>
      <c r="M332" s="2">
        <v>269</v>
      </c>
      <c r="N332" s="2">
        <v>330</v>
      </c>
      <c r="O332" s="2">
        <v>367</v>
      </c>
      <c r="P332" s="2">
        <v>2</v>
      </c>
      <c r="Q332" s="2">
        <v>223</v>
      </c>
      <c r="R332" s="2">
        <v>361</v>
      </c>
      <c r="S332" s="2">
        <v>0</v>
      </c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</row>
    <row r="333" spans="1:50" s="58" customFormat="1">
      <c r="A333" s="2">
        <v>14</v>
      </c>
      <c r="B333" s="500" t="str">
        <v>kaempferol, Flavonol</v>
      </c>
      <c r="C333" s="2">
        <v>0.65449429999999997</v>
      </c>
      <c r="D333" s="2">
        <v>130.9</v>
      </c>
      <c r="E333" s="2" t="str">
        <v>G</v>
      </c>
      <c r="F333" s="2">
        <v>150</v>
      </c>
      <c r="G333" s="2" t="str">
        <v>T</v>
      </c>
      <c r="H333" s="2">
        <v>189.4</v>
      </c>
      <c r="I333" s="2" t="str">
        <v>CB</v>
      </c>
      <c r="J333" s="2">
        <v>8</v>
      </c>
      <c r="K333" s="2" t="str">
        <v>R</v>
      </c>
      <c r="L333" s="2">
        <v>2</v>
      </c>
      <c r="M333" s="2">
        <v>269</v>
      </c>
      <c r="N333" s="2">
        <v>371</v>
      </c>
      <c r="O333" s="2">
        <v>0</v>
      </c>
      <c r="P333" s="2">
        <v>2</v>
      </c>
      <c r="Q333" s="2">
        <v>223</v>
      </c>
      <c r="R333" s="2">
        <v>361</v>
      </c>
      <c r="S333" s="2">
        <v>0</v>
      </c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</row>
    <row r="334" spans="1:50" s="58" customFormat="1">
      <c r="A334" s="2">
        <v>18</v>
      </c>
      <c r="B334" s="500" t="str">
        <v>hesperetin, Flavanone</v>
      </c>
      <c r="C334" s="2">
        <v>0.6668539</v>
      </c>
      <c r="D334" s="2">
        <v>136.5</v>
      </c>
      <c r="E334" s="2" t="str">
        <v>G</v>
      </c>
      <c r="F334" s="2">
        <v>169.3</v>
      </c>
      <c r="G334" s="2" t="str">
        <v>T</v>
      </c>
      <c r="H334" s="2">
        <v>202.3</v>
      </c>
      <c r="I334" s="2" t="str">
        <v>CB</v>
      </c>
      <c r="J334" s="2">
        <v>19.8</v>
      </c>
      <c r="K334" s="2" t="str">
        <v>R</v>
      </c>
      <c r="L334" s="2">
        <v>1</v>
      </c>
      <c r="M334" s="2">
        <v>290</v>
      </c>
      <c r="N334" s="2">
        <v>0</v>
      </c>
      <c r="O334" s="2">
        <v>0</v>
      </c>
      <c r="P334" s="2">
        <v>3</v>
      </c>
      <c r="Q334" s="2">
        <v>222</v>
      </c>
      <c r="R334" s="2">
        <v>247</v>
      </c>
      <c r="S334" s="2">
        <v>342</v>
      </c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</row>
    <row r="335" spans="1:50" s="58" customFormat="1">
      <c r="A335" s="2">
        <v>20</v>
      </c>
      <c r="B335" s="500" t="str">
        <v>naringenin, Flavanone</v>
      </c>
      <c r="C335" s="2">
        <v>0.68</v>
      </c>
      <c r="D335" s="2">
        <v>136.80000000000001</v>
      </c>
      <c r="E335" s="2" t="str">
        <v>G</v>
      </c>
      <c r="F335" s="2">
        <v>176.5</v>
      </c>
      <c r="G335" s="2" t="str">
        <v>T</v>
      </c>
      <c r="H335" s="2">
        <v>210.7</v>
      </c>
      <c r="I335" s="2" t="str">
        <v>B</v>
      </c>
      <c r="J335" s="2">
        <v>24.2</v>
      </c>
      <c r="K335" s="2" t="str">
        <v>R</v>
      </c>
      <c r="L335" s="2">
        <v>1</v>
      </c>
      <c r="M335" s="2">
        <v>292</v>
      </c>
      <c r="N335" s="2">
        <v>0</v>
      </c>
      <c r="O335" s="2">
        <v>0</v>
      </c>
      <c r="P335" s="2">
        <v>2</v>
      </c>
      <c r="Q335" s="2">
        <v>223</v>
      </c>
      <c r="R335" s="2">
        <v>365</v>
      </c>
      <c r="S335" s="2">
        <v>0</v>
      </c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</row>
    <row r="336" spans="1:50" s="58" customFormat="1">
      <c r="A336" s="2">
        <v>22</v>
      </c>
      <c r="B336" s="500" t="str">
        <v>pinocembrin, Flavanone</v>
      </c>
      <c r="C336" s="2">
        <v>0.72335470000000002</v>
      </c>
      <c r="D336" s="2">
        <v>136.9</v>
      </c>
      <c r="E336" s="2" t="str">
        <v>G</v>
      </c>
      <c r="F336" s="2">
        <v>179.2</v>
      </c>
      <c r="G336" s="2" t="str">
        <v>T</v>
      </c>
      <c r="H336" s="2">
        <v>206.6</v>
      </c>
      <c r="I336" s="2" t="str">
        <v>CB</v>
      </c>
      <c r="J336" s="2">
        <v>24.2</v>
      </c>
      <c r="K336" s="2" t="str">
        <v>R</v>
      </c>
      <c r="L336" s="2">
        <v>1</v>
      </c>
      <c r="M336" s="2">
        <v>293</v>
      </c>
      <c r="N336" s="2">
        <v>0</v>
      </c>
      <c r="O336" s="2">
        <v>0</v>
      </c>
      <c r="P336" s="2">
        <v>3</v>
      </c>
      <c r="Q336" s="2">
        <v>224</v>
      </c>
      <c r="R336" s="2">
        <v>252</v>
      </c>
      <c r="S336" s="2">
        <v>365</v>
      </c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</row>
    <row r="337" spans="1:50" s="58" customFormat="1">
      <c r="A337" s="2">
        <v>23</v>
      </c>
      <c r="B337" s="500" t="str">
        <v>sakuranetin, Flavanone</v>
      </c>
      <c r="C337" s="2">
        <v>0.6986</v>
      </c>
      <c r="D337" s="2">
        <v>136.80000000000001</v>
      </c>
      <c r="E337" s="2" t="str">
        <v>G</v>
      </c>
      <c r="F337" s="2">
        <v>159.6</v>
      </c>
      <c r="G337" s="2" t="str">
        <v>T</v>
      </c>
      <c r="H337" s="2">
        <v>200.1</v>
      </c>
      <c r="I337" s="2" t="str">
        <v>CB</v>
      </c>
      <c r="J337" s="2">
        <v>16</v>
      </c>
      <c r="K337" s="2" t="str">
        <v>R</v>
      </c>
      <c r="L337" s="2">
        <v>1</v>
      </c>
      <c r="M337" s="2">
        <v>292</v>
      </c>
      <c r="N337" s="2">
        <v>0</v>
      </c>
      <c r="O337" s="2">
        <v>0</v>
      </c>
      <c r="P337" s="2">
        <v>3</v>
      </c>
      <c r="Q337" s="2">
        <v>223</v>
      </c>
      <c r="R337" s="2">
        <v>251</v>
      </c>
      <c r="S337" s="2">
        <v>367</v>
      </c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</row>
    <row r="338" spans="1:50" s="58" customFormat="1">
      <c r="A338" s="2">
        <v>24</v>
      </c>
      <c r="B338" s="500" t="str">
        <v>pinobanksin, Flavanonol</v>
      </c>
      <c r="C338" s="2">
        <v>0.69686990000000004</v>
      </c>
      <c r="D338" s="2">
        <v>136.80000000000001</v>
      </c>
      <c r="E338" s="2" t="str">
        <v>G</v>
      </c>
      <c r="F338" s="2">
        <v>190.7</v>
      </c>
      <c r="G338" s="2" t="str">
        <v>CB</v>
      </c>
      <c r="H338" s="2">
        <v>199.3</v>
      </c>
      <c r="I338" s="2" t="str">
        <v>CB</v>
      </c>
      <c r="J338" s="2">
        <v>9.9</v>
      </c>
      <c r="K338" s="2" t="str">
        <v>R</v>
      </c>
      <c r="L338" s="2">
        <v>1</v>
      </c>
      <c r="M338" s="2">
        <v>295</v>
      </c>
      <c r="N338" s="2">
        <v>0</v>
      </c>
      <c r="O338" s="2">
        <v>0</v>
      </c>
      <c r="P338" s="2">
        <v>3</v>
      </c>
      <c r="Q338" s="2">
        <v>224</v>
      </c>
      <c r="R338" s="2">
        <v>251</v>
      </c>
      <c r="S338" s="2">
        <v>365</v>
      </c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</row>
    <row r="339" spans="1:50" s="58" customFormat="1">
      <c r="A339" s="2">
        <v>30</v>
      </c>
      <c r="B339" s="500" t="str">
        <v>Biochanin A, Isoflavone</v>
      </c>
      <c r="C339" s="2">
        <v>0.69157299999999999</v>
      </c>
      <c r="D339" s="2">
        <v>132.69999999999999</v>
      </c>
      <c r="E339" s="2" t="str">
        <v>G</v>
      </c>
      <c r="F339" s="2">
        <v>96.6</v>
      </c>
      <c r="G339" s="2" t="str">
        <v>YG</v>
      </c>
      <c r="H339" s="2">
        <v>195.3</v>
      </c>
      <c r="I339" s="2" t="str">
        <v>CB</v>
      </c>
      <c r="J339" s="2">
        <v>27.6</v>
      </c>
      <c r="K339" s="2" t="str">
        <v>R</v>
      </c>
      <c r="L339" s="2">
        <v>1</v>
      </c>
      <c r="M339" s="2">
        <v>262</v>
      </c>
      <c r="N339" s="2">
        <v>0</v>
      </c>
      <c r="O339" s="2">
        <v>0</v>
      </c>
      <c r="P339" s="2">
        <v>2</v>
      </c>
      <c r="Q339" s="2">
        <v>224</v>
      </c>
      <c r="R339" s="2">
        <v>365</v>
      </c>
      <c r="S339" s="2">
        <v>0</v>
      </c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</row>
    <row r="340" spans="1:50" s="58" customFormat="1">
      <c r="A340" s="2">
        <v>32</v>
      </c>
      <c r="B340" s="500" t="str">
        <v>formononetin, Isoflavone</v>
      </c>
      <c r="C340" s="2">
        <v>0.63680000000000003</v>
      </c>
      <c r="D340" s="2">
        <v>147.4</v>
      </c>
      <c r="E340" s="2" t="str">
        <v>G</v>
      </c>
      <c r="F340" s="2">
        <v>195.3</v>
      </c>
      <c r="G340" s="2" t="str">
        <v>CB</v>
      </c>
      <c r="H340" s="2">
        <v>178.5</v>
      </c>
      <c r="I340" s="2" t="str">
        <v>T</v>
      </c>
      <c r="J340" s="2">
        <v>38.200000000000003</v>
      </c>
      <c r="K340" s="2" t="str">
        <v>O</v>
      </c>
      <c r="L340" s="2">
        <v>2</v>
      </c>
      <c r="M340" s="2">
        <v>250</v>
      </c>
      <c r="N340" s="2">
        <v>306</v>
      </c>
      <c r="O340" s="2">
        <v>0</v>
      </c>
      <c r="P340" s="2">
        <v>2</v>
      </c>
      <c r="Q340" s="2">
        <v>223</v>
      </c>
      <c r="R340" s="2">
        <v>313</v>
      </c>
      <c r="S340" s="2">
        <v>0</v>
      </c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</row>
    <row r="341" spans="1:50" s="58" customFormat="1">
      <c r="A341" s="2">
        <v>33</v>
      </c>
      <c r="B341" s="500" t="str">
        <v>genistein, Isoflavone</v>
      </c>
      <c r="C341" s="2">
        <v>0.66332259999999998</v>
      </c>
      <c r="D341" s="2">
        <v>128.1</v>
      </c>
      <c r="E341" s="2" t="str">
        <v>G</v>
      </c>
      <c r="F341" s="2">
        <v>181.4</v>
      </c>
      <c r="G341" s="2" t="str">
        <v>CB</v>
      </c>
      <c r="H341" s="2">
        <v>210.8</v>
      </c>
      <c r="I341" s="2" t="str">
        <v>B</v>
      </c>
      <c r="J341" s="2">
        <v>34.1</v>
      </c>
      <c r="K341" s="2" t="str">
        <v>O</v>
      </c>
      <c r="L341" s="2">
        <v>1</v>
      </c>
      <c r="M341" s="2">
        <v>260</v>
      </c>
      <c r="N341" s="2">
        <v>0</v>
      </c>
      <c r="O341" s="2">
        <v>0</v>
      </c>
      <c r="P341" s="2">
        <v>2</v>
      </c>
      <c r="Q341" s="2">
        <v>224</v>
      </c>
      <c r="R341" s="2">
        <v>365</v>
      </c>
      <c r="S341" s="2">
        <v>0</v>
      </c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</row>
    <row r="342" spans="1:50" s="58" customFormat="1">
      <c r="A342" s="2">
        <v>35</v>
      </c>
      <c r="B342" s="500" t="str">
        <v>t-Chalcone, Chalcone</v>
      </c>
      <c r="C342" s="2">
        <v>0.73394859999999995</v>
      </c>
      <c r="D342" s="2">
        <v>137.1</v>
      </c>
      <c r="E342" s="2" t="str">
        <v>G</v>
      </c>
      <c r="F342" s="2">
        <v>113.4</v>
      </c>
      <c r="G342" s="2" t="str">
        <v>YG</v>
      </c>
      <c r="H342" s="2">
        <v>230.6</v>
      </c>
      <c r="I342" s="2" t="str">
        <v>B</v>
      </c>
      <c r="J342" s="2">
        <v>39.799999999999997</v>
      </c>
      <c r="K342" s="2" t="str">
        <v>O</v>
      </c>
      <c r="L342" s="2">
        <v>1</v>
      </c>
      <c r="M342" s="2">
        <v>310</v>
      </c>
      <c r="N342" s="2">
        <v>0</v>
      </c>
      <c r="O342" s="2">
        <v>0</v>
      </c>
      <c r="P342" s="2">
        <v>2</v>
      </c>
      <c r="Q342" s="2">
        <v>221</v>
      </c>
      <c r="R342" s="2">
        <v>366</v>
      </c>
      <c r="S342" s="2">
        <v>0</v>
      </c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</row>
    <row r="343" spans="1:50" s="58" customFormat="1">
      <c r="A343" s="2">
        <v>40</v>
      </c>
      <c r="B343" s="500" t="str">
        <v>benzoic acid, HBAD</v>
      </c>
      <c r="C343" s="2">
        <v>0.6633</v>
      </c>
      <c r="D343" s="2">
        <v>136.4</v>
      </c>
      <c r="E343" s="2" t="str">
        <v>G</v>
      </c>
      <c r="F343" s="2">
        <v>184.5</v>
      </c>
      <c r="G343" s="2" t="str">
        <v>CB</v>
      </c>
      <c r="H343" s="2">
        <v>199.4</v>
      </c>
      <c r="I343" s="2" t="str">
        <v>CB</v>
      </c>
      <c r="J343" s="2">
        <v>48.3</v>
      </c>
      <c r="K343" s="2" t="str">
        <v>O</v>
      </c>
      <c r="L343" s="2">
        <v>1</v>
      </c>
      <c r="M343" s="2">
        <v>276</v>
      </c>
      <c r="N343" s="2">
        <v>0</v>
      </c>
      <c r="O343" s="2">
        <v>0</v>
      </c>
      <c r="P343" s="2">
        <v>2</v>
      </c>
      <c r="Q343" s="2">
        <v>221</v>
      </c>
      <c r="R343" s="2">
        <v>328</v>
      </c>
      <c r="S343" s="2">
        <v>0</v>
      </c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</row>
    <row r="344" spans="1:50" s="58" customFormat="1">
      <c r="A344" s="2">
        <v>41</v>
      </c>
      <c r="B344" s="500" t="str">
        <v>Cuminic Acid, HBAD</v>
      </c>
      <c r="C344" s="2">
        <v>0.69686990000000004</v>
      </c>
      <c r="D344" s="2">
        <v>135.5</v>
      </c>
      <c r="E344" s="2" t="str">
        <v>G</v>
      </c>
      <c r="F344" s="2">
        <v>180</v>
      </c>
      <c r="G344" s="2" t="str">
        <v>CB</v>
      </c>
      <c r="H344" s="2">
        <v>204.9</v>
      </c>
      <c r="I344" s="2" t="str">
        <v>CB</v>
      </c>
      <c r="J344" s="2">
        <v>2</v>
      </c>
      <c r="K344" s="2" t="str">
        <v>R</v>
      </c>
      <c r="L344" s="2">
        <v>1</v>
      </c>
      <c r="M344" s="2">
        <v>243</v>
      </c>
      <c r="N344" s="2">
        <v>0</v>
      </c>
      <c r="O344" s="2">
        <v>0</v>
      </c>
      <c r="P344" s="2">
        <v>2</v>
      </c>
      <c r="Q344" s="2">
        <v>221</v>
      </c>
      <c r="R344" s="2">
        <v>333</v>
      </c>
      <c r="S344" s="2">
        <v>0</v>
      </c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</row>
    <row r="345" spans="1:50" s="58" customFormat="1">
      <c r="A345" s="2">
        <v>47</v>
      </c>
      <c r="B345" s="500" t="str">
        <v>methyl paraben, HBAD</v>
      </c>
      <c r="C345" s="2">
        <v>0.67568209999999995</v>
      </c>
      <c r="D345" s="2">
        <v>127.9</v>
      </c>
      <c r="E345" s="2" t="str">
        <v>G</v>
      </c>
      <c r="F345" s="2">
        <v>178.9</v>
      </c>
      <c r="G345" s="2" t="str">
        <v>T</v>
      </c>
      <c r="H345" s="2">
        <v>227.7</v>
      </c>
      <c r="I345" s="2" t="str">
        <v>B</v>
      </c>
      <c r="J345" s="2">
        <v>111.1</v>
      </c>
      <c r="K345" s="2" t="str">
        <v>YG</v>
      </c>
      <c r="L345" s="2">
        <v>1</v>
      </c>
      <c r="M345" s="2">
        <v>257</v>
      </c>
      <c r="N345" s="2">
        <v>0</v>
      </c>
      <c r="O345" s="2">
        <v>0</v>
      </c>
      <c r="P345" s="2">
        <v>2</v>
      </c>
      <c r="Q345" s="2">
        <v>224</v>
      </c>
      <c r="R345" s="2">
        <v>352</v>
      </c>
      <c r="S345" s="2">
        <v>0</v>
      </c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</row>
    <row r="346" spans="1:50" s="58" customFormat="1">
      <c r="A346" s="2">
        <v>49</v>
      </c>
      <c r="B346" s="500" t="str">
        <v>Methyl-3,4,5-trimethoxybenzoate, HBAD</v>
      </c>
      <c r="C346" s="2">
        <v>0.67038520000000001</v>
      </c>
      <c r="D346" s="2">
        <v>141.1</v>
      </c>
      <c r="E346" s="2" t="str">
        <v>G</v>
      </c>
      <c r="F346" s="2">
        <v>185.5</v>
      </c>
      <c r="G346" s="2" t="str">
        <v>CB</v>
      </c>
      <c r="H346" s="2">
        <v>201.8</v>
      </c>
      <c r="I346" s="2" t="str">
        <v>CB</v>
      </c>
      <c r="J346" s="2">
        <v>47.6</v>
      </c>
      <c r="K346" s="2" t="str">
        <v>O</v>
      </c>
      <c r="L346" s="2">
        <v>1</v>
      </c>
      <c r="M346" s="2">
        <v>265</v>
      </c>
      <c r="N346" s="2">
        <v>0</v>
      </c>
      <c r="O346" s="2">
        <v>0</v>
      </c>
      <c r="P346" s="2">
        <v>2</v>
      </c>
      <c r="Q346" s="2">
        <v>230</v>
      </c>
      <c r="R346" s="2">
        <v>311</v>
      </c>
      <c r="S346" s="2">
        <v>0</v>
      </c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</row>
    <row r="347" spans="1:50" s="58" customFormat="1">
      <c r="A347" s="2">
        <v>50</v>
      </c>
      <c r="B347" s="500" t="str">
        <v>m-hydroxybenzoic acid, HBAD</v>
      </c>
      <c r="C347" s="2">
        <v>0.64390040000000004</v>
      </c>
      <c r="D347" s="2">
        <v>137.5</v>
      </c>
      <c r="E347" s="2" t="str">
        <v>G</v>
      </c>
      <c r="F347" s="2">
        <v>181.3</v>
      </c>
      <c r="G347" s="2" t="str">
        <v>CB</v>
      </c>
      <c r="H347" s="2">
        <v>232.4</v>
      </c>
      <c r="I347" s="2" t="str">
        <v>B</v>
      </c>
      <c r="J347" s="2">
        <v>38.200000000000003</v>
      </c>
      <c r="K347" s="2" t="str">
        <v>O</v>
      </c>
      <c r="L347" s="2">
        <v>1</v>
      </c>
      <c r="M347" s="2">
        <v>298</v>
      </c>
      <c r="N347" s="2">
        <v>0</v>
      </c>
      <c r="O347" s="2">
        <v>0</v>
      </c>
      <c r="P347" s="2">
        <v>2</v>
      </c>
      <c r="Q347" s="2">
        <v>223</v>
      </c>
      <c r="R347" s="2">
        <v>310</v>
      </c>
      <c r="S347" s="2">
        <v>0</v>
      </c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</row>
    <row r="348" spans="1:50" s="58" customFormat="1">
      <c r="A348" s="2">
        <v>51</v>
      </c>
      <c r="B348" s="500" t="str">
        <v>m-Toluic Acid, HBAD</v>
      </c>
      <c r="C348" s="2">
        <v>0.68100000000000005</v>
      </c>
      <c r="D348" s="2">
        <v>137.30000000000001</v>
      </c>
      <c r="E348" s="2" t="str">
        <v>G</v>
      </c>
      <c r="F348" s="2">
        <v>159.6</v>
      </c>
      <c r="G348" s="2" t="str">
        <v>T</v>
      </c>
      <c r="H348" s="2">
        <v>206.1</v>
      </c>
      <c r="I348" s="2" t="str">
        <v>CB</v>
      </c>
      <c r="J348" s="2">
        <v>25.3</v>
      </c>
      <c r="K348" s="2" t="str">
        <v>R</v>
      </c>
      <c r="L348" s="2">
        <v>1</v>
      </c>
      <c r="M348" s="2">
        <v>284</v>
      </c>
      <c r="N348" s="2">
        <v>0</v>
      </c>
      <c r="O348" s="2">
        <v>0</v>
      </c>
      <c r="P348" s="2">
        <v>2</v>
      </c>
      <c r="Q348" s="2">
        <v>221</v>
      </c>
      <c r="R348" s="2">
        <v>333</v>
      </c>
      <c r="S348" s="2">
        <v>0</v>
      </c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</row>
    <row r="349" spans="1:50" s="58" customFormat="1">
      <c r="A349" s="2">
        <v>53</v>
      </c>
      <c r="B349" s="500" t="str">
        <v>o-Toluic Acid, HBAD</v>
      </c>
      <c r="C349" s="2">
        <v>0.69159999999999999</v>
      </c>
      <c r="D349" s="2">
        <v>137.6</v>
      </c>
      <c r="E349" s="2" t="str">
        <v>G</v>
      </c>
      <c r="F349" s="2">
        <v>174.5</v>
      </c>
      <c r="G349" s="2" t="str">
        <v>T</v>
      </c>
      <c r="H349" s="2">
        <v>221.9</v>
      </c>
      <c r="I349" s="2" t="str">
        <v>B</v>
      </c>
      <c r="J349" s="2">
        <v>33</v>
      </c>
      <c r="K349" s="2" t="str">
        <v>O</v>
      </c>
      <c r="L349" s="2">
        <v>1</v>
      </c>
      <c r="M349" s="2">
        <v>281</v>
      </c>
      <c r="N349" s="2">
        <v>0</v>
      </c>
      <c r="O349" s="2">
        <v>0</v>
      </c>
      <c r="P349" s="2">
        <v>2</v>
      </c>
      <c r="Q349" s="2">
        <v>221</v>
      </c>
      <c r="R349" s="2">
        <v>335</v>
      </c>
      <c r="S349" s="2">
        <v>0</v>
      </c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</row>
    <row r="350" spans="1:50" s="58" customFormat="1">
      <c r="A350" s="2">
        <v>54</v>
      </c>
      <c r="B350" s="500" t="str">
        <v>p-hydroxybenzoic acid, HBAD</v>
      </c>
      <c r="C350" s="2">
        <v>0.63683780000000001</v>
      </c>
      <c r="D350" s="2">
        <v>129.6</v>
      </c>
      <c r="E350" s="2" t="str">
        <v>G</v>
      </c>
      <c r="F350" s="2">
        <v>183.8</v>
      </c>
      <c r="G350" s="2" t="str">
        <v>CB</v>
      </c>
      <c r="H350" s="2">
        <v>212.3</v>
      </c>
      <c r="I350" s="2" t="str">
        <v>B</v>
      </c>
      <c r="J350" s="2">
        <v>28.2</v>
      </c>
      <c r="K350" s="2" t="str">
        <v>R</v>
      </c>
      <c r="L350" s="2">
        <v>1</v>
      </c>
      <c r="M350" s="2">
        <v>257</v>
      </c>
      <c r="N350" s="2">
        <v>0</v>
      </c>
      <c r="O350" s="2">
        <v>0</v>
      </c>
      <c r="P350" s="2">
        <v>2</v>
      </c>
      <c r="Q350" s="2">
        <v>225</v>
      </c>
      <c r="R350" s="2">
        <v>344</v>
      </c>
      <c r="S350" s="2">
        <v>0</v>
      </c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</row>
    <row r="351" spans="1:50" s="58" customFormat="1">
      <c r="A351" s="2">
        <v>57</v>
      </c>
      <c r="B351" s="500" t="str">
        <v>salicylic acid, HBAD</v>
      </c>
      <c r="C351" s="2">
        <v>0.67920000000000003</v>
      </c>
      <c r="D351" s="2">
        <v>139.80000000000001</v>
      </c>
      <c r="E351" s="2" t="str">
        <v>G</v>
      </c>
      <c r="F351" s="2">
        <v>210.5</v>
      </c>
      <c r="G351" s="2" t="str">
        <v>B</v>
      </c>
      <c r="H351" s="2">
        <v>205.1</v>
      </c>
      <c r="I351" s="2" t="str">
        <v>CB</v>
      </c>
      <c r="J351" s="2">
        <v>48.3</v>
      </c>
      <c r="K351" s="2" t="str">
        <v>O</v>
      </c>
      <c r="L351" s="2">
        <v>1</v>
      </c>
      <c r="M351" s="2">
        <v>301</v>
      </c>
      <c r="N351" s="2">
        <v>0</v>
      </c>
      <c r="O351" s="2">
        <v>0</v>
      </c>
      <c r="P351" s="2">
        <v>2</v>
      </c>
      <c r="Q351" s="2">
        <v>223</v>
      </c>
      <c r="R351" s="2">
        <v>304</v>
      </c>
      <c r="S351" s="2">
        <v>0</v>
      </c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</row>
    <row r="352" spans="1:50" s="58" customFormat="1">
      <c r="A352" s="2">
        <v>60</v>
      </c>
      <c r="B352" s="500" t="str">
        <v>vanillic acid methyl ester, HBAD</v>
      </c>
      <c r="C352" s="2">
        <v>0.65802559999999999</v>
      </c>
      <c r="D352" s="2">
        <v>135.19999999999999</v>
      </c>
      <c r="E352" s="2" t="str">
        <v>G</v>
      </c>
      <c r="F352" s="2">
        <v>178.9</v>
      </c>
      <c r="G352" s="2" t="str">
        <v>T</v>
      </c>
      <c r="H352" s="2">
        <v>207.2</v>
      </c>
      <c r="I352" s="2" t="str">
        <v>CB</v>
      </c>
      <c r="J352" s="2">
        <v>70.900000000000006</v>
      </c>
      <c r="K352" s="2" t="str">
        <v>Y</v>
      </c>
      <c r="L352" s="2">
        <v>2</v>
      </c>
      <c r="M352" s="2">
        <v>263</v>
      </c>
      <c r="N352" s="2">
        <v>294</v>
      </c>
      <c r="O352" s="2">
        <v>0</v>
      </c>
      <c r="P352" s="2">
        <v>2</v>
      </c>
      <c r="Q352" s="2">
        <v>225</v>
      </c>
      <c r="R352" s="2">
        <v>347</v>
      </c>
      <c r="S352" s="2">
        <v>0</v>
      </c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</row>
    <row r="353" spans="1:50" s="58" customFormat="1">
      <c r="A353" s="2">
        <v>63</v>
      </c>
      <c r="B353" s="500" t="str">
        <v>CAPE, HCAD</v>
      </c>
      <c r="C353" s="2">
        <v>0.67568209999999995</v>
      </c>
      <c r="D353" s="2">
        <v>140.30000000000001</v>
      </c>
      <c r="E353" s="2" t="str">
        <v>G</v>
      </c>
      <c r="F353" s="2">
        <v>234.8</v>
      </c>
      <c r="G353" s="2" t="str">
        <v>B</v>
      </c>
      <c r="H353" s="2">
        <v>240</v>
      </c>
      <c r="I353" s="2" t="str">
        <v>V</v>
      </c>
      <c r="J353" s="2">
        <v>26.6</v>
      </c>
      <c r="K353" s="2" t="str">
        <v>R</v>
      </c>
      <c r="L353" s="2">
        <v>1</v>
      </c>
      <c r="M353" s="2">
        <v>325</v>
      </c>
      <c r="N353" s="2">
        <v>0</v>
      </c>
      <c r="O353" s="2">
        <v>0</v>
      </c>
      <c r="P353" s="2">
        <v>2</v>
      </c>
      <c r="Q353" s="2">
        <v>225</v>
      </c>
      <c r="R353" s="2">
        <v>337</v>
      </c>
      <c r="S353" s="2">
        <v>0</v>
      </c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</row>
    <row r="354" spans="1:50" s="58" customFormat="1">
      <c r="A354" s="2">
        <v>68</v>
      </c>
      <c r="B354" s="500" t="str">
        <v>methyl ferulate, HCAD</v>
      </c>
      <c r="C354" s="2">
        <v>0.6668539</v>
      </c>
      <c r="D354" s="2">
        <v>138.19999999999999</v>
      </c>
      <c r="E354" s="2" t="str">
        <v>G</v>
      </c>
      <c r="F354" s="2">
        <v>236.2</v>
      </c>
      <c r="G354" s="2" t="str">
        <v>B</v>
      </c>
      <c r="H354" s="2">
        <v>213.9</v>
      </c>
      <c r="I354" s="2" t="str">
        <v>B</v>
      </c>
      <c r="J354" s="2">
        <v>83.4</v>
      </c>
      <c r="K354" s="2" t="str">
        <v>Y</v>
      </c>
      <c r="L354" s="2">
        <v>1</v>
      </c>
      <c r="M354" s="2">
        <v>324</v>
      </c>
      <c r="N354" s="2">
        <v>0</v>
      </c>
      <c r="O354" s="2">
        <v>0</v>
      </c>
      <c r="P354" s="2">
        <v>2</v>
      </c>
      <c r="Q354" s="2">
        <v>224</v>
      </c>
      <c r="R354" s="2">
        <v>360</v>
      </c>
      <c r="S354" s="2">
        <v>0</v>
      </c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</row>
    <row r="355" spans="1:50" s="58" customFormat="1">
      <c r="A355" s="2">
        <v>70</v>
      </c>
      <c r="B355" s="500" t="str">
        <v>o-coumaric acid, HCAD</v>
      </c>
      <c r="C355" s="2">
        <v>0.64570000000000005</v>
      </c>
      <c r="D355" s="2">
        <v>146.1</v>
      </c>
      <c r="E355" s="2" t="str">
        <v>G</v>
      </c>
      <c r="F355" s="2">
        <v>205.2</v>
      </c>
      <c r="G355" s="2" t="str">
        <v>CB</v>
      </c>
      <c r="H355" s="2">
        <v>223.2</v>
      </c>
      <c r="I355" s="2" t="str">
        <v>B</v>
      </c>
      <c r="J355" s="2">
        <v>40.9</v>
      </c>
      <c r="K355" s="2" t="str">
        <v>O</v>
      </c>
      <c r="L355" s="2">
        <v>2</v>
      </c>
      <c r="M355" s="2">
        <v>279</v>
      </c>
      <c r="N355" s="2">
        <v>321</v>
      </c>
      <c r="O355" s="2">
        <v>0</v>
      </c>
      <c r="P355" s="2">
        <v>2</v>
      </c>
      <c r="Q355" s="2">
        <v>224</v>
      </c>
      <c r="R355" s="2">
        <v>341</v>
      </c>
      <c r="S355" s="2">
        <v>0</v>
      </c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</row>
    <row r="356" spans="1:50" s="58" customFormat="1">
      <c r="A356" s="2">
        <v>72</v>
      </c>
      <c r="B356" s="500" t="str">
        <v>p-MCA, HCAD</v>
      </c>
      <c r="C356" s="2">
        <v>0.65</v>
      </c>
      <c r="D356" s="2">
        <v>137.4</v>
      </c>
      <c r="E356" s="2" t="str">
        <v>G</v>
      </c>
      <c r="F356" s="2">
        <v>190.9</v>
      </c>
      <c r="G356" s="2" t="str">
        <v>CB</v>
      </c>
      <c r="H356" s="2">
        <v>245.2</v>
      </c>
      <c r="I356" s="2" t="str">
        <v>V</v>
      </c>
      <c r="J356" s="2">
        <v>9.5</v>
      </c>
      <c r="K356" s="2" t="str">
        <v>R</v>
      </c>
      <c r="L356" s="2">
        <v>1</v>
      </c>
      <c r="M356" s="2">
        <v>307</v>
      </c>
      <c r="N356" s="2">
        <v>0</v>
      </c>
      <c r="O356" s="2">
        <v>0</v>
      </c>
      <c r="P356" s="2">
        <v>2</v>
      </c>
      <c r="Q356" s="2">
        <v>222</v>
      </c>
      <c r="R356" s="2">
        <v>0</v>
      </c>
      <c r="S356" s="2">
        <v>0</v>
      </c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</row>
    <row r="357" spans="1:50" s="58" customFormat="1">
      <c r="A357" s="2">
        <v>75</v>
      </c>
      <c r="B357" s="500" t="str">
        <v>t-cinnamic acid, HCAD</v>
      </c>
      <c r="C357" s="2">
        <v>0.67215080000000005</v>
      </c>
      <c r="D357" s="2">
        <v>140.30000000000001</v>
      </c>
      <c r="E357" s="2" t="str">
        <v>G</v>
      </c>
      <c r="F357" s="2">
        <v>242.2</v>
      </c>
      <c r="G357" s="2" t="str">
        <v>T</v>
      </c>
      <c r="H357" s="2">
        <v>201.9</v>
      </c>
      <c r="I357" s="2" t="str">
        <v>CB</v>
      </c>
      <c r="J357" s="2">
        <v>44.4</v>
      </c>
      <c r="K357" s="2" t="str">
        <v>O</v>
      </c>
      <c r="L357" s="2">
        <v>1</v>
      </c>
      <c r="M357" s="2">
        <v>279</v>
      </c>
      <c r="N357" s="2">
        <v>0</v>
      </c>
      <c r="O357" s="2">
        <v>0</v>
      </c>
      <c r="P357" s="2">
        <v>2</v>
      </c>
      <c r="Q357" s="2">
        <v>229</v>
      </c>
      <c r="R357" s="2">
        <v>347</v>
      </c>
      <c r="S357" s="2">
        <v>0</v>
      </c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</row>
    <row r="358" spans="1:50" s="58" customFormat="1">
      <c r="A358" s="2">
        <v>76</v>
      </c>
      <c r="B358" s="500" t="str">
        <v>trans-p-coumaric acid methyl ester, HCAD</v>
      </c>
      <c r="C358" s="2">
        <v>0.67391650000000003</v>
      </c>
      <c r="D358" s="2">
        <v>136.4</v>
      </c>
      <c r="E358" s="2" t="str">
        <v>G</v>
      </c>
      <c r="F358" s="2">
        <v>193.3</v>
      </c>
      <c r="G358" s="2" t="str">
        <v>CB</v>
      </c>
      <c r="H358" s="2">
        <v>204.7</v>
      </c>
      <c r="I358" s="2" t="str">
        <v>CB</v>
      </c>
      <c r="J358" s="2">
        <v>49.1</v>
      </c>
      <c r="K358" s="2" t="str">
        <v>O</v>
      </c>
      <c r="L358" s="2">
        <v>1</v>
      </c>
      <c r="M358" s="2">
        <v>309</v>
      </c>
      <c r="N358" s="2">
        <v>0</v>
      </c>
      <c r="O358" s="2">
        <v>0</v>
      </c>
      <c r="P358" s="2">
        <v>3</v>
      </c>
      <c r="Q358" s="2">
        <v>222</v>
      </c>
      <c r="R358" s="2">
        <v>246</v>
      </c>
      <c r="S358" s="2">
        <v>361</v>
      </c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</row>
    <row r="359" spans="1:50" s="58" customFormat="1">
      <c r="A359" s="2">
        <v>79</v>
      </c>
      <c r="B359" s="500" t="str">
        <v>Homovanillic Acid, HPAAD</v>
      </c>
      <c r="C359" s="2">
        <v>0.65449429999999997</v>
      </c>
      <c r="D359" s="2">
        <v>137.30000000000001</v>
      </c>
      <c r="E359" s="2" t="str">
        <v>G</v>
      </c>
      <c r="F359" s="2">
        <v>176.9</v>
      </c>
      <c r="G359" s="2" t="str">
        <v>T</v>
      </c>
      <c r="H359" s="2">
        <v>230</v>
      </c>
      <c r="I359" s="2" t="str">
        <v>B</v>
      </c>
      <c r="J359" s="2">
        <v>66.599999999999994</v>
      </c>
      <c r="K359" s="2" t="str">
        <v>Y</v>
      </c>
      <c r="L359" s="2">
        <v>1</v>
      </c>
      <c r="M359" s="2">
        <v>282</v>
      </c>
      <c r="N359" s="2">
        <v>0</v>
      </c>
      <c r="O359" s="2">
        <v>0</v>
      </c>
      <c r="P359" s="2">
        <v>3</v>
      </c>
      <c r="Q359" s="2">
        <v>222</v>
      </c>
      <c r="R359" s="2">
        <v>256</v>
      </c>
      <c r="S359" s="2">
        <v>351</v>
      </c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</row>
    <row r="360" spans="1:50" s="58" customFormat="1">
      <c r="A360" s="2">
        <v>81</v>
      </c>
      <c r="B360" s="2" t="str">
        <v>Phenylacetic Acid, HPAAD</v>
      </c>
      <c r="C360" s="2">
        <v>0.67</v>
      </c>
      <c r="D360" s="2">
        <v>135.5</v>
      </c>
      <c r="E360" s="2" t="str">
        <v>G</v>
      </c>
      <c r="F360" s="2">
        <v>174.5</v>
      </c>
      <c r="G360" s="2" t="str">
        <v>T</v>
      </c>
      <c r="H360" s="2">
        <v>241.5</v>
      </c>
      <c r="I360" s="2" t="str">
        <v>V</v>
      </c>
      <c r="J360" s="2">
        <v>22.7</v>
      </c>
      <c r="K360" s="2" t="str">
        <v>R</v>
      </c>
      <c r="L360" s="2">
        <v>1</v>
      </c>
      <c r="M360" s="2">
        <v>260</v>
      </c>
      <c r="N360" s="2">
        <v>0</v>
      </c>
      <c r="O360" s="2">
        <v>0</v>
      </c>
      <c r="P360" s="2">
        <v>2</v>
      </c>
      <c r="Q360" s="2">
        <v>239</v>
      </c>
      <c r="R360" s="2">
        <v>336</v>
      </c>
      <c r="S360" s="2">
        <v>0</v>
      </c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</row>
    <row r="361" spans="1:50" s="58" customFormat="1">
      <c r="A361" s="2">
        <v>85</v>
      </c>
      <c r="B361" s="2" t="str">
        <v>p-methoxyphenyllactic acid, HPLAD</v>
      </c>
      <c r="C361" s="2">
        <v>0.65802559999999999</v>
      </c>
      <c r="D361" s="2">
        <v>138</v>
      </c>
      <c r="E361" s="2" t="str">
        <v>G</v>
      </c>
      <c r="F361" s="2">
        <v>178.7</v>
      </c>
      <c r="G361" s="2" t="str">
        <v>T</v>
      </c>
      <c r="H361" s="2">
        <v>227.5</v>
      </c>
      <c r="I361" s="2" t="str">
        <v>B</v>
      </c>
      <c r="J361" s="2">
        <v>38.200000000000003</v>
      </c>
      <c r="K361" s="2" t="str">
        <v>O</v>
      </c>
      <c r="L361" s="2">
        <v>1</v>
      </c>
      <c r="M361" s="2">
        <v>276</v>
      </c>
      <c r="N361" s="2">
        <v>0</v>
      </c>
      <c r="O361" s="2">
        <v>0</v>
      </c>
      <c r="P361" s="2">
        <v>3</v>
      </c>
      <c r="Q361" s="2">
        <v>222</v>
      </c>
      <c r="R361" s="2">
        <v>251</v>
      </c>
      <c r="S361" s="2">
        <v>336</v>
      </c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</row>
    <row r="362" spans="1:50" s="58" customFormat="1">
      <c r="A362" s="2">
        <v>86</v>
      </c>
      <c r="B362" s="2" t="str">
        <v>3-Phenylpropanoic acid, HPPAD</v>
      </c>
      <c r="C362" s="2">
        <v>0.68274469999999998</v>
      </c>
      <c r="D362" s="2">
        <v>138.6</v>
      </c>
      <c r="E362" s="2" t="str">
        <v>G</v>
      </c>
      <c r="F362" s="2">
        <v>177.8</v>
      </c>
      <c r="G362" s="2" t="str">
        <v>T</v>
      </c>
      <c r="H362" s="2">
        <v>231.1</v>
      </c>
      <c r="I362" s="2" t="str">
        <v>B</v>
      </c>
      <c r="J362" s="2">
        <v>166.1</v>
      </c>
      <c r="K362" s="2" t="str">
        <v>T</v>
      </c>
      <c r="L362" s="2">
        <v>1</v>
      </c>
      <c r="M362" s="2">
        <v>260</v>
      </c>
      <c r="N362" s="2">
        <v>0</v>
      </c>
      <c r="O362" s="2">
        <v>0</v>
      </c>
      <c r="P362" s="2">
        <v>2</v>
      </c>
      <c r="Q362" s="2">
        <v>230</v>
      </c>
      <c r="R362" s="2">
        <v>327</v>
      </c>
      <c r="S362" s="2">
        <v>0</v>
      </c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</row>
    <row r="363" spans="1:50" s="58" customFormat="1">
      <c r="A363" s="2">
        <v>88</v>
      </c>
      <c r="B363" s="2" t="str">
        <v>2-Methoxy-4-vinylphenol, AMPh</v>
      </c>
      <c r="C363" s="2">
        <v>0.68804169999999998</v>
      </c>
      <c r="D363" s="2">
        <v>121.7</v>
      </c>
      <c r="E363" s="2" t="str">
        <v>G</v>
      </c>
      <c r="F363" s="2">
        <v>189.2</v>
      </c>
      <c r="G363" s="2" t="str">
        <v>CB</v>
      </c>
      <c r="H363" s="2">
        <v>308</v>
      </c>
      <c r="I363" s="2" t="str">
        <v>M</v>
      </c>
      <c r="J363" s="2">
        <v>339</v>
      </c>
      <c r="K363" s="2" t="str">
        <v>S</v>
      </c>
      <c r="L363" s="2">
        <v>1</v>
      </c>
      <c r="M363" s="2">
        <v>266</v>
      </c>
      <c r="N363" s="2">
        <v>0</v>
      </c>
      <c r="O363" s="2">
        <v>0</v>
      </c>
      <c r="P363" s="2">
        <v>2</v>
      </c>
      <c r="Q363" s="2">
        <v>224</v>
      </c>
      <c r="R363" s="2">
        <v>336</v>
      </c>
      <c r="S363" s="2">
        <v>0</v>
      </c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</row>
    <row r="364" spans="1:50" s="58" customFormat="1">
      <c r="A364" s="2">
        <v>89</v>
      </c>
      <c r="B364" s="2" t="str">
        <v>p-methoxyphenol, AMPh</v>
      </c>
      <c r="C364" s="2">
        <v>0.6845</v>
      </c>
      <c r="D364" s="2">
        <v>134.4</v>
      </c>
      <c r="E364" s="2" t="str">
        <v>G</v>
      </c>
      <c r="F364" s="2">
        <v>171.4</v>
      </c>
      <c r="G364" s="2" t="str">
        <v>T</v>
      </c>
      <c r="H364" s="2">
        <v>226.7</v>
      </c>
      <c r="I364" s="2" t="str">
        <v>B</v>
      </c>
      <c r="J364" s="2">
        <v>37.4</v>
      </c>
      <c r="K364" s="2" t="str">
        <v>O</v>
      </c>
      <c r="L364" s="2">
        <v>1</v>
      </c>
      <c r="M364" s="2">
        <v>288</v>
      </c>
      <c r="N364" s="2">
        <v>0</v>
      </c>
      <c r="O364" s="2">
        <v>0</v>
      </c>
      <c r="P364" s="2">
        <v>3</v>
      </c>
      <c r="Q364" s="2">
        <v>223</v>
      </c>
      <c r="R364" s="2">
        <v>252</v>
      </c>
      <c r="S364" s="2">
        <v>313</v>
      </c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</row>
    <row r="365" spans="1:50" s="58" customFormat="1">
      <c r="A365" s="2">
        <v>90</v>
      </c>
      <c r="B365" s="2" t="str">
        <v>4-methylpyrocatechol, APh</v>
      </c>
      <c r="C365" s="2">
        <v>0.67391650000000003</v>
      </c>
      <c r="D365" s="2">
        <v>136.6</v>
      </c>
      <c r="E365" s="2" t="str">
        <v>G</v>
      </c>
      <c r="F365" s="2">
        <v>180</v>
      </c>
      <c r="G365" s="2" t="str">
        <v>CB</v>
      </c>
      <c r="H365" s="2">
        <v>242.2</v>
      </c>
      <c r="I365" s="2" t="str">
        <v>V</v>
      </c>
      <c r="J365" s="2">
        <v>344.9</v>
      </c>
      <c r="K365" s="2" t="str">
        <v>S</v>
      </c>
      <c r="L365" s="2">
        <v>1</v>
      </c>
      <c r="M365" s="2">
        <v>283</v>
      </c>
      <c r="N365" s="2">
        <v>0</v>
      </c>
      <c r="O365" s="2">
        <v>0</v>
      </c>
      <c r="P365" s="2">
        <v>2</v>
      </c>
      <c r="Q365" s="2">
        <v>223</v>
      </c>
      <c r="R365" s="2">
        <v>341</v>
      </c>
      <c r="S365" s="2">
        <v>0</v>
      </c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</row>
    <row r="366" spans="1:50" s="58" customFormat="1">
      <c r="A366" s="2">
        <v>91</v>
      </c>
      <c r="B366" s="2" t="str">
        <v>Isopseudocumenol, APh</v>
      </c>
      <c r="C366" s="2">
        <v>0.72512030000000005</v>
      </c>
      <c r="D366" s="2">
        <v>138.1</v>
      </c>
      <c r="E366" s="2" t="str">
        <v>G</v>
      </c>
      <c r="F366" s="2">
        <v>179</v>
      </c>
      <c r="G366" s="2" t="str">
        <v>T</v>
      </c>
      <c r="H366" s="2">
        <v>272.5</v>
      </c>
      <c r="I366" s="2" t="str">
        <v>P</v>
      </c>
      <c r="J366" s="2">
        <v>348.4</v>
      </c>
      <c r="K366" s="2" t="str">
        <v>S</v>
      </c>
      <c r="L366" s="2">
        <v>1</v>
      </c>
      <c r="M366" s="2">
        <v>279</v>
      </c>
      <c r="N366" s="2">
        <v>0</v>
      </c>
      <c r="O366" s="2">
        <v>0</v>
      </c>
      <c r="P366" s="2">
        <v>2</v>
      </c>
      <c r="Q366" s="2">
        <v>247</v>
      </c>
      <c r="R366" s="2">
        <v>353</v>
      </c>
      <c r="S366" s="2">
        <v>0</v>
      </c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</row>
    <row r="367" spans="1:50" s="58" customFormat="1">
      <c r="A367" s="2">
        <v>92</v>
      </c>
      <c r="B367" s="2" t="str">
        <v>Thymol, AMPh</v>
      </c>
      <c r="C367" s="2">
        <v>0.73209999999999997</v>
      </c>
      <c r="D367" s="2">
        <v>140</v>
      </c>
      <c r="E367" s="2" t="str">
        <v>G</v>
      </c>
      <c r="F367" s="2">
        <v>120</v>
      </c>
      <c r="G367" s="2" t="str">
        <v>G</v>
      </c>
      <c r="H367" s="2">
        <v>287</v>
      </c>
      <c r="I367" s="2" t="str">
        <v>P</v>
      </c>
      <c r="J367" s="2">
        <v>354.8</v>
      </c>
      <c r="K367" s="2" t="str">
        <v>S</v>
      </c>
      <c r="L367" s="2">
        <v>1</v>
      </c>
      <c r="M367" s="2">
        <v>278</v>
      </c>
      <c r="N367" s="2">
        <v>0</v>
      </c>
      <c r="O367" s="2">
        <v>0</v>
      </c>
      <c r="P367" s="2">
        <v>2</v>
      </c>
      <c r="Q367" s="2">
        <v>244</v>
      </c>
      <c r="R367" s="2">
        <v>347</v>
      </c>
      <c r="S367" s="2">
        <v>0</v>
      </c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</row>
    <row r="368" spans="1:50" s="58" customFormat="1">
      <c r="A368" s="2">
        <v>95</v>
      </c>
      <c r="B368" s="2" t="str">
        <v>Pyrocatechol, Phenol</v>
      </c>
      <c r="C368" s="2">
        <v>0.6615569</v>
      </c>
      <c r="D368" s="2">
        <v>137.4</v>
      </c>
      <c r="E368" s="2" t="str">
        <v>G</v>
      </c>
      <c r="F368" s="2">
        <v>180.8</v>
      </c>
      <c r="G368" s="2" t="str">
        <v>CB</v>
      </c>
      <c r="H368" s="2">
        <v>218.8</v>
      </c>
      <c r="I368" s="2" t="str">
        <v>B</v>
      </c>
      <c r="J368" s="2">
        <v>35.700000000000003</v>
      </c>
      <c r="K368" s="2" t="str">
        <v>O</v>
      </c>
      <c r="L368" s="2">
        <v>1</v>
      </c>
      <c r="M368" s="2">
        <v>277</v>
      </c>
      <c r="N368" s="2">
        <v>0</v>
      </c>
      <c r="O368" s="2">
        <v>0</v>
      </c>
      <c r="P368" s="2">
        <v>3</v>
      </c>
      <c r="Q368" s="2">
        <v>226</v>
      </c>
      <c r="R368" s="2">
        <v>240</v>
      </c>
      <c r="S368" s="2">
        <v>336</v>
      </c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</row>
    <row r="369" spans="1:50" s="58" customFormat="1">
      <c r="A369" s="2">
        <v>96</v>
      </c>
      <c r="B369" s="2" t="str">
        <v>2-methylbenzaldehyde, HBzd</v>
      </c>
      <c r="C369" s="2">
        <v>0.70922949999999996</v>
      </c>
      <c r="D369" s="2">
        <v>133.9</v>
      </c>
      <c r="E369" s="2" t="str">
        <v>G</v>
      </c>
      <c r="F369" s="2">
        <v>188.2</v>
      </c>
      <c r="G369" s="2" t="str">
        <v>CB</v>
      </c>
      <c r="H369" s="2">
        <v>286.5</v>
      </c>
      <c r="I369" s="2" t="str">
        <v>P</v>
      </c>
      <c r="J369" s="2">
        <v>16.5</v>
      </c>
      <c r="K369" s="2" t="str">
        <v>R</v>
      </c>
      <c r="L369" s="2">
        <v>1</v>
      </c>
      <c r="M369" s="2">
        <v>255</v>
      </c>
      <c r="N369" s="2">
        <v>0</v>
      </c>
      <c r="O369" s="2">
        <v>0</v>
      </c>
      <c r="P369" s="2">
        <v>2</v>
      </c>
      <c r="Q369" s="2">
        <v>222</v>
      </c>
      <c r="R369" s="2">
        <v>347</v>
      </c>
      <c r="S369" s="2">
        <v>0</v>
      </c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</row>
    <row r="370" spans="1:50" s="58" customFormat="1">
      <c r="A370" s="2">
        <v>97</v>
      </c>
      <c r="B370" s="2" t="str">
        <v>p-anisaldehyde, HBzd</v>
      </c>
      <c r="C370" s="2">
        <v>0.65979129999999997</v>
      </c>
      <c r="D370" s="2">
        <v>120</v>
      </c>
      <c r="E370" s="2" t="str">
        <v>G</v>
      </c>
      <c r="F370" s="2">
        <v>203.4</v>
      </c>
      <c r="G370" s="2" t="str">
        <v>CB</v>
      </c>
      <c r="H370" s="2">
        <v>327.7</v>
      </c>
      <c r="I370" s="2" t="str">
        <v>M</v>
      </c>
      <c r="J370" s="2">
        <v>38.200000000000003</v>
      </c>
      <c r="K370" s="2" t="str">
        <v>O</v>
      </c>
      <c r="L370" s="2">
        <v>1</v>
      </c>
      <c r="M370" s="2">
        <v>286</v>
      </c>
      <c r="N370" s="2">
        <v>0</v>
      </c>
      <c r="O370" s="2">
        <v>0</v>
      </c>
      <c r="P370" s="2">
        <v>2</v>
      </c>
      <c r="Q370" s="2">
        <v>224</v>
      </c>
      <c r="R370" s="2">
        <v>350</v>
      </c>
      <c r="S370" s="2">
        <v>0</v>
      </c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</row>
    <row r="371" spans="1:50" s="58" customFormat="1">
      <c r="A371" s="2">
        <v>99</v>
      </c>
      <c r="B371" s="2" t="str">
        <v>Vanillin, HBzd</v>
      </c>
      <c r="C371" s="2">
        <v>0.63683780000000001</v>
      </c>
      <c r="D371" s="2">
        <v>136.19999999999999</v>
      </c>
      <c r="E371" s="2" t="str">
        <v>G</v>
      </c>
      <c r="F371" s="2">
        <v>221.6</v>
      </c>
      <c r="G371" s="2" t="str">
        <v>B</v>
      </c>
      <c r="H371" s="2">
        <v>212.1</v>
      </c>
      <c r="I371" s="2" t="str">
        <v>B</v>
      </c>
      <c r="J371" s="2">
        <v>41.7</v>
      </c>
      <c r="K371" s="2" t="str">
        <v>O</v>
      </c>
      <c r="L371" s="2">
        <v>2</v>
      </c>
      <c r="M371" s="2">
        <v>284</v>
      </c>
      <c r="N371" s="2">
        <v>312</v>
      </c>
      <c r="O371" s="2">
        <v>0</v>
      </c>
      <c r="P371" s="2">
        <v>3</v>
      </c>
      <c r="Q371" s="2">
        <v>221</v>
      </c>
      <c r="R371" s="2">
        <v>248</v>
      </c>
      <c r="S371" s="2">
        <v>341</v>
      </c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</row>
    <row r="372" spans="1:50" s="58" customFormat="1">
      <c r="A372" s="2">
        <v>100</v>
      </c>
      <c r="B372" s="2" t="str">
        <v>2-Hydroxyacetophenone, HAPh</v>
      </c>
      <c r="C372" s="2">
        <v>0.70393249999999996</v>
      </c>
      <c r="D372" s="2">
        <v>132.6</v>
      </c>
      <c r="E372" s="2" t="str">
        <v>G</v>
      </c>
      <c r="F372" s="2">
        <v>151.9</v>
      </c>
      <c r="G372" s="2" t="str">
        <v>T</v>
      </c>
      <c r="H372" s="2">
        <v>206.1</v>
      </c>
      <c r="I372" s="2" t="str">
        <v>CB</v>
      </c>
      <c r="J372" s="2">
        <v>31</v>
      </c>
      <c r="K372" s="2" t="str">
        <v>O</v>
      </c>
      <c r="L372" s="2">
        <v>2</v>
      </c>
      <c r="M372" s="2">
        <v>256</v>
      </c>
      <c r="N372" s="2">
        <v>330</v>
      </c>
      <c r="O372" s="2">
        <v>0</v>
      </c>
      <c r="P372" s="2">
        <v>2</v>
      </c>
      <c r="Q372" s="2">
        <v>228</v>
      </c>
      <c r="R372" s="2">
        <v>340</v>
      </c>
      <c r="S372" s="2">
        <v>0</v>
      </c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</row>
    <row r="373" spans="1:50" s="58" customFormat="1">
      <c r="A373" s="2">
        <v>101</v>
      </c>
      <c r="B373" s="2" t="str">
        <v>2-Methoxyacetophenone, HAPh</v>
      </c>
      <c r="C373" s="2">
        <v>0.66861950000000003</v>
      </c>
      <c r="D373" s="2">
        <v>139.1</v>
      </c>
      <c r="E373" s="2" t="str">
        <v>G</v>
      </c>
      <c r="F373" s="2">
        <v>240.8</v>
      </c>
      <c r="G373" s="2" t="str">
        <v>B</v>
      </c>
      <c r="H373" s="2">
        <v>187.7</v>
      </c>
      <c r="I373" s="2" t="str">
        <v>CB</v>
      </c>
      <c r="J373" s="2">
        <v>0</v>
      </c>
      <c r="K373" s="2" t="str">
        <v>R</v>
      </c>
      <c r="L373" s="2">
        <v>2</v>
      </c>
      <c r="M373" s="2">
        <v>256</v>
      </c>
      <c r="N373" s="2">
        <v>330</v>
      </c>
      <c r="O373" s="2">
        <v>0</v>
      </c>
      <c r="P373" s="2">
        <v>2</v>
      </c>
      <c r="Q373" s="2">
        <v>225</v>
      </c>
      <c r="R373" s="2">
        <v>340</v>
      </c>
      <c r="S373" s="2">
        <v>0</v>
      </c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</row>
    <row r="374" spans="1:50" s="58" customFormat="1">
      <c r="A374" s="2">
        <v>104</v>
      </c>
      <c r="B374" s="2" t="str">
        <v>benzophenone, Non Phenolic</v>
      </c>
      <c r="C374" s="2">
        <v>0.72688600000000003</v>
      </c>
      <c r="D374" s="2">
        <v>120</v>
      </c>
      <c r="E374" s="2" t="str">
        <v>G</v>
      </c>
      <c r="F374" s="2">
        <v>171.4</v>
      </c>
      <c r="G374" s="2" t="str">
        <v>T</v>
      </c>
      <c r="H374" s="2">
        <v>239.6</v>
      </c>
      <c r="I374" s="2" t="str">
        <v>B</v>
      </c>
      <c r="J374" s="2">
        <v>40.4</v>
      </c>
      <c r="K374" s="2" t="str">
        <v>O</v>
      </c>
      <c r="L374" s="2">
        <v>1</v>
      </c>
      <c r="M374" s="2">
        <v>260</v>
      </c>
      <c r="N374" s="2">
        <v>0</v>
      </c>
      <c r="O374" s="2">
        <v>0</v>
      </c>
      <c r="P374" s="2">
        <v>2</v>
      </c>
      <c r="Q374" s="2">
        <v>224</v>
      </c>
      <c r="R374" s="2">
        <v>363</v>
      </c>
      <c r="S374" s="2">
        <v>0</v>
      </c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</row>
    <row r="375" spans="1:50" s="58" customForma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</row>
    <row r="376" spans="1:50" s="58" customForma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</row>
    <row r="377" spans="1:50" s="58" customForma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</row>
    <row r="378" spans="1:50" s="58" customForma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</row>
    <row r="379" spans="1:50" s="58" customForma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</row>
    <row r="380" spans="1:50" s="58" customForma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</row>
    <row r="381" spans="1:50" s="58" customForma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</row>
    <row r="382" spans="1:50" s="58" customForma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</row>
    <row r="383" spans="1:50" s="58" customForma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</row>
    <row r="384" spans="1:50" s="58" customForma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</row>
    <row r="385" spans="1:19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</row>
    <row r="386" spans="1:19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</row>
    <row r="387" spans="1:19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</row>
    <row r="388" spans="1:19">
      <c r="A388" s="50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0C46D-6665-4C02-A167-C67259EF7D4B}">
  <dimension ref="A1:AX15"/>
  <sheetViews>
    <sheetView workbookViewId="0">
      <selection activeCell="A3" sqref="A3:XFD3"/>
    </sheetView>
  </sheetViews>
  <sheetFormatPr defaultRowHeight="15"/>
  <cols>
    <col min="1" max="1" width="5.140625" bestFit="1" customWidth="1"/>
    <col min="2" max="2" width="16.140625" bestFit="1" customWidth="1"/>
    <col min="3" max="3" width="6.140625" bestFit="1" customWidth="1"/>
    <col min="4" max="4" width="11.42578125" customWidth="1"/>
    <col min="5" max="5" width="6.42578125" bestFit="1" customWidth="1"/>
    <col min="6" max="6" width="11" customWidth="1"/>
    <col min="7" max="7" width="9.85546875" bestFit="1" customWidth="1"/>
    <col min="8" max="8" width="11.5703125" customWidth="1"/>
    <col min="9" max="9" width="9.7109375" bestFit="1" customWidth="1"/>
    <col min="10" max="10" width="9" customWidth="1"/>
    <col min="11" max="11" width="3.7109375" bestFit="1" customWidth="1"/>
    <col min="12" max="12" width="6.7109375" customWidth="1"/>
    <col min="13" max="13" width="9.5703125" style="58" bestFit="1" customWidth="1"/>
    <col min="14" max="15" width="9.42578125" bestFit="1" customWidth="1"/>
    <col min="16" max="16" width="6" customWidth="1"/>
    <col min="17" max="19" width="5.7109375" bestFit="1" customWidth="1"/>
  </cols>
  <sheetData>
    <row r="1" spans="1:50" s="1" customFormat="1">
      <c r="D1" s="4"/>
      <c r="F1" s="4"/>
      <c r="G1" s="4"/>
      <c r="H1" s="4"/>
      <c r="J1" s="3"/>
      <c r="K1" s="4"/>
      <c r="L1" s="4"/>
      <c r="M1" s="57"/>
      <c r="N1" s="4"/>
      <c r="O1" s="4"/>
      <c r="P1" s="4"/>
      <c r="Q1" s="4"/>
      <c r="R1" s="4"/>
      <c r="S1" s="4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 s="7"/>
    </row>
    <row r="2" spans="1:50" s="6" customFormat="1" ht="36.75" customHeight="1">
      <c r="A2" s="53" t="s">
        <v>0</v>
      </c>
      <c r="B2" s="54" t="s">
        <v>1</v>
      </c>
      <c r="C2" s="55" t="s">
        <v>2</v>
      </c>
      <c r="D2" s="56" t="s">
        <v>3</v>
      </c>
      <c r="E2" s="61" t="s">
        <v>4</v>
      </c>
      <c r="F2" s="56" t="s">
        <v>5</v>
      </c>
      <c r="G2" s="61" t="s">
        <v>4</v>
      </c>
      <c r="H2" s="56" t="s">
        <v>7</v>
      </c>
      <c r="I2" s="61" t="s">
        <v>4</v>
      </c>
      <c r="J2" s="56" t="s">
        <v>9</v>
      </c>
      <c r="K2" s="61" t="s">
        <v>4</v>
      </c>
      <c r="L2" s="56" t="s">
        <v>11</v>
      </c>
      <c r="M2" s="59" t="s">
        <v>138</v>
      </c>
      <c r="N2" s="60" t="s">
        <v>139</v>
      </c>
      <c r="O2" s="60" t="s">
        <v>140</v>
      </c>
      <c r="P2" s="56" t="s">
        <v>15</v>
      </c>
      <c r="Q2" s="60" t="s">
        <v>141</v>
      </c>
      <c r="R2" s="60" t="s">
        <v>142</v>
      </c>
      <c r="S2" s="60" t="s">
        <v>143</v>
      </c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8"/>
    </row>
    <row r="3" spans="1:50">
      <c r="A3" s="1"/>
      <c r="B3" s="1" t="s">
        <v>162</v>
      </c>
      <c r="C3" s="1">
        <v>0.68500000000000005</v>
      </c>
      <c r="D3" s="19">
        <v>138.9</v>
      </c>
      <c r="E3" s="1" t="s">
        <v>26</v>
      </c>
      <c r="F3" s="29">
        <v>169.8</v>
      </c>
      <c r="G3" s="1" t="s">
        <v>20</v>
      </c>
      <c r="H3" s="37">
        <v>215.7</v>
      </c>
      <c r="I3" s="1" t="s">
        <v>21</v>
      </c>
      <c r="J3" s="44">
        <v>0</v>
      </c>
      <c r="K3" s="1" t="s">
        <v>39</v>
      </c>
      <c r="L3" s="1">
        <f>COUNTIF(M3:N3, "&gt;=0")</f>
        <v>1</v>
      </c>
      <c r="M3" s="2">
        <v>293</v>
      </c>
      <c r="N3" s="2"/>
      <c r="O3" s="1"/>
      <c r="P3" s="1">
        <v>3</v>
      </c>
      <c r="Q3" s="2">
        <v>223</v>
      </c>
      <c r="R3" s="2">
        <v>251</v>
      </c>
      <c r="S3" s="2">
        <v>368</v>
      </c>
    </row>
    <row r="4" spans="1:50">
      <c r="A4" s="1"/>
      <c r="B4" s="1" t="s">
        <v>144</v>
      </c>
      <c r="C4" s="1">
        <v>0.57999999999999996</v>
      </c>
      <c r="D4" s="14">
        <v>136.30000000000001</v>
      </c>
      <c r="E4" s="1" t="s">
        <v>26</v>
      </c>
      <c r="F4" s="15">
        <v>181.3</v>
      </c>
      <c r="G4" s="1" t="s">
        <v>22</v>
      </c>
      <c r="H4" s="16">
        <v>203.3</v>
      </c>
      <c r="I4" s="1" t="s">
        <v>22</v>
      </c>
      <c r="J4" s="17">
        <v>16.3</v>
      </c>
      <c r="K4" s="1" t="s">
        <v>39</v>
      </c>
      <c r="L4" s="1">
        <f t="shared" ref="L4:L15" si="0">COUNTIF(M4:N4, "&gt;=0")</f>
        <v>1</v>
      </c>
      <c r="M4" s="2">
        <v>277</v>
      </c>
      <c r="N4" s="1"/>
      <c r="O4" s="1"/>
      <c r="P4" s="1">
        <f t="shared" ref="P4:P15" si="1">COUNTIF(Q4:S4, "&gt;=0")</f>
        <v>2</v>
      </c>
      <c r="Q4" s="1">
        <v>225</v>
      </c>
      <c r="R4" s="1">
        <v>316</v>
      </c>
      <c r="S4" s="1"/>
    </row>
    <row r="5" spans="1:50">
      <c r="A5" s="1"/>
      <c r="B5" s="1" t="s">
        <v>163</v>
      </c>
      <c r="C5" s="1">
        <v>0.57999999999999996</v>
      </c>
      <c r="D5" s="20">
        <v>138.6</v>
      </c>
      <c r="E5" s="1" t="s">
        <v>26</v>
      </c>
      <c r="F5" s="30">
        <v>181.4</v>
      </c>
      <c r="G5" s="1" t="s">
        <v>22</v>
      </c>
      <c r="H5" s="38">
        <v>202.2</v>
      </c>
      <c r="I5" s="1" t="s">
        <v>22</v>
      </c>
      <c r="J5" s="45">
        <v>15.9</v>
      </c>
      <c r="K5" s="1" t="s">
        <v>39</v>
      </c>
      <c r="L5" s="1">
        <f t="shared" si="0"/>
        <v>1</v>
      </c>
      <c r="M5" s="2">
        <v>276</v>
      </c>
      <c r="N5" s="1"/>
      <c r="O5" s="1"/>
      <c r="P5" s="1">
        <f t="shared" si="1"/>
        <v>1</v>
      </c>
      <c r="Q5" s="1">
        <v>238</v>
      </c>
      <c r="R5" s="1"/>
      <c r="S5" s="1"/>
    </row>
    <row r="6" spans="1:50">
      <c r="A6" s="1"/>
      <c r="B6" s="1" t="s">
        <v>164</v>
      </c>
      <c r="C6" s="1">
        <v>0.57999999999999996</v>
      </c>
      <c r="D6" s="21">
        <v>139.4</v>
      </c>
      <c r="E6" s="1" t="s">
        <v>26</v>
      </c>
      <c r="F6" s="31">
        <v>178.4</v>
      </c>
      <c r="G6" s="1" t="s">
        <v>20</v>
      </c>
      <c r="H6" s="38">
        <v>202.2</v>
      </c>
      <c r="I6" s="1" t="s">
        <v>22</v>
      </c>
      <c r="J6" s="46">
        <v>22</v>
      </c>
      <c r="K6" s="1" t="s">
        <v>39</v>
      </c>
      <c r="L6" s="1">
        <f t="shared" si="0"/>
        <v>1</v>
      </c>
      <c r="M6" s="2">
        <v>277</v>
      </c>
      <c r="N6" s="1"/>
      <c r="O6" s="1"/>
      <c r="P6" s="1">
        <f t="shared" si="1"/>
        <v>1</v>
      </c>
      <c r="Q6" s="1">
        <v>239</v>
      </c>
      <c r="R6" s="1"/>
      <c r="S6" s="1"/>
    </row>
    <row r="7" spans="1:50">
      <c r="A7" s="1"/>
      <c r="B7" s="1" t="s">
        <v>160</v>
      </c>
      <c r="C7" s="1">
        <v>0.65</v>
      </c>
      <c r="D7" s="22">
        <v>123.7</v>
      </c>
      <c r="E7" s="1" t="s">
        <v>26</v>
      </c>
      <c r="F7" s="32">
        <v>174</v>
      </c>
      <c r="G7" s="1" t="s">
        <v>23</v>
      </c>
      <c r="H7" s="39">
        <v>183.7</v>
      </c>
      <c r="I7" s="1" t="s">
        <v>22</v>
      </c>
      <c r="J7" s="47">
        <v>2.5</v>
      </c>
      <c r="K7" s="1" t="s">
        <v>39</v>
      </c>
      <c r="L7" s="1">
        <f t="shared" si="0"/>
        <v>2</v>
      </c>
      <c r="M7" s="2">
        <v>269</v>
      </c>
      <c r="N7" s="1">
        <v>371</v>
      </c>
      <c r="O7" s="1"/>
      <c r="P7" s="1">
        <f t="shared" si="1"/>
        <v>2</v>
      </c>
      <c r="Q7" s="1">
        <v>223</v>
      </c>
      <c r="R7" s="1">
        <v>367</v>
      </c>
      <c r="S7" s="1"/>
    </row>
    <row r="8" spans="1:50">
      <c r="A8" s="1"/>
      <c r="B8" s="1" t="s">
        <v>165</v>
      </c>
      <c r="C8" s="1">
        <v>0.66</v>
      </c>
      <c r="D8" s="23">
        <v>134.6</v>
      </c>
      <c r="E8" s="1" t="s">
        <v>26</v>
      </c>
      <c r="F8" s="33">
        <v>135.30000000000001</v>
      </c>
      <c r="G8" s="1" t="s">
        <v>26</v>
      </c>
      <c r="H8" s="40">
        <v>202.7</v>
      </c>
      <c r="I8" s="1" t="s">
        <v>22</v>
      </c>
      <c r="J8" s="48">
        <v>38.200000000000003</v>
      </c>
      <c r="K8" s="1" t="s">
        <v>23</v>
      </c>
      <c r="L8" s="1">
        <f t="shared" si="0"/>
        <v>2</v>
      </c>
      <c r="M8" s="2">
        <v>268</v>
      </c>
      <c r="N8" s="1">
        <v>370</v>
      </c>
      <c r="O8" s="1"/>
      <c r="P8" s="1">
        <f t="shared" si="1"/>
        <v>2</v>
      </c>
      <c r="Q8" s="1">
        <v>223</v>
      </c>
      <c r="R8" s="1">
        <v>366</v>
      </c>
      <c r="S8" s="1"/>
    </row>
    <row r="9" spans="1:50">
      <c r="A9" s="1"/>
      <c r="B9" s="1" t="s">
        <v>166</v>
      </c>
      <c r="C9" s="1">
        <v>0.66</v>
      </c>
      <c r="D9" s="24">
        <v>137.6</v>
      </c>
      <c r="E9" s="1" t="s">
        <v>26</v>
      </c>
      <c r="F9" s="34">
        <v>175.1</v>
      </c>
      <c r="G9" s="1" t="s">
        <v>20</v>
      </c>
      <c r="H9" s="41">
        <v>193.3</v>
      </c>
      <c r="I9" s="1" t="s">
        <v>22</v>
      </c>
      <c r="J9" s="49">
        <v>34.6</v>
      </c>
      <c r="K9" s="1" t="s">
        <v>23</v>
      </c>
      <c r="L9" s="1">
        <f t="shared" si="0"/>
        <v>2</v>
      </c>
      <c r="M9" s="2">
        <v>270</v>
      </c>
      <c r="N9" s="1">
        <v>379</v>
      </c>
      <c r="O9" s="1"/>
      <c r="P9" s="1">
        <f t="shared" si="1"/>
        <v>2</v>
      </c>
      <c r="Q9" s="1">
        <v>223</v>
      </c>
      <c r="R9" s="1">
        <v>366</v>
      </c>
      <c r="S9" s="1"/>
    </row>
    <row r="10" spans="1:50">
      <c r="A10" s="1"/>
      <c r="B10" s="1" t="s">
        <v>161</v>
      </c>
      <c r="C10" s="1">
        <v>0.63500000000000001</v>
      </c>
      <c r="D10" s="25">
        <v>140.4</v>
      </c>
      <c r="E10" s="1" t="s">
        <v>26</v>
      </c>
      <c r="F10" s="35">
        <v>190.9</v>
      </c>
      <c r="G10" s="1" t="s">
        <v>22</v>
      </c>
      <c r="H10" s="42">
        <v>201.7</v>
      </c>
      <c r="I10" s="1" t="s">
        <v>22</v>
      </c>
      <c r="J10" s="50">
        <v>14.4</v>
      </c>
      <c r="K10" s="1" t="s">
        <v>39</v>
      </c>
      <c r="L10" s="1">
        <f t="shared" si="0"/>
        <v>1</v>
      </c>
      <c r="M10" s="1">
        <v>278</v>
      </c>
      <c r="N10" s="1"/>
      <c r="O10" s="1"/>
      <c r="P10" s="1">
        <f t="shared" si="1"/>
        <v>2</v>
      </c>
      <c r="Q10" s="1">
        <v>221</v>
      </c>
      <c r="R10" s="5">
        <v>308</v>
      </c>
      <c r="S10" s="1"/>
    </row>
    <row r="11" spans="1:50">
      <c r="A11" s="1"/>
      <c r="B11" s="1" t="s">
        <v>167</v>
      </c>
      <c r="C11" s="1"/>
      <c r="D11" s="26" t="e">
        <v>#DIV/0!</v>
      </c>
      <c r="E11" s="1" t="e">
        <v>#DIV/0!</v>
      </c>
      <c r="F11" s="26" t="e">
        <v>#DIV/0!</v>
      </c>
      <c r="G11" s="1" t="e">
        <v>#DIV/0!</v>
      </c>
      <c r="H11" s="26" t="e">
        <v>#DIV/0!</v>
      </c>
      <c r="I11" s="1" t="e">
        <v>#DIV/0!</v>
      </c>
      <c r="J11" s="26" t="e">
        <v>#DIV/0!</v>
      </c>
      <c r="K11" s="1" t="e">
        <v>#DIV/0!</v>
      </c>
      <c r="L11" s="1">
        <f t="shared" si="0"/>
        <v>1</v>
      </c>
      <c r="M11" s="1">
        <v>303</v>
      </c>
      <c r="N11" s="1"/>
      <c r="O11" s="1"/>
      <c r="P11" s="1">
        <f t="shared" si="1"/>
        <v>2</v>
      </c>
      <c r="Q11" s="1">
        <v>223</v>
      </c>
      <c r="R11" s="1">
        <v>304</v>
      </c>
      <c r="S11" s="1"/>
    </row>
    <row r="12" spans="1:50">
      <c r="A12" s="1"/>
      <c r="B12" s="1" t="s">
        <v>168</v>
      </c>
      <c r="C12" s="1">
        <v>0.64</v>
      </c>
      <c r="D12" s="27">
        <v>139.6</v>
      </c>
      <c r="E12" s="1" t="s">
        <v>26</v>
      </c>
      <c r="F12" s="36">
        <v>178.5</v>
      </c>
      <c r="G12" s="1" t="s">
        <v>20</v>
      </c>
      <c r="H12" s="38">
        <v>202.2</v>
      </c>
      <c r="I12" s="1" t="s">
        <v>22</v>
      </c>
      <c r="J12" s="51">
        <v>17.600000000000001</v>
      </c>
      <c r="K12" s="1" t="s">
        <v>39</v>
      </c>
      <c r="L12" s="1">
        <f t="shared" si="0"/>
        <v>1</v>
      </c>
      <c r="M12" s="1">
        <v>277</v>
      </c>
      <c r="N12" s="1"/>
      <c r="O12" s="1"/>
      <c r="P12" s="1">
        <f t="shared" si="1"/>
        <v>2</v>
      </c>
      <c r="Q12" s="1">
        <v>220</v>
      </c>
      <c r="R12" s="1">
        <v>308</v>
      </c>
      <c r="S12" s="1"/>
    </row>
    <row r="13" spans="1:50">
      <c r="A13" s="1"/>
      <c r="B13" s="1" t="s">
        <v>169</v>
      </c>
      <c r="C13" s="1"/>
      <c r="D13" s="26" t="e">
        <v>#DIV/0!</v>
      </c>
      <c r="E13" s="1" t="e">
        <v>#DIV/0!</v>
      </c>
      <c r="F13" s="26" t="e">
        <v>#DIV/0!</v>
      </c>
      <c r="G13" s="1" t="e">
        <v>#DIV/0!</v>
      </c>
      <c r="H13" s="26" t="e">
        <v>#DIV/0!</v>
      </c>
      <c r="I13" s="1" t="e">
        <v>#DIV/0!</v>
      </c>
      <c r="J13" s="26" t="e">
        <v>#DIV/0!</v>
      </c>
      <c r="K13" s="1" t="e">
        <v>#DIV/0!</v>
      </c>
      <c r="L13" s="1">
        <f t="shared" si="0"/>
        <v>1</v>
      </c>
      <c r="M13" s="1">
        <v>303</v>
      </c>
      <c r="N13" s="1"/>
      <c r="O13" s="1"/>
      <c r="P13" s="1">
        <f t="shared" si="1"/>
        <v>2</v>
      </c>
      <c r="Q13" s="1">
        <v>223</v>
      </c>
      <c r="R13" s="1">
        <v>303</v>
      </c>
      <c r="S13" s="1"/>
    </row>
    <row r="14" spans="1:50">
      <c r="A14" s="1"/>
      <c r="B14" s="1" t="s">
        <v>170</v>
      </c>
      <c r="C14" s="1">
        <v>0.64</v>
      </c>
      <c r="D14" s="28">
        <v>140</v>
      </c>
      <c r="E14" s="1" t="s">
        <v>26</v>
      </c>
      <c r="F14" s="31">
        <v>178.4</v>
      </c>
      <c r="G14" s="1" t="s">
        <v>20</v>
      </c>
      <c r="H14" s="43">
        <v>202.5</v>
      </c>
      <c r="I14" s="1" t="s">
        <v>22</v>
      </c>
      <c r="J14" s="52">
        <v>16.5</v>
      </c>
      <c r="K14" s="1" t="s">
        <v>39</v>
      </c>
      <c r="L14" s="1">
        <f t="shared" si="0"/>
        <v>1</v>
      </c>
      <c r="M14" s="5">
        <v>278</v>
      </c>
      <c r="N14" s="5"/>
      <c r="O14" s="1"/>
      <c r="P14" s="1">
        <f t="shared" si="1"/>
        <v>3</v>
      </c>
      <c r="Q14" s="1">
        <v>222</v>
      </c>
      <c r="R14" s="1">
        <v>260</v>
      </c>
      <c r="S14" s="1">
        <v>303</v>
      </c>
    </row>
    <row r="15" spans="1:50">
      <c r="A15" s="1"/>
      <c r="B15" s="1" t="s">
        <v>171</v>
      </c>
      <c r="C15" s="1"/>
      <c r="D15" s="62" t="e">
        <v>#DIV/0!</v>
      </c>
      <c r="E15" s="1" t="e">
        <v>#DIV/0!</v>
      </c>
      <c r="F15" s="62" t="e">
        <v>#DIV/0!</v>
      </c>
      <c r="G15" s="1" t="e">
        <v>#DIV/0!</v>
      </c>
      <c r="H15" s="62" t="e">
        <v>#DIV/0!</v>
      </c>
      <c r="I15" s="1" t="e">
        <v>#DIV/0!</v>
      </c>
      <c r="J15" s="62" t="e">
        <v>#DIV/0!</v>
      </c>
      <c r="K15" s="1" t="e">
        <v>#DIV/0!</v>
      </c>
      <c r="L15" s="1">
        <f t="shared" si="0"/>
        <v>1</v>
      </c>
      <c r="M15" s="1">
        <v>303</v>
      </c>
      <c r="N15" s="1"/>
      <c r="O15" s="1"/>
      <c r="P15" s="1">
        <f t="shared" si="1"/>
        <v>2</v>
      </c>
      <c r="Q15" s="1">
        <v>218</v>
      </c>
      <c r="R15" s="1">
        <v>305</v>
      </c>
      <c r="S15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cab4cc0-55f2-4e94-90ca-7740b0f2cff3">
      <Terms xmlns="http://schemas.microsoft.com/office/infopath/2007/PartnerControls"/>
    </lcf76f155ced4ddcb4097134ff3c332f>
    <TaxCatchAll xmlns="236bcce8-d093-4ce9-a987-a1e0ca21e6a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63533D5CC6D94A82AD6D9A8BDF25F2" ma:contentTypeVersion="12" ma:contentTypeDescription="Create a new document." ma:contentTypeScope="" ma:versionID="6856cde139cf0b7f75fba5dfc61c883c">
  <xsd:schema xmlns:xsd="http://www.w3.org/2001/XMLSchema" xmlns:xs="http://www.w3.org/2001/XMLSchema" xmlns:p="http://schemas.microsoft.com/office/2006/metadata/properties" xmlns:ns2="8cab4cc0-55f2-4e94-90ca-7740b0f2cff3" xmlns:ns3="236bcce8-d093-4ce9-a987-a1e0ca21e6af" targetNamespace="http://schemas.microsoft.com/office/2006/metadata/properties" ma:root="true" ma:fieldsID="f6e6d5dde3f5c4a3a5e866953db83531" ns2:_="" ns3:_="">
    <xsd:import namespace="8cab4cc0-55f2-4e94-90ca-7740b0f2cff3"/>
    <xsd:import namespace="236bcce8-d093-4ce9-a987-a1e0ca21e6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ab4cc0-55f2-4e94-90ca-7740b0f2cf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85113c5-7036-4ae5-b6c9-3bc4b8da47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6bcce8-d093-4ce9-a987-a1e0ca21e6a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f006afd-9192-4f74-8a1b-e76d0d5a24cc}" ma:internalName="TaxCatchAll" ma:showField="CatchAllData" ma:web="236bcce8-d093-4ce9-a987-a1e0ca21e6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9A5484F7-BBFF-4162-BA3C-B9BDD5E441BE}"/>
</file>

<file path=customXml/itemProps2.xml><?xml version="1.0" encoding="utf-8"?>
<ds:datastoreItem xmlns:ds="http://schemas.openxmlformats.org/officeDocument/2006/customXml" ds:itemID="{2E7B6B1B-D5DB-497C-9AC5-14896F90965A}"/>
</file>

<file path=customXml/itemProps3.xml><?xml version="1.0" encoding="utf-8"?>
<ds:datastoreItem xmlns:ds="http://schemas.openxmlformats.org/officeDocument/2006/customXml" ds:itemID="{12DECD15-688B-4C95-95DC-BAB5893576A2}"/>
</file>

<file path=customXml/itemProps4.xml><?xml version="1.0" encoding="utf-8"?>
<ds:datastoreItem xmlns:ds="http://schemas.openxmlformats.org/officeDocument/2006/customXml" ds:itemID="{A73774BF-790D-4FDF-B83D-34A309857C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Ivan Lozada Lawag</dc:creator>
  <cp:keywords/>
  <dc:description/>
  <cp:lastModifiedBy>Wei Bin Ting (24033168)</cp:lastModifiedBy>
  <cp:revision/>
  <dcterms:created xsi:type="dcterms:W3CDTF">2021-06-11T12:10:44Z</dcterms:created>
  <dcterms:modified xsi:type="dcterms:W3CDTF">2025-08-20T20:27:23Z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0x010100D563533D5CC6D94A82AD6D9A8BDF25F2</vt:lpwstr>
  </property>
  <property fmtid="{D5CDD505-2E9C-101B-9397-08002B2CF9AE}" pid="3" name="MediaServiceImageTags">
    <vt:lpwstr/>
  </property>
</Properties>
</file>