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Final Databases\New Version of Databases\New folder\"/>
    </mc:Choice>
  </mc:AlternateContent>
  <xr:revisionPtr revIDLastSave="0" documentId="13_ncr:1_{53BCDAF0-906A-4B5E-A5B9-6EDDE4AF09D2}" xr6:coauthVersionLast="47" xr6:coauthVersionMax="47" xr10:uidLastSave="{00000000-0000-0000-0000-000000000000}"/>
  <bookViews>
    <workbookView xWindow="-120" yWindow="-120" windowWidth="29040" windowHeight="15840" xr2:uid="{5F922746-11F7-4259-924E-B9500153B96E}"/>
  </bookViews>
  <sheets>
    <sheet name="D" sheetId="1" r:id="rId1"/>
    <sheet name="A" sheetId="50" r:id="rId2"/>
    <sheet name="B" sheetId="45" r:id="rId3"/>
    <sheet name="C" sheetId="52" r:id="rId4"/>
    <sheet name="F" sheetId="53" r:id="rId5"/>
    <sheet name="UNK2" sheetId="49" r:id="rId6"/>
    <sheet name="UNK" sheetId="34" r:id="rId7"/>
  </sheets>
  <definedNames>
    <definedName name="_xlnm._FilterDatabase" localSheetId="0" hidden="1">D!$A$2:$Q$109</definedName>
    <definedName name="Database_NP_LDS">D!$B$3:$Q$109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4" i="1" l="1"/>
  <c r="J25" i="1"/>
  <c r="J3" i="53"/>
  <c r="J2" i="49"/>
  <c r="Q5" i="53"/>
  <c r="P5" i="53"/>
  <c r="O5" i="53"/>
  <c r="M5" i="53"/>
  <c r="L5" i="53"/>
  <c r="K5" i="53"/>
  <c r="H5" i="53"/>
  <c r="F5" i="53"/>
  <c r="D5" i="53"/>
  <c r="C5" i="53"/>
  <c r="Q4" i="53"/>
  <c r="P4" i="53"/>
  <c r="O4" i="53"/>
  <c r="M4" i="53"/>
  <c r="L4" i="53"/>
  <c r="K4" i="53"/>
  <c r="H4" i="53"/>
  <c r="F4" i="53"/>
  <c r="D4" i="53"/>
  <c r="C4" i="53"/>
  <c r="Q5" i="52" l="1"/>
  <c r="P5" i="52"/>
  <c r="O5" i="52"/>
  <c r="M5" i="52"/>
  <c r="L5" i="52"/>
  <c r="K5" i="52"/>
  <c r="H5" i="52"/>
  <c r="F5" i="52"/>
  <c r="D5" i="52"/>
  <c r="C5" i="52"/>
  <c r="Q4" i="52"/>
  <c r="P4" i="52"/>
  <c r="O4" i="52"/>
  <c r="M4" i="52"/>
  <c r="L4" i="52"/>
  <c r="K4" i="52"/>
  <c r="H4" i="52"/>
  <c r="F4" i="52"/>
  <c r="D4" i="52"/>
  <c r="C4" i="52"/>
  <c r="K4" i="50"/>
  <c r="Q5" i="50"/>
  <c r="P5" i="50"/>
  <c r="O5" i="50"/>
  <c r="M5" i="50"/>
  <c r="L5" i="50"/>
  <c r="K5" i="50"/>
  <c r="H5" i="50"/>
  <c r="F5" i="50"/>
  <c r="D5" i="50"/>
  <c r="C5" i="50"/>
  <c r="Q4" i="50"/>
  <c r="P4" i="50"/>
  <c r="O4" i="50"/>
  <c r="M4" i="50"/>
  <c r="L4" i="50"/>
  <c r="H4" i="50"/>
  <c r="F4" i="50"/>
  <c r="D4" i="50"/>
  <c r="C4" i="50"/>
  <c r="Q5" i="45"/>
  <c r="Q4" i="45"/>
  <c r="P4" i="45"/>
  <c r="P5" i="45"/>
  <c r="O5" i="45"/>
  <c r="O4" i="45"/>
  <c r="M5" i="45"/>
  <c r="M4" i="45"/>
  <c r="L4" i="45"/>
  <c r="L5" i="45"/>
  <c r="F4" i="45"/>
  <c r="F5" i="45"/>
  <c r="D4" i="45"/>
  <c r="D5" i="45"/>
  <c r="A178" i="52" l="1" a="1"/>
  <c r="A178" i="52" s="1"/>
  <c r="R178" i="52" s="1"/>
  <c r="A198" i="50" a="1"/>
  <c r="A198" i="50" s="1"/>
  <c r="R198" i="50" s="1"/>
  <c r="A88" i="53" a="1"/>
  <c r="A88" i="53" s="1"/>
  <c r="R88" i="53" s="1"/>
  <c r="A72" i="50" a="1"/>
  <c r="A72" i="50" s="1"/>
  <c r="R72" i="50" s="1"/>
  <c r="A19" i="50" a="1"/>
  <c r="A19" i="50" s="1"/>
  <c r="R19" i="50" s="1"/>
  <c r="N3" i="45"/>
  <c r="J3" i="45"/>
  <c r="K4" i="45"/>
  <c r="H4" i="45"/>
  <c r="C4" i="45"/>
  <c r="K5" i="45"/>
  <c r="H5" i="45"/>
  <c r="C5" i="45"/>
  <c r="A35" i="50" l="1" a="1"/>
  <c r="A35" i="50" s="1"/>
  <c r="R35" i="50" s="1"/>
  <c r="A148" i="50" a="1"/>
  <c r="A148" i="50" s="1"/>
  <c r="R148" i="50" s="1"/>
  <c r="A15" i="50" a="1"/>
  <c r="A15" i="50" s="1"/>
  <c r="R15" i="50" s="1"/>
  <c r="A23" i="50" a="1"/>
  <c r="A23" i="50" s="1"/>
  <c r="R23" i="50" s="1"/>
  <c r="A43" i="50" a="1"/>
  <c r="A43" i="50" s="1"/>
  <c r="R43" i="50" s="1"/>
  <c r="A16" i="53" a="1"/>
  <c r="A16" i="53" s="1"/>
  <c r="R16" i="53" s="1"/>
  <c r="A31" i="53" a="1"/>
  <c r="A31" i="53" s="1"/>
  <c r="R31" i="53" s="1"/>
  <c r="A58" i="53" a="1"/>
  <c r="A58" i="53" s="1"/>
  <c r="R58" i="53" s="1"/>
  <c r="A40" i="53" a="1"/>
  <c r="A40" i="53" s="1"/>
  <c r="R40" i="53" s="1"/>
  <c r="A49" i="53" a="1"/>
  <c r="A49" i="53" s="1"/>
  <c r="R49" i="53" s="1"/>
  <c r="A26" i="53" a="1"/>
  <c r="A26" i="53" s="1"/>
  <c r="R26" i="53" s="1"/>
  <c r="A11" i="53" a="1"/>
  <c r="A11" i="53" s="1"/>
  <c r="R11" i="53" s="1"/>
  <c r="A21" i="53" a="1"/>
  <c r="A21" i="53" s="1"/>
  <c r="R21" i="53" s="1"/>
  <c r="A28" i="52" a="1"/>
  <c r="A28" i="52" s="1"/>
  <c r="R28" i="52" s="1"/>
  <c r="A27" i="50" a="1"/>
  <c r="A27" i="50" s="1"/>
  <c r="R27" i="50" s="1"/>
  <c r="A46" i="52" a="1"/>
  <c r="A46" i="52" s="1"/>
  <c r="R46" i="52" s="1"/>
  <c r="A51" i="50" a="1"/>
  <c r="A51" i="50" s="1"/>
  <c r="R51" i="50" s="1"/>
  <c r="A37" i="52" a="1"/>
  <c r="A37" i="52" s="1"/>
  <c r="R37" i="52" s="1"/>
  <c r="A239" i="53" a="1"/>
  <c r="A239" i="53" s="1"/>
  <c r="R239" i="53" s="1"/>
  <c r="A181" i="53" a="1"/>
  <c r="A181" i="53" s="1"/>
  <c r="R181" i="53" s="1"/>
  <c r="A129" i="53" a="1"/>
  <c r="A129" i="53" s="1"/>
  <c r="R129" i="53" s="1"/>
  <c r="A104" i="50" a="1"/>
  <c r="A104" i="50" s="1"/>
  <c r="R104" i="50" s="1"/>
  <c r="A11" i="52" a="1"/>
  <c r="A11" i="52" s="1"/>
  <c r="R11" i="52" s="1"/>
  <c r="A55" i="52" a="1"/>
  <c r="A55" i="52" s="1"/>
  <c r="R55" i="52" s="1"/>
  <c r="A11" i="50" a="1"/>
  <c r="A11" i="50" s="1"/>
  <c r="R11" i="50" s="1"/>
  <c r="A236" i="52" a="1"/>
  <c r="A236" i="52" s="1"/>
  <c r="R236" i="52" s="1"/>
  <c r="A19" i="52" a="1"/>
  <c r="A19" i="52" s="1"/>
  <c r="R19" i="52" s="1"/>
  <c r="A15" i="52" a="1"/>
  <c r="A15" i="52" s="1"/>
  <c r="R15" i="52" s="1"/>
  <c r="A23" i="52" a="1"/>
  <c r="A23" i="52" s="1"/>
  <c r="R23" i="52" s="1"/>
  <c r="A85" i="52" a="1"/>
  <c r="A85" i="52" s="1"/>
  <c r="R85" i="52" s="1"/>
  <c r="A126" i="52" a="1"/>
  <c r="A126" i="52" s="1"/>
  <c r="R126" i="52" s="1"/>
  <c r="A79" i="45" a="1"/>
  <c r="A79" i="45" s="1"/>
  <c r="R79" i="45" s="1"/>
  <c r="A123" i="45" a="1"/>
  <c r="A123" i="45" s="1"/>
  <c r="R123" i="45" s="1"/>
  <c r="A47" i="45" a="1"/>
  <c r="A47" i="45" s="1"/>
  <c r="R47" i="45" s="1"/>
  <c r="A173" i="45" a="1"/>
  <c r="A173" i="45" s="1"/>
  <c r="R173" i="45" s="1"/>
  <c r="A39" i="45" a="1"/>
  <c r="A39" i="45" s="1"/>
  <c r="R39" i="45" s="1"/>
  <c r="A15" i="45" a="1"/>
  <c r="A15" i="45" s="1"/>
  <c r="R15" i="45" s="1"/>
  <c r="A19" i="45" a="1"/>
  <c r="A19" i="45" s="1"/>
  <c r="R19" i="45" s="1"/>
  <c r="A23" i="45" a="1"/>
  <c r="A23" i="45" s="1"/>
  <c r="R23" i="45" s="1"/>
  <c r="A31" i="45" a="1"/>
  <c r="A31" i="45" s="1"/>
  <c r="R31" i="45" s="1"/>
  <c r="A35" i="45" a="1"/>
  <c r="A35" i="45" s="1"/>
  <c r="R35" i="45" s="1"/>
  <c r="A11" i="45" a="1"/>
  <c r="A11" i="45" s="1"/>
  <c r="R11" i="45" s="1"/>
  <c r="A27" i="45" a="1"/>
  <c r="A27" i="45" s="1"/>
  <c r="R27" i="4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<sst xmlns="http://schemas.openxmlformats.org/spreadsheetml/2006/main" count="704" uniqueCount="192">
  <si>
    <t>Code</t>
  </si>
  <si>
    <t>Name of Compound and Subclass</t>
  </si>
  <si>
    <t>Rf (MPA)</t>
  </si>
  <si>
    <t>H° DEV 254 nm</t>
  </si>
  <si>
    <t>CF</t>
  </si>
  <si>
    <t>H° DEV 366 nm</t>
  </si>
  <si>
    <t>CF2</t>
  </si>
  <si>
    <t>H° NP 366 nm</t>
  </si>
  <si>
    <t>CF3</t>
  </si>
  <si>
    <t>UV-Vis Peaks</t>
  </si>
  <si>
    <r>
      <t xml:space="preserve">UV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</si>
  <si>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 λ 2</t>
  </si>
  <si>
    <t>UV λ 3</t>
  </si>
  <si>
    <t>Fl Peaks</t>
  </si>
  <si>
    <t>Fl λ 1</t>
  </si>
  <si>
    <t>Fl λ 2</t>
  </si>
  <si>
    <t>Fl λ 3</t>
  </si>
  <si>
    <t>5-Methoxyflavone, Flavone</t>
  </si>
  <si>
    <t>T</t>
  </si>
  <si>
    <t>B</t>
  </si>
  <si>
    <t>6-Hydroxyflavone-B-D-Gllucose, Flavone</t>
  </si>
  <si>
    <t>V</t>
  </si>
  <si>
    <t>acacetin, Flavone</t>
  </si>
  <si>
    <t>G</t>
  </si>
  <si>
    <t>CB</t>
  </si>
  <si>
    <t>Y</t>
  </si>
  <si>
    <t>apigenin, Flavone</t>
  </si>
  <si>
    <t>YG</t>
  </si>
  <si>
    <t>baicalin, Flavone</t>
  </si>
  <si>
    <t>chrysin, Flavone</t>
  </si>
  <si>
    <t>Genkwanin, Flavone</t>
  </si>
  <si>
    <t>O</t>
  </si>
  <si>
    <t>luteolin, Flavone</t>
  </si>
  <si>
    <t>vitexin, Flavone</t>
  </si>
  <si>
    <t>fisetin, Flavonol</t>
  </si>
  <si>
    <t>galangin, Flavonol</t>
  </si>
  <si>
    <t>isorhamnetin, Flavonol</t>
  </si>
  <si>
    <t>kaempferide, Flavonol</t>
  </si>
  <si>
    <t>kaempferol, Flavonol</t>
  </si>
  <si>
    <t>myricetin, Flavonol</t>
  </si>
  <si>
    <t>quercetin, Flavonol</t>
  </si>
  <si>
    <t>rutin, Flavonol</t>
  </si>
  <si>
    <t>hesperetin, Flavanone</t>
  </si>
  <si>
    <t>hesperidin, Flavanone</t>
  </si>
  <si>
    <t>R</t>
  </si>
  <si>
    <t>naringenin, Flavanone</t>
  </si>
  <si>
    <t>naringin, Flavanone</t>
  </si>
  <si>
    <t>pinocembrin, Flavanone</t>
  </si>
  <si>
    <t>sakuranetin, Flavanone</t>
  </si>
  <si>
    <t>pinobanksin, Flavanonol</t>
  </si>
  <si>
    <t>taxifolin, Flavanonol</t>
  </si>
  <si>
    <t>catechin, Flavan-3-ol</t>
  </si>
  <si>
    <t>epicatechin, Flavan-3-ol</t>
  </si>
  <si>
    <t>epigallocatechin, Flavan-3-ol</t>
  </si>
  <si>
    <t>(-)-epigallocatechin gallate, Flavan-3-ol</t>
  </si>
  <si>
    <t>Biochanin A, Isoflavone</t>
  </si>
  <si>
    <t>daidzein, Isoflavone</t>
  </si>
  <si>
    <t>formononetin, Isoflavone</t>
  </si>
  <si>
    <t>genistein, Isoflavone</t>
  </si>
  <si>
    <t>genistin, Isoflavone</t>
  </si>
  <si>
    <t>t-Chalcone, Chalcone</t>
  </si>
  <si>
    <t>2,3,4-THBA, HBAD</t>
  </si>
  <si>
    <t>2,3,4-TMBA, HBAD</t>
  </si>
  <si>
    <t>2,4,5-TMBA, HBAD</t>
  </si>
  <si>
    <t>3,5-Dihydroxybenzoic acid, HBAD</t>
  </si>
  <si>
    <t>benzoic acid, HBAD</t>
  </si>
  <si>
    <t>Cuminic Acid, HBAD</t>
  </si>
  <si>
    <t>ellagic acid, HBAD</t>
  </si>
  <si>
    <t>eudesmic acid, HBAD</t>
  </si>
  <si>
    <t>gallic acid, HBAD</t>
  </si>
  <si>
    <t>gentisic acid, HBAD</t>
  </si>
  <si>
    <t>Leptosperine, HCAD</t>
  </si>
  <si>
    <t>methyl paraben, HBAD</t>
  </si>
  <si>
    <t>methyl syringate, HBAD</t>
  </si>
  <si>
    <t>Methyl-3,4,5-trimethoxybenzoate, HBAD</t>
  </si>
  <si>
    <t>m-hydroxybenzoic acid, HBAD</t>
  </si>
  <si>
    <t>m-Toluic Acid, HBAD</t>
  </si>
  <si>
    <t>o-Anisic acid , HBAD</t>
  </si>
  <si>
    <t>o-Toluic Acid, HBAD</t>
  </si>
  <si>
    <t>p-hydroxybenzoic acid, HBAD</t>
  </si>
  <si>
    <t>protocatechuic acid, HBAD</t>
  </si>
  <si>
    <t>resorcylic acid, HBAD</t>
  </si>
  <si>
    <t>salicylic acid, HBAD</t>
  </si>
  <si>
    <t>syringic acid, HBAD</t>
  </si>
  <si>
    <t>vanillic acid, HBAD</t>
  </si>
  <si>
    <t>vanillic acid methyl ester, HBAD</t>
  </si>
  <si>
    <t>caffeic acid, HCAD</t>
  </si>
  <si>
    <t>caffeic acid dimethyl ether, HCAD</t>
  </si>
  <si>
    <t>CAPE, HCAD</t>
  </si>
  <si>
    <t>chlorogenic acid, HCAD</t>
  </si>
  <si>
    <t>ferulic acid, HCAD</t>
  </si>
  <si>
    <t>isoferulic acid, HCAD</t>
  </si>
  <si>
    <t>m-coumaric acid, HCAD</t>
  </si>
  <si>
    <t>methyl ferulate, HCAD</t>
  </si>
  <si>
    <t>Neochlorogenic Acid, HCAD</t>
  </si>
  <si>
    <t>o-coumaric acid, HCAD</t>
  </si>
  <si>
    <t>p-coumaric acid, HCAD</t>
  </si>
  <si>
    <t>p-MCA, HCAD</t>
  </si>
  <si>
    <t>rosmarinic acid, HCAD</t>
  </si>
  <si>
    <t>sinapic acid, HCAD</t>
  </si>
  <si>
    <t>t-cinnamic acid, HCAD</t>
  </si>
  <si>
    <t>trans-p-coumaric acid methyl ester, HCAD</t>
  </si>
  <si>
    <t>3,4-Dihydroxyphenylacetic acid, HPAAD</t>
  </si>
  <si>
    <t>Homogentisic Acid, HPAAD</t>
  </si>
  <si>
    <t>Homovanillic Acid, HPAAD</t>
  </si>
  <si>
    <t>Mandelic Acid, HPAAD</t>
  </si>
  <si>
    <t>Phenylacetic Acid, HPAAD</t>
  </si>
  <si>
    <t>S</t>
  </si>
  <si>
    <t>p-Hydroxyphenylacetic acid, HPAAD</t>
  </si>
  <si>
    <t>L-β -Phenyllactic Acid, HPLAD</t>
  </si>
  <si>
    <t>DL-p-Phenyllactic Acid, HPLAD</t>
  </si>
  <si>
    <t>p-methoxyphenyllactic acid, HPLAD</t>
  </si>
  <si>
    <t>3-Phenylpropanoic acid, HPPAD</t>
  </si>
  <si>
    <t>Phloretic acid, HPPAD</t>
  </si>
  <si>
    <t>2-Methoxy-4-vinylphenol, AMPh</t>
  </si>
  <si>
    <t>p-methoxyphenol, AMPh</t>
  </si>
  <si>
    <t>4-methylpyrocatechol, APh</t>
  </si>
  <si>
    <t>Isopseudocumenol, APh</t>
  </si>
  <si>
    <t>Thymol, AMPh</t>
  </si>
  <si>
    <t>Acetaminophen, p-AmPh</t>
  </si>
  <si>
    <t>Pyrogallol, Phenol</t>
  </si>
  <si>
    <t>Pyrocatechol, Phenol</t>
  </si>
  <si>
    <t>2-methylbenzaldehyde, HBzd</t>
  </si>
  <si>
    <t>p-anisaldehyde, HBzd</t>
  </si>
  <si>
    <t>Protocatechualdehyde, HBzd</t>
  </si>
  <si>
    <t>Vanillin, HBzd</t>
  </si>
  <si>
    <t>2-Hydroxyacetophenone, HAPh</t>
  </si>
  <si>
    <t>2-Methoxyacetophenone, HAPh</t>
  </si>
  <si>
    <t>Dibenzyl oxalate, OE</t>
  </si>
  <si>
    <t>P</t>
  </si>
  <si>
    <t>Absiscic Acid, Non Phenolic</t>
  </si>
  <si>
    <t>benzophenone, Non Phenolic</t>
  </si>
  <si>
    <t>Kojic Acid, Non Phenolic</t>
  </si>
  <si>
    <t>Lepteridine, Non Phenolic</t>
  </si>
  <si>
    <t>Lumichrome, Non Phenolic</t>
  </si>
  <si>
    <r>
      <t xml:space="preserve">UV-Vis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</si>
  <si>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>UV-Vis λ 2</t>
  </si>
  <si>
    <t>UV-Vis λ 3</t>
  </si>
  <si>
    <t>Syringic Acid+AH</t>
  </si>
  <si>
    <t>End</t>
  </si>
  <si>
    <t>Start</t>
  </si>
  <si>
    <t>Till  Fl λ 3</t>
  </si>
  <si>
    <t>Till  Fl λ 2</t>
  </si>
  <si>
    <t>Till  Fl λ 1</t>
  </si>
  <si>
    <t>Till  Fl Peaks</t>
  </si>
  <si>
    <t>Till UV-Vis  λ 3</t>
  </si>
  <si>
    <t>Till UV-Vis  λ 2</t>
  </si>
  <si>
    <t>Till UV-Vis  λ 1</t>
  </si>
  <si>
    <t>Till UV-Vis  Peaks</t>
  </si>
  <si>
    <t>Till H° NP 366 nm</t>
  </si>
  <si>
    <t>Till H° DEV 366 nm</t>
  </si>
  <si>
    <t>Till H° DEV 254 nm</t>
  </si>
  <si>
    <t>Till Rf</t>
  </si>
  <si>
    <t>Kaempferol+AH</t>
  </si>
  <si>
    <t>ASA+AH1</t>
  </si>
  <si>
    <t>Blue</t>
  </si>
  <si>
    <t>Naringenin</t>
  </si>
  <si>
    <r>
      <t xml:space="preserve"> </t>
    </r>
    <r>
      <rPr>
        <sz val="10"/>
        <rFont val="Ebrima"/>
      </rPr>
      <t>λ</t>
    </r>
    <r>
      <rPr>
        <sz val="10"/>
        <rFont val="Palatino Linotype"/>
        <family val="1"/>
      </rPr>
      <t xml:space="preserve"> 1</t>
    </r>
  </si>
  <si>
    <t xml:space="preserve"> λ 2</t>
  </si>
  <si>
    <t xml:space="preserve"> λ 3</t>
  </si>
  <si>
    <t xml:space="preserve"> λ 12</t>
  </si>
  <si>
    <t xml:space="preserve"> λ 23</t>
  </si>
  <si>
    <t xml:space="preserve"> λ 34</t>
  </si>
  <si>
    <t>Syringic Acid 5 µL</t>
  </si>
  <si>
    <t>Syringic Acid 2 µL</t>
  </si>
  <si>
    <t>Kaempferol 5 µL</t>
  </si>
  <si>
    <t>Kaempferol 2 µL</t>
  </si>
  <si>
    <t>ASA+AH2</t>
  </si>
  <si>
    <t>ASA 5 µL 1</t>
  </si>
  <si>
    <t>ASA 5 µL 2</t>
  </si>
  <si>
    <t>ASA 2 µL 1</t>
  </si>
  <si>
    <t>ASA 2 µL 2</t>
  </si>
  <si>
    <r>
      <t>H(</t>
    </r>
    <r>
      <rPr>
        <sz val="11"/>
        <rFont val="Ebrima"/>
      </rPr>
      <t>°)</t>
    </r>
    <r>
      <rPr>
        <sz val="11"/>
        <rFont val="Calibri Light"/>
        <family val="2"/>
        <scheme val="major"/>
      </rPr>
      <t xml:space="preserve"> DEV 254</t>
    </r>
  </si>
  <si>
    <t>Spot?</t>
  </si>
  <si>
    <t>Spot Colour2 DEV 366N</t>
  </si>
  <si>
    <t>H(°) DEV 366N</t>
  </si>
  <si>
    <t>Spot?4</t>
  </si>
  <si>
    <t>Color Spot DER366N</t>
  </si>
  <si>
    <t>H(°) DER366N</t>
  </si>
  <si>
    <t>Spot?6</t>
  </si>
  <si>
    <t>Region</t>
  </si>
  <si>
    <t xml:space="preserve">UV DEV1 </t>
  </si>
  <si>
    <t>UV DEV 2</t>
  </si>
  <si>
    <t>UV DEV 3</t>
  </si>
  <si>
    <t>Region2</t>
  </si>
  <si>
    <t>FL DEV 1</t>
  </si>
  <si>
    <t>FL DEV 2</t>
  </si>
  <si>
    <t>FL DEV 3</t>
  </si>
  <si>
    <t>Green</t>
  </si>
  <si>
    <t>Cyan Blue</t>
  </si>
  <si>
    <t>Orange</t>
  </si>
  <si>
    <t>Turquoise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</si>
</sst>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name val="Ebrima"/>
    </font>
    <font>
      <sz val="10"/>
      <color theme="1"/>
      <name val="Palatino Linotype"/>
      <family val="1"/>
    </font>
    <font>
      <sz val="10"/>
      <name val="Palatino Linotype"/>
      <family val="1"/>
    </font>
    <font>
      <b/>
      <sz val="10"/>
      <color theme="1"/>
      <name val="Palatino Linotype"/>
      <family val="1"/>
    </font>
    <font>
      <b/>
      <sz val="11"/>
      <color theme="0"/>
      <name val="Calibri"/>
      <family val="2"/>
      <scheme val="minor"/>
    </font>
    <font>
      <b/>
      <sz val="10"/>
      <name val="Palatino Linotype"/>
      <family val="1"/>
    </font>
    <font>
      <b/>
      <sz val="10"/>
      <color theme="0"/>
      <name val="Palatino Linotype"/>
      <family val="1"/>
    </font>
    <font>
      <b/>
      <sz val="9"/>
      <name val="Palatino Linotype"/>
      <family val="1"/>
    </font>
    <font>
      <sz val="10"/>
      <name val="Ebrima"/>
    </font>
    <font>
      <sz val="9"/>
      <name val="Palatino Linotype"/>
      <family val="1"/>
    </font>
  </fonts>
  <fills count="3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726"/>
        <bgColor indexed="64"/>
      </patternFill>
    </fill>
    <fill>
      <patternFill patternType="solid">
        <fgColor rgb="FF00751A"/>
        <bgColor indexed="64"/>
      </patternFill>
    </fill>
    <fill>
      <patternFill patternType="solid">
        <fgColor rgb="FF007614"/>
        <bgColor indexed="64"/>
      </patternFill>
    </fill>
    <fill>
      <patternFill patternType="solid">
        <fgColor rgb="FF00A12A"/>
        <bgColor indexed="64"/>
      </patternFill>
    </fill>
    <fill>
      <patternFill patternType="solid">
        <fgColor rgb="FF009126"/>
        <bgColor indexed="64"/>
      </patternFill>
    </fill>
    <fill>
      <patternFill patternType="solid">
        <fgColor rgb="FF00D13F"/>
        <bgColor indexed="64"/>
      </patternFill>
    </fill>
    <fill>
      <patternFill patternType="solid">
        <fgColor rgb="FF007E1A"/>
        <bgColor indexed="64"/>
      </patternFill>
    </fill>
    <fill>
      <patternFill patternType="solid">
        <fgColor rgb="FF01BB36"/>
        <bgColor indexed="64"/>
      </patternFill>
    </fill>
    <fill>
      <patternFill patternType="solid">
        <fgColor rgb="FF017E1A"/>
        <bgColor indexed="64"/>
      </patternFill>
    </fill>
    <fill>
      <patternFill patternType="solid">
        <fgColor rgb="FF008819"/>
        <bgColor indexed="64"/>
      </patternFill>
    </fill>
    <fill>
      <patternFill patternType="solid">
        <fgColor rgb="FF006A0C"/>
        <bgColor indexed="64"/>
      </patternFill>
    </fill>
    <fill>
      <patternFill patternType="solid">
        <fgColor rgb="FF00A225"/>
        <bgColor indexed="64"/>
      </patternFill>
    </fill>
    <fill>
      <patternFill patternType="solid">
        <fgColor rgb="FF01882C"/>
        <bgColor indexed="64"/>
      </patternFill>
    </fill>
    <fill>
      <patternFill patternType="solid">
        <fgColor rgb="FF017415"/>
        <bgColor indexed="64"/>
      </patternFill>
    </fill>
    <fill>
      <patternFill patternType="solid">
        <fgColor rgb="FF00560D"/>
        <bgColor indexed="64"/>
      </patternFill>
    </fill>
    <fill>
      <patternFill patternType="solid">
        <fgColor rgb="FF10743E"/>
        <bgColor indexed="64"/>
      </patternFill>
    </fill>
    <fill>
      <patternFill patternType="solid">
        <fgColor rgb="FF009F25"/>
        <bgColor indexed="64"/>
      </patternFill>
    </fill>
    <fill>
      <patternFill patternType="solid">
        <fgColor rgb="FF00C339"/>
        <bgColor indexed="64"/>
      </patternFill>
    </fill>
    <fill>
      <patternFill patternType="solid">
        <fgColor rgb="FF01F256"/>
        <bgColor indexed="64"/>
      </patternFill>
    </fill>
    <fill>
      <patternFill patternType="solid">
        <fgColor rgb="FF00C039"/>
        <bgColor indexed="64"/>
      </patternFill>
    </fill>
    <fill>
      <patternFill patternType="solid">
        <fgColor rgb="FF00C63B"/>
        <bgColor indexed="64"/>
      </patternFill>
    </fill>
    <fill>
      <patternFill patternType="solid">
        <fgColor rgb="FF00B82E"/>
        <bgColor indexed="64"/>
      </patternFill>
    </fill>
    <fill>
      <patternFill patternType="solid">
        <fgColor rgb="FF00B937"/>
        <bgColor indexed="64"/>
      </patternFill>
    </fill>
    <fill>
      <patternFill patternType="solid">
        <fgColor rgb="FF00A92C"/>
        <bgColor indexed="64"/>
      </patternFill>
    </fill>
    <fill>
      <patternFill patternType="solid">
        <fgColor rgb="FF00D843"/>
        <bgColor indexed="64"/>
      </patternFill>
    </fill>
    <fill>
      <patternFill patternType="solid">
        <fgColor rgb="FF00D340"/>
        <bgColor indexed="64"/>
      </patternFill>
    </fill>
    <fill>
      <patternFill patternType="solid">
        <fgColor rgb="FF00D541"/>
        <bgColor indexed="64"/>
      </patternFill>
    </fill>
    <fill>
      <patternFill patternType="solid">
        <fgColor rgb="FF00BD35"/>
        <bgColor indexed="64"/>
      </patternFill>
    </fill>
    <fill>
      <patternFill patternType="solid">
        <fgColor rgb="FF008F30"/>
        <bgColor indexed="64"/>
      </patternFill>
    </fill>
    <fill>
      <patternFill patternType="solid">
        <fgColor rgb="FF00B539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0883C"/>
        <bgColor indexed="64"/>
      </patternFill>
    </fill>
    <fill>
      <patternFill patternType="solid">
        <fgColor rgb="FF00A82F"/>
        <bgColor indexed="64"/>
      </patternFill>
    </fill>
    <fill>
      <patternFill patternType="solid">
        <fgColor rgb="FF007318"/>
        <bgColor indexed="64"/>
      </patternFill>
    </fill>
    <fill>
      <patternFill patternType="solid">
        <fgColor rgb="FF00AB38"/>
        <bgColor indexed="64"/>
      </patternFill>
    </fill>
    <fill>
      <patternFill patternType="solid">
        <fgColor rgb="FF01A93C"/>
        <bgColor indexed="64"/>
      </patternFill>
    </fill>
    <fill>
      <patternFill patternType="solid">
        <fgColor rgb="FF008A34"/>
        <bgColor indexed="64"/>
      </patternFill>
    </fill>
    <fill>
      <patternFill patternType="solid">
        <fgColor rgb="FF008D2D"/>
        <bgColor indexed="64"/>
      </patternFill>
    </fill>
    <fill>
      <patternFill patternType="solid">
        <fgColor rgb="FF015B25"/>
        <bgColor indexed="64"/>
      </patternFill>
    </fill>
    <fill>
      <patternFill patternType="solid">
        <fgColor rgb="FF01752A"/>
        <bgColor indexed="64"/>
      </patternFill>
    </fill>
    <fill>
      <patternFill patternType="solid">
        <fgColor rgb="FF00AC32"/>
        <bgColor indexed="64"/>
      </patternFill>
    </fill>
    <fill>
      <patternFill patternType="solid">
        <fgColor rgb="FF009E1C"/>
        <bgColor indexed="64"/>
      </patternFill>
    </fill>
    <fill>
      <patternFill patternType="solid">
        <fgColor rgb="FF00A52D"/>
        <bgColor indexed="64"/>
      </patternFill>
    </fill>
    <fill>
      <patternFill patternType="solid">
        <fgColor rgb="FF00D553"/>
        <bgColor indexed="64"/>
      </patternFill>
    </fill>
    <fill>
      <patternFill patternType="solid">
        <fgColor rgb="FF01932E"/>
        <bgColor indexed="64"/>
      </patternFill>
    </fill>
    <fill>
      <patternFill patternType="solid">
        <fgColor rgb="FF006011"/>
        <bgColor indexed="64"/>
      </patternFill>
    </fill>
    <fill>
      <patternFill patternType="solid">
        <fgColor rgb="FF00A131"/>
        <bgColor indexed="64"/>
      </patternFill>
    </fill>
    <fill>
      <patternFill patternType="solid">
        <fgColor rgb="FF007922"/>
        <bgColor indexed="64"/>
      </patternFill>
    </fill>
    <fill>
      <patternFill patternType="solid">
        <fgColor rgb="FF00BD37"/>
        <bgColor indexed="64"/>
      </patternFill>
    </fill>
    <fill>
      <patternFill patternType="solid">
        <fgColor rgb="FF007020"/>
        <bgColor indexed="64"/>
      </patternFill>
    </fill>
    <fill>
      <patternFill patternType="solid">
        <fgColor rgb="FF01EC52"/>
        <bgColor indexed="64"/>
      </patternFill>
    </fill>
    <fill>
      <patternFill patternType="solid">
        <fgColor rgb="FF02B138"/>
        <bgColor indexed="64"/>
      </patternFill>
    </fill>
    <fill>
      <patternFill patternType="solid">
        <fgColor rgb="FF00933B"/>
        <bgColor indexed="64"/>
      </patternFill>
    </fill>
    <fill>
      <patternFill patternType="solid">
        <fgColor rgb="FF005C19"/>
        <bgColor indexed="64"/>
      </patternFill>
    </fill>
    <fill>
      <patternFill patternType="solid">
        <fgColor rgb="FF015F20"/>
        <bgColor indexed="64"/>
      </patternFill>
    </fill>
    <fill>
      <patternFill patternType="solid">
        <fgColor rgb="FF00510C"/>
        <bgColor indexed="64"/>
      </patternFill>
    </fill>
    <fill>
      <patternFill patternType="solid">
        <fgColor rgb="FF009C2B"/>
        <bgColor indexed="64"/>
      </patternFill>
    </fill>
    <fill>
      <patternFill patternType="solid">
        <fgColor rgb="FF018D2D"/>
        <bgColor indexed="64"/>
      </patternFill>
    </fill>
    <fill>
      <patternFill patternType="solid">
        <fgColor rgb="FF00C93B"/>
        <bgColor indexed="64"/>
      </patternFill>
    </fill>
    <fill>
      <patternFill patternType="solid">
        <fgColor rgb="FF01D241"/>
        <bgColor indexed="64"/>
      </patternFill>
    </fill>
    <fill>
      <patternFill patternType="solid">
        <fgColor rgb="FF016C28"/>
        <bgColor indexed="64"/>
      </patternFill>
    </fill>
    <fill>
      <patternFill patternType="solid">
        <fgColor rgb="FF014D03"/>
        <bgColor indexed="64"/>
      </patternFill>
    </fill>
    <fill>
      <patternFill patternType="solid">
        <fgColor rgb="FF00D343"/>
        <bgColor indexed="64"/>
      </patternFill>
    </fill>
    <fill>
      <patternFill patternType="solid">
        <fgColor rgb="FF00D542"/>
        <bgColor indexed="64"/>
      </patternFill>
    </fill>
    <fill>
      <patternFill patternType="solid">
        <fgColor rgb="FF00CB3E"/>
        <bgColor indexed="64"/>
      </patternFill>
    </fill>
    <fill>
      <patternFill patternType="solid">
        <fgColor rgb="FF006016"/>
        <bgColor indexed="64"/>
      </patternFill>
    </fill>
    <fill>
      <patternFill patternType="solid">
        <fgColor rgb="FF004818"/>
        <bgColor indexed="64"/>
      </patternFill>
    </fill>
    <fill>
      <patternFill patternType="solid">
        <fgColor rgb="FF00B534"/>
        <bgColor indexed="64"/>
      </patternFill>
    </fill>
    <fill>
      <patternFill patternType="solid">
        <fgColor rgb="FF01A62D"/>
        <bgColor indexed="64"/>
      </patternFill>
    </fill>
    <fill>
      <patternFill patternType="solid">
        <fgColor rgb="FF00701C"/>
        <bgColor indexed="64"/>
      </patternFill>
    </fill>
    <fill>
      <patternFill patternType="solid">
        <fgColor rgb="FF022602"/>
        <bgColor indexed="64"/>
      </patternFill>
    </fill>
    <fill>
      <patternFill patternType="solid">
        <fgColor rgb="FF00DE49"/>
        <bgColor indexed="64"/>
      </patternFill>
    </fill>
    <fill>
      <patternFill patternType="solid">
        <fgColor rgb="FF01DD48"/>
        <bgColor indexed="64"/>
      </patternFill>
    </fill>
    <fill>
      <patternFill patternType="solid">
        <fgColor rgb="FF009128"/>
        <bgColor indexed="64"/>
      </patternFill>
    </fill>
    <fill>
      <patternFill patternType="solid">
        <fgColor rgb="FF01E14A"/>
        <bgColor indexed="64"/>
      </patternFill>
    </fill>
    <fill>
      <patternFill patternType="solid">
        <fgColor rgb="FF01D243"/>
        <bgColor indexed="64"/>
      </patternFill>
    </fill>
    <fill>
      <patternFill patternType="solid">
        <fgColor rgb="FF01DB4F"/>
        <bgColor indexed="64"/>
      </patternFill>
    </fill>
    <fill>
      <patternFill patternType="solid">
        <fgColor rgb="FF00E348"/>
        <bgColor indexed="64"/>
      </patternFill>
    </fill>
    <fill>
      <patternFill patternType="solid">
        <fgColor rgb="FF00DB43"/>
        <bgColor indexed="64"/>
      </patternFill>
    </fill>
    <fill>
      <patternFill patternType="solid">
        <fgColor rgb="FF00CC3C"/>
        <bgColor indexed="64"/>
      </patternFill>
    </fill>
    <fill>
      <patternFill patternType="solid">
        <fgColor rgb="FF00DC46"/>
        <bgColor indexed="64"/>
      </patternFill>
    </fill>
    <fill>
      <patternFill patternType="solid">
        <fgColor rgb="FF003D02"/>
        <bgColor indexed="64"/>
      </patternFill>
    </fill>
    <fill>
      <patternFill patternType="solid">
        <fgColor rgb="FF00ED4D"/>
        <bgColor indexed="64"/>
      </patternFill>
    </fill>
    <fill>
      <patternFill patternType="solid">
        <fgColor rgb="FF008B24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12A15F"/>
        <bgColor indexed="64"/>
      </patternFill>
    </fill>
    <fill>
      <patternFill patternType="solid">
        <fgColor rgb="FF01B935"/>
        <bgColor indexed="64"/>
      </patternFill>
    </fill>
    <fill>
      <patternFill patternType="solid">
        <fgColor rgb="FF00C843"/>
        <bgColor indexed="64"/>
      </patternFill>
    </fill>
    <fill>
      <patternFill patternType="solid">
        <fgColor rgb="FF00DE4D"/>
        <bgColor indexed="64"/>
      </patternFill>
    </fill>
    <fill>
      <patternFill patternType="solid">
        <fgColor rgb="FF2E8C71"/>
        <bgColor indexed="64"/>
      </patternFill>
    </fill>
    <fill>
      <patternFill patternType="solid">
        <fgColor rgb="FF026336"/>
        <bgColor indexed="64"/>
      </patternFill>
    </fill>
    <fill>
      <patternFill patternType="solid">
        <fgColor rgb="FF00952D"/>
        <bgColor indexed="64"/>
      </patternFill>
    </fill>
    <fill>
      <patternFill patternType="solid">
        <fgColor rgb="FF00E451"/>
        <bgColor indexed="64"/>
      </patternFill>
    </fill>
    <fill>
      <patternFill patternType="solid">
        <fgColor rgb="FF0DC678"/>
        <bgColor indexed="64"/>
      </patternFill>
    </fill>
    <fill>
      <patternFill patternType="solid">
        <fgColor rgb="FF00DB4D"/>
        <bgColor indexed="64"/>
      </patternFill>
    </fill>
    <fill>
      <patternFill patternType="solid">
        <fgColor rgb="FF2FDC80"/>
        <bgColor indexed="64"/>
      </patternFill>
    </fill>
    <fill>
      <patternFill patternType="solid">
        <fgColor rgb="FF008F2A"/>
        <bgColor indexed="64"/>
      </patternFill>
    </fill>
    <fill>
      <patternFill patternType="solid">
        <fgColor rgb="FF008C2B"/>
        <bgColor indexed="64"/>
      </patternFill>
    </fill>
    <fill>
      <patternFill patternType="solid">
        <fgColor rgb="FF00B33B"/>
        <bgColor indexed="64"/>
      </patternFill>
    </fill>
    <fill>
      <patternFill patternType="solid">
        <fgColor rgb="FF00742B"/>
        <bgColor indexed="64"/>
      </patternFill>
    </fill>
    <fill>
      <patternFill patternType="solid">
        <fgColor rgb="FF004E12"/>
        <bgColor indexed="64"/>
      </patternFill>
    </fill>
    <fill>
      <patternFill patternType="solid">
        <fgColor rgb="FF005C0C"/>
        <bgColor indexed="64"/>
      </patternFill>
    </fill>
    <fill>
      <patternFill patternType="solid">
        <fgColor rgb="FF00E54A"/>
        <bgColor indexed="64"/>
      </patternFill>
    </fill>
    <fill>
      <patternFill patternType="solid">
        <fgColor rgb="FF8B8587"/>
        <bgColor indexed="64"/>
      </patternFill>
    </fill>
    <fill>
      <patternFill patternType="solid">
        <fgColor rgb="FF3B7986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002D33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5F988F"/>
        <bgColor indexed="64"/>
      </patternFill>
    </fill>
    <fill>
      <patternFill patternType="solid">
        <fgColor rgb="FF5BB9B9"/>
        <bgColor indexed="64"/>
      </patternFill>
    </fill>
    <fill>
      <patternFill patternType="solid">
        <fgColor rgb="FFA1C9B5"/>
        <bgColor indexed="64"/>
      </patternFill>
    </fill>
    <fill>
      <patternFill patternType="solid">
        <fgColor rgb="FF829E88"/>
        <bgColor indexed="64"/>
      </patternFill>
    </fill>
    <fill>
      <patternFill patternType="solid">
        <fgColor rgb="FF8EAC92"/>
        <bgColor indexed="64"/>
      </patternFill>
    </fill>
    <fill>
      <patternFill patternType="solid">
        <fgColor rgb="FF476F6F"/>
        <bgColor indexed="64"/>
      </patternFill>
    </fill>
    <fill>
      <patternFill patternType="solid">
        <fgColor rgb="FF4FE5D9"/>
        <bgColor indexed="64"/>
      </patternFill>
    </fill>
    <fill>
      <patternFill patternType="solid">
        <fgColor rgb="FF2F4036"/>
        <bgColor indexed="64"/>
      </patternFill>
    </fill>
    <fill>
      <patternFill patternType="solid">
        <fgColor rgb="FF458B8D"/>
        <bgColor indexed="64"/>
      </patternFill>
    </fill>
    <fill>
      <patternFill patternType="solid">
        <fgColor rgb="FF006780"/>
        <bgColor indexed="64"/>
      </patternFill>
    </fill>
    <fill>
      <patternFill patternType="solid">
        <fgColor rgb="FF0F2D2B"/>
        <bgColor indexed="64"/>
      </patternFill>
    </fill>
    <fill>
      <patternFill patternType="solid">
        <fgColor rgb="FF003459"/>
        <bgColor indexed="64"/>
      </patternFill>
    </fill>
    <fill>
      <patternFill patternType="solid">
        <fgColor rgb="FF68A095"/>
        <bgColor indexed="64"/>
      </patternFill>
    </fill>
    <fill>
      <patternFill patternType="solid">
        <fgColor rgb="FF02A8B6"/>
        <bgColor indexed="64"/>
      </patternFill>
    </fill>
    <fill>
      <patternFill patternType="solid">
        <fgColor rgb="FF649F9B"/>
        <bgColor indexed="64"/>
      </patternFill>
    </fill>
    <fill>
      <patternFill patternType="solid">
        <fgColor rgb="FF5D9F9E"/>
        <bgColor indexed="64"/>
      </patternFill>
    </fill>
    <fill>
      <patternFill patternType="solid">
        <fgColor rgb="FF344437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173537"/>
        <bgColor indexed="64"/>
      </patternFill>
    </fill>
    <fill>
      <patternFill patternType="solid">
        <fgColor rgb="FF123338"/>
        <bgColor indexed="64"/>
      </patternFill>
    </fill>
    <fill>
      <patternFill patternType="solid">
        <fgColor rgb="FF05150B"/>
        <bgColor indexed="64"/>
      </patternFill>
    </fill>
    <fill>
      <patternFill patternType="solid">
        <fgColor rgb="FF05150A"/>
        <bgColor indexed="64"/>
      </patternFill>
    </fill>
    <fill>
      <patternFill patternType="solid">
        <fgColor rgb="FF0B2F2D"/>
        <bgColor indexed="64"/>
      </patternFill>
    </fill>
    <fill>
      <patternFill patternType="solid">
        <fgColor rgb="FF012E34"/>
        <bgColor indexed="64"/>
      </patternFill>
    </fill>
    <fill>
      <patternFill patternType="solid">
        <fgColor rgb="FF023F76"/>
        <bgColor indexed="64"/>
      </patternFill>
    </fill>
    <fill>
      <patternFill patternType="solid">
        <fgColor rgb="FF004171"/>
        <bgColor indexed="64"/>
      </patternFill>
    </fill>
    <fill>
      <patternFill patternType="solid">
        <fgColor rgb="FF012873"/>
        <bgColor indexed="64"/>
      </patternFill>
    </fill>
    <fill>
      <patternFill patternType="solid">
        <fgColor rgb="FF0074A3"/>
        <bgColor indexed="64"/>
      </patternFill>
    </fill>
    <fill>
      <patternFill patternType="solid">
        <fgColor rgb="FF001522"/>
        <bgColor indexed="64"/>
      </patternFill>
    </fill>
    <fill>
      <patternFill patternType="solid">
        <fgColor rgb="FF051B19"/>
        <bgColor indexed="64"/>
      </patternFill>
    </fill>
    <fill>
      <patternFill patternType="solid">
        <fgColor rgb="FF013F6E"/>
        <bgColor indexed="64"/>
      </patternFill>
    </fill>
    <fill>
      <patternFill patternType="solid">
        <fgColor rgb="FF023C8E"/>
        <bgColor indexed="64"/>
      </patternFill>
    </fill>
    <fill>
      <patternFill patternType="solid">
        <fgColor rgb="FF005BEA"/>
        <bgColor indexed="64"/>
      </patternFill>
    </fill>
    <fill>
      <patternFill patternType="solid">
        <fgColor rgb="FF014BB6"/>
        <bgColor indexed="64"/>
      </patternFill>
    </fill>
    <fill>
      <patternFill patternType="solid">
        <fgColor rgb="FF005E9B"/>
        <bgColor indexed="64"/>
      </patternFill>
    </fill>
    <fill>
      <patternFill patternType="solid">
        <fgColor rgb="FF007AE9"/>
        <bgColor indexed="64"/>
      </patternFill>
    </fill>
    <fill>
      <patternFill patternType="solid">
        <fgColor rgb="FF012F3C"/>
        <bgColor indexed="64"/>
      </patternFill>
    </fill>
    <fill>
      <patternFill patternType="solid">
        <fgColor rgb="FF032A49"/>
        <bgColor indexed="64"/>
      </patternFill>
    </fill>
    <fill>
      <patternFill patternType="solid">
        <fgColor rgb="FF03120B"/>
        <bgColor indexed="64"/>
      </patternFill>
    </fill>
    <fill>
      <patternFill patternType="solid">
        <fgColor rgb="FF0081E9"/>
        <bgColor indexed="64"/>
      </patternFill>
    </fill>
    <fill>
      <patternFill patternType="solid">
        <fgColor rgb="FF2A8D92"/>
        <bgColor indexed="64"/>
      </patternFill>
    </fill>
    <fill>
      <patternFill patternType="solid">
        <fgColor rgb="FF1D95A3"/>
        <bgColor indexed="64"/>
      </patternFill>
    </fill>
    <fill>
      <patternFill patternType="solid">
        <fgColor rgb="FF0A8489"/>
        <bgColor indexed="64"/>
      </patternFill>
    </fill>
    <fill>
      <patternFill patternType="solid">
        <fgColor rgb="FF0097EA"/>
        <bgColor indexed="64"/>
      </patternFill>
    </fill>
    <fill>
      <patternFill patternType="solid">
        <fgColor rgb="FF01363A"/>
        <bgColor indexed="64"/>
      </patternFill>
    </fill>
    <fill>
      <patternFill patternType="solid">
        <fgColor rgb="FF004E8E"/>
        <bgColor indexed="64"/>
      </patternFill>
    </fill>
    <fill>
      <patternFill patternType="solid">
        <fgColor rgb="FF0C3837"/>
        <bgColor indexed="64"/>
      </patternFill>
    </fill>
    <fill>
      <patternFill patternType="solid">
        <fgColor rgb="FF033939"/>
        <bgColor indexed="64"/>
      </patternFill>
    </fill>
    <fill>
      <patternFill patternType="solid">
        <fgColor rgb="FF0D3938"/>
        <bgColor indexed="64"/>
      </patternFill>
    </fill>
    <fill>
      <patternFill patternType="solid">
        <fgColor rgb="FF0C3A3A"/>
        <bgColor indexed="64"/>
      </patternFill>
    </fill>
    <fill>
      <patternFill patternType="solid">
        <fgColor rgb="FF022F34"/>
        <bgColor indexed="64"/>
      </patternFill>
    </fill>
    <fill>
      <patternFill patternType="solid">
        <fgColor rgb="FF257A7D"/>
        <bgColor indexed="64"/>
      </patternFill>
    </fill>
    <fill>
      <patternFill patternType="solid">
        <fgColor rgb="FF268182"/>
        <bgColor indexed="64"/>
      </patternFill>
    </fill>
    <fill>
      <patternFill patternType="solid">
        <fgColor rgb="FF03201B"/>
        <bgColor indexed="64"/>
      </patternFill>
    </fill>
    <fill>
      <patternFill patternType="solid">
        <fgColor rgb="FF04171F"/>
        <bgColor indexed="64"/>
      </patternFill>
    </fill>
    <fill>
      <patternFill patternType="solid">
        <fgColor rgb="FF031614"/>
        <bgColor indexed="64"/>
      </patternFill>
    </fill>
    <fill>
      <patternFill patternType="solid">
        <fgColor rgb="FF04150F"/>
        <bgColor indexed="64"/>
      </patternFill>
    </fill>
    <fill>
      <patternFill patternType="solid">
        <fgColor rgb="FF001518"/>
        <bgColor indexed="64"/>
      </patternFill>
    </fill>
    <fill>
      <patternFill patternType="solid">
        <fgColor rgb="FF15261E"/>
        <bgColor indexed="64"/>
      </patternFill>
    </fill>
    <fill>
      <patternFill patternType="solid">
        <fgColor rgb="FF012563"/>
        <bgColor indexed="64"/>
      </patternFill>
    </fill>
    <fill>
      <patternFill patternType="solid">
        <fgColor rgb="FF018FE3"/>
        <bgColor indexed="64"/>
      </patternFill>
    </fill>
    <fill>
      <patternFill patternType="solid">
        <fgColor rgb="FF1F8AC2"/>
        <bgColor indexed="64"/>
      </patternFill>
    </fill>
    <fill>
      <patternFill patternType="solid">
        <fgColor rgb="FF093639"/>
        <bgColor indexed="64"/>
      </patternFill>
    </fill>
    <fill>
      <patternFill patternType="solid">
        <fgColor rgb="FF00242D"/>
        <bgColor indexed="64"/>
      </patternFill>
    </fill>
    <fill>
      <patternFill patternType="solid">
        <fgColor rgb="FF288789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021513"/>
        <bgColor indexed="64"/>
      </patternFill>
    </fill>
    <fill>
      <patternFill patternType="solid">
        <fgColor rgb="FF0C3A38"/>
        <bgColor indexed="64"/>
      </patternFill>
    </fill>
    <fill>
      <patternFill patternType="solid">
        <fgColor rgb="FF0C3433"/>
        <bgColor indexed="64"/>
      </patternFill>
    </fill>
    <fill>
      <patternFill patternType="solid">
        <fgColor rgb="FF02373B"/>
        <bgColor indexed="64"/>
      </patternFill>
    </fill>
    <fill>
      <patternFill patternType="solid">
        <fgColor rgb="FF093A37"/>
        <bgColor indexed="64"/>
      </patternFill>
    </fill>
    <fill>
      <patternFill patternType="solid">
        <fgColor rgb="FF093332"/>
        <bgColor indexed="64"/>
      </patternFill>
    </fill>
    <fill>
      <patternFill patternType="solid">
        <fgColor rgb="FF0D3131"/>
        <bgColor indexed="64"/>
      </patternFill>
    </fill>
    <fill>
      <patternFill patternType="solid">
        <fgColor rgb="FF0E3232"/>
        <bgColor indexed="64"/>
      </patternFill>
    </fill>
    <fill>
      <patternFill patternType="solid">
        <fgColor rgb="FF073938"/>
        <bgColor indexed="64"/>
      </patternFill>
    </fill>
    <fill>
      <patternFill patternType="solid">
        <fgColor rgb="FF083B3F"/>
        <bgColor indexed="64"/>
      </patternFill>
    </fill>
    <fill>
      <patternFill patternType="solid">
        <fgColor rgb="FF033D48"/>
        <bgColor indexed="64"/>
      </patternFill>
    </fill>
    <fill>
      <patternFill patternType="solid">
        <fgColor rgb="FF07201C"/>
        <bgColor indexed="64"/>
      </patternFill>
    </fill>
    <fill>
      <patternFill patternType="solid">
        <fgColor rgb="FF01A7DB"/>
        <bgColor indexed="64"/>
      </patternFill>
    </fill>
    <fill>
      <patternFill patternType="solid">
        <fgColor rgb="FF002535"/>
        <bgColor indexed="64"/>
      </patternFill>
    </fill>
    <fill>
      <patternFill patternType="solid">
        <fgColor rgb="FF041004"/>
        <bgColor indexed="64"/>
      </patternFill>
    </fill>
    <fill>
      <patternFill patternType="solid">
        <fgColor rgb="FF051105"/>
        <bgColor indexed="64"/>
      </patternFill>
    </fill>
    <fill>
      <patternFill patternType="solid">
        <fgColor rgb="FF0094DE"/>
        <bgColor indexed="64"/>
      </patternFill>
    </fill>
    <fill>
      <patternFill patternType="solid">
        <fgColor rgb="FF001137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002842"/>
        <bgColor indexed="64"/>
      </patternFill>
    </fill>
    <fill>
      <patternFill patternType="solid">
        <fgColor rgb="FF0056A3"/>
        <bgColor indexed="64"/>
      </patternFill>
    </fill>
    <fill>
      <patternFill patternType="solid">
        <fgColor rgb="FF00213C"/>
        <bgColor indexed="64"/>
      </patternFill>
    </fill>
    <fill>
      <patternFill patternType="solid">
        <fgColor rgb="FF00C7E6"/>
        <bgColor indexed="64"/>
      </patternFill>
    </fill>
    <fill>
      <patternFill patternType="solid">
        <fgColor rgb="FF03120D"/>
        <bgColor indexed="64"/>
      </patternFill>
    </fill>
    <fill>
      <patternFill patternType="solid">
        <fgColor rgb="FF001214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080E04"/>
        <bgColor indexed="64"/>
      </patternFill>
    </fill>
    <fill>
      <patternFill patternType="solid">
        <fgColor rgb="FF041D19"/>
        <bgColor indexed="64"/>
      </patternFill>
    </fill>
    <fill>
      <patternFill patternType="solid">
        <fgColor rgb="FF061D17"/>
        <bgColor indexed="64"/>
      </patternFill>
    </fill>
    <fill>
      <patternFill patternType="solid">
        <fgColor rgb="FF3C5336"/>
        <bgColor indexed="64"/>
      </patternFill>
    </fill>
    <fill>
      <patternFill patternType="solid">
        <fgColor rgb="FF242503"/>
        <bgColor indexed="64"/>
      </patternFill>
    </fill>
    <fill>
      <patternFill patternType="solid">
        <fgColor rgb="FFFFE306"/>
        <bgColor indexed="64"/>
      </patternFill>
    </fill>
    <fill>
      <patternFill patternType="solid">
        <fgColor rgb="FF112627"/>
        <bgColor indexed="64"/>
      </patternFill>
    </fill>
    <fill>
      <patternFill patternType="solid">
        <fgColor rgb="FF323B1E"/>
        <bgColor indexed="64"/>
      </patternFill>
    </fill>
    <fill>
      <patternFill patternType="solid">
        <fgColor rgb="FF293726"/>
        <bgColor indexed="64"/>
      </patternFill>
    </fill>
    <fill>
      <patternFill patternType="solid">
        <fgColor rgb="FF296F65"/>
        <bgColor indexed="64"/>
      </patternFill>
    </fill>
    <fill>
      <patternFill patternType="solid">
        <fgColor rgb="FF2C7D6A"/>
        <bgColor indexed="64"/>
      </patternFill>
    </fill>
    <fill>
      <patternFill patternType="solid">
        <fgColor rgb="FF4E9873"/>
        <bgColor indexed="64"/>
      </patternFill>
    </fill>
    <fill>
      <patternFill patternType="solid">
        <fgColor rgb="FFB85F03"/>
        <bgColor indexed="64"/>
      </patternFill>
    </fill>
    <fill>
      <patternFill patternType="solid">
        <fgColor rgb="FFDE8801"/>
        <bgColor indexed="64"/>
      </patternFill>
    </fill>
    <fill>
      <patternFill patternType="solid">
        <fgColor rgb="FFAC7501"/>
        <bgColor indexed="64"/>
      </patternFill>
    </fill>
    <fill>
      <patternFill patternType="solid">
        <fgColor rgb="FFFF9422"/>
        <bgColor indexed="64"/>
      </patternFill>
    </fill>
    <fill>
      <patternFill patternType="solid">
        <fgColor rgb="FF46947A"/>
        <bgColor indexed="64"/>
      </patternFill>
    </fill>
    <fill>
      <patternFill patternType="solid">
        <fgColor rgb="FF172C1D"/>
        <bgColor indexed="64"/>
      </patternFill>
    </fill>
    <fill>
      <patternFill patternType="solid">
        <fgColor rgb="FF001A2B"/>
        <bgColor indexed="64"/>
      </patternFill>
    </fill>
    <fill>
      <patternFill patternType="solid">
        <fgColor rgb="FF0A1710"/>
        <bgColor indexed="64"/>
      </patternFill>
    </fill>
    <fill>
      <patternFill patternType="solid">
        <fgColor rgb="FF002C49"/>
        <bgColor indexed="64"/>
      </patternFill>
    </fill>
    <fill>
      <patternFill patternType="solid">
        <fgColor rgb="FF142E25"/>
        <bgColor indexed="64"/>
      </patternFill>
    </fill>
    <fill>
      <patternFill patternType="solid">
        <fgColor rgb="FF220E00"/>
        <bgColor indexed="64"/>
      </patternFill>
    </fill>
    <fill>
      <patternFill patternType="solid">
        <fgColor rgb="FF152F26"/>
        <bgColor indexed="64"/>
      </patternFill>
    </fill>
    <fill>
      <patternFill patternType="solid">
        <fgColor rgb="FF132D24"/>
        <bgColor indexed="64"/>
      </patternFill>
    </fill>
    <fill>
      <patternFill patternType="solid">
        <fgColor rgb="FF335242"/>
        <bgColor indexed="64"/>
      </patternFill>
    </fill>
    <fill>
      <patternFill patternType="solid">
        <fgColor rgb="FF152010"/>
        <bgColor indexed="64"/>
      </patternFill>
    </fill>
    <fill>
      <patternFill patternType="solid">
        <fgColor rgb="FFA59233"/>
        <bgColor indexed="64"/>
      </patternFill>
    </fill>
    <fill>
      <patternFill patternType="solid">
        <fgColor rgb="FF194E48"/>
        <bgColor indexed="64"/>
      </patternFill>
    </fill>
    <fill>
      <patternFill patternType="solid">
        <fgColor rgb="FF050801"/>
        <bgColor indexed="64"/>
      </patternFill>
    </fill>
    <fill>
      <patternFill patternType="solid">
        <fgColor rgb="FF051008"/>
        <bgColor indexed="64"/>
      </patternFill>
    </fill>
    <fill>
      <patternFill patternType="solid">
        <fgColor rgb="FF040903"/>
        <bgColor indexed="64"/>
      </patternFill>
    </fill>
    <fill>
      <patternFill patternType="solid">
        <fgColor rgb="FF010A33"/>
        <bgColor indexed="64"/>
      </patternFill>
    </fill>
    <fill>
      <patternFill patternType="solid">
        <fgColor rgb="FF00B3DB"/>
        <bgColor indexed="64"/>
      </patternFill>
    </fill>
    <fill>
      <patternFill patternType="solid">
        <fgColor rgb="FF01B2E6"/>
        <bgColor indexed="64"/>
      </patternFill>
    </fill>
    <fill>
      <patternFill patternType="solid">
        <fgColor rgb="FF001F4B"/>
        <bgColor indexed="64"/>
      </patternFill>
    </fill>
    <fill>
      <patternFill patternType="solid">
        <fgColor rgb="FF013E53"/>
        <bgColor indexed="64"/>
      </patternFill>
    </fill>
    <fill>
      <patternFill patternType="solid">
        <fgColor rgb="FF000912"/>
        <bgColor indexed="64"/>
      </patternFill>
    </fill>
    <fill>
      <patternFill patternType="solid">
        <fgColor rgb="FF000802"/>
        <bgColor indexed="64"/>
      </patternFill>
    </fill>
    <fill>
      <patternFill patternType="solid">
        <fgColor rgb="FF007D9B"/>
        <bgColor indexed="64"/>
      </patternFill>
    </fill>
    <fill>
      <patternFill patternType="solid">
        <fgColor rgb="FF013366"/>
        <bgColor indexed="64"/>
      </patternFill>
    </fill>
    <fill>
      <patternFill patternType="solid">
        <fgColor rgb="FF01143F"/>
        <bgColor indexed="64"/>
      </patternFill>
    </fill>
    <fill>
      <patternFill patternType="solid">
        <fgColor rgb="FF00274E"/>
        <bgColor indexed="64"/>
      </patternFill>
    </fill>
    <fill>
      <patternFill patternType="solid">
        <fgColor rgb="FF002C4B"/>
        <bgColor indexed="64"/>
      </patternFill>
    </fill>
    <fill>
      <patternFill patternType="solid">
        <fgColor rgb="FF008EE8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0185B5"/>
        <bgColor indexed="64"/>
      </patternFill>
    </fill>
    <fill>
      <patternFill patternType="solid">
        <fgColor rgb="FF001F86"/>
        <bgColor indexed="64"/>
      </patternFill>
    </fill>
    <fill>
      <patternFill patternType="solid">
        <fgColor rgb="FF004AC1"/>
        <bgColor indexed="64"/>
      </patternFill>
    </fill>
    <fill>
      <patternFill patternType="solid">
        <fgColor rgb="FF000717"/>
        <bgColor indexed="64"/>
      </patternFill>
    </fill>
    <fill>
      <patternFill patternType="solid">
        <fgColor rgb="FF0C2525"/>
        <bgColor indexed="64"/>
      </patternFill>
    </fill>
    <fill>
      <patternFill patternType="solid">
        <fgColor rgb="FF000C22"/>
        <bgColor indexed="64"/>
      </patternFill>
    </fill>
    <fill>
      <patternFill patternType="solid">
        <fgColor rgb="FF000C18"/>
        <bgColor indexed="64"/>
      </patternFill>
    </fill>
    <fill>
      <patternFill patternType="solid">
        <fgColor rgb="FF000E09"/>
        <bgColor indexed="64"/>
      </patternFill>
    </fill>
    <fill>
      <patternFill patternType="solid">
        <fgColor rgb="FF013AEB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011520"/>
        <bgColor indexed="64"/>
      </patternFill>
    </fill>
    <fill>
      <patternFill patternType="solid">
        <fgColor rgb="FF014DA1"/>
        <bgColor indexed="64"/>
      </patternFill>
    </fill>
    <fill>
      <patternFill patternType="solid">
        <fgColor rgb="FF0E333C"/>
        <bgColor indexed="64"/>
      </patternFill>
    </fill>
    <fill>
      <patternFill patternType="solid">
        <fgColor rgb="FF00324D"/>
        <bgColor indexed="64"/>
      </patternFill>
    </fill>
    <fill>
      <patternFill patternType="solid">
        <fgColor rgb="FF0F343D"/>
        <bgColor indexed="64"/>
      </patternFill>
    </fill>
    <fill>
      <patternFill patternType="solid">
        <fgColor rgb="FF002248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D1005"/>
        <bgColor indexed="64"/>
      </patternFill>
    </fill>
    <fill>
      <patternFill patternType="solid">
        <fgColor rgb="FF050C05"/>
        <bgColor indexed="64"/>
      </patternFill>
    </fill>
    <fill>
      <patternFill patternType="solid">
        <fgColor rgb="FF01141B"/>
        <bgColor indexed="64"/>
      </patternFill>
    </fill>
    <fill>
      <patternFill patternType="solid">
        <fgColor rgb="FF091C22"/>
        <bgColor indexed="64"/>
      </patternFill>
    </fill>
    <fill>
      <patternFill patternType="solid">
        <fgColor rgb="FF0A1B22"/>
        <bgColor indexed="64"/>
      </patternFill>
    </fill>
    <fill>
      <patternFill patternType="solid">
        <fgColor rgb="FF002134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002337"/>
        <bgColor indexed="64"/>
      </patternFill>
    </fill>
    <fill>
      <patternFill patternType="solid">
        <fgColor rgb="FF00163B"/>
        <bgColor indexed="64"/>
      </patternFill>
    </fill>
    <fill>
      <patternFill patternType="solid">
        <fgColor rgb="FF014A81"/>
        <bgColor indexed="64"/>
      </patternFill>
    </fill>
    <fill>
      <patternFill patternType="solid">
        <fgColor rgb="FF071516"/>
        <bgColor indexed="64"/>
      </patternFill>
    </fill>
    <fill>
      <patternFill patternType="solid">
        <fgColor rgb="FF221118"/>
        <bgColor indexed="64"/>
      </patternFill>
    </fill>
    <fill>
      <patternFill patternType="solid">
        <fgColor rgb="FF050E07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14353E"/>
        <bgColor indexed="64"/>
      </patternFill>
    </fill>
    <fill>
      <patternFill patternType="solid">
        <fgColor rgb="FF061415"/>
        <bgColor indexed="64"/>
      </patternFill>
    </fill>
    <fill>
      <patternFill patternType="solid">
        <fgColor rgb="FF041213"/>
        <bgColor indexed="64"/>
      </patternFill>
    </fill>
    <fill>
      <patternFill patternType="solid">
        <fgColor rgb="FF00364A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61822"/>
        <bgColor indexed="64"/>
      </patternFill>
    </fill>
    <fill>
      <patternFill patternType="solid">
        <fgColor rgb="FF07100D"/>
        <bgColor indexed="64"/>
      </patternFill>
    </fill>
    <fill>
      <patternFill patternType="solid">
        <fgColor rgb="FF00353B"/>
        <bgColor indexed="64"/>
      </patternFill>
    </fill>
    <fill>
      <patternFill patternType="solid">
        <fgColor rgb="FF1D393D"/>
        <bgColor indexed="64"/>
      </patternFill>
    </fill>
    <fill>
      <patternFill patternType="solid">
        <fgColor rgb="FF01182A"/>
        <bgColor indexed="64"/>
      </patternFill>
    </fill>
    <fill>
      <patternFill patternType="solid">
        <fgColor rgb="FF06181A"/>
        <bgColor indexed="64"/>
      </patternFill>
    </fill>
    <fill>
      <patternFill patternType="solid">
        <fgColor rgb="FF005681"/>
        <bgColor indexed="64"/>
      </patternFill>
    </fill>
    <fill>
      <patternFill patternType="solid">
        <fgColor rgb="FF023351"/>
        <bgColor indexed="64"/>
      </patternFill>
    </fill>
    <fill>
      <patternFill patternType="solid">
        <fgColor rgb="FF030F0D"/>
        <bgColor indexed="64"/>
      </patternFill>
    </fill>
    <fill>
      <patternFill patternType="solid">
        <fgColor rgb="FF040E06"/>
        <bgColor indexed="64"/>
      </patternFill>
    </fill>
    <fill>
      <patternFill patternType="solid">
        <fgColor rgb="FF00569B"/>
        <bgColor indexed="64"/>
      </patternFill>
    </fill>
    <fill>
      <patternFill patternType="solid">
        <fgColor rgb="FF001238"/>
        <bgColor indexed="64"/>
      </patternFill>
    </fill>
    <fill>
      <patternFill patternType="solid">
        <fgColor rgb="FF070A01"/>
        <bgColor indexed="64"/>
      </patternFill>
    </fill>
    <fill>
      <patternFill patternType="solid">
        <fgColor rgb="FF02A3E7"/>
        <bgColor indexed="64"/>
      </patternFill>
    </fill>
    <fill>
      <patternFill patternType="solid">
        <fgColor rgb="FF002955"/>
        <bgColor indexed="64"/>
      </patternFill>
    </fill>
    <fill>
      <patternFill patternType="solid">
        <fgColor rgb="FF019DCE"/>
        <bgColor indexed="64"/>
      </patternFill>
    </fill>
    <fill>
      <patternFill patternType="solid">
        <fgColor rgb="FF005B78"/>
        <bgColor indexed="64"/>
      </patternFill>
    </fill>
    <fill>
      <patternFill patternType="solid">
        <fgColor rgb="FF030D05"/>
        <bgColor indexed="64"/>
      </patternFill>
    </fill>
    <fill>
      <patternFill patternType="solid">
        <fgColor rgb="FF435F46"/>
        <bgColor indexed="64"/>
      </patternFill>
    </fill>
    <fill>
      <patternFill patternType="solid">
        <fgColor rgb="FF06110B"/>
        <bgColor indexed="64"/>
      </patternFill>
    </fill>
    <fill>
      <patternFill patternType="solid">
        <fgColor rgb="FF204033"/>
        <bgColor indexed="64"/>
      </patternFill>
    </fill>
    <fill>
      <patternFill patternType="solid">
        <fgColor rgb="FF00222B"/>
        <bgColor indexed="64"/>
      </patternFill>
    </fill>
    <fill>
      <patternFill patternType="solid">
        <fgColor rgb="FF01232D"/>
        <bgColor indexed="64"/>
      </patternFill>
    </fill>
    <fill>
      <patternFill patternType="solid">
        <fgColor rgb="FF006E25"/>
        <bgColor indexed="64"/>
      </patternFill>
    </fill>
    <fill>
      <patternFill patternType="solid">
        <fgColor rgb="FF009931"/>
        <bgColor indexed="64"/>
      </patternFill>
    </fill>
    <fill>
      <patternFill patternType="solid">
        <fgColor rgb="FF00C341"/>
        <bgColor indexed="64"/>
      </patternFill>
    </fill>
    <fill>
      <patternFill patternType="solid">
        <fgColor rgb="FF018625"/>
        <bgColor indexed="64"/>
      </patternFill>
    </fill>
    <fill>
      <patternFill patternType="solid">
        <fgColor rgb="FF00BD3D"/>
        <bgColor indexed="64"/>
      </patternFill>
    </fill>
    <fill>
      <patternFill patternType="solid">
        <fgColor rgb="FF00B044"/>
        <bgColor indexed="64"/>
      </patternFill>
    </fill>
    <fill>
      <patternFill patternType="solid">
        <fgColor rgb="FF02D548"/>
        <bgColor indexed="64"/>
      </patternFill>
    </fill>
    <fill>
      <patternFill patternType="solid">
        <fgColor rgb="FF01E74F"/>
        <bgColor indexed="64"/>
      </patternFill>
    </fill>
    <fill>
      <patternFill patternType="solid">
        <fgColor rgb="FF052D2D"/>
        <bgColor indexed="64"/>
      </patternFill>
    </fill>
    <fill>
      <patternFill patternType="solid">
        <fgColor rgb="FF032C2E"/>
        <bgColor indexed="64"/>
      </patternFill>
    </fill>
    <fill>
      <patternFill patternType="solid">
        <fgColor rgb="FF042C2C"/>
        <bgColor indexed="64"/>
      </patternFill>
    </fill>
    <fill>
      <patternFill patternType="solid">
        <fgColor rgb="FF303F38"/>
        <bgColor indexed="64"/>
      </patternFill>
    </fill>
    <fill>
      <patternFill patternType="solid">
        <fgColor rgb="FF1F4746"/>
        <bgColor indexed="64"/>
      </patternFill>
    </fill>
    <fill>
      <patternFill patternType="solid">
        <fgColor rgb="FF003C7B"/>
        <bgColor indexed="64"/>
      </patternFill>
    </fill>
    <fill>
      <patternFill patternType="solid">
        <fgColor rgb="FF012D36"/>
        <bgColor indexed="64"/>
      </patternFill>
    </fill>
    <fill>
      <patternFill patternType="solid">
        <fgColor rgb="FF042D2F"/>
        <bgColor indexed="64"/>
      </patternFill>
    </fill>
    <fill>
      <patternFill patternType="solid">
        <fgColor rgb="FF001427"/>
        <bgColor indexed="64"/>
      </patternFill>
    </fill>
    <fill>
      <patternFill patternType="solid">
        <fgColor rgb="FF021523"/>
        <bgColor indexed="64"/>
      </patternFill>
    </fill>
    <fill>
      <patternFill patternType="solid">
        <fgColor rgb="FF01151C"/>
        <bgColor indexed="64"/>
      </patternFill>
    </fill>
    <fill>
      <patternFill patternType="solid">
        <fgColor rgb="FF6CE4B6"/>
        <bgColor indexed="64"/>
      </patternFill>
    </fill>
    <fill>
      <patternFill patternType="solid">
        <fgColor rgb="FF35B6A4"/>
        <bgColor indexed="64"/>
      </patternFill>
    </fill>
    <fill>
      <patternFill patternType="solid">
        <fgColor rgb="FF00141D"/>
        <bgColor indexed="64"/>
      </patternFill>
    </fill>
    <fill>
      <patternFill patternType="solid">
        <fgColor rgb="FF001319"/>
        <bgColor indexed="64"/>
      </patternFill>
    </fill>
    <fill>
      <patternFill patternType="solid">
        <fgColor rgb="FF80E7AF"/>
        <bgColor indexed="64"/>
      </patternFill>
    </fill>
    <fill>
      <patternFill patternType="solid">
        <fgColor rgb="FF2F4038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E3A"/>
        <bgColor indexed="64"/>
      </patternFill>
    </fill>
    <fill>
      <patternFill patternType="solid">
        <fgColor rgb="FF01182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1B53C"/>
        <bgColor indexed="64"/>
      </patternFill>
    </fill>
    <fill>
      <patternFill patternType="solid">
        <fgColor rgb="FF1F2F2C"/>
        <bgColor indexed="64"/>
      </patternFill>
    </fill>
    <fill>
      <patternFill patternType="solid">
        <fgColor rgb="FF2C574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textRotation="90"/>
    </xf>
    <xf numFmtId="0" fontId="3" fillId="0" borderId="1" xfId="0" applyFont="1" applyBorder="1" applyAlignment="1">
      <alignment horizontal="left"/>
    </xf>
    <xf numFmtId="0" fontId="3" fillId="2" borderId="3" xfId="0" applyFont="1" applyFill="1" applyBorder="1" applyAlignment="1">
      <alignment textRotation="90" shrinkToFit="1"/>
    </xf>
    <xf numFmtId="0" fontId="3" fillId="2" borderId="3" xfId="0" applyFont="1" applyFill="1" applyBorder="1" applyAlignment="1">
      <alignment horizontal="left" textRotation="90" shrinkToFit="1"/>
    </xf>
    <xf numFmtId="2" fontId="5" fillId="2" borderId="3" xfId="0" applyNumberFormat="1" applyFont="1" applyFill="1" applyBorder="1" applyAlignment="1">
      <alignment horizontal="center" textRotation="90" shrinkToFit="1"/>
    </xf>
    <xf numFmtId="0" fontId="5" fillId="2" borderId="3" xfId="0" applyFont="1" applyFill="1" applyBorder="1" applyAlignment="1">
      <alignment horizontal="center" textRotation="90" shrinkToFit="1"/>
    </xf>
    <xf numFmtId="0" fontId="5" fillId="2" borderId="4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textRotation="90" shrinkToFit="1"/>
    </xf>
    <xf numFmtId="0" fontId="3" fillId="0" borderId="1" xfId="0" applyFont="1" applyBorder="1" applyAlignment="1">
      <alignment textRotation="90" shrinkToFit="1"/>
    </xf>
    <xf numFmtId="0" fontId="0" fillId="310" borderId="1" xfId="0" applyFill="1" applyBorder="1" applyAlignment="1">
      <alignment horizontal="left"/>
    </xf>
    <xf numFmtId="0" fontId="0" fillId="311" borderId="1" xfId="0" applyFill="1" applyBorder="1" applyAlignment="1">
      <alignment horizontal="left"/>
    </xf>
    <xf numFmtId="0" fontId="0" fillId="312" borderId="1" xfId="0" applyFill="1" applyBorder="1" applyAlignment="1">
      <alignment horizontal="left"/>
    </xf>
    <xf numFmtId="0" fontId="0" fillId="65" borderId="1" xfId="0" applyFill="1" applyBorder="1" applyAlignment="1">
      <alignment horizontal="left"/>
    </xf>
    <xf numFmtId="0" fontId="0" fillId="313" borderId="1" xfId="0" applyFill="1" applyBorder="1" applyAlignment="1">
      <alignment horizontal="left"/>
    </xf>
    <xf numFmtId="0" fontId="0" fillId="314" borderId="1" xfId="0" applyFill="1" applyBorder="1" applyAlignment="1">
      <alignment horizontal="left"/>
    </xf>
    <xf numFmtId="0" fontId="0" fillId="315" borderId="1" xfId="0" applyFill="1" applyBorder="1" applyAlignment="1">
      <alignment horizontal="left"/>
    </xf>
    <xf numFmtId="0" fontId="0" fillId="316" borderId="1" xfId="0" applyFill="1" applyBorder="1" applyAlignment="1">
      <alignment horizontal="left"/>
    </xf>
    <xf numFmtId="0" fontId="0" fillId="317" borderId="1" xfId="0" applyFill="1" applyBorder="1" applyAlignment="1">
      <alignment horizontal="left"/>
    </xf>
    <xf numFmtId="0" fontId="0" fillId="318" borderId="1" xfId="0" applyFill="1" applyBorder="1" applyAlignment="1">
      <alignment horizontal="left"/>
    </xf>
    <xf numFmtId="0" fontId="0" fillId="319" borderId="1" xfId="0" applyFill="1" applyBorder="1" applyAlignment="1">
      <alignment horizontal="left"/>
    </xf>
    <xf numFmtId="0" fontId="0" fillId="320" borderId="1" xfId="0" applyFill="1" applyBorder="1" applyAlignment="1">
      <alignment horizontal="left"/>
    </xf>
    <xf numFmtId="0" fontId="0" fillId="321" borderId="1" xfId="0" applyFill="1" applyBorder="1" applyAlignment="1">
      <alignment horizontal="left"/>
    </xf>
    <xf numFmtId="0" fontId="0" fillId="322" borderId="1" xfId="0" applyFill="1" applyBorder="1" applyAlignment="1">
      <alignment horizontal="left"/>
    </xf>
    <xf numFmtId="0" fontId="0" fillId="323" borderId="1" xfId="0" applyFill="1" applyBorder="1" applyAlignment="1">
      <alignment horizontal="left"/>
    </xf>
    <xf numFmtId="0" fontId="0" fillId="324" borderId="1" xfId="0" applyFill="1" applyBorder="1" applyAlignment="1">
      <alignment horizontal="left"/>
    </xf>
    <xf numFmtId="0" fontId="0" fillId="325" borderId="1" xfId="0" applyFill="1" applyBorder="1" applyAlignment="1">
      <alignment horizontal="left"/>
    </xf>
    <xf numFmtId="0" fontId="0" fillId="326" borderId="1" xfId="0" applyFill="1" applyBorder="1" applyAlignment="1">
      <alignment horizontal="left"/>
    </xf>
    <xf numFmtId="0" fontId="0" fillId="327" borderId="1" xfId="0" applyFill="1" applyBorder="1" applyAlignment="1">
      <alignment horizontal="left"/>
    </xf>
    <xf numFmtId="0" fontId="0" fillId="328" borderId="1" xfId="0" applyFill="1" applyBorder="1" applyAlignment="1">
      <alignment horizontal="left"/>
    </xf>
    <xf numFmtId="0" fontId="0" fillId="329" borderId="1" xfId="0" applyFill="1" applyBorder="1" applyAlignment="1">
      <alignment horizontal="left"/>
    </xf>
    <xf numFmtId="0" fontId="0" fillId="330" borderId="1" xfId="0" applyFill="1" applyBorder="1" applyAlignment="1">
      <alignment horizontal="left"/>
    </xf>
    <xf numFmtId="0" fontId="0" fillId="331" borderId="1" xfId="0" applyFill="1" applyBorder="1" applyAlignment="1">
      <alignment horizontal="left"/>
    </xf>
    <xf numFmtId="0" fontId="0" fillId="332" borderId="1" xfId="0" applyFill="1" applyBorder="1" applyAlignment="1">
      <alignment horizontal="left"/>
    </xf>
    <xf numFmtId="0" fontId="0" fillId="333" borderId="1" xfId="0" applyFill="1" applyBorder="1" applyAlignment="1">
      <alignment horizontal="left"/>
    </xf>
    <xf numFmtId="0" fontId="0" fillId="334" borderId="1" xfId="0" applyFill="1" applyBorder="1" applyAlignment="1">
      <alignment horizontal="left"/>
    </xf>
    <xf numFmtId="0" fontId="7" fillId="0" borderId="1" xfId="0" applyFont="1" applyBorder="1"/>
    <xf numFmtId="0" fontId="8" fillId="0" borderId="1" xfId="0" applyFont="1" applyBorder="1" applyAlignment="1">
      <alignment textRotation="90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9" fillId="0" borderId="0" xfId="0" applyFont="1"/>
    <xf numFmtId="0" fontId="8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10" fillId="326" borderId="1" xfId="0" applyFont="1" applyFill="1" applyBorder="1" applyAlignment="1">
      <alignment horizontal="left"/>
    </xf>
    <xf numFmtId="0" fontId="10" fillId="310" borderId="1" xfId="0" applyFont="1" applyFill="1" applyBorder="1" applyAlignment="1">
      <alignment horizontal="left"/>
    </xf>
    <xf numFmtId="0" fontId="10" fillId="311" borderId="1" xfId="0" applyFont="1" applyFill="1" applyBorder="1" applyAlignment="1">
      <alignment horizontal="left"/>
    </xf>
    <xf numFmtId="0" fontId="10" fillId="312" borderId="1" xfId="0" applyFont="1" applyFill="1" applyBorder="1" applyAlignment="1">
      <alignment horizontal="left"/>
    </xf>
    <xf numFmtId="0" fontId="10" fillId="65" borderId="1" xfId="0" applyFont="1" applyFill="1" applyBorder="1" applyAlignment="1">
      <alignment horizontal="left"/>
    </xf>
    <xf numFmtId="0" fontId="10" fillId="313" borderId="1" xfId="0" applyFont="1" applyFill="1" applyBorder="1" applyAlignment="1">
      <alignment horizontal="left"/>
    </xf>
    <xf numFmtId="0" fontId="10" fillId="314" borderId="1" xfId="0" applyFont="1" applyFill="1" applyBorder="1" applyAlignment="1">
      <alignment horizontal="left"/>
    </xf>
    <xf numFmtId="0" fontId="10" fillId="315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316" borderId="1" xfId="0" applyFont="1" applyFill="1" applyBorder="1" applyAlignment="1">
      <alignment horizontal="left"/>
    </xf>
    <xf numFmtId="0" fontId="10" fillId="317" borderId="1" xfId="0" applyFont="1" applyFill="1" applyBorder="1" applyAlignment="1">
      <alignment horizontal="left"/>
    </xf>
    <xf numFmtId="0" fontId="10" fillId="0" borderId="0" xfId="0" applyFont="1"/>
    <xf numFmtId="0" fontId="10" fillId="318" borderId="1" xfId="0" applyFont="1" applyFill="1" applyBorder="1" applyAlignment="1">
      <alignment horizontal="left"/>
    </xf>
    <xf numFmtId="0" fontId="10" fillId="319" borderId="1" xfId="0" applyFont="1" applyFill="1" applyBorder="1" applyAlignment="1">
      <alignment horizontal="left"/>
    </xf>
    <xf numFmtId="0" fontId="10" fillId="320" borderId="1" xfId="0" applyFont="1" applyFill="1" applyBorder="1" applyAlignment="1">
      <alignment horizontal="left"/>
    </xf>
    <xf numFmtId="0" fontId="10" fillId="334" borderId="1" xfId="0" applyFont="1" applyFill="1" applyBorder="1" applyAlignment="1">
      <alignment horizontal="left"/>
    </xf>
    <xf numFmtId="0" fontId="10" fillId="321" borderId="1" xfId="0" applyFont="1" applyFill="1" applyBorder="1" applyAlignment="1">
      <alignment horizontal="left"/>
    </xf>
    <xf numFmtId="0" fontId="10" fillId="322" borderId="1" xfId="0" applyFont="1" applyFill="1" applyBorder="1" applyAlignment="1">
      <alignment horizontal="left"/>
    </xf>
    <xf numFmtId="0" fontId="10" fillId="323" borderId="1" xfId="0" applyFont="1" applyFill="1" applyBorder="1" applyAlignment="1">
      <alignment horizontal="left"/>
    </xf>
    <xf numFmtId="0" fontId="10" fillId="324" borderId="1" xfId="0" applyFont="1" applyFill="1" applyBorder="1" applyAlignment="1">
      <alignment horizontal="left"/>
    </xf>
    <xf numFmtId="0" fontId="10" fillId="325" borderId="1" xfId="0" applyFont="1" applyFill="1" applyBorder="1" applyAlignment="1">
      <alignment horizontal="left"/>
    </xf>
    <xf numFmtId="0" fontId="10" fillId="327" borderId="1" xfId="0" applyFont="1" applyFill="1" applyBorder="1" applyAlignment="1">
      <alignment horizontal="left"/>
    </xf>
    <xf numFmtId="0" fontId="10" fillId="328" borderId="1" xfId="0" applyFont="1" applyFill="1" applyBorder="1" applyAlignment="1">
      <alignment horizontal="left"/>
    </xf>
    <xf numFmtId="0" fontId="10" fillId="333" borderId="1" xfId="0" applyFont="1" applyFill="1" applyBorder="1" applyAlignment="1">
      <alignment horizontal="left"/>
    </xf>
    <xf numFmtId="0" fontId="10" fillId="329" borderId="1" xfId="0" applyFont="1" applyFill="1" applyBorder="1" applyAlignment="1">
      <alignment horizontal="left"/>
    </xf>
    <xf numFmtId="0" fontId="10" fillId="330" borderId="1" xfId="0" applyFont="1" applyFill="1" applyBorder="1" applyAlignment="1">
      <alignment horizontal="left"/>
    </xf>
    <xf numFmtId="0" fontId="10" fillId="331" borderId="1" xfId="0" applyFont="1" applyFill="1" applyBorder="1" applyAlignment="1">
      <alignment horizontal="left"/>
    </xf>
    <xf numFmtId="0" fontId="10" fillId="33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textRotation="90"/>
    </xf>
    <xf numFmtId="0" fontId="7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 textRotation="90"/>
    </xf>
    <xf numFmtId="0" fontId="7" fillId="0" borderId="0" xfId="0" applyFont="1" applyAlignment="1">
      <alignment horizontal="left"/>
    </xf>
    <xf numFmtId="0" fontId="7" fillId="335" borderId="1" xfId="0" applyFont="1" applyFill="1" applyBorder="1" applyAlignment="1">
      <alignment horizontal="left"/>
    </xf>
    <xf numFmtId="0" fontId="7" fillId="335" borderId="2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2" fillId="93" borderId="1" xfId="0" applyFont="1" applyFill="1" applyBorder="1" applyAlignment="1">
      <alignment horizontal="left"/>
    </xf>
    <xf numFmtId="0" fontId="12" fillId="97" borderId="1" xfId="0" applyFont="1" applyFill="1" applyBorder="1" applyAlignment="1">
      <alignment horizontal="left"/>
    </xf>
    <xf numFmtId="0" fontId="12" fillId="8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102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/>
    </xf>
    <xf numFmtId="0" fontId="12" fillId="16" borderId="1" xfId="0" applyFont="1" applyFill="1" applyBorder="1" applyAlignment="1">
      <alignment horizontal="left"/>
    </xf>
    <xf numFmtId="0" fontId="12" fillId="10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/>
    </xf>
    <xf numFmtId="0" fontId="12" fillId="17" borderId="1" xfId="0" applyFont="1" applyFill="1" applyBorder="1" applyAlignment="1">
      <alignment horizontal="left"/>
    </xf>
    <xf numFmtId="0" fontId="12" fillId="12" borderId="1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left"/>
    </xf>
    <xf numFmtId="0" fontId="12" fillId="15" borderId="1" xfId="0" applyFont="1" applyFill="1" applyBorder="1" applyAlignment="1">
      <alignment horizontal="left"/>
    </xf>
    <xf numFmtId="0" fontId="12" fillId="21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/>
    </xf>
    <xf numFmtId="0" fontId="12" fillId="23" borderId="1" xfId="0" applyFont="1" applyFill="1" applyBorder="1" applyAlignment="1">
      <alignment horizontal="left"/>
    </xf>
    <xf numFmtId="0" fontId="12" fillId="25" borderId="1" xfId="0" applyFont="1" applyFill="1" applyBorder="1" applyAlignment="1">
      <alignment horizontal="left"/>
    </xf>
    <xf numFmtId="0" fontId="12" fillId="24" borderId="1" xfId="0" applyFont="1" applyFill="1" applyBorder="1" applyAlignment="1">
      <alignment horizontal="left"/>
    </xf>
    <xf numFmtId="0" fontId="12" fillId="26" borderId="1" xfId="0" applyFont="1" applyFill="1" applyBorder="1" applyAlignment="1">
      <alignment horizontal="left"/>
    </xf>
    <xf numFmtId="0" fontId="12" fillId="27" borderId="1" xfId="0" applyFont="1" applyFill="1" applyBorder="1" applyAlignment="1">
      <alignment horizontal="left"/>
    </xf>
    <xf numFmtId="0" fontId="12" fillId="28" borderId="1" xfId="0" applyFont="1" applyFill="1" applyBorder="1" applyAlignment="1">
      <alignment horizontal="left"/>
    </xf>
    <xf numFmtId="0" fontId="12" fillId="29" borderId="1" xfId="0" applyFont="1" applyFill="1" applyBorder="1" applyAlignment="1">
      <alignment horizontal="left"/>
    </xf>
    <xf numFmtId="0" fontId="12" fillId="30" borderId="1" xfId="0" applyFont="1" applyFill="1" applyBorder="1" applyAlignment="1">
      <alignment horizontal="left"/>
    </xf>
    <xf numFmtId="0" fontId="12" fillId="31" borderId="1" xfId="0" applyFont="1" applyFill="1" applyBorder="1" applyAlignment="1">
      <alignment horizontal="left"/>
    </xf>
    <xf numFmtId="0" fontId="12" fillId="104" borderId="1" xfId="0" applyFont="1" applyFill="1" applyBorder="1" applyAlignment="1">
      <alignment horizontal="left"/>
    </xf>
    <xf numFmtId="0" fontId="12" fillId="100" borderId="1" xfId="0" applyFont="1" applyFill="1" applyBorder="1" applyAlignment="1">
      <alignment horizontal="left"/>
    </xf>
    <xf numFmtId="0" fontId="12" fillId="19" borderId="1" xfId="0" applyFont="1" applyFill="1" applyBorder="1" applyAlignment="1">
      <alignment horizontal="left"/>
    </xf>
    <xf numFmtId="0" fontId="12" fillId="18" borderId="1" xfId="0" applyFont="1" applyFill="1" applyBorder="1" applyAlignment="1">
      <alignment horizontal="left"/>
    </xf>
    <xf numFmtId="0" fontId="12" fillId="20" borderId="1" xfId="0" applyFont="1" applyFill="1" applyBorder="1" applyAlignment="1">
      <alignment horizontal="left"/>
    </xf>
    <xf numFmtId="0" fontId="12" fillId="95" borderId="1" xfId="0" applyFont="1" applyFill="1" applyBorder="1" applyAlignment="1">
      <alignment horizontal="left"/>
    </xf>
    <xf numFmtId="0" fontId="12" fillId="61" borderId="1" xfId="0" applyFont="1" applyFill="1" applyBorder="1" applyAlignment="1">
      <alignment horizontal="left"/>
    </xf>
    <xf numFmtId="0" fontId="12" fillId="103" borderId="1" xfId="0" applyFont="1" applyFill="1" applyBorder="1" applyAlignment="1">
      <alignment horizontal="left"/>
    </xf>
    <xf numFmtId="0" fontId="12" fillId="94" borderId="1" xfId="0" applyFont="1" applyFill="1" applyBorder="1" applyAlignment="1">
      <alignment horizontal="left"/>
    </xf>
    <xf numFmtId="0" fontId="12" fillId="41" borderId="1" xfId="0" applyFont="1" applyFill="1" applyBorder="1" applyAlignment="1">
      <alignment horizontal="left"/>
    </xf>
    <xf numFmtId="0" fontId="12" fillId="52" borderId="1" xfId="0" applyFont="1" applyFill="1" applyBorder="1" applyAlignment="1">
      <alignment horizontal="left"/>
    </xf>
    <xf numFmtId="0" fontId="12" fillId="60" borderId="1" xfId="0" applyFont="1" applyFill="1" applyBorder="1" applyAlignment="1">
      <alignment horizontal="left"/>
    </xf>
    <xf numFmtId="0" fontId="12" fillId="45" borderId="1" xfId="0" applyFont="1" applyFill="1" applyBorder="1" applyAlignment="1">
      <alignment horizontal="left"/>
    </xf>
    <xf numFmtId="0" fontId="12" fillId="58" borderId="1" xfId="0" applyFont="1" applyFill="1" applyBorder="1" applyAlignment="1">
      <alignment horizontal="left"/>
    </xf>
    <xf numFmtId="0" fontId="12" fillId="46" borderId="1" xfId="0" applyFont="1" applyFill="1" applyBorder="1" applyAlignment="1">
      <alignment horizontal="left"/>
    </xf>
    <xf numFmtId="0" fontId="12" fillId="47" borderId="1" xfId="0" applyFont="1" applyFill="1" applyBorder="1" applyAlignment="1">
      <alignment horizontal="left"/>
    </xf>
    <xf numFmtId="0" fontId="12" fillId="336" borderId="1" xfId="0" applyFont="1" applyFill="1" applyBorder="1" applyAlignment="1">
      <alignment horizontal="left"/>
    </xf>
    <xf numFmtId="0" fontId="12" fillId="59" borderId="1" xfId="0" applyFont="1" applyFill="1" applyBorder="1" applyAlignment="1">
      <alignment horizontal="left"/>
    </xf>
    <xf numFmtId="0" fontId="12" fillId="48" borderId="1" xfId="0" applyFont="1" applyFill="1" applyBorder="1" applyAlignment="1">
      <alignment horizontal="left"/>
    </xf>
    <xf numFmtId="0" fontId="12" fillId="64" borderId="1" xfId="0" applyFont="1" applyFill="1" applyBorder="1" applyAlignment="1">
      <alignment horizontal="left"/>
    </xf>
    <xf numFmtId="0" fontId="12" fillId="55" borderId="1" xfId="0" applyFont="1" applyFill="1" applyBorder="1" applyAlignment="1">
      <alignment horizontal="left"/>
    </xf>
    <xf numFmtId="0" fontId="12" fillId="68" borderId="1" xfId="0" applyFont="1" applyFill="1" applyBorder="1" applyAlignment="1">
      <alignment horizontal="left"/>
    </xf>
    <xf numFmtId="0" fontId="12" fillId="66" borderId="1" xfId="0" applyFont="1" applyFill="1" applyBorder="1" applyAlignment="1">
      <alignment horizontal="left"/>
    </xf>
    <xf numFmtId="0" fontId="12" fillId="67" borderId="1" xfId="0" applyFont="1" applyFill="1" applyBorder="1" applyAlignment="1">
      <alignment horizontal="left"/>
    </xf>
    <xf numFmtId="0" fontId="12" fillId="49" borderId="1" xfId="0" applyFont="1" applyFill="1" applyBorder="1" applyAlignment="1">
      <alignment horizontal="left"/>
    </xf>
    <xf numFmtId="0" fontId="12" fillId="53" borderId="1" xfId="0" applyFont="1" applyFill="1" applyBorder="1" applyAlignment="1">
      <alignment horizontal="left"/>
    </xf>
    <xf numFmtId="0" fontId="12" fillId="56" borderId="1" xfId="0" applyFont="1" applyFill="1" applyBorder="1" applyAlignment="1">
      <alignment horizontal="left"/>
    </xf>
    <xf numFmtId="0" fontId="12" fillId="54" borderId="1" xfId="0" applyFont="1" applyFill="1" applyBorder="1" applyAlignment="1">
      <alignment horizontal="left"/>
    </xf>
    <xf numFmtId="0" fontId="12" fillId="50" borderId="1" xfId="0" applyFont="1" applyFill="1" applyBorder="1" applyAlignment="1">
      <alignment horizontal="left"/>
    </xf>
    <xf numFmtId="0" fontId="12" fillId="51" borderId="1" xfId="0" applyFont="1" applyFill="1" applyBorder="1" applyAlignment="1">
      <alignment horizontal="left"/>
    </xf>
    <xf numFmtId="0" fontId="12" fillId="57" borderId="1" xfId="0" applyFont="1" applyFill="1" applyBorder="1" applyAlignment="1">
      <alignment horizontal="left"/>
    </xf>
    <xf numFmtId="0" fontId="12" fillId="32" borderId="1" xfId="0" applyFont="1" applyFill="1" applyBorder="1" applyAlignment="1">
      <alignment horizontal="left"/>
    </xf>
    <xf numFmtId="0" fontId="12" fillId="40" borderId="1" xfId="0" applyFont="1" applyFill="1" applyBorder="1" applyAlignment="1">
      <alignment horizontal="left"/>
    </xf>
    <xf numFmtId="0" fontId="12" fillId="98" borderId="1" xfId="0" applyFont="1" applyFill="1" applyBorder="1" applyAlignment="1">
      <alignment horizontal="left"/>
    </xf>
    <xf numFmtId="0" fontId="12" fillId="33" borderId="1" xfId="0" applyFont="1" applyFill="1" applyBorder="1" applyAlignment="1">
      <alignment horizontal="left"/>
    </xf>
    <xf numFmtId="0" fontId="12" fillId="34" borderId="1" xfId="0" applyFont="1" applyFill="1" applyBorder="1" applyAlignment="1">
      <alignment horizontal="left"/>
    </xf>
    <xf numFmtId="0" fontId="12" fillId="43" borderId="1" xfId="0" applyFont="1" applyFill="1" applyBorder="1" applyAlignment="1">
      <alignment horizontal="left"/>
    </xf>
    <xf numFmtId="0" fontId="12" fillId="42" borderId="1" xfId="0" applyFont="1" applyFill="1" applyBorder="1" applyAlignment="1">
      <alignment horizontal="left"/>
    </xf>
    <xf numFmtId="0" fontId="12" fillId="96" borderId="1" xfId="0" applyFont="1" applyFill="1" applyBorder="1" applyAlignment="1">
      <alignment horizontal="left"/>
    </xf>
    <xf numFmtId="0" fontId="12" fillId="35" borderId="1" xfId="0" applyFont="1" applyFill="1" applyBorder="1" applyAlignment="1">
      <alignment horizontal="left"/>
    </xf>
    <xf numFmtId="0" fontId="12" fillId="36" borderId="1" xfId="0" applyFont="1" applyFill="1" applyBorder="1" applyAlignment="1">
      <alignment horizontal="left"/>
    </xf>
    <xf numFmtId="0" fontId="12" fillId="101" borderId="1" xfId="0" applyFont="1" applyFill="1" applyBorder="1" applyAlignment="1">
      <alignment horizontal="left"/>
    </xf>
    <xf numFmtId="0" fontId="12" fillId="37" borderId="1" xfId="0" applyFont="1" applyFill="1" applyBorder="1" applyAlignment="1">
      <alignment horizontal="left"/>
    </xf>
    <xf numFmtId="0" fontId="12" fillId="38" borderId="1" xfId="0" applyFont="1" applyFill="1" applyBorder="1" applyAlignment="1">
      <alignment horizontal="left"/>
    </xf>
    <xf numFmtId="0" fontId="12" fillId="39" borderId="1" xfId="0" applyFont="1" applyFill="1" applyBorder="1" applyAlignment="1">
      <alignment horizontal="left"/>
    </xf>
    <xf numFmtId="0" fontId="12" fillId="44" borderId="1" xfId="0" applyFont="1" applyFill="1" applyBorder="1" applyAlignment="1">
      <alignment horizontal="left"/>
    </xf>
    <xf numFmtId="0" fontId="12" fillId="82" borderId="1" xfId="0" applyFont="1" applyFill="1" applyBorder="1" applyAlignment="1">
      <alignment horizontal="left"/>
    </xf>
    <xf numFmtId="0" fontId="12" fillId="75" borderId="1" xfId="0" applyFont="1" applyFill="1" applyBorder="1" applyAlignment="1">
      <alignment horizontal="left"/>
    </xf>
    <xf numFmtId="0" fontId="12" fillId="106" borderId="1" xfId="0" applyFont="1" applyFill="1" applyBorder="1" applyAlignment="1">
      <alignment horizontal="left"/>
    </xf>
    <xf numFmtId="0" fontId="12" fillId="77" borderId="1" xfId="0" applyFont="1" applyFill="1" applyBorder="1" applyAlignment="1">
      <alignment horizontal="left"/>
    </xf>
    <xf numFmtId="0" fontId="12" fillId="81" borderId="1" xfId="0" applyFont="1" applyFill="1" applyBorder="1" applyAlignment="1">
      <alignment horizontal="left"/>
    </xf>
    <xf numFmtId="0" fontId="12" fillId="76" borderId="1" xfId="0" applyFont="1" applyFill="1" applyBorder="1" applyAlignment="1">
      <alignment horizontal="left"/>
    </xf>
    <xf numFmtId="0" fontId="12" fillId="91" borderId="1" xfId="0" applyFont="1" applyFill="1" applyBorder="1" applyAlignment="1">
      <alignment horizontal="left"/>
    </xf>
    <xf numFmtId="0" fontId="12" fillId="79" borderId="1" xfId="0" applyFont="1" applyFill="1" applyBorder="1" applyAlignment="1">
      <alignment horizontal="left"/>
    </xf>
    <xf numFmtId="0" fontId="12" fillId="78" borderId="1" xfId="0" applyFont="1" applyFill="1" applyBorder="1" applyAlignment="1">
      <alignment horizontal="left"/>
    </xf>
    <xf numFmtId="0" fontId="12" fillId="80" borderId="1" xfId="0" applyFont="1" applyFill="1" applyBorder="1" applyAlignment="1">
      <alignment horizontal="left"/>
    </xf>
    <xf numFmtId="0" fontId="12" fillId="85" borderId="1" xfId="0" applyFont="1" applyFill="1" applyBorder="1" applyAlignment="1">
      <alignment horizontal="left"/>
    </xf>
    <xf numFmtId="0" fontId="12" fillId="87" borderId="1" xfId="0" applyFont="1" applyFill="1" applyBorder="1" applyAlignment="1">
      <alignment horizontal="left"/>
    </xf>
    <xf numFmtId="0" fontId="12" fillId="83" borderId="1" xfId="0" applyFont="1" applyFill="1" applyBorder="1" applyAlignment="1">
      <alignment horizontal="left"/>
    </xf>
    <xf numFmtId="0" fontId="12" fillId="84" borderId="1" xfId="0" applyFont="1" applyFill="1" applyBorder="1" applyAlignment="1">
      <alignment horizontal="left"/>
    </xf>
    <xf numFmtId="0" fontId="12" fillId="92" borderId="1" xfId="0" applyFont="1" applyFill="1" applyBorder="1" applyAlignment="1">
      <alignment horizontal="left"/>
    </xf>
    <xf numFmtId="0" fontId="12" fillId="65" borderId="1" xfId="0" applyFont="1" applyFill="1" applyBorder="1" applyAlignment="1">
      <alignment horizontal="left"/>
    </xf>
    <xf numFmtId="0" fontId="12" fillId="62" borderId="1" xfId="0" applyFont="1" applyFill="1" applyBorder="1" applyAlignment="1">
      <alignment horizontal="left"/>
    </xf>
    <xf numFmtId="0" fontId="12" fillId="63" borderId="1" xfId="0" applyFont="1" applyFill="1" applyBorder="1" applyAlignment="1">
      <alignment horizontal="left"/>
    </xf>
    <xf numFmtId="0" fontId="12" fillId="73" borderId="1" xfId="0" applyFont="1" applyFill="1" applyBorder="1" applyAlignment="1">
      <alignment horizontal="left"/>
    </xf>
    <xf numFmtId="0" fontId="12" fillId="74" borderId="1" xfId="0" applyFont="1" applyFill="1" applyBorder="1" applyAlignment="1">
      <alignment horizontal="left"/>
    </xf>
    <xf numFmtId="0" fontId="12" fillId="72" borderId="1" xfId="0" applyFont="1" applyFill="1" applyBorder="1" applyAlignment="1">
      <alignment horizontal="left"/>
    </xf>
    <xf numFmtId="0" fontId="12" fillId="71" borderId="1" xfId="0" applyFont="1" applyFill="1" applyBorder="1" applyAlignment="1">
      <alignment horizontal="left"/>
    </xf>
    <xf numFmtId="0" fontId="12" fillId="69" borderId="1" xfId="0" applyFont="1" applyFill="1" applyBorder="1" applyAlignment="1">
      <alignment horizontal="left"/>
    </xf>
    <xf numFmtId="0" fontId="12" fillId="70" borderId="1" xfId="0" applyFont="1" applyFill="1" applyBorder="1" applyAlignment="1">
      <alignment horizontal="left"/>
    </xf>
    <xf numFmtId="0" fontId="12" fillId="86" borderId="1" xfId="0" applyFont="1" applyFill="1" applyBorder="1" applyAlignment="1">
      <alignment horizontal="left"/>
    </xf>
    <xf numFmtId="0" fontId="12" fillId="105" borderId="1" xfId="0" applyFont="1" applyFill="1" applyBorder="1" applyAlignment="1">
      <alignment horizontal="left"/>
    </xf>
    <xf numFmtId="0" fontId="12" fillId="88" borderId="1" xfId="0" applyFont="1" applyFill="1" applyBorder="1" applyAlignment="1">
      <alignment horizontal="left"/>
    </xf>
    <xf numFmtId="0" fontId="12" fillId="90" borderId="1" xfId="0" applyFont="1" applyFill="1" applyBorder="1" applyAlignment="1">
      <alignment horizontal="left"/>
    </xf>
    <xf numFmtId="0" fontId="12" fillId="99" borderId="1" xfId="0" applyFont="1" applyFill="1" applyBorder="1" applyAlignment="1">
      <alignment horizontal="left"/>
    </xf>
    <xf numFmtId="0" fontId="12" fillId="89" borderId="1" xfId="0" applyFont="1" applyFill="1" applyBorder="1" applyAlignment="1">
      <alignment horizontal="left"/>
    </xf>
    <xf numFmtId="0" fontId="12" fillId="195" borderId="1" xfId="0" applyFont="1" applyFill="1" applyBorder="1" applyAlignment="1">
      <alignment horizontal="left"/>
    </xf>
    <xf numFmtId="0" fontId="12" fillId="199" borderId="1" xfId="0" applyFont="1" applyFill="1" applyBorder="1" applyAlignment="1">
      <alignment horizontal="left"/>
    </xf>
    <xf numFmtId="0" fontId="12" fillId="111" borderId="1" xfId="0" applyFont="1" applyFill="1" applyBorder="1" applyAlignment="1">
      <alignment horizontal="left"/>
    </xf>
    <xf numFmtId="0" fontId="12" fillId="107" borderId="1" xfId="0" applyFont="1" applyFill="1" applyBorder="1" applyAlignment="1">
      <alignment horizontal="left"/>
    </xf>
    <xf numFmtId="0" fontId="12" fillId="110" borderId="1" xfId="0" applyFont="1" applyFill="1" applyBorder="1" applyAlignment="1">
      <alignment horizontal="left"/>
    </xf>
    <xf numFmtId="0" fontId="12" fillId="108" borderId="1" xfId="0" applyFont="1" applyFill="1" applyBorder="1" applyAlignment="1">
      <alignment horizontal="left"/>
    </xf>
    <xf numFmtId="0" fontId="12" fillId="204" borderId="1" xfId="0" applyFont="1" applyFill="1" applyBorder="1" applyAlignment="1">
      <alignment horizontal="left"/>
    </xf>
    <xf numFmtId="0" fontId="12" fillId="109" borderId="1" xfId="0" applyFont="1" applyFill="1" applyBorder="1" applyAlignment="1">
      <alignment horizontal="left"/>
    </xf>
    <xf numFmtId="0" fontId="12" fillId="112" borderId="1" xfId="0" applyFont="1" applyFill="1" applyBorder="1" applyAlignment="1">
      <alignment horizontal="left"/>
    </xf>
    <xf numFmtId="0" fontId="12" fillId="119" borderId="1" xfId="0" applyFont="1" applyFill="1" applyBorder="1" applyAlignment="1">
      <alignment horizontal="left"/>
    </xf>
    <xf numFmtId="0" fontId="12" fillId="113" borderId="1" xfId="0" applyFont="1" applyFill="1" applyBorder="1" applyAlignment="1">
      <alignment horizontal="left"/>
    </xf>
    <xf numFmtId="0" fontId="12" fillId="114" borderId="1" xfId="0" applyFont="1" applyFill="1" applyBorder="1" applyAlignment="1">
      <alignment horizontal="left"/>
    </xf>
    <xf numFmtId="0" fontId="12" fillId="120" borderId="1" xfId="0" applyFont="1" applyFill="1" applyBorder="1" applyAlignment="1">
      <alignment horizontal="left"/>
    </xf>
    <xf numFmtId="0" fontId="12" fillId="115" borderId="1" xfId="0" applyFont="1" applyFill="1" applyBorder="1" applyAlignment="1">
      <alignment horizontal="left"/>
    </xf>
    <xf numFmtId="0" fontId="12" fillId="116" borderId="1" xfId="0" applyFont="1" applyFill="1" applyBorder="1" applyAlignment="1">
      <alignment horizontal="left"/>
    </xf>
    <xf numFmtId="0" fontId="12" fillId="117" borderId="1" xfId="0" applyFont="1" applyFill="1" applyBorder="1" applyAlignment="1">
      <alignment horizontal="left"/>
    </xf>
    <xf numFmtId="0" fontId="12" fillId="118" borderId="1" xfId="0" applyFont="1" applyFill="1" applyBorder="1" applyAlignment="1">
      <alignment horizontal="left"/>
    </xf>
    <xf numFmtId="0" fontId="12" fillId="125" borderId="1" xfId="0" applyFont="1" applyFill="1" applyBorder="1" applyAlignment="1">
      <alignment horizontal="left"/>
    </xf>
    <xf numFmtId="0" fontId="12" fillId="126" borderId="1" xfId="0" applyFont="1" applyFill="1" applyBorder="1" applyAlignment="1">
      <alignment horizontal="left"/>
    </xf>
    <xf numFmtId="0" fontId="12" fillId="127" borderId="1" xfId="0" applyFont="1" applyFill="1" applyBorder="1" applyAlignment="1">
      <alignment horizontal="left"/>
    </xf>
    <xf numFmtId="0" fontId="12" fillId="129" borderId="1" xfId="0" applyFont="1" applyFill="1" applyBorder="1" applyAlignment="1">
      <alignment horizontal="left"/>
    </xf>
    <xf numFmtId="0" fontId="12" fillId="128" borderId="1" xfId="0" applyFont="1" applyFill="1" applyBorder="1" applyAlignment="1">
      <alignment horizontal="left"/>
    </xf>
    <xf numFmtId="0" fontId="12" fillId="130" borderId="1" xfId="0" applyFont="1" applyFill="1" applyBorder="1" applyAlignment="1">
      <alignment horizontal="left"/>
    </xf>
    <xf numFmtId="0" fontId="12" fillId="132" borderId="1" xfId="0" applyFont="1" applyFill="1" applyBorder="1" applyAlignment="1">
      <alignment horizontal="left"/>
    </xf>
    <xf numFmtId="0" fontId="12" fillId="131" borderId="1" xfId="0" applyFont="1" applyFill="1" applyBorder="1" applyAlignment="1">
      <alignment horizontal="left"/>
    </xf>
    <xf numFmtId="0" fontId="12" fillId="133" borderId="1" xfId="0" applyFont="1" applyFill="1" applyBorder="1" applyAlignment="1">
      <alignment horizontal="left"/>
    </xf>
    <xf numFmtId="0" fontId="12" fillId="134" borderId="1" xfId="0" applyFont="1" applyFill="1" applyBorder="1" applyAlignment="1">
      <alignment horizontal="left"/>
    </xf>
    <xf numFmtId="0" fontId="12" fillId="135" borderId="1" xfId="0" applyFont="1" applyFill="1" applyBorder="1" applyAlignment="1">
      <alignment horizontal="left"/>
    </xf>
    <xf numFmtId="0" fontId="12" fillId="136" borderId="1" xfId="0" applyFont="1" applyFill="1" applyBorder="1" applyAlignment="1">
      <alignment horizontal="left"/>
    </xf>
    <xf numFmtId="0" fontId="12" fillId="205" borderId="1" xfId="0" applyFont="1" applyFill="1" applyBorder="1" applyAlignment="1">
      <alignment horizontal="left"/>
    </xf>
    <xf numFmtId="0" fontId="12" fillId="202" borderId="1" xfId="0" applyFont="1" applyFill="1" applyBorder="1" applyAlignment="1">
      <alignment horizontal="left"/>
    </xf>
    <xf numFmtId="0" fontId="12" fillId="122" borderId="1" xfId="0" applyFont="1" applyFill="1" applyBorder="1" applyAlignment="1">
      <alignment horizontal="left"/>
    </xf>
    <xf numFmtId="0" fontId="12" fillId="121" borderId="1" xfId="0" applyFont="1" applyFill="1" applyBorder="1" applyAlignment="1">
      <alignment horizontal="left"/>
    </xf>
    <xf numFmtId="0" fontId="12" fillId="123" borderId="1" xfId="0" applyFont="1" applyFill="1" applyBorder="1" applyAlignment="1">
      <alignment horizontal="left"/>
    </xf>
    <xf numFmtId="0" fontId="12" fillId="197" borderId="1" xfId="0" applyFont="1" applyFill="1" applyBorder="1" applyAlignment="1">
      <alignment horizontal="left"/>
    </xf>
    <xf numFmtId="0" fontId="12" fillId="163" borderId="1" xfId="0" applyFont="1" applyFill="1" applyBorder="1" applyAlignment="1">
      <alignment horizontal="left"/>
    </xf>
    <xf numFmtId="0" fontId="12" fillId="194" borderId="1" xfId="0" applyFont="1" applyFill="1" applyBorder="1" applyAlignment="1">
      <alignment horizontal="left"/>
    </xf>
    <xf numFmtId="0" fontId="12" fillId="196" borderId="1" xfId="0" applyFont="1" applyFill="1" applyBorder="1" applyAlignment="1">
      <alignment horizontal="left"/>
    </xf>
    <xf numFmtId="0" fontId="12" fillId="170" borderId="1" xfId="0" applyFont="1" applyFill="1" applyBorder="1" applyAlignment="1">
      <alignment horizontal="left"/>
    </xf>
    <xf numFmtId="0" fontId="12" fillId="154" borderId="1" xfId="0" applyFont="1" applyFill="1" applyBorder="1" applyAlignment="1">
      <alignment horizontal="left"/>
    </xf>
    <xf numFmtId="0" fontId="12" fillId="162" borderId="1" xfId="0" applyFont="1" applyFill="1" applyBorder="1" applyAlignment="1">
      <alignment horizontal="left"/>
    </xf>
    <xf numFmtId="0" fontId="12" fillId="150" borderId="1" xfId="0" applyFont="1" applyFill="1" applyBorder="1" applyAlignment="1">
      <alignment horizontal="left"/>
    </xf>
    <xf numFmtId="0" fontId="12" fillId="160" borderId="1" xfId="0" applyFont="1" applyFill="1" applyBorder="1" applyAlignment="1">
      <alignment horizontal="left"/>
    </xf>
    <xf numFmtId="0" fontId="12" fillId="151" borderId="1" xfId="0" applyFont="1" applyFill="1" applyBorder="1" applyAlignment="1">
      <alignment horizontal="left"/>
    </xf>
    <xf numFmtId="0" fontId="12" fillId="152" borderId="1" xfId="0" applyFont="1" applyFill="1" applyBorder="1" applyAlignment="1">
      <alignment horizontal="left"/>
    </xf>
    <xf numFmtId="0" fontId="12" fillId="161" borderId="1" xfId="0" applyFont="1" applyFill="1" applyBorder="1" applyAlignment="1">
      <alignment horizontal="left"/>
    </xf>
    <xf numFmtId="0" fontId="12" fillId="142" borderId="1" xfId="0" applyFont="1" applyFill="1" applyBorder="1" applyAlignment="1">
      <alignment horizontal="left"/>
    </xf>
    <xf numFmtId="0" fontId="12" fillId="157" borderId="1" xfId="0" applyFont="1" applyFill="1" applyBorder="1" applyAlignment="1">
      <alignment horizontal="left"/>
    </xf>
    <xf numFmtId="0" fontId="12" fillId="169" borderId="1" xfId="0" applyFont="1" applyFill="1" applyBorder="1" applyAlignment="1">
      <alignment horizontal="left"/>
    </xf>
    <xf numFmtId="0" fontId="12" fillId="167" borderId="1" xfId="0" applyFont="1" applyFill="1" applyBorder="1" applyAlignment="1">
      <alignment horizontal="left"/>
    </xf>
    <xf numFmtId="0" fontId="12" fillId="168" borderId="1" xfId="0" applyFont="1" applyFill="1" applyBorder="1" applyAlignment="1">
      <alignment horizontal="left"/>
    </xf>
    <xf numFmtId="0" fontId="12" fillId="153" borderId="1" xfId="0" applyFont="1" applyFill="1" applyBorder="1" applyAlignment="1">
      <alignment horizontal="left"/>
    </xf>
    <xf numFmtId="0" fontId="12" fillId="155" borderId="1" xfId="0" applyFont="1" applyFill="1" applyBorder="1" applyAlignment="1">
      <alignment horizontal="left"/>
    </xf>
    <xf numFmtId="0" fontId="12" fillId="158" borderId="1" xfId="0" applyFont="1" applyFill="1" applyBorder="1" applyAlignment="1">
      <alignment horizontal="left"/>
    </xf>
    <xf numFmtId="0" fontId="12" fillId="156" borderId="1" xfId="0" applyFont="1" applyFill="1" applyBorder="1" applyAlignment="1">
      <alignment horizontal="left"/>
    </xf>
    <xf numFmtId="0" fontId="12" fillId="159" borderId="1" xfId="0" applyFont="1" applyFill="1" applyBorder="1" applyAlignment="1">
      <alignment horizontal="left"/>
    </xf>
    <xf numFmtId="0" fontId="12" fillId="137" borderId="1" xfId="0" applyFont="1" applyFill="1" applyBorder="1" applyAlignment="1">
      <alignment horizontal="left"/>
    </xf>
    <xf numFmtId="0" fontId="12" fillId="145" borderId="1" xfId="0" applyFont="1" applyFill="1" applyBorder="1" applyAlignment="1">
      <alignment horizontal="left"/>
    </xf>
    <xf numFmtId="0" fontId="12" fillId="200" borderId="1" xfId="0" applyFont="1" applyFill="1" applyBorder="1" applyAlignment="1">
      <alignment horizontal="left"/>
    </xf>
    <xf numFmtId="0" fontId="12" fillId="138" borderId="1" xfId="0" applyFont="1" applyFill="1" applyBorder="1" applyAlignment="1">
      <alignment horizontal="left"/>
    </xf>
    <xf numFmtId="0" fontId="12" fillId="139" borderId="1" xfId="0" applyFont="1" applyFill="1" applyBorder="1" applyAlignment="1">
      <alignment horizontal="left"/>
    </xf>
    <xf numFmtId="0" fontId="12" fillId="148" borderId="1" xfId="0" applyFont="1" applyFill="1" applyBorder="1" applyAlignment="1">
      <alignment horizontal="left"/>
    </xf>
    <xf numFmtId="0" fontId="12" fillId="147" borderId="1" xfId="0" applyFont="1" applyFill="1" applyBorder="1" applyAlignment="1">
      <alignment horizontal="left"/>
    </xf>
    <xf numFmtId="0" fontId="12" fillId="146" borderId="1" xfId="0" applyFont="1" applyFill="1" applyBorder="1" applyAlignment="1">
      <alignment horizontal="left"/>
    </xf>
    <xf numFmtId="0" fontId="12" fillId="198" borderId="1" xfId="0" applyFont="1" applyFill="1" applyBorder="1" applyAlignment="1">
      <alignment horizontal="left"/>
    </xf>
    <xf numFmtId="0" fontId="12" fillId="140" borderId="1" xfId="0" applyFont="1" applyFill="1" applyBorder="1" applyAlignment="1">
      <alignment horizontal="left"/>
    </xf>
    <xf numFmtId="0" fontId="12" fillId="141" borderId="1" xfId="0" applyFont="1" applyFill="1" applyBorder="1" applyAlignment="1">
      <alignment horizontal="left"/>
    </xf>
    <xf numFmtId="0" fontId="12" fillId="203" borderId="1" xfId="0" applyFont="1" applyFill="1" applyBorder="1" applyAlignment="1">
      <alignment horizontal="left"/>
    </xf>
    <xf numFmtId="0" fontId="12" fillId="143" borderId="1" xfId="0" applyFont="1" applyFill="1" applyBorder="1" applyAlignment="1">
      <alignment horizontal="left"/>
    </xf>
    <xf numFmtId="0" fontId="12" fillId="144" borderId="1" xfId="0" applyFont="1" applyFill="1" applyBorder="1" applyAlignment="1">
      <alignment horizontal="left"/>
    </xf>
    <xf numFmtId="0" fontId="12" fillId="149" borderId="1" xfId="0" applyFont="1" applyFill="1" applyBorder="1" applyAlignment="1">
      <alignment horizontal="left"/>
    </xf>
    <xf numFmtId="0" fontId="12" fillId="185" borderId="1" xfId="0" applyFont="1" applyFill="1" applyBorder="1" applyAlignment="1">
      <alignment horizontal="left"/>
    </xf>
    <xf numFmtId="0" fontId="12" fillId="177" borderId="1" xfId="0" applyFont="1" applyFill="1" applyBorder="1" applyAlignment="1">
      <alignment horizontal="left"/>
    </xf>
    <xf numFmtId="0" fontId="12" fillId="183" borderId="1" xfId="0" applyFont="1" applyFill="1" applyBorder="1" applyAlignment="1">
      <alignment horizontal="left"/>
    </xf>
    <xf numFmtId="0" fontId="12" fillId="207" borderId="1" xfId="0" applyFont="1" applyFill="1" applyBorder="1" applyAlignment="1">
      <alignment horizontal="left"/>
    </xf>
    <xf numFmtId="0" fontId="12" fillId="179" borderId="1" xfId="0" applyFont="1" applyFill="1" applyBorder="1" applyAlignment="1">
      <alignment horizontal="left"/>
    </xf>
    <xf numFmtId="0" fontId="12" fillId="184" borderId="1" xfId="0" applyFont="1" applyFill="1" applyBorder="1" applyAlignment="1">
      <alignment horizontal="left"/>
    </xf>
    <xf numFmtId="0" fontId="12" fillId="178" borderId="1" xfId="0" applyFont="1" applyFill="1" applyBorder="1" applyAlignment="1">
      <alignment horizontal="left"/>
    </xf>
    <xf numFmtId="0" fontId="12" fillId="193" borderId="1" xfId="0" applyFont="1" applyFill="1" applyBorder="1" applyAlignment="1">
      <alignment horizontal="left"/>
    </xf>
    <xf numFmtId="0" fontId="12" fillId="181" borderId="1" xfId="0" applyFont="1" applyFill="1" applyBorder="1" applyAlignment="1">
      <alignment horizontal="left"/>
    </xf>
    <xf numFmtId="0" fontId="12" fillId="180" borderId="1" xfId="0" applyFont="1" applyFill="1" applyBorder="1" applyAlignment="1">
      <alignment horizontal="left"/>
    </xf>
    <xf numFmtId="0" fontId="12" fillId="182" borderId="1" xfId="0" applyFont="1" applyFill="1" applyBorder="1" applyAlignment="1">
      <alignment horizontal="left"/>
    </xf>
    <xf numFmtId="0" fontId="12" fillId="188" borderId="1" xfId="0" applyFont="1" applyFill="1" applyBorder="1" applyAlignment="1">
      <alignment horizontal="left"/>
    </xf>
    <xf numFmtId="0" fontId="12" fillId="190" borderId="1" xfId="0" applyFont="1" applyFill="1" applyBorder="1" applyAlignment="1">
      <alignment horizontal="left"/>
    </xf>
    <xf numFmtId="0" fontId="12" fillId="186" borderId="1" xfId="0" applyFont="1" applyFill="1" applyBorder="1" applyAlignment="1">
      <alignment horizontal="left"/>
    </xf>
    <xf numFmtId="0" fontId="12" fillId="187" borderId="1" xfId="0" applyFont="1" applyFill="1" applyBorder="1" applyAlignment="1">
      <alignment horizontal="left"/>
    </xf>
    <xf numFmtId="0" fontId="12" fillId="166" borderId="1" xfId="0" applyFont="1" applyFill="1" applyBorder="1" applyAlignment="1">
      <alignment horizontal="left"/>
    </xf>
    <xf numFmtId="0" fontId="12" fillId="164" borderId="1" xfId="0" applyFont="1" applyFill="1" applyBorder="1" applyAlignment="1">
      <alignment horizontal="left"/>
    </xf>
    <xf numFmtId="0" fontId="12" fillId="165" borderId="1" xfId="0" applyFont="1" applyFill="1" applyBorder="1" applyAlignment="1">
      <alignment horizontal="left"/>
    </xf>
    <xf numFmtId="0" fontId="12" fillId="175" borderId="1" xfId="0" applyFont="1" applyFill="1" applyBorder="1" applyAlignment="1">
      <alignment horizontal="left"/>
    </xf>
    <xf numFmtId="0" fontId="12" fillId="176" borderId="1" xfId="0" applyFont="1" applyFill="1" applyBorder="1" applyAlignment="1">
      <alignment horizontal="left"/>
    </xf>
    <xf numFmtId="0" fontId="12" fillId="174" borderId="1" xfId="0" applyFont="1" applyFill="1" applyBorder="1" applyAlignment="1">
      <alignment horizontal="left"/>
    </xf>
    <xf numFmtId="0" fontId="12" fillId="173" borderId="1" xfId="0" applyFont="1" applyFill="1" applyBorder="1" applyAlignment="1">
      <alignment horizontal="left"/>
    </xf>
    <xf numFmtId="0" fontId="12" fillId="171" borderId="1" xfId="0" applyFont="1" applyFill="1" applyBorder="1" applyAlignment="1">
      <alignment horizontal="left"/>
    </xf>
    <xf numFmtId="0" fontId="12" fillId="172" borderId="1" xfId="0" applyFont="1" applyFill="1" applyBorder="1" applyAlignment="1">
      <alignment horizontal="left"/>
    </xf>
    <xf numFmtId="0" fontId="12" fillId="189" borderId="1" xfId="0" applyFont="1" applyFill="1" applyBorder="1" applyAlignment="1">
      <alignment horizontal="left"/>
    </xf>
    <xf numFmtId="0" fontId="12" fillId="206" borderId="1" xfId="0" applyFont="1" applyFill="1" applyBorder="1" applyAlignment="1">
      <alignment horizontal="left"/>
    </xf>
    <xf numFmtId="0" fontId="12" fillId="192" borderId="1" xfId="0" applyFont="1" applyFill="1" applyBorder="1" applyAlignment="1">
      <alignment horizontal="left"/>
    </xf>
    <xf numFmtId="0" fontId="12" fillId="201" borderId="1" xfId="0" applyFont="1" applyFill="1" applyBorder="1" applyAlignment="1">
      <alignment horizontal="left"/>
    </xf>
    <xf numFmtId="0" fontId="12" fillId="191" borderId="1" xfId="0" applyFont="1" applyFill="1" applyBorder="1" applyAlignment="1">
      <alignment horizontal="left"/>
    </xf>
    <xf numFmtId="0" fontId="12" fillId="297" borderId="1" xfId="0" applyFont="1" applyFill="1" applyBorder="1" applyAlignment="1">
      <alignment horizontal="left"/>
    </xf>
    <xf numFmtId="0" fontId="12" fillId="301" borderId="1" xfId="0" applyFont="1" applyFill="1" applyBorder="1" applyAlignment="1">
      <alignment horizontal="left"/>
    </xf>
    <xf numFmtId="0" fontId="12" fillId="212" borderId="1" xfId="0" applyFont="1" applyFill="1" applyBorder="1" applyAlignment="1">
      <alignment horizontal="left"/>
    </xf>
    <xf numFmtId="0" fontId="12" fillId="208" borderId="1" xfId="0" applyFont="1" applyFill="1" applyBorder="1" applyAlignment="1">
      <alignment horizontal="left"/>
    </xf>
    <xf numFmtId="0" fontId="12" fillId="211" borderId="1" xfId="0" applyFont="1" applyFill="1" applyBorder="1" applyAlignment="1">
      <alignment horizontal="left"/>
    </xf>
    <xf numFmtId="0" fontId="12" fillId="209" borderId="1" xfId="0" applyFont="1" applyFill="1" applyBorder="1" applyAlignment="1">
      <alignment horizontal="left"/>
    </xf>
    <xf numFmtId="0" fontId="12" fillId="305" borderId="1" xfId="0" applyFont="1" applyFill="1" applyBorder="1" applyAlignment="1">
      <alignment horizontal="left"/>
    </xf>
    <xf numFmtId="0" fontId="12" fillId="210" borderId="1" xfId="0" applyFont="1" applyFill="1" applyBorder="1" applyAlignment="1">
      <alignment horizontal="left"/>
    </xf>
    <xf numFmtId="0" fontId="12" fillId="213" borderId="1" xfId="0" applyFont="1" applyFill="1" applyBorder="1" applyAlignment="1">
      <alignment horizontal="left"/>
    </xf>
    <xf numFmtId="0" fontId="12" fillId="220" borderId="1" xfId="0" applyFont="1" applyFill="1" applyBorder="1" applyAlignment="1">
      <alignment horizontal="left"/>
    </xf>
    <xf numFmtId="0" fontId="12" fillId="214" borderId="1" xfId="0" applyFont="1" applyFill="1" applyBorder="1" applyAlignment="1">
      <alignment horizontal="left"/>
    </xf>
    <xf numFmtId="0" fontId="12" fillId="215" borderId="1" xfId="0" applyFont="1" applyFill="1" applyBorder="1" applyAlignment="1">
      <alignment horizontal="left"/>
    </xf>
    <xf numFmtId="0" fontId="12" fillId="221" borderId="1" xfId="0" applyFont="1" applyFill="1" applyBorder="1" applyAlignment="1">
      <alignment horizontal="left"/>
    </xf>
    <xf numFmtId="0" fontId="12" fillId="216" borderId="1" xfId="0" applyFont="1" applyFill="1" applyBorder="1" applyAlignment="1">
      <alignment horizontal="left"/>
    </xf>
    <xf numFmtId="0" fontId="12" fillId="217" borderId="1" xfId="0" applyFont="1" applyFill="1" applyBorder="1" applyAlignment="1">
      <alignment horizontal="left"/>
    </xf>
    <xf numFmtId="0" fontId="12" fillId="218" borderId="1" xfId="0" applyFont="1" applyFill="1" applyBorder="1" applyAlignment="1">
      <alignment horizontal="left"/>
    </xf>
    <xf numFmtId="0" fontId="12" fillId="219" borderId="1" xfId="0" applyFont="1" applyFill="1" applyBorder="1" applyAlignment="1">
      <alignment horizontal="left"/>
    </xf>
    <xf numFmtId="0" fontId="12" fillId="226" borderId="1" xfId="0" applyFont="1" applyFill="1" applyBorder="1" applyAlignment="1">
      <alignment horizontal="left"/>
    </xf>
    <xf numFmtId="0" fontId="12" fillId="227" borderId="1" xfId="0" applyFont="1" applyFill="1" applyBorder="1" applyAlignment="1">
      <alignment horizontal="left"/>
    </xf>
    <xf numFmtId="0" fontId="12" fillId="228" borderId="1" xfId="0" applyFont="1" applyFill="1" applyBorder="1" applyAlignment="1">
      <alignment horizontal="left"/>
    </xf>
    <xf numFmtId="0" fontId="12" fillId="230" borderId="1" xfId="0" applyFont="1" applyFill="1" applyBorder="1" applyAlignment="1">
      <alignment horizontal="left"/>
    </xf>
    <xf numFmtId="0" fontId="12" fillId="229" borderId="1" xfId="0" applyFont="1" applyFill="1" applyBorder="1" applyAlignment="1">
      <alignment horizontal="left"/>
    </xf>
    <xf numFmtId="0" fontId="12" fillId="231" borderId="1" xfId="0" applyFont="1" applyFill="1" applyBorder="1" applyAlignment="1">
      <alignment horizontal="left"/>
    </xf>
    <xf numFmtId="0" fontId="12" fillId="233" borderId="1" xfId="0" applyFont="1" applyFill="1" applyBorder="1" applyAlignment="1">
      <alignment horizontal="left"/>
    </xf>
    <xf numFmtId="0" fontId="12" fillId="232" borderId="1" xfId="0" applyFont="1" applyFill="1" applyBorder="1" applyAlignment="1">
      <alignment horizontal="left"/>
    </xf>
    <xf numFmtId="0" fontId="12" fillId="234" borderId="1" xfId="0" applyFont="1" applyFill="1" applyBorder="1" applyAlignment="1">
      <alignment horizontal="left"/>
    </xf>
    <xf numFmtId="0" fontId="12" fillId="235" borderId="1" xfId="0" applyFont="1" applyFill="1" applyBorder="1" applyAlignment="1">
      <alignment horizontal="left"/>
    </xf>
    <xf numFmtId="0" fontId="12" fillId="236" borderId="1" xfId="0" applyFont="1" applyFill="1" applyBorder="1" applyAlignment="1">
      <alignment horizontal="left"/>
    </xf>
    <xf numFmtId="0" fontId="12" fillId="237" borderId="1" xfId="0" applyFont="1" applyFill="1" applyBorder="1" applyAlignment="1">
      <alignment horizontal="left"/>
    </xf>
    <xf numFmtId="0" fontId="12" fillId="307" borderId="1" xfId="0" applyFont="1" applyFill="1" applyBorder="1" applyAlignment="1">
      <alignment horizontal="left"/>
    </xf>
    <xf numFmtId="0" fontId="12" fillId="225" borderId="1" xfId="0" applyFont="1" applyFill="1" applyBorder="1" applyAlignment="1">
      <alignment horizontal="left"/>
    </xf>
    <xf numFmtId="0" fontId="12" fillId="223" borderId="1" xfId="0" applyFont="1" applyFill="1" applyBorder="1" applyAlignment="1">
      <alignment horizontal="left"/>
    </xf>
    <xf numFmtId="0" fontId="12" fillId="222" borderId="1" xfId="0" applyFont="1" applyFill="1" applyBorder="1" applyAlignment="1">
      <alignment horizontal="left"/>
    </xf>
    <xf numFmtId="0" fontId="12" fillId="224" borderId="1" xfId="0" applyFont="1" applyFill="1" applyBorder="1" applyAlignment="1">
      <alignment horizontal="left"/>
    </xf>
    <xf numFmtId="0" fontId="12" fillId="299" borderId="1" xfId="0" applyFont="1" applyFill="1" applyBorder="1" applyAlignment="1">
      <alignment horizontal="left"/>
    </xf>
    <xf numFmtId="0" fontId="12" fillId="266" borderId="1" xfId="0" applyFont="1" applyFill="1" applyBorder="1" applyAlignment="1">
      <alignment horizontal="left"/>
    </xf>
    <xf numFmtId="0" fontId="12" fillId="306" borderId="1" xfId="0" applyFont="1" applyFill="1" applyBorder="1" applyAlignment="1">
      <alignment horizontal="left"/>
    </xf>
    <xf numFmtId="0" fontId="12" fillId="298" borderId="1" xfId="0" applyFont="1" applyFill="1" applyBorder="1" applyAlignment="1">
      <alignment horizontal="left"/>
    </xf>
    <xf numFmtId="0" fontId="12" fillId="273" borderId="1" xfId="0" applyFont="1" applyFill="1" applyBorder="1" applyAlignment="1">
      <alignment horizontal="left"/>
    </xf>
    <xf numFmtId="0" fontId="12" fillId="258" borderId="1" xfId="0" applyFont="1" applyFill="1" applyBorder="1" applyAlignment="1">
      <alignment horizontal="left"/>
    </xf>
    <xf numFmtId="0" fontId="12" fillId="265" borderId="1" xfId="0" applyFont="1" applyFill="1" applyBorder="1" applyAlignment="1">
      <alignment horizontal="left"/>
    </xf>
    <xf numFmtId="0" fontId="12" fillId="251" borderId="1" xfId="0" applyFont="1" applyFill="1" applyBorder="1" applyAlignment="1">
      <alignment horizontal="left"/>
    </xf>
    <xf numFmtId="0" fontId="12" fillId="263" borderId="1" xfId="0" applyFont="1" applyFill="1" applyBorder="1" applyAlignment="1">
      <alignment horizontal="left"/>
    </xf>
    <xf numFmtId="0" fontId="12" fillId="252" borderId="1" xfId="0" applyFont="1" applyFill="1" applyBorder="1" applyAlignment="1">
      <alignment horizontal="left"/>
    </xf>
    <xf numFmtId="0" fontId="12" fillId="253" borderId="1" xfId="0" applyFont="1" applyFill="1" applyBorder="1" applyAlignment="1">
      <alignment horizontal="left"/>
    </xf>
    <xf numFmtId="0" fontId="12" fillId="337" borderId="1" xfId="0" applyFont="1" applyFill="1" applyBorder="1" applyAlignment="1">
      <alignment horizontal="left"/>
    </xf>
    <xf numFmtId="0" fontId="12" fillId="264" borderId="1" xfId="0" applyFont="1" applyFill="1" applyBorder="1" applyAlignment="1">
      <alignment horizontal="left"/>
    </xf>
    <xf numFmtId="0" fontId="12" fillId="254" borderId="1" xfId="0" applyFont="1" applyFill="1" applyBorder="1" applyAlignment="1">
      <alignment horizontal="left"/>
    </xf>
    <xf numFmtId="0" fontId="12" fillId="269" borderId="1" xfId="0" applyFont="1" applyFill="1" applyBorder="1" applyAlignment="1">
      <alignment horizontal="left"/>
    </xf>
    <xf numFmtId="0" fontId="12" fillId="261" borderId="1" xfId="0" applyFont="1" applyFill="1" applyBorder="1" applyAlignment="1">
      <alignment horizontal="left"/>
    </xf>
    <xf numFmtId="0" fontId="12" fillId="272" borderId="1" xfId="0" applyFont="1" applyFill="1" applyBorder="1" applyAlignment="1">
      <alignment horizontal="left"/>
    </xf>
    <xf numFmtId="0" fontId="12" fillId="271" borderId="1" xfId="0" applyFont="1" applyFill="1" applyBorder="1" applyAlignment="1">
      <alignment horizontal="left"/>
    </xf>
    <xf numFmtId="0" fontId="12" fillId="255" borderId="1" xfId="0" applyFont="1" applyFill="1" applyBorder="1" applyAlignment="1">
      <alignment horizontal="left"/>
    </xf>
    <xf numFmtId="0" fontId="12" fillId="259" borderId="1" xfId="0" applyFont="1" applyFill="1" applyBorder="1" applyAlignment="1">
      <alignment horizontal="left"/>
    </xf>
    <xf numFmtId="0" fontId="12" fillId="262" borderId="1" xfId="0" applyFont="1" applyFill="1" applyBorder="1" applyAlignment="1">
      <alignment horizontal="left"/>
    </xf>
    <xf numFmtId="0" fontId="12" fillId="260" borderId="1" xfId="0" applyFont="1" applyFill="1" applyBorder="1" applyAlignment="1">
      <alignment horizontal="left"/>
    </xf>
    <xf numFmtId="0" fontId="12" fillId="256" borderId="1" xfId="0" applyFont="1" applyFill="1" applyBorder="1" applyAlignment="1">
      <alignment horizontal="left"/>
    </xf>
    <xf numFmtId="0" fontId="12" fillId="257" borderId="1" xfId="0" applyFont="1" applyFill="1" applyBorder="1" applyAlignment="1">
      <alignment horizontal="left"/>
    </xf>
    <xf numFmtId="0" fontId="12" fillId="124" borderId="1" xfId="0" applyFont="1" applyFill="1" applyBorder="1" applyAlignment="1">
      <alignment horizontal="left"/>
    </xf>
    <xf numFmtId="0" fontId="12" fillId="238" borderId="1" xfId="0" applyFont="1" applyFill="1" applyBorder="1" applyAlignment="1">
      <alignment horizontal="left"/>
    </xf>
    <xf numFmtId="0" fontId="12" fillId="246" borderId="1" xfId="0" applyFont="1" applyFill="1" applyBorder="1" applyAlignment="1">
      <alignment horizontal="left"/>
    </xf>
    <xf numFmtId="0" fontId="12" fillId="302" borderId="1" xfId="0" applyFont="1" applyFill="1" applyBorder="1" applyAlignment="1">
      <alignment horizontal="left"/>
    </xf>
    <xf numFmtId="0" fontId="12" fillId="239" borderId="1" xfId="0" applyFont="1" applyFill="1" applyBorder="1" applyAlignment="1">
      <alignment horizontal="left"/>
    </xf>
    <xf numFmtId="0" fontId="12" fillId="240" borderId="1" xfId="0" applyFont="1" applyFill="1" applyBorder="1" applyAlignment="1">
      <alignment horizontal="left"/>
    </xf>
    <xf numFmtId="0" fontId="12" fillId="249" borderId="1" xfId="0" applyFont="1" applyFill="1" applyBorder="1" applyAlignment="1">
      <alignment horizontal="left"/>
    </xf>
    <xf numFmtId="0" fontId="12" fillId="248" borderId="1" xfId="0" applyFont="1" applyFill="1" applyBorder="1" applyAlignment="1">
      <alignment horizontal="left"/>
    </xf>
    <xf numFmtId="0" fontId="12" fillId="247" borderId="1" xfId="0" applyFont="1" applyFill="1" applyBorder="1" applyAlignment="1">
      <alignment horizontal="left"/>
    </xf>
    <xf numFmtId="0" fontId="12" fillId="300" borderId="1" xfId="0" applyFont="1" applyFill="1" applyBorder="1" applyAlignment="1">
      <alignment horizontal="left"/>
    </xf>
    <xf numFmtId="0" fontId="12" fillId="241" borderId="1" xfId="0" applyFont="1" applyFill="1" applyBorder="1" applyAlignment="1">
      <alignment horizontal="left"/>
    </xf>
    <xf numFmtId="0" fontId="12" fillId="242" borderId="1" xfId="0" applyFont="1" applyFill="1" applyBorder="1" applyAlignment="1">
      <alignment horizontal="left"/>
    </xf>
    <xf numFmtId="0" fontId="12" fillId="304" borderId="1" xfId="0" applyFont="1" applyFill="1" applyBorder="1" applyAlignment="1">
      <alignment horizontal="left"/>
    </xf>
    <xf numFmtId="0" fontId="12" fillId="243" borderId="1" xfId="0" applyFont="1" applyFill="1" applyBorder="1" applyAlignment="1">
      <alignment horizontal="left"/>
    </xf>
    <xf numFmtId="0" fontId="12" fillId="244" borderId="1" xfId="0" applyFont="1" applyFill="1" applyBorder="1" applyAlignment="1">
      <alignment horizontal="left"/>
    </xf>
    <xf numFmtId="0" fontId="12" fillId="245" borderId="1" xfId="0" applyFont="1" applyFill="1" applyBorder="1" applyAlignment="1">
      <alignment horizontal="left"/>
    </xf>
    <xf numFmtId="0" fontId="12" fillId="250" borderId="1" xfId="0" applyFont="1" applyFill="1" applyBorder="1" applyAlignment="1">
      <alignment horizontal="left"/>
    </xf>
    <xf numFmtId="0" fontId="12" fillId="287" borderId="1" xfId="0" applyFont="1" applyFill="1" applyBorder="1" applyAlignment="1">
      <alignment horizontal="left"/>
    </xf>
    <xf numFmtId="0" fontId="12" fillId="280" borderId="1" xfId="0" applyFont="1" applyFill="1" applyBorder="1" applyAlignment="1">
      <alignment horizontal="left"/>
    </xf>
    <xf numFmtId="0" fontId="12" fillId="285" borderId="1" xfId="0" applyFont="1" applyFill="1" applyBorder="1" applyAlignment="1">
      <alignment horizontal="left"/>
    </xf>
    <xf numFmtId="0" fontId="12" fillId="309" borderId="1" xfId="0" applyFont="1" applyFill="1" applyBorder="1" applyAlignment="1">
      <alignment horizontal="left"/>
    </xf>
    <xf numFmtId="0" fontId="12" fillId="281" borderId="1" xfId="0" applyFont="1" applyFill="1" applyBorder="1" applyAlignment="1">
      <alignment horizontal="left"/>
    </xf>
    <xf numFmtId="0" fontId="12" fillId="286" borderId="1" xfId="0" applyFont="1" applyFill="1" applyBorder="1" applyAlignment="1">
      <alignment horizontal="left"/>
    </xf>
    <xf numFmtId="0" fontId="12" fillId="295" borderId="1" xfId="0" applyFont="1" applyFill="1" applyBorder="1" applyAlignment="1">
      <alignment horizontal="left"/>
    </xf>
    <xf numFmtId="0" fontId="12" fillId="283" borderId="1" xfId="0" applyFont="1" applyFill="1" applyBorder="1" applyAlignment="1">
      <alignment horizontal="left"/>
    </xf>
    <xf numFmtId="0" fontId="12" fillId="282" borderId="1" xfId="0" applyFont="1" applyFill="1" applyBorder="1" applyAlignment="1">
      <alignment horizontal="left"/>
    </xf>
    <xf numFmtId="0" fontId="12" fillId="284" borderId="1" xfId="0" applyFont="1" applyFill="1" applyBorder="1" applyAlignment="1">
      <alignment horizontal="left"/>
    </xf>
    <xf numFmtId="0" fontId="12" fillId="289" borderId="1" xfId="0" applyFont="1" applyFill="1" applyBorder="1" applyAlignment="1">
      <alignment horizontal="left"/>
    </xf>
    <xf numFmtId="0" fontId="12" fillId="291" borderId="1" xfId="0" applyFont="1" applyFill="1" applyBorder="1" applyAlignment="1">
      <alignment horizontal="left"/>
    </xf>
    <xf numFmtId="0" fontId="12" fillId="288" borderId="1" xfId="0" applyFont="1" applyFill="1" applyBorder="1" applyAlignment="1">
      <alignment horizontal="left"/>
    </xf>
    <xf numFmtId="0" fontId="12" fillId="296" borderId="1" xfId="0" applyFont="1" applyFill="1" applyBorder="1" applyAlignment="1">
      <alignment horizontal="left"/>
    </xf>
    <xf numFmtId="0" fontId="12" fillId="270" borderId="1" xfId="0" applyFont="1" applyFill="1" applyBorder="1" applyAlignment="1">
      <alignment horizontal="left"/>
    </xf>
    <xf numFmtId="0" fontId="12" fillId="267" borderId="1" xfId="0" applyFont="1" applyFill="1" applyBorder="1" applyAlignment="1">
      <alignment horizontal="left"/>
    </xf>
    <xf numFmtId="0" fontId="12" fillId="268" borderId="1" xfId="0" applyFont="1" applyFill="1" applyBorder="1" applyAlignment="1">
      <alignment horizontal="left"/>
    </xf>
    <xf numFmtId="0" fontId="12" fillId="278" borderId="1" xfId="0" applyFont="1" applyFill="1" applyBorder="1" applyAlignment="1">
      <alignment horizontal="left"/>
    </xf>
    <xf numFmtId="0" fontId="12" fillId="279" borderId="1" xfId="0" applyFont="1" applyFill="1" applyBorder="1" applyAlignment="1">
      <alignment horizontal="left"/>
    </xf>
    <xf numFmtId="0" fontId="12" fillId="277" borderId="1" xfId="0" applyFont="1" applyFill="1" applyBorder="1" applyAlignment="1">
      <alignment horizontal="left"/>
    </xf>
    <xf numFmtId="0" fontId="12" fillId="276" borderId="1" xfId="0" applyFont="1" applyFill="1" applyBorder="1" applyAlignment="1">
      <alignment horizontal="left"/>
    </xf>
    <xf numFmtId="0" fontId="12" fillId="274" borderId="1" xfId="0" applyFont="1" applyFill="1" applyBorder="1" applyAlignment="1">
      <alignment horizontal="left"/>
    </xf>
    <xf numFmtId="0" fontId="12" fillId="275" borderId="1" xfId="0" applyFont="1" applyFill="1" applyBorder="1" applyAlignment="1">
      <alignment horizontal="left"/>
    </xf>
    <xf numFmtId="0" fontId="12" fillId="290" borderId="1" xfId="0" applyFont="1" applyFill="1" applyBorder="1" applyAlignment="1">
      <alignment horizontal="left"/>
    </xf>
    <xf numFmtId="0" fontId="12" fillId="308" borderId="1" xfId="0" applyFont="1" applyFill="1" applyBorder="1" applyAlignment="1">
      <alignment horizontal="left"/>
    </xf>
    <xf numFmtId="0" fontId="12" fillId="292" borderId="1" xfId="0" applyFont="1" applyFill="1" applyBorder="1" applyAlignment="1">
      <alignment horizontal="left"/>
    </xf>
    <xf numFmtId="0" fontId="12" fillId="294" borderId="1" xfId="0" applyFont="1" applyFill="1" applyBorder="1" applyAlignment="1">
      <alignment horizontal="left"/>
    </xf>
    <xf numFmtId="0" fontId="12" fillId="303" borderId="1" xfId="0" applyFont="1" applyFill="1" applyBorder="1" applyAlignment="1">
      <alignment horizontal="left"/>
    </xf>
    <xf numFmtId="0" fontId="12" fillId="293" borderId="1" xfId="0" applyFont="1" applyFill="1" applyBorder="1" applyAlignment="1">
      <alignment horizontal="left"/>
    </xf>
    <xf numFmtId="0" fontId="13" fillId="338" borderId="1" xfId="0" applyFont="1" applyFill="1" applyBorder="1" applyAlignment="1">
      <alignment horizontal="center"/>
    </xf>
    <xf numFmtId="0" fontId="13" fillId="338" borderId="1" xfId="0" applyFont="1" applyFill="1" applyBorder="1" applyAlignment="1">
      <alignment horizontal="center" vertical="center" wrapText="1"/>
    </xf>
    <xf numFmtId="0" fontId="13" fillId="338" borderId="1" xfId="0" applyFont="1" applyFill="1" applyBorder="1" applyAlignment="1">
      <alignment horizontal="center" wrapText="1"/>
    </xf>
    <xf numFmtId="2" fontId="11" fillId="338" borderId="1" xfId="0" applyNumberFormat="1" applyFont="1" applyFill="1" applyBorder="1" applyAlignment="1">
      <alignment horizontal="center" wrapText="1"/>
    </xf>
    <xf numFmtId="0" fontId="11" fillId="338" borderId="1" xfId="0" applyFont="1" applyFill="1" applyBorder="1" applyAlignment="1">
      <alignment horizontal="center" wrapText="1"/>
    </xf>
    <xf numFmtId="0" fontId="13" fillId="338" borderId="1" xfId="0" applyFont="1" applyFill="1" applyBorder="1" applyAlignment="1">
      <alignment horizontal="center" vertical="top"/>
    </xf>
    <xf numFmtId="0" fontId="13" fillId="338" borderId="1" xfId="0" applyFont="1" applyFill="1" applyBorder="1" applyAlignment="1">
      <alignment horizontal="center" vertical="top" wrapText="1"/>
    </xf>
    <xf numFmtId="0" fontId="11" fillId="338" borderId="1" xfId="0" applyFont="1" applyFill="1" applyBorder="1" applyAlignment="1">
      <alignment horizontal="center" vertical="top"/>
    </xf>
    <xf numFmtId="0" fontId="11" fillId="338" borderId="1" xfId="0" applyFont="1" applyFill="1" applyBorder="1" applyAlignment="1">
      <alignment horizontal="center" vertical="top" wrapText="1"/>
    </xf>
    <xf numFmtId="0" fontId="11" fillId="338" borderId="2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/>
    </xf>
    <xf numFmtId="165" fontId="11" fillId="338" borderId="1" xfId="0" applyNumberFormat="1" applyFont="1" applyFill="1" applyBorder="1" applyAlignment="1">
      <alignment horizontal="center" vertical="top" wrapText="1"/>
    </xf>
    <xf numFmtId="165" fontId="10" fillId="65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5" fontId="10" fillId="334" borderId="1" xfId="0" applyNumberFormat="1" applyFont="1" applyFill="1" applyBorder="1" applyAlignment="1">
      <alignment horizontal="left"/>
    </xf>
    <xf numFmtId="165" fontId="10" fillId="333" borderId="1" xfId="0" applyNumberFormat="1" applyFont="1" applyFill="1" applyBorder="1" applyAlignment="1">
      <alignment horizontal="left"/>
    </xf>
    <xf numFmtId="0" fontId="3" fillId="0" borderId="0" xfId="0" applyFont="1" applyAlignment="1">
      <alignment textRotation="90"/>
    </xf>
    <xf numFmtId="0" fontId="13" fillId="338" borderId="1" xfId="0" applyFont="1" applyFill="1" applyBorder="1" applyAlignment="1">
      <alignment horizontal="left" vertical="top"/>
    </xf>
    <xf numFmtId="1" fontId="0" fillId="0" borderId="1" xfId="0" applyNumberFormat="1" applyBorder="1" applyAlignment="1">
      <alignment horizontal="left"/>
    </xf>
    <xf numFmtId="0" fontId="11" fillId="338" borderId="1" xfId="0" applyFont="1" applyFill="1" applyBorder="1" applyAlignment="1">
      <alignment horizontal="left" vertical="top" wrapText="1"/>
    </xf>
    <xf numFmtId="0" fontId="13" fillId="338" borderId="0" xfId="0" applyFont="1" applyFill="1" applyAlignment="1">
      <alignment horizontal="center"/>
    </xf>
    <xf numFmtId="0" fontId="13" fillId="338" borderId="0" xfId="0" applyFont="1" applyFill="1" applyAlignment="1">
      <alignment horizontal="center" vertical="center" wrapText="1"/>
    </xf>
    <xf numFmtId="0" fontId="13" fillId="338" borderId="0" xfId="0" applyFont="1" applyFill="1" applyAlignment="1">
      <alignment horizontal="center" wrapText="1"/>
    </xf>
    <xf numFmtId="2" fontId="5" fillId="2" borderId="0" xfId="0" applyNumberFormat="1" applyFont="1" applyFill="1" applyAlignment="1">
      <alignment horizontal="center" textRotation="90" shrinkToFit="1"/>
    </xf>
    <xf numFmtId="0" fontId="5" fillId="2" borderId="0" xfId="0" applyFont="1" applyFill="1" applyAlignment="1">
      <alignment horizontal="center" textRotation="90" shrinkToFit="1"/>
    </xf>
    <xf numFmtId="0" fontId="3" fillId="2" borderId="0" xfId="0" applyFont="1" applyFill="1" applyAlignment="1">
      <alignment textRotation="90" shrinkToFit="1"/>
    </xf>
    <xf numFmtId="0" fontId="3" fillId="0" borderId="0" xfId="0" applyFont="1" applyAlignment="1">
      <alignment textRotation="90" shrinkToFit="1"/>
    </xf>
    <xf numFmtId="0" fontId="0" fillId="0" borderId="1" xfId="0" applyBorder="1" applyAlignment="1">
      <alignment horizontal="left" vertical="center"/>
    </xf>
    <xf numFmtId="0" fontId="10" fillId="339" borderId="1" xfId="0" applyFont="1" applyFill="1" applyBorder="1" applyAlignment="1">
      <alignment horizontal="left"/>
    </xf>
    <xf numFmtId="0" fontId="10" fillId="340" borderId="1" xfId="0" applyFont="1" applyFill="1" applyBorder="1" applyAlignment="1">
      <alignment horizontal="left"/>
    </xf>
    <xf numFmtId="0" fontId="10" fillId="341" borderId="1" xfId="0" applyFont="1" applyFill="1" applyBorder="1" applyAlignment="1">
      <alignment horizontal="left"/>
    </xf>
    <xf numFmtId="2" fontId="8" fillId="338" borderId="3" xfId="0" applyNumberFormat="1" applyFont="1" applyFill="1" applyBorder="1" applyAlignment="1">
      <alignment horizontal="center" vertical="top" wrapText="1"/>
    </xf>
    <xf numFmtId="0" fontId="8" fillId="338" borderId="3" xfId="0" applyFont="1" applyFill="1" applyBorder="1" applyAlignment="1">
      <alignment horizontal="center" vertical="top"/>
    </xf>
    <xf numFmtId="0" fontId="8" fillId="338" borderId="3" xfId="0" applyFont="1" applyFill="1" applyBorder="1" applyAlignment="1">
      <alignment horizontal="center" vertical="top" wrapText="1"/>
    </xf>
    <xf numFmtId="0" fontId="8" fillId="338" borderId="4" xfId="0" applyFont="1" applyFill="1" applyBorder="1" applyAlignment="1">
      <alignment horizontal="center" vertical="top"/>
    </xf>
    <xf numFmtId="0" fontId="8" fillId="338" borderId="1" xfId="0" applyFont="1" applyFill="1" applyBorder="1" applyAlignment="1">
      <alignment horizontal="center" vertical="top" wrapText="1"/>
    </xf>
    <xf numFmtId="0" fontId="8" fillId="338" borderId="1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left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alignment horizontal="left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Palatino Linotype"/>
        <family val="1"/>
        <scheme val="none"/>
      </font>
      <alignment horizontal="left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alatino Linotype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Palatino Linotype"/>
        <family val="1"/>
        <scheme val="none"/>
      </font>
      <alignment horizontal="left" wrapText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name val="Palatino Linotype"/>
        <family val="1"/>
        <scheme val="none"/>
      </font>
      <alignment horizontal="left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Palatino Linotype"/>
        <family val="1"/>
        <scheme val="none"/>
      </font>
      <alignment horizontal="left" wrapText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0"/>
        <name val="Palatino Linotype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Palatino Linotype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name val="Palatino Linotype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Palatino Linotyp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family val="1"/>
        <scheme val="none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1182B"/>
      <color rgb="FF123338"/>
      <color rgb="FF00B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34C01-0790-4853-8C04-B947EA4889D4}" name="LNPNEW" displayName="LNPNEW" ref="A2:Q109" totalsRowShown="0" headerRowDxfId="20" dataDxfId="19" headerRowBorderDxfId="17" tableBorderDxfId="18">
  <autoFilter ref="A2:Q109" xr:uid="{06EF7FD2-75D9-44C8-BC89-FFEF048430DE}"/>
  <sortState xmlns:xlrd2="http://schemas.microsoft.com/office/spreadsheetml/2017/richdata2" ref="A3:Q109">
    <sortCondition ref="A2:A109"/>
  </sortState>
  <tableColumns count="17">
    <tableColumn id="1" xr3:uid="{A41480C4-9293-4AB0-9B4F-15ED958BFE7D}" name="Code" dataDxfId="16"/>
    <tableColumn id="2" xr3:uid="{BFD136DF-3A57-4F23-BFB8-85410B0C48D8}" name="Name of Compound and Subclass" dataDxfId="15"/>
    <tableColumn id="7" xr3:uid="{758E73C3-31D4-4FA7-9200-91A520B7A2C7}" name="Rf (MPA)" dataDxfId="14"/>
    <tableColumn id="8" xr3:uid="{D16B49AB-0416-4D38-A484-93B0487E8724}" name="H° DEV 254 nm" dataDxfId="13"/>
    <tableColumn id="10" xr3:uid="{690402BF-70AD-4F93-84B3-FA384F53BECF}" name="CF" dataDxfId="12"/>
    <tableColumn id="11" xr3:uid="{A51B6C42-D6A4-4ECC-9899-A4DDC28E310B}" name="H° DEV 366 nm" dataDxfId="11"/>
    <tableColumn id="13" xr3:uid="{1671E0A4-906C-49F1-8142-66248B04DDB7}" name="CF2" dataDxfId="10"/>
    <tableColumn id="14" xr3:uid="{A295DD0A-0734-4A4A-BBA2-015845C37ED7}" name="H° NP 366 nm" dataDxfId="9"/>
    <tableColumn id="16" xr3:uid="{3753BD11-5D2A-430A-A50E-2B82587263C2}" name="CF3" dataDxfId="8"/>
    <tableColumn id="66" xr3:uid="{91ED7087-47F8-40B1-9D97-1868C453EDC6}" name="UV-Vis Peaks" dataDxfId="7"/>
    <tableColumn id="18" xr3:uid="{65C48713-6E61-4A12-989C-93BEF2BA59F6}" name="UV λ 1" dataDxfId="6"/>
    <tableColumn id="19" xr3:uid="{EDEE6773-D2D3-492C-BFC8-DD5B5812258D}" name="UV λ 2" dataDxfId="5"/>
    <tableColumn id="20" xr3:uid="{B894E52D-1A3B-4891-B14F-712A5A90BC61}" name="UV λ 3" dataDxfId="4"/>
    <tableColumn id="35" xr3:uid="{22DF78BE-16F8-4FD8-B784-A7AACC4C7AC7}" name="Fl Peaks" dataDxfId="3"/>
    <tableColumn id="36" xr3:uid="{4BB28695-6F4B-4F0C-BDAA-66D00A47F77E}" name="Fl λ 1" dataDxfId="2"/>
    <tableColumn id="37" xr3:uid="{BFF2B3C9-7809-482B-A735-A7AB4AF89F69}" name="Fl λ 2" dataDxfId="1"/>
    <tableColumn id="38" xr3:uid="{0DA8CBD5-A4E0-4B1F-8CFD-644F39D30FD1}" name="Fl λ 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0B04-8642-4891-84E8-A7A1414A242B}">
  <dimension ref="A1:Q710"/>
  <sheetViews>
    <sheetView tabSelected="1" workbookViewId="0">
      <selection activeCell="J3" sqref="J3:Q109"/>
    </sheetView>
  </sheetViews>
  <sheetFormatPr defaultRowHeight="15"/>
  <cols>
    <col min="1" max="1" width="9.28515625" style="43" bestFit="1" customWidth="1"/>
    <col min="2" max="2" width="21.5703125" style="82" customWidth="1"/>
    <col min="3" max="3" width="6.85546875" style="82" bestFit="1" customWidth="1"/>
    <col min="4" max="4" width="9" style="82" customWidth="1"/>
    <col min="5" max="5" width="6" style="82" bestFit="1" customWidth="1"/>
    <col min="6" max="6" width="9.42578125" style="82" customWidth="1"/>
    <col min="7" max="7" width="6" style="82" customWidth="1"/>
    <col min="8" max="8" width="8.140625" style="82" customWidth="1"/>
    <col min="9" max="9" width="6" style="82" bestFit="1" customWidth="1"/>
    <col min="10" max="10" width="7.28515625" style="42" customWidth="1"/>
    <col min="11" max="11" width="6.140625" style="44" customWidth="1"/>
    <col min="12" max="13" width="7.42578125" style="44" customWidth="1"/>
    <col min="14" max="14" width="6.85546875" style="44" customWidth="1"/>
    <col min="15" max="15" width="6.5703125" style="44" customWidth="1"/>
    <col min="16" max="17" width="4.42578125" style="44" bestFit="1" customWidth="1"/>
    <col min="18" max="16384" width="9.140625" style="43"/>
  </cols>
  <sheetData>
    <row r="1" spans="1:17" s="40" customFormat="1">
      <c r="B1" s="42"/>
      <c r="C1" s="42"/>
      <c r="D1" s="79"/>
      <c r="E1" s="42"/>
      <c r="F1" s="79"/>
      <c r="G1" s="79"/>
      <c r="H1" s="79"/>
      <c r="I1" s="80"/>
      <c r="J1" s="79"/>
      <c r="K1" s="81"/>
      <c r="L1" s="81"/>
      <c r="M1" s="81"/>
      <c r="N1" s="81"/>
      <c r="O1" s="81"/>
      <c r="P1" s="81"/>
      <c r="Q1" s="81"/>
    </row>
    <row r="2" spans="1:17" s="41" customFormat="1" ht="31.5" customHeight="1">
      <c r="A2" s="400" t="s">
        <v>0</v>
      </c>
      <c r="B2" s="401" t="s">
        <v>1</v>
      </c>
      <c r="C2" s="400" t="s">
        <v>2</v>
      </c>
      <c r="D2" s="430" t="s">
        <v>3</v>
      </c>
      <c r="E2" s="431" t="s">
        <v>4</v>
      </c>
      <c r="F2" s="430" t="s">
        <v>5</v>
      </c>
      <c r="G2" s="432" t="s">
        <v>6</v>
      </c>
      <c r="H2" s="430" t="s">
        <v>7</v>
      </c>
      <c r="I2" s="433" t="s">
        <v>8</v>
      </c>
      <c r="J2" s="434" t="s">
        <v>9</v>
      </c>
      <c r="K2" s="435" t="s">
        <v>10</v>
      </c>
      <c r="L2" s="435" t="s">
        <v>11</v>
      </c>
      <c r="M2" s="435" t="s">
        <v>12</v>
      </c>
      <c r="N2" s="434" t="s">
        <v>13</v>
      </c>
      <c r="O2" s="435" t="s">
        <v>14</v>
      </c>
      <c r="P2" s="435" t="s">
        <v>15</v>
      </c>
      <c r="Q2" s="435" t="s">
        <v>16</v>
      </c>
    </row>
    <row r="3" spans="1:17" ht="15.75">
      <c r="A3" s="46">
        <v>1</v>
      </c>
      <c r="B3" s="42" t="s">
        <v>17</v>
      </c>
      <c r="C3" s="42">
        <v>0.51300000000000001</v>
      </c>
      <c r="D3" s="87">
        <v>163.80000000000001</v>
      </c>
      <c r="E3" s="42" t="s">
        <v>18</v>
      </c>
      <c r="F3" s="191">
        <v>220.9</v>
      </c>
      <c r="G3" s="42" t="s">
        <v>19</v>
      </c>
      <c r="H3" s="291">
        <v>234.3</v>
      </c>
      <c r="I3" s="80" t="s">
        <v>19</v>
      </c>
      <c r="J3" s="436">
        <v>3</v>
      </c>
      <c r="K3" s="436">
        <v>268</v>
      </c>
      <c r="L3" s="436">
        <v>296</v>
      </c>
      <c r="M3" s="436">
        <v>331</v>
      </c>
      <c r="N3" s="1">
        <v>2</v>
      </c>
      <c r="O3" s="1">
        <v>225</v>
      </c>
      <c r="P3" s="1">
        <v>312</v>
      </c>
      <c r="Q3" s="1"/>
    </row>
    <row r="4" spans="1:17" ht="15.75">
      <c r="A4" s="46">
        <v>2</v>
      </c>
      <c r="B4" s="42" t="s">
        <v>20</v>
      </c>
      <c r="C4" s="42">
        <v>9.8000000000000004E-2</v>
      </c>
      <c r="D4" s="88">
        <v>155.19999999999999</v>
      </c>
      <c r="E4" s="42" t="s">
        <v>18</v>
      </c>
      <c r="F4" s="192">
        <v>237.2</v>
      </c>
      <c r="G4" s="42" t="s">
        <v>19</v>
      </c>
      <c r="H4" s="292">
        <v>241.7</v>
      </c>
      <c r="I4" s="80" t="s">
        <v>21</v>
      </c>
      <c r="J4" s="436">
        <v>2</v>
      </c>
      <c r="K4" s="436">
        <v>265</v>
      </c>
      <c r="L4" s="436">
        <v>310</v>
      </c>
      <c r="M4" s="436"/>
      <c r="N4" s="1">
        <v>2</v>
      </c>
      <c r="O4" s="1">
        <v>224</v>
      </c>
      <c r="P4" s="1">
        <v>316</v>
      </c>
      <c r="Q4" s="1"/>
    </row>
    <row r="5" spans="1:17" ht="15.75">
      <c r="A5" s="46">
        <v>3</v>
      </c>
      <c r="B5" s="42" t="s">
        <v>22</v>
      </c>
      <c r="C5" s="42">
        <v>0.64919740000000004</v>
      </c>
      <c r="D5" s="89">
        <v>134.6</v>
      </c>
      <c r="E5" s="42" t="s">
        <v>23</v>
      </c>
      <c r="F5" s="193">
        <v>180</v>
      </c>
      <c r="G5" s="42" t="s">
        <v>24</v>
      </c>
      <c r="H5" s="293">
        <v>77.599999999999994</v>
      </c>
      <c r="I5" s="80" t="s">
        <v>25</v>
      </c>
      <c r="J5" s="436">
        <v>2</v>
      </c>
      <c r="K5" s="436">
        <v>270</v>
      </c>
      <c r="L5" s="436">
        <v>329</v>
      </c>
      <c r="M5" s="436"/>
      <c r="N5" s="1">
        <v>2</v>
      </c>
      <c r="O5" s="1">
        <v>224</v>
      </c>
      <c r="P5" s="1">
        <v>357</v>
      </c>
      <c r="Q5" s="1"/>
    </row>
    <row r="6" spans="1:17" ht="15.75">
      <c r="A6" s="46">
        <v>4</v>
      </c>
      <c r="B6" s="47" t="s">
        <v>26</v>
      </c>
      <c r="C6" s="42">
        <v>0.61741570000000001</v>
      </c>
      <c r="D6" s="90">
        <v>134</v>
      </c>
      <c r="E6" s="42" t="s">
        <v>23</v>
      </c>
      <c r="F6" s="194">
        <v>199.1</v>
      </c>
      <c r="G6" s="42" t="s">
        <v>24</v>
      </c>
      <c r="H6" s="294">
        <v>108.7</v>
      </c>
      <c r="I6" s="80" t="s">
        <v>27</v>
      </c>
      <c r="J6" s="436">
        <v>2</v>
      </c>
      <c r="K6" s="436">
        <v>271</v>
      </c>
      <c r="L6" s="436">
        <v>336</v>
      </c>
      <c r="M6" s="436"/>
      <c r="N6" s="1">
        <v>2</v>
      </c>
      <c r="O6" s="1">
        <v>224</v>
      </c>
      <c r="P6" s="1">
        <v>341</v>
      </c>
      <c r="Q6" s="1"/>
    </row>
    <row r="7" spans="1:17" ht="15.75">
      <c r="A7" s="46">
        <v>5</v>
      </c>
      <c r="B7" s="50" t="s">
        <v>28</v>
      </c>
      <c r="C7" s="42">
        <v>2.94542E-2</v>
      </c>
      <c r="D7" s="91">
        <v>134.6</v>
      </c>
      <c r="E7" s="42" t="s">
        <v>23</v>
      </c>
      <c r="F7" s="195">
        <v>185</v>
      </c>
      <c r="G7" s="42" t="s">
        <v>24</v>
      </c>
      <c r="H7" s="295">
        <v>180.5</v>
      </c>
      <c r="I7" s="80" t="s">
        <v>24</v>
      </c>
      <c r="J7" s="436">
        <v>1</v>
      </c>
      <c r="K7" s="436">
        <v>284</v>
      </c>
      <c r="L7" s="436"/>
      <c r="M7" s="436"/>
      <c r="N7" s="1">
        <v>2</v>
      </c>
      <c r="O7" s="1">
        <v>224</v>
      </c>
      <c r="P7" s="1">
        <v>366</v>
      </c>
      <c r="Q7" s="1"/>
    </row>
    <row r="8" spans="1:17" ht="15.75">
      <c r="A8" s="46">
        <v>6</v>
      </c>
      <c r="B8" s="45" t="s">
        <v>29</v>
      </c>
      <c r="C8" s="42">
        <v>0.67215080000000005</v>
      </c>
      <c r="D8" s="92">
        <v>132.19999999999999</v>
      </c>
      <c r="E8" s="42" t="s">
        <v>23</v>
      </c>
      <c r="F8" s="196">
        <v>185.5</v>
      </c>
      <c r="G8" s="42" t="s">
        <v>24</v>
      </c>
      <c r="H8" s="296">
        <v>61.5</v>
      </c>
      <c r="I8" s="80" t="s">
        <v>25</v>
      </c>
      <c r="J8" s="436">
        <v>2</v>
      </c>
      <c r="K8" s="436">
        <v>270</v>
      </c>
      <c r="L8" s="436">
        <v>317</v>
      </c>
      <c r="M8" s="436"/>
      <c r="N8" s="1">
        <v>2</v>
      </c>
      <c r="O8" s="1">
        <v>224</v>
      </c>
      <c r="P8" s="1">
        <v>358</v>
      </c>
      <c r="Q8" s="1"/>
    </row>
    <row r="9" spans="1:17" ht="15.75">
      <c r="A9" s="46">
        <v>7</v>
      </c>
      <c r="B9" s="42" t="s">
        <v>30</v>
      </c>
      <c r="C9" s="42">
        <v>0.65272870000000005</v>
      </c>
      <c r="D9" s="93">
        <v>138.9</v>
      </c>
      <c r="E9" s="42" t="s">
        <v>23</v>
      </c>
      <c r="F9" s="197">
        <v>46.1</v>
      </c>
      <c r="G9" s="42" t="s">
        <v>31</v>
      </c>
      <c r="H9" s="297">
        <v>125.6</v>
      </c>
      <c r="I9" s="80" t="s">
        <v>23</v>
      </c>
      <c r="J9" s="436">
        <v>2</v>
      </c>
      <c r="K9" s="436">
        <v>268</v>
      </c>
      <c r="L9" s="436">
        <v>338</v>
      </c>
      <c r="M9" s="436"/>
      <c r="N9" s="1">
        <v>2</v>
      </c>
      <c r="O9" s="1">
        <v>224</v>
      </c>
      <c r="P9" s="1">
        <v>367</v>
      </c>
      <c r="Q9" s="1"/>
    </row>
    <row r="10" spans="1:17" ht="15.75">
      <c r="A10" s="46">
        <v>8</v>
      </c>
      <c r="B10" s="45" t="s">
        <v>32</v>
      </c>
      <c r="C10" s="42">
        <v>0.58389999999999997</v>
      </c>
      <c r="D10" s="94">
        <v>129.1</v>
      </c>
      <c r="E10" s="42" t="s">
        <v>23</v>
      </c>
      <c r="F10" s="198">
        <v>33</v>
      </c>
      <c r="G10" s="42" t="s">
        <v>31</v>
      </c>
      <c r="H10" s="298">
        <v>54.1</v>
      </c>
      <c r="I10" s="80" t="s">
        <v>31</v>
      </c>
      <c r="J10" s="436">
        <v>2</v>
      </c>
      <c r="K10" s="436">
        <v>268</v>
      </c>
      <c r="L10" s="436">
        <v>352</v>
      </c>
      <c r="M10" s="436"/>
      <c r="N10" s="1">
        <v>2</v>
      </c>
      <c r="O10" s="1">
        <v>224</v>
      </c>
      <c r="P10" s="1">
        <v>342</v>
      </c>
      <c r="Q10" s="1"/>
    </row>
    <row r="11" spans="1:17" ht="15.75">
      <c r="A11" s="46">
        <v>9</v>
      </c>
      <c r="B11" s="42" t="s">
        <v>33</v>
      </c>
      <c r="C11" s="42">
        <v>0.16187799999999999</v>
      </c>
      <c r="D11" s="95">
        <v>137.1</v>
      </c>
      <c r="E11" s="42" t="s">
        <v>23</v>
      </c>
      <c r="F11" s="199">
        <v>180.4</v>
      </c>
      <c r="G11" s="42" t="s">
        <v>24</v>
      </c>
      <c r="H11" s="299">
        <v>110.5</v>
      </c>
      <c r="I11" s="80" t="s">
        <v>27</v>
      </c>
      <c r="J11" s="436">
        <v>2</v>
      </c>
      <c r="K11" s="436">
        <v>273</v>
      </c>
      <c r="L11" s="436">
        <v>337</v>
      </c>
      <c r="M11" s="436"/>
      <c r="N11" s="1">
        <v>2</v>
      </c>
      <c r="O11" s="1">
        <v>224</v>
      </c>
      <c r="P11" s="1">
        <v>366</v>
      </c>
      <c r="Q11" s="1"/>
    </row>
    <row r="12" spans="1:17" ht="15.75">
      <c r="A12" s="46">
        <v>10</v>
      </c>
      <c r="B12" s="42" t="s">
        <v>34</v>
      </c>
      <c r="C12" s="42">
        <v>0.53972710000000002</v>
      </c>
      <c r="D12" s="96">
        <v>138.19999999999999</v>
      </c>
      <c r="E12" s="42" t="s">
        <v>23</v>
      </c>
      <c r="F12" s="200">
        <v>175.9</v>
      </c>
      <c r="G12" s="42" t="s">
        <v>18</v>
      </c>
      <c r="H12" s="300">
        <v>31</v>
      </c>
      <c r="I12" s="80" t="s">
        <v>31</v>
      </c>
      <c r="J12" s="436">
        <v>3</v>
      </c>
      <c r="K12" s="436">
        <v>264</v>
      </c>
      <c r="L12" s="436">
        <v>325</v>
      </c>
      <c r="M12" s="436">
        <v>393</v>
      </c>
      <c r="N12" s="1">
        <v>2</v>
      </c>
      <c r="O12" s="1">
        <v>224</v>
      </c>
      <c r="P12" s="1">
        <v>363</v>
      </c>
      <c r="Q12" s="1"/>
    </row>
    <row r="13" spans="1:17" ht="15.75">
      <c r="A13" s="46">
        <v>11</v>
      </c>
      <c r="B13" s="45" t="s">
        <v>35</v>
      </c>
      <c r="C13" s="42">
        <v>0.70216690000000004</v>
      </c>
      <c r="D13" s="97">
        <v>131.30000000000001</v>
      </c>
      <c r="E13" s="42" t="s">
        <v>23</v>
      </c>
      <c r="F13" s="201">
        <v>171.6</v>
      </c>
      <c r="G13" s="42" t="s">
        <v>18</v>
      </c>
      <c r="H13" s="301">
        <v>172.4</v>
      </c>
      <c r="I13" s="80" t="s">
        <v>18</v>
      </c>
      <c r="J13" s="436">
        <v>3</v>
      </c>
      <c r="K13" s="436">
        <v>268</v>
      </c>
      <c r="L13" s="436">
        <v>311</v>
      </c>
      <c r="M13" s="436">
        <v>363</v>
      </c>
      <c r="N13" s="1">
        <v>2</v>
      </c>
      <c r="O13" s="1">
        <v>224</v>
      </c>
      <c r="P13" s="1">
        <v>343</v>
      </c>
      <c r="Q13" s="1"/>
    </row>
    <row r="14" spans="1:17" ht="15.75">
      <c r="A14" s="46">
        <v>12</v>
      </c>
      <c r="B14" s="45" t="s">
        <v>36</v>
      </c>
      <c r="C14" s="42">
        <v>0.65100000000000002</v>
      </c>
      <c r="D14" s="98">
        <v>136.1</v>
      </c>
      <c r="E14" s="42" t="s">
        <v>23</v>
      </c>
      <c r="F14" s="202">
        <v>180</v>
      </c>
      <c r="G14" s="42" t="s">
        <v>24</v>
      </c>
      <c r="H14" s="302">
        <v>167</v>
      </c>
      <c r="I14" s="80" t="s">
        <v>18</v>
      </c>
      <c r="J14" s="436">
        <v>2</v>
      </c>
      <c r="K14" s="436">
        <v>261</v>
      </c>
      <c r="L14" s="436">
        <v>364</v>
      </c>
      <c r="M14" s="436"/>
      <c r="N14" s="1">
        <v>2</v>
      </c>
      <c r="O14" s="1">
        <v>224</v>
      </c>
      <c r="P14" s="1">
        <v>340</v>
      </c>
      <c r="Q14" s="1"/>
    </row>
    <row r="15" spans="1:17" ht="15.75">
      <c r="A15" s="46">
        <v>13</v>
      </c>
      <c r="B15" s="42" t="s">
        <v>37</v>
      </c>
      <c r="C15" s="42">
        <v>0.68980730000000001</v>
      </c>
      <c r="D15" s="99">
        <v>129.4</v>
      </c>
      <c r="E15" s="42" t="s">
        <v>23</v>
      </c>
      <c r="F15" s="203">
        <v>144.19999999999999</v>
      </c>
      <c r="G15" s="42" t="s">
        <v>23</v>
      </c>
      <c r="H15" s="303">
        <v>160.9</v>
      </c>
      <c r="I15" s="80" t="s">
        <v>18</v>
      </c>
      <c r="J15" s="436">
        <v>3</v>
      </c>
      <c r="K15" s="436">
        <v>269</v>
      </c>
      <c r="L15" s="436">
        <v>330</v>
      </c>
      <c r="M15" s="436">
        <v>367</v>
      </c>
      <c r="N15" s="1">
        <v>2</v>
      </c>
      <c r="O15" s="1">
        <v>223</v>
      </c>
      <c r="P15" s="1">
        <v>361</v>
      </c>
      <c r="Q15" s="1"/>
    </row>
    <row r="16" spans="1:17" ht="15.75">
      <c r="A16" s="46">
        <v>14</v>
      </c>
      <c r="B16" s="45" t="s">
        <v>38</v>
      </c>
      <c r="C16" s="42">
        <v>0.65449429999999997</v>
      </c>
      <c r="D16" s="100">
        <v>130.9</v>
      </c>
      <c r="E16" s="42" t="s">
        <v>23</v>
      </c>
      <c r="F16" s="204">
        <v>150</v>
      </c>
      <c r="G16" s="42" t="s">
        <v>18</v>
      </c>
      <c r="H16" s="304">
        <v>150</v>
      </c>
      <c r="I16" s="80" t="s">
        <v>18</v>
      </c>
      <c r="J16" s="436">
        <v>2</v>
      </c>
      <c r="K16" s="436">
        <v>269</v>
      </c>
      <c r="L16" s="436">
        <v>371</v>
      </c>
      <c r="M16" s="436"/>
      <c r="N16" s="1">
        <v>2</v>
      </c>
      <c r="O16" s="1">
        <v>223</v>
      </c>
      <c r="P16" s="1">
        <v>361</v>
      </c>
      <c r="Q16" s="1"/>
    </row>
    <row r="17" spans="1:17" ht="15.75">
      <c r="A17" s="46">
        <v>15</v>
      </c>
      <c r="B17" s="45" t="s">
        <v>39</v>
      </c>
      <c r="C17" s="42">
        <v>0.58739960000000002</v>
      </c>
      <c r="D17" s="101">
        <v>129.9</v>
      </c>
      <c r="E17" s="42" t="s">
        <v>23</v>
      </c>
      <c r="F17" s="205">
        <v>131.69999999999999</v>
      </c>
      <c r="G17" s="42" t="s">
        <v>23</v>
      </c>
      <c r="H17" s="305">
        <v>30.5</v>
      </c>
      <c r="I17" s="80" t="s">
        <v>31</v>
      </c>
      <c r="J17" s="436">
        <v>2</v>
      </c>
      <c r="K17" s="436">
        <v>261</v>
      </c>
      <c r="L17" s="436">
        <v>373</v>
      </c>
      <c r="M17" s="436"/>
      <c r="N17" s="1">
        <v>2</v>
      </c>
      <c r="O17" s="1">
        <v>224</v>
      </c>
      <c r="P17" s="1">
        <v>341</v>
      </c>
      <c r="Q17" s="1"/>
    </row>
    <row r="18" spans="1:17" ht="15.75">
      <c r="A18" s="46">
        <v>16</v>
      </c>
      <c r="B18" s="45" t="s">
        <v>40</v>
      </c>
      <c r="C18" s="42">
        <v>0.61741570000000001</v>
      </c>
      <c r="D18" s="102">
        <v>125.9</v>
      </c>
      <c r="E18" s="42" t="s">
        <v>23</v>
      </c>
      <c r="F18" s="206">
        <v>127.1</v>
      </c>
      <c r="G18" s="42" t="s">
        <v>23</v>
      </c>
      <c r="H18" s="306">
        <v>37.299999999999997</v>
      </c>
      <c r="I18" s="80" t="s">
        <v>31</v>
      </c>
      <c r="J18" s="436">
        <v>2</v>
      </c>
      <c r="K18" s="436">
        <v>261</v>
      </c>
      <c r="L18" s="436">
        <v>370</v>
      </c>
      <c r="M18" s="436"/>
      <c r="N18" s="1">
        <v>2</v>
      </c>
      <c r="O18" s="1">
        <v>224</v>
      </c>
      <c r="P18" s="1">
        <v>340</v>
      </c>
      <c r="Q18" s="1"/>
    </row>
    <row r="19" spans="1:17" ht="15.75">
      <c r="A19" s="46">
        <v>17</v>
      </c>
      <c r="B19" s="49" t="s">
        <v>41</v>
      </c>
      <c r="C19" s="42">
        <v>3.2985500000000001E-2</v>
      </c>
      <c r="D19" s="103">
        <v>132.6</v>
      </c>
      <c r="E19" s="42" t="s">
        <v>23</v>
      </c>
      <c r="F19" s="207">
        <v>180</v>
      </c>
      <c r="G19" s="42" t="s">
        <v>24</v>
      </c>
      <c r="H19" s="307">
        <v>41.6</v>
      </c>
      <c r="I19" s="80" t="s">
        <v>31</v>
      </c>
      <c r="J19" s="436">
        <v>2</v>
      </c>
      <c r="K19" s="436">
        <v>264</v>
      </c>
      <c r="L19" s="436">
        <v>361</v>
      </c>
      <c r="M19" s="436"/>
      <c r="N19" s="1">
        <v>2</v>
      </c>
      <c r="O19" s="1">
        <v>224</v>
      </c>
      <c r="P19" s="1">
        <v>342</v>
      </c>
      <c r="Q19" s="1"/>
    </row>
    <row r="20" spans="1:17" ht="15.75">
      <c r="A20" s="46">
        <v>18</v>
      </c>
      <c r="B20" s="45" t="s">
        <v>42</v>
      </c>
      <c r="C20" s="42">
        <v>0.6668539</v>
      </c>
      <c r="D20" s="104">
        <v>136.5</v>
      </c>
      <c r="E20" s="42" t="s">
        <v>23</v>
      </c>
      <c r="F20" s="208">
        <v>169.3</v>
      </c>
      <c r="G20" s="42" t="s">
        <v>18</v>
      </c>
      <c r="H20" s="308">
        <v>160.1</v>
      </c>
      <c r="I20" s="80" t="s">
        <v>18</v>
      </c>
      <c r="J20" s="436">
        <v>1</v>
      </c>
      <c r="K20" s="436">
        <v>290</v>
      </c>
      <c r="L20" s="436"/>
      <c r="M20" s="436"/>
      <c r="N20" s="1">
        <v>3</v>
      </c>
      <c r="O20" s="1">
        <v>222</v>
      </c>
      <c r="P20" s="1">
        <v>247</v>
      </c>
      <c r="Q20" s="1">
        <v>342</v>
      </c>
    </row>
    <row r="21" spans="1:17" ht="15.75">
      <c r="A21" s="46">
        <v>19</v>
      </c>
      <c r="B21" s="45" t="s">
        <v>43</v>
      </c>
      <c r="C21" s="42">
        <v>5.7704600000000002E-2</v>
      </c>
      <c r="D21" s="105">
        <v>140.30000000000001</v>
      </c>
      <c r="E21" s="42" t="s">
        <v>23</v>
      </c>
      <c r="F21" s="209">
        <v>186.4</v>
      </c>
      <c r="G21" s="42" t="s">
        <v>24</v>
      </c>
      <c r="H21" s="309">
        <v>24.2</v>
      </c>
      <c r="I21" s="80" t="s">
        <v>44</v>
      </c>
      <c r="J21" s="436">
        <v>2</v>
      </c>
      <c r="K21" s="436">
        <v>286</v>
      </c>
      <c r="L21" s="436">
        <v>329</v>
      </c>
      <c r="M21" s="436"/>
      <c r="N21" s="1">
        <v>3</v>
      </c>
      <c r="O21" s="1">
        <v>223</v>
      </c>
      <c r="P21" s="1">
        <v>254</v>
      </c>
      <c r="Q21" s="1">
        <v>364</v>
      </c>
    </row>
    <row r="22" spans="1:17" ht="15.75">
      <c r="A22" s="46">
        <v>20</v>
      </c>
      <c r="B22" s="45" t="s">
        <v>45</v>
      </c>
      <c r="C22" s="42">
        <v>0.68</v>
      </c>
      <c r="D22" s="106">
        <v>136.80000000000001</v>
      </c>
      <c r="E22" s="42" t="s">
        <v>23</v>
      </c>
      <c r="F22" s="210">
        <v>176.5</v>
      </c>
      <c r="G22" s="42" t="s">
        <v>18</v>
      </c>
      <c r="H22" s="310">
        <v>160.1</v>
      </c>
      <c r="I22" s="80" t="s">
        <v>18</v>
      </c>
      <c r="J22" s="436">
        <v>1</v>
      </c>
      <c r="K22" s="436">
        <v>292</v>
      </c>
      <c r="L22" s="436"/>
      <c r="M22" s="436"/>
      <c r="N22" s="1">
        <v>2</v>
      </c>
      <c r="O22" s="1">
        <v>223</v>
      </c>
      <c r="P22" s="1">
        <v>365</v>
      </c>
      <c r="Q22" s="1"/>
    </row>
    <row r="23" spans="1:17" ht="15.75">
      <c r="A23" s="46">
        <v>21</v>
      </c>
      <c r="B23" s="42" t="s">
        <v>46</v>
      </c>
      <c r="C23" s="42">
        <v>5.9470299999999997E-2</v>
      </c>
      <c r="D23" s="107">
        <v>133.9</v>
      </c>
      <c r="E23" s="42" t="s">
        <v>23</v>
      </c>
      <c r="F23" s="211">
        <v>130.19999999999999</v>
      </c>
      <c r="G23" s="42" t="s">
        <v>23</v>
      </c>
      <c r="H23" s="311">
        <v>148.9</v>
      </c>
      <c r="I23" s="80" t="s">
        <v>23</v>
      </c>
      <c r="J23" s="436">
        <v>2</v>
      </c>
      <c r="K23" s="436">
        <v>286</v>
      </c>
      <c r="L23" s="436">
        <v>333</v>
      </c>
      <c r="M23" s="436"/>
      <c r="N23" s="1">
        <v>3</v>
      </c>
      <c r="O23" s="1">
        <v>222</v>
      </c>
      <c r="P23" s="1">
        <v>247</v>
      </c>
      <c r="Q23" s="1">
        <v>342</v>
      </c>
    </row>
    <row r="24" spans="1:17" ht="15.75">
      <c r="A24" s="46">
        <v>22</v>
      </c>
      <c r="B24" s="45" t="s">
        <v>47</v>
      </c>
      <c r="C24" s="42">
        <v>0.72335470000000002</v>
      </c>
      <c r="D24" s="108">
        <v>136.9</v>
      </c>
      <c r="E24" s="42" t="s">
        <v>23</v>
      </c>
      <c r="F24" s="212">
        <v>179.2</v>
      </c>
      <c r="G24" s="42" t="s">
        <v>18</v>
      </c>
      <c r="H24" s="312">
        <v>160.1</v>
      </c>
      <c r="I24" s="80" t="s">
        <v>18</v>
      </c>
      <c r="J24" s="436">
        <v>1</v>
      </c>
      <c r="K24" s="436">
        <v>293</v>
      </c>
      <c r="L24" s="436"/>
      <c r="M24" s="436"/>
      <c r="N24" s="1">
        <v>3</v>
      </c>
      <c r="O24" s="1">
        <v>224</v>
      </c>
      <c r="P24" s="1">
        <v>252</v>
      </c>
      <c r="Q24" s="1">
        <v>365</v>
      </c>
    </row>
    <row r="25" spans="1:17" ht="15.75">
      <c r="A25" s="46">
        <v>23</v>
      </c>
      <c r="B25" s="42" t="s">
        <v>48</v>
      </c>
      <c r="C25" s="42">
        <v>0.6986</v>
      </c>
      <c r="D25" s="109">
        <v>136.80000000000001</v>
      </c>
      <c r="E25" s="42" t="s">
        <v>23</v>
      </c>
      <c r="F25" s="213">
        <v>159.6</v>
      </c>
      <c r="G25" s="42" t="s">
        <v>18</v>
      </c>
      <c r="H25" s="313">
        <v>102.2</v>
      </c>
      <c r="I25" s="80" t="s">
        <v>27</v>
      </c>
      <c r="J25" s="436">
        <f t="shared" ref="J25" si="0">COUNTIF(K25:M25, "&gt;=0")</f>
        <v>1</v>
      </c>
      <c r="K25" s="436">
        <v>292</v>
      </c>
      <c r="L25" s="436"/>
      <c r="M25" s="436"/>
      <c r="N25" s="1">
        <v>3</v>
      </c>
      <c r="O25" s="1">
        <v>223</v>
      </c>
      <c r="P25" s="1">
        <v>251</v>
      </c>
      <c r="Q25" s="1">
        <v>367</v>
      </c>
    </row>
    <row r="26" spans="1:17" ht="15.75">
      <c r="A26" s="46">
        <v>24</v>
      </c>
      <c r="B26" s="42" t="s">
        <v>49</v>
      </c>
      <c r="C26" s="42">
        <v>0.69686990000000004</v>
      </c>
      <c r="D26" s="109">
        <v>136.80000000000001</v>
      </c>
      <c r="E26" s="42" t="s">
        <v>23</v>
      </c>
      <c r="F26" s="214">
        <v>190.7</v>
      </c>
      <c r="G26" s="42" t="s">
        <v>24</v>
      </c>
      <c r="H26" s="314">
        <v>174.1</v>
      </c>
      <c r="I26" s="80" t="s">
        <v>18</v>
      </c>
      <c r="J26" s="436">
        <v>1</v>
      </c>
      <c r="K26" s="436">
        <v>295</v>
      </c>
      <c r="L26" s="436"/>
      <c r="M26" s="436"/>
      <c r="N26" s="1">
        <v>3</v>
      </c>
      <c r="O26" s="1">
        <v>224</v>
      </c>
      <c r="P26" s="1">
        <v>251</v>
      </c>
      <c r="Q26" s="1">
        <v>365</v>
      </c>
    </row>
    <row r="27" spans="1:17" ht="15.75">
      <c r="A27" s="46">
        <v>25</v>
      </c>
      <c r="B27" s="42" t="s">
        <v>50</v>
      </c>
      <c r="C27" s="42">
        <v>0.59093090000000004</v>
      </c>
      <c r="D27" s="110">
        <v>134.5</v>
      </c>
      <c r="E27" s="42" t="s">
        <v>23</v>
      </c>
      <c r="F27" s="215">
        <v>183.4</v>
      </c>
      <c r="G27" s="42" t="s">
        <v>24</v>
      </c>
      <c r="H27" s="315">
        <v>51.1</v>
      </c>
      <c r="I27" s="80" t="s">
        <v>31</v>
      </c>
      <c r="J27" s="436">
        <v>1</v>
      </c>
      <c r="K27" s="436">
        <v>292</v>
      </c>
      <c r="L27" s="436"/>
      <c r="M27" s="436"/>
      <c r="N27" s="1">
        <v>3</v>
      </c>
      <c r="O27" s="1">
        <v>224</v>
      </c>
      <c r="P27" s="1">
        <v>256</v>
      </c>
      <c r="Q27" s="1">
        <v>364</v>
      </c>
    </row>
    <row r="28" spans="1:17" ht="15.75">
      <c r="A28" s="46">
        <v>26</v>
      </c>
      <c r="B28" s="45" t="s">
        <v>51</v>
      </c>
      <c r="C28" s="42">
        <v>0.52030489999999996</v>
      </c>
      <c r="D28" s="111">
        <v>137.6</v>
      </c>
      <c r="E28" s="42" t="s">
        <v>23</v>
      </c>
      <c r="F28" s="216">
        <v>141.80000000000001</v>
      </c>
      <c r="G28" s="42" t="s">
        <v>23</v>
      </c>
      <c r="H28" s="316">
        <v>85.3</v>
      </c>
      <c r="I28" s="80" t="s">
        <v>25</v>
      </c>
      <c r="J28" s="436">
        <v>1</v>
      </c>
      <c r="K28" s="436">
        <v>281</v>
      </c>
      <c r="L28" s="436"/>
      <c r="M28" s="436"/>
      <c r="N28" s="1">
        <v>3</v>
      </c>
      <c r="O28" s="1">
        <v>224</v>
      </c>
      <c r="P28" s="1">
        <v>255</v>
      </c>
      <c r="Q28" s="1">
        <v>342</v>
      </c>
    </row>
    <row r="29" spans="1:17" ht="15.75">
      <c r="A29" s="46">
        <v>27</v>
      </c>
      <c r="B29" s="45" t="s">
        <v>52</v>
      </c>
      <c r="C29" s="42">
        <v>0.49911709999999998</v>
      </c>
      <c r="D29" s="112">
        <v>137.19999999999999</v>
      </c>
      <c r="E29" s="42" t="s">
        <v>23</v>
      </c>
      <c r="F29" s="217">
        <v>137.80000000000001</v>
      </c>
      <c r="G29" s="42" t="s">
        <v>23</v>
      </c>
      <c r="H29" s="317">
        <v>135.30000000000001</v>
      </c>
      <c r="I29" s="80" t="s">
        <v>23</v>
      </c>
      <c r="J29" s="436">
        <v>1</v>
      </c>
      <c r="K29" s="436">
        <v>281</v>
      </c>
      <c r="L29" s="436"/>
      <c r="M29" s="436"/>
      <c r="N29" s="1">
        <v>3</v>
      </c>
      <c r="O29" s="1">
        <v>224</v>
      </c>
      <c r="P29" s="1">
        <v>256</v>
      </c>
      <c r="Q29" s="1">
        <v>352</v>
      </c>
    </row>
    <row r="30" spans="1:17" ht="15.75">
      <c r="A30" s="46">
        <v>28</v>
      </c>
      <c r="B30" s="42" t="s">
        <v>53</v>
      </c>
      <c r="C30" s="42">
        <v>0.42849110000000001</v>
      </c>
      <c r="D30" s="113">
        <v>137.30000000000001</v>
      </c>
      <c r="E30" s="42" t="s">
        <v>23</v>
      </c>
      <c r="F30" s="218">
        <v>177.2</v>
      </c>
      <c r="G30" s="42" t="s">
        <v>18</v>
      </c>
      <c r="H30" s="318">
        <v>111.1</v>
      </c>
      <c r="I30" s="80" t="s">
        <v>27</v>
      </c>
      <c r="J30" s="436">
        <v>1</v>
      </c>
      <c r="K30" s="436">
        <v>273</v>
      </c>
      <c r="L30" s="436"/>
      <c r="M30" s="436"/>
      <c r="N30" s="1">
        <v>2</v>
      </c>
      <c r="O30" s="1">
        <v>225</v>
      </c>
      <c r="P30" s="1">
        <v>347</v>
      </c>
      <c r="Q30" s="1"/>
    </row>
    <row r="31" spans="1:17" ht="15.75">
      <c r="A31" s="46">
        <v>29</v>
      </c>
      <c r="B31" s="42" t="s">
        <v>54</v>
      </c>
      <c r="C31" s="42">
        <v>0.40730329999999998</v>
      </c>
      <c r="D31" s="114">
        <v>135.80000000000001</v>
      </c>
      <c r="E31" s="42" t="s">
        <v>23</v>
      </c>
      <c r="F31" s="219">
        <v>188</v>
      </c>
      <c r="G31" s="42" t="s">
        <v>24</v>
      </c>
      <c r="H31" s="319">
        <v>241.8</v>
      </c>
      <c r="I31" s="80" t="s">
        <v>21</v>
      </c>
      <c r="J31" s="436">
        <v>1</v>
      </c>
      <c r="K31" s="436">
        <v>282</v>
      </c>
      <c r="L31" s="436"/>
      <c r="M31" s="436"/>
      <c r="N31" s="1">
        <v>2</v>
      </c>
      <c r="O31" s="1">
        <v>225</v>
      </c>
      <c r="P31" s="1">
        <v>332</v>
      </c>
      <c r="Q31" s="1"/>
    </row>
    <row r="32" spans="1:17" ht="15.75">
      <c r="A32" s="46">
        <v>30</v>
      </c>
      <c r="B32" s="42" t="s">
        <v>55</v>
      </c>
      <c r="C32" s="42">
        <v>0.69157299999999999</v>
      </c>
      <c r="D32" s="115">
        <v>132.69999999999999</v>
      </c>
      <c r="E32" s="42" t="s">
        <v>23</v>
      </c>
      <c r="F32" s="220">
        <v>96.6</v>
      </c>
      <c r="G32" s="42" t="s">
        <v>27</v>
      </c>
      <c r="H32" s="320">
        <v>156.19999999999999</v>
      </c>
      <c r="I32" s="80" t="s">
        <v>18</v>
      </c>
      <c r="J32" s="436">
        <v>1</v>
      </c>
      <c r="K32" s="436">
        <v>262</v>
      </c>
      <c r="L32" s="436"/>
      <c r="M32" s="436"/>
      <c r="N32" s="1">
        <v>2</v>
      </c>
      <c r="O32" s="1">
        <v>224</v>
      </c>
      <c r="P32" s="1">
        <v>365</v>
      </c>
      <c r="Q32" s="1"/>
    </row>
    <row r="33" spans="1:17" ht="15.75">
      <c r="A33" s="46">
        <v>31</v>
      </c>
      <c r="B33" s="42" t="s">
        <v>56</v>
      </c>
      <c r="C33" s="42">
        <v>0.59975920000000005</v>
      </c>
      <c r="D33" s="116">
        <v>136.6</v>
      </c>
      <c r="E33" s="42" t="s">
        <v>23</v>
      </c>
      <c r="F33" s="221">
        <v>160.9</v>
      </c>
      <c r="G33" s="42" t="s">
        <v>18</v>
      </c>
      <c r="H33" s="321">
        <v>202.5</v>
      </c>
      <c r="I33" s="80" t="s">
        <v>24</v>
      </c>
      <c r="J33" s="436">
        <v>2</v>
      </c>
      <c r="K33" s="436">
        <v>250</v>
      </c>
      <c r="L33" s="436">
        <v>305</v>
      </c>
      <c r="M33" s="436"/>
      <c r="N33" s="1">
        <v>2</v>
      </c>
      <c r="O33" s="1">
        <v>222</v>
      </c>
      <c r="P33" s="1">
        <v>314</v>
      </c>
      <c r="Q33" s="1"/>
    </row>
    <row r="34" spans="1:17" ht="15.75">
      <c r="A34" s="46">
        <v>32</v>
      </c>
      <c r="B34" s="42" t="s">
        <v>57</v>
      </c>
      <c r="C34" s="42">
        <v>0.63680000000000003</v>
      </c>
      <c r="D34" s="117">
        <v>147.4</v>
      </c>
      <c r="E34" s="42" t="s">
        <v>23</v>
      </c>
      <c r="F34" s="222">
        <v>195.3</v>
      </c>
      <c r="G34" s="42" t="s">
        <v>24</v>
      </c>
      <c r="H34" s="322">
        <v>194.4</v>
      </c>
      <c r="I34" s="80" t="s">
        <v>24</v>
      </c>
      <c r="J34" s="436">
        <v>2</v>
      </c>
      <c r="K34" s="436">
        <v>250</v>
      </c>
      <c r="L34" s="436">
        <v>306</v>
      </c>
      <c r="M34" s="436"/>
      <c r="N34" s="1">
        <v>2</v>
      </c>
      <c r="O34" s="1">
        <v>223</v>
      </c>
      <c r="P34" s="1">
        <v>313</v>
      </c>
      <c r="Q34" s="1"/>
    </row>
    <row r="35" spans="1:17" ht="15.75">
      <c r="A35" s="46">
        <v>33</v>
      </c>
      <c r="B35" s="45" t="s">
        <v>58</v>
      </c>
      <c r="C35" s="42">
        <v>0.66332259999999998</v>
      </c>
      <c r="D35" s="118">
        <v>128.1</v>
      </c>
      <c r="E35" s="42" t="s">
        <v>23</v>
      </c>
      <c r="F35" s="223">
        <v>181.4</v>
      </c>
      <c r="G35" s="42" t="s">
        <v>24</v>
      </c>
      <c r="H35" s="323">
        <v>136.1</v>
      </c>
      <c r="I35" s="80" t="s">
        <v>23</v>
      </c>
      <c r="J35" s="436">
        <v>1</v>
      </c>
      <c r="K35" s="436">
        <v>260</v>
      </c>
      <c r="L35" s="436"/>
      <c r="M35" s="436"/>
      <c r="N35" s="1">
        <v>2</v>
      </c>
      <c r="O35" s="1">
        <v>224</v>
      </c>
      <c r="P35" s="1">
        <v>365</v>
      </c>
      <c r="Q35" s="1"/>
    </row>
    <row r="36" spans="1:17" ht="15.75">
      <c r="A36" s="46">
        <v>34</v>
      </c>
      <c r="B36" s="42" t="s">
        <v>59</v>
      </c>
      <c r="C36" s="42">
        <v>0.18</v>
      </c>
      <c r="D36" s="119">
        <v>132.80000000000001</v>
      </c>
      <c r="E36" s="42" t="s">
        <v>23</v>
      </c>
      <c r="F36" s="224">
        <v>176.6</v>
      </c>
      <c r="G36" s="42" t="s">
        <v>18</v>
      </c>
      <c r="H36" s="324">
        <v>147.5</v>
      </c>
      <c r="I36" s="80" t="s">
        <v>23</v>
      </c>
      <c r="J36" s="436">
        <v>1</v>
      </c>
      <c r="K36" s="436">
        <v>261</v>
      </c>
      <c r="L36" s="436"/>
      <c r="M36" s="436"/>
      <c r="N36" s="1">
        <v>2</v>
      </c>
      <c r="O36" s="1">
        <v>222</v>
      </c>
      <c r="P36" s="1">
        <v>358</v>
      </c>
      <c r="Q36" s="1"/>
    </row>
    <row r="37" spans="1:17" ht="15.75">
      <c r="A37" s="46">
        <v>35</v>
      </c>
      <c r="B37" s="42" t="s">
        <v>60</v>
      </c>
      <c r="C37" s="42">
        <v>0.73394859999999995</v>
      </c>
      <c r="D37" s="120">
        <v>137.1</v>
      </c>
      <c r="E37" s="42" t="s">
        <v>23</v>
      </c>
      <c r="F37" s="225">
        <v>113.4</v>
      </c>
      <c r="G37" s="42" t="s">
        <v>27</v>
      </c>
      <c r="H37" s="325">
        <v>79.099999999999994</v>
      </c>
      <c r="I37" s="80" t="s">
        <v>25</v>
      </c>
      <c r="J37" s="436">
        <v>1</v>
      </c>
      <c r="K37" s="436">
        <v>310</v>
      </c>
      <c r="L37" s="436"/>
      <c r="M37" s="436"/>
      <c r="N37" s="1">
        <v>2</v>
      </c>
      <c r="O37" s="1">
        <v>221</v>
      </c>
      <c r="P37" s="1">
        <v>366</v>
      </c>
      <c r="Q37" s="1"/>
    </row>
    <row r="38" spans="1:17" ht="15.75">
      <c r="A38" s="46">
        <v>36</v>
      </c>
      <c r="B38" s="42" t="s">
        <v>61</v>
      </c>
      <c r="C38" s="42">
        <v>0.5891653</v>
      </c>
      <c r="D38" s="121">
        <v>137.9</v>
      </c>
      <c r="E38" s="42" t="s">
        <v>23</v>
      </c>
      <c r="F38" s="226">
        <v>185.1</v>
      </c>
      <c r="G38" s="42" t="s">
        <v>24</v>
      </c>
      <c r="H38" s="326">
        <v>216.2</v>
      </c>
      <c r="I38" s="80" t="s">
        <v>19</v>
      </c>
      <c r="J38" s="436">
        <v>1</v>
      </c>
      <c r="K38" s="436">
        <v>267</v>
      </c>
      <c r="L38" s="436"/>
      <c r="M38" s="436"/>
      <c r="N38" s="1">
        <v>2</v>
      </c>
      <c r="O38" s="1">
        <v>223</v>
      </c>
      <c r="P38" s="1">
        <v>339</v>
      </c>
      <c r="Q38" s="1"/>
    </row>
    <row r="39" spans="1:17" ht="15.75">
      <c r="A39" s="46">
        <v>37</v>
      </c>
      <c r="B39" s="42" t="s">
        <v>62</v>
      </c>
      <c r="C39" s="42">
        <v>0.60152479999999997</v>
      </c>
      <c r="D39" s="122">
        <v>141.5</v>
      </c>
      <c r="E39" s="42" t="s">
        <v>23</v>
      </c>
      <c r="F39" s="227">
        <v>120</v>
      </c>
      <c r="G39" s="42" t="s">
        <v>23</v>
      </c>
      <c r="H39" s="327">
        <v>147</v>
      </c>
      <c r="I39" s="80" t="s">
        <v>23</v>
      </c>
      <c r="J39" s="436">
        <v>1</v>
      </c>
      <c r="K39" s="436">
        <v>261</v>
      </c>
      <c r="L39" s="436"/>
      <c r="M39" s="436"/>
      <c r="N39" s="1">
        <v>2</v>
      </c>
      <c r="O39" s="1">
        <v>225</v>
      </c>
      <c r="P39" s="1">
        <v>308</v>
      </c>
      <c r="Q39" s="1"/>
    </row>
    <row r="40" spans="1:17" ht="15.75">
      <c r="A40" s="46">
        <v>38</v>
      </c>
      <c r="B40" s="42" t="s">
        <v>63</v>
      </c>
      <c r="C40" s="42">
        <v>0.47099999999999997</v>
      </c>
      <c r="D40" s="123">
        <v>152.4</v>
      </c>
      <c r="E40" s="42" t="s">
        <v>18</v>
      </c>
      <c r="F40" s="228">
        <v>255.5</v>
      </c>
      <c r="G40" s="42" t="s">
        <v>21</v>
      </c>
      <c r="H40" s="328">
        <v>254.7</v>
      </c>
      <c r="I40" s="80" t="s">
        <v>21</v>
      </c>
      <c r="J40" s="436">
        <v>2</v>
      </c>
      <c r="K40" s="436">
        <v>261</v>
      </c>
      <c r="L40" s="436">
        <v>312</v>
      </c>
      <c r="M40" s="436"/>
      <c r="N40" s="1">
        <v>2</v>
      </c>
      <c r="O40" s="1">
        <v>223</v>
      </c>
      <c r="P40" s="1">
        <v>312</v>
      </c>
      <c r="Q40" s="1"/>
    </row>
    <row r="41" spans="1:17" ht="15.75">
      <c r="A41" s="46">
        <v>39</v>
      </c>
      <c r="B41" s="82" t="s">
        <v>64</v>
      </c>
      <c r="C41" s="42">
        <v>0.59446220000000005</v>
      </c>
      <c r="D41" s="124">
        <v>138.19999999999999</v>
      </c>
      <c r="E41" s="42" t="s">
        <v>23</v>
      </c>
      <c r="F41" s="229">
        <v>191.3</v>
      </c>
      <c r="G41" s="42" t="s">
        <v>24</v>
      </c>
      <c r="H41" s="329">
        <v>216.8</v>
      </c>
      <c r="I41" s="80" t="s">
        <v>19</v>
      </c>
      <c r="J41" s="436">
        <v>2</v>
      </c>
      <c r="K41" s="436">
        <v>251</v>
      </c>
      <c r="L41" s="436">
        <v>308</v>
      </c>
      <c r="M41" s="436"/>
      <c r="N41" s="1">
        <v>2</v>
      </c>
      <c r="O41" s="1">
        <v>225</v>
      </c>
      <c r="P41" s="1">
        <v>313</v>
      </c>
      <c r="Q41" s="1"/>
    </row>
    <row r="42" spans="1:17" ht="15.75">
      <c r="A42" s="46">
        <v>40</v>
      </c>
      <c r="B42" s="45" t="s">
        <v>65</v>
      </c>
      <c r="C42" s="42">
        <v>0.6633</v>
      </c>
      <c r="D42" s="125">
        <v>136.4</v>
      </c>
      <c r="E42" s="42" t="s">
        <v>23</v>
      </c>
      <c r="F42" s="230">
        <v>184.5</v>
      </c>
      <c r="G42" s="42" t="s">
        <v>24</v>
      </c>
      <c r="H42" s="330">
        <v>159.4</v>
      </c>
      <c r="I42" s="80" t="s">
        <v>18</v>
      </c>
      <c r="J42" s="436">
        <v>1</v>
      </c>
      <c r="K42" s="436">
        <v>276</v>
      </c>
      <c r="L42" s="436"/>
      <c r="M42" s="436"/>
      <c r="N42" s="1">
        <v>2</v>
      </c>
      <c r="O42" s="1">
        <v>221</v>
      </c>
      <c r="P42" s="1">
        <v>328</v>
      </c>
      <c r="Q42" s="1"/>
    </row>
    <row r="43" spans="1:17" ht="15.75">
      <c r="A43" s="46">
        <v>41</v>
      </c>
      <c r="B43" s="42" t="s">
        <v>66</v>
      </c>
      <c r="C43" s="42">
        <v>0.69686990000000004</v>
      </c>
      <c r="D43" s="126">
        <v>135.5</v>
      </c>
      <c r="E43" s="42" t="s">
        <v>23</v>
      </c>
      <c r="F43" s="231">
        <v>180</v>
      </c>
      <c r="G43" s="42" t="s">
        <v>24</v>
      </c>
      <c r="H43" s="331">
        <v>185</v>
      </c>
      <c r="I43" s="80" t="s">
        <v>24</v>
      </c>
      <c r="J43" s="436">
        <v>1</v>
      </c>
      <c r="K43" s="436">
        <v>243</v>
      </c>
      <c r="L43" s="436"/>
      <c r="M43" s="436"/>
      <c r="N43" s="1">
        <v>2</v>
      </c>
      <c r="O43" s="1">
        <v>221</v>
      </c>
      <c r="P43" s="1">
        <v>333</v>
      </c>
      <c r="Q43" s="1"/>
    </row>
    <row r="44" spans="1:17" ht="15.75">
      <c r="A44" s="46">
        <v>42</v>
      </c>
      <c r="B44" s="45" t="s">
        <v>67</v>
      </c>
      <c r="C44" s="42">
        <v>0.01</v>
      </c>
      <c r="D44" s="127">
        <v>129.6</v>
      </c>
      <c r="E44" s="42" t="s">
        <v>23</v>
      </c>
      <c r="F44" s="232">
        <v>212.3</v>
      </c>
      <c r="G44" s="42" t="s">
        <v>19</v>
      </c>
      <c r="H44" s="332">
        <v>206.7</v>
      </c>
      <c r="I44" s="80" t="s">
        <v>24</v>
      </c>
      <c r="J44" s="436">
        <v>2</v>
      </c>
      <c r="K44" s="436">
        <v>277</v>
      </c>
      <c r="L44" s="436">
        <v>389</v>
      </c>
      <c r="M44" s="436"/>
      <c r="N44" s="1">
        <v>2</v>
      </c>
      <c r="O44" s="1">
        <v>223</v>
      </c>
      <c r="P44" s="1">
        <v>365</v>
      </c>
      <c r="Q44" s="1"/>
    </row>
    <row r="45" spans="1:17" ht="15.75">
      <c r="A45" s="46">
        <v>43</v>
      </c>
      <c r="B45" s="42" t="s">
        <v>68</v>
      </c>
      <c r="C45" s="42">
        <v>0.61741570000000001</v>
      </c>
      <c r="D45" s="128">
        <v>138.9</v>
      </c>
      <c r="E45" s="42" t="s">
        <v>23</v>
      </c>
      <c r="F45" s="233">
        <v>180</v>
      </c>
      <c r="G45" s="42" t="s">
        <v>24</v>
      </c>
      <c r="H45" s="333">
        <v>203.4</v>
      </c>
      <c r="I45" s="80" t="s">
        <v>24</v>
      </c>
      <c r="J45" s="436">
        <v>1</v>
      </c>
      <c r="K45" s="436">
        <v>264</v>
      </c>
      <c r="L45" s="436"/>
      <c r="M45" s="436"/>
      <c r="N45" s="1">
        <v>2</v>
      </c>
      <c r="O45" s="1">
        <v>228</v>
      </c>
      <c r="P45" s="1">
        <v>310</v>
      </c>
      <c r="Q45" s="1"/>
    </row>
    <row r="46" spans="1:17" ht="15.75">
      <c r="A46" s="46">
        <v>44</v>
      </c>
      <c r="B46" s="45" t="s">
        <v>69</v>
      </c>
      <c r="C46" s="42">
        <v>0.52736749999999999</v>
      </c>
      <c r="D46" s="129">
        <v>135.30000000000001</v>
      </c>
      <c r="E46" s="42" t="s">
        <v>23</v>
      </c>
      <c r="F46" s="234">
        <v>152.19999999999999</v>
      </c>
      <c r="G46" s="42" t="s">
        <v>18</v>
      </c>
      <c r="H46" s="334">
        <v>256.10000000000002</v>
      </c>
      <c r="I46" s="80" t="s">
        <v>21</v>
      </c>
      <c r="J46" s="436">
        <v>1</v>
      </c>
      <c r="K46" s="436">
        <v>272</v>
      </c>
      <c r="L46" s="436"/>
      <c r="M46" s="436"/>
      <c r="N46" s="1">
        <v>2</v>
      </c>
      <c r="O46" s="1">
        <v>225</v>
      </c>
      <c r="P46" s="1">
        <v>314</v>
      </c>
      <c r="Q46" s="1"/>
    </row>
    <row r="47" spans="1:17" ht="15.75">
      <c r="A47" s="46">
        <v>45</v>
      </c>
      <c r="B47" s="45" t="s">
        <v>70</v>
      </c>
      <c r="C47" s="42">
        <v>0.62624389999999996</v>
      </c>
      <c r="D47" s="130">
        <v>142.69999999999999</v>
      </c>
      <c r="E47" s="42" t="s">
        <v>23</v>
      </c>
      <c r="F47" s="235">
        <v>224.2</v>
      </c>
      <c r="G47" s="42" t="s">
        <v>19</v>
      </c>
      <c r="H47" s="335">
        <v>245.7</v>
      </c>
      <c r="I47" s="80" t="s">
        <v>21</v>
      </c>
      <c r="J47" s="436">
        <v>1</v>
      </c>
      <c r="K47" s="436">
        <v>326</v>
      </c>
      <c r="L47" s="436"/>
      <c r="M47" s="436"/>
      <c r="N47" s="1">
        <v>2</v>
      </c>
      <c r="O47" s="1">
        <v>224</v>
      </c>
      <c r="P47" s="1">
        <v>320</v>
      </c>
      <c r="Q47" s="1"/>
    </row>
    <row r="48" spans="1:17" ht="15.75">
      <c r="A48" s="46">
        <v>46</v>
      </c>
      <c r="B48" s="42" t="s">
        <v>71</v>
      </c>
      <c r="C48" s="42">
        <v>1.4E-2</v>
      </c>
      <c r="D48" s="131">
        <v>137.1</v>
      </c>
      <c r="E48" s="42" t="s">
        <v>23</v>
      </c>
      <c r="F48" s="214">
        <v>188</v>
      </c>
      <c r="G48" s="83" t="s">
        <v>24</v>
      </c>
      <c r="H48" s="336">
        <v>207</v>
      </c>
      <c r="I48" s="84" t="s">
        <v>24</v>
      </c>
      <c r="J48" s="436">
        <v>1</v>
      </c>
      <c r="K48" s="436">
        <v>265</v>
      </c>
      <c r="L48" s="436"/>
      <c r="M48" s="436"/>
      <c r="N48" s="1">
        <v>2</v>
      </c>
      <c r="O48" s="1">
        <v>229</v>
      </c>
      <c r="P48" s="1">
        <v>313</v>
      </c>
      <c r="Q48" s="1"/>
    </row>
    <row r="49" spans="1:17" ht="15.75">
      <c r="A49" s="46">
        <v>47</v>
      </c>
      <c r="B49" s="42" t="s">
        <v>72</v>
      </c>
      <c r="C49" s="42">
        <v>0.67568209999999995</v>
      </c>
      <c r="D49" s="132">
        <v>127.9</v>
      </c>
      <c r="E49" s="42" t="s">
        <v>23</v>
      </c>
      <c r="F49" s="236">
        <v>178.9</v>
      </c>
      <c r="G49" s="42" t="s">
        <v>18</v>
      </c>
      <c r="H49" s="337">
        <v>219.9</v>
      </c>
      <c r="I49" s="80" t="s">
        <v>19</v>
      </c>
      <c r="J49" s="436">
        <v>1</v>
      </c>
      <c r="K49" s="436">
        <v>257</v>
      </c>
      <c r="L49" s="436"/>
      <c r="M49" s="436"/>
      <c r="N49" s="1">
        <v>2</v>
      </c>
      <c r="O49" s="1">
        <v>224</v>
      </c>
      <c r="P49" s="1">
        <v>352</v>
      </c>
      <c r="Q49" s="1"/>
    </row>
    <row r="50" spans="1:17" ht="15.75">
      <c r="A50" s="46">
        <v>48</v>
      </c>
      <c r="B50" s="45" t="s">
        <v>73</v>
      </c>
      <c r="C50" s="42">
        <v>0.61035309999999998</v>
      </c>
      <c r="D50" s="133">
        <v>137.5</v>
      </c>
      <c r="E50" s="42" t="s">
        <v>23</v>
      </c>
      <c r="F50" s="237">
        <v>175.3</v>
      </c>
      <c r="G50" s="42" t="s">
        <v>18</v>
      </c>
      <c r="H50" s="338">
        <v>202.8</v>
      </c>
      <c r="I50" s="80" t="s">
        <v>24</v>
      </c>
      <c r="J50" s="436">
        <v>1</v>
      </c>
      <c r="K50" s="436">
        <v>277</v>
      </c>
      <c r="L50" s="436"/>
      <c r="M50" s="436"/>
      <c r="N50" s="1">
        <v>2</v>
      </c>
      <c r="O50" s="1">
        <v>237</v>
      </c>
      <c r="P50" s="1">
        <v>312</v>
      </c>
      <c r="Q50" s="1"/>
    </row>
    <row r="51" spans="1:17" ht="15.75">
      <c r="A51" s="46">
        <v>49</v>
      </c>
      <c r="B51" s="42" t="s">
        <v>74</v>
      </c>
      <c r="C51" s="42">
        <v>0.67038520000000001</v>
      </c>
      <c r="D51" s="134">
        <v>141.1</v>
      </c>
      <c r="E51" s="42" t="s">
        <v>23</v>
      </c>
      <c r="F51" s="230">
        <v>185.5</v>
      </c>
      <c r="G51" s="42" t="s">
        <v>24</v>
      </c>
      <c r="H51" s="339">
        <v>120</v>
      </c>
      <c r="I51" s="80" t="s">
        <v>23</v>
      </c>
      <c r="J51" s="436">
        <v>1</v>
      </c>
      <c r="K51" s="436">
        <v>265</v>
      </c>
      <c r="L51" s="436"/>
      <c r="M51" s="436"/>
      <c r="N51" s="1">
        <v>2</v>
      </c>
      <c r="O51" s="1">
        <v>230</v>
      </c>
      <c r="P51" s="1">
        <v>311</v>
      </c>
      <c r="Q51" s="1"/>
    </row>
    <row r="52" spans="1:17" ht="15.75">
      <c r="A52" s="46">
        <v>50</v>
      </c>
      <c r="B52" s="42" t="s">
        <v>75</v>
      </c>
      <c r="C52" s="42">
        <v>0.64390040000000004</v>
      </c>
      <c r="D52" s="135">
        <v>137.5</v>
      </c>
      <c r="E52" s="42" t="s">
        <v>23</v>
      </c>
      <c r="F52" s="238">
        <v>181.3</v>
      </c>
      <c r="G52" s="42" t="s">
        <v>24</v>
      </c>
      <c r="H52" s="340">
        <v>184</v>
      </c>
      <c r="I52" s="80" t="s">
        <v>24</v>
      </c>
      <c r="J52" s="436">
        <v>1</v>
      </c>
      <c r="K52" s="436">
        <v>298</v>
      </c>
      <c r="L52" s="436"/>
      <c r="M52" s="436"/>
      <c r="N52" s="1">
        <v>2</v>
      </c>
      <c r="O52" s="1">
        <v>223</v>
      </c>
      <c r="P52" s="1">
        <v>310</v>
      </c>
      <c r="Q52" s="1"/>
    </row>
    <row r="53" spans="1:17" ht="15.75">
      <c r="A53" s="46">
        <v>51</v>
      </c>
      <c r="B53" s="42" t="s">
        <v>76</v>
      </c>
      <c r="C53" s="42">
        <v>0.68100000000000005</v>
      </c>
      <c r="D53" s="136">
        <v>137.30000000000001</v>
      </c>
      <c r="E53" s="42" t="s">
        <v>23</v>
      </c>
      <c r="F53" s="239">
        <v>159.6</v>
      </c>
      <c r="G53" s="42" t="s">
        <v>18</v>
      </c>
      <c r="H53" s="341">
        <v>188.9</v>
      </c>
      <c r="I53" s="80" t="s">
        <v>24</v>
      </c>
      <c r="J53" s="436">
        <v>1</v>
      </c>
      <c r="K53" s="436">
        <v>284</v>
      </c>
      <c r="L53" s="436"/>
      <c r="M53" s="436"/>
      <c r="N53" s="1">
        <v>2</v>
      </c>
      <c r="O53" s="1">
        <v>221</v>
      </c>
      <c r="P53" s="1">
        <v>333</v>
      </c>
      <c r="Q53" s="1"/>
    </row>
    <row r="54" spans="1:17" ht="15.75">
      <c r="A54" s="46">
        <v>52</v>
      </c>
      <c r="B54" s="42" t="s">
        <v>77</v>
      </c>
      <c r="C54" s="42">
        <v>0.5891653</v>
      </c>
      <c r="D54" s="137">
        <v>138.1</v>
      </c>
      <c r="E54" s="42" t="s">
        <v>23</v>
      </c>
      <c r="F54" s="240">
        <v>206.3</v>
      </c>
      <c r="G54" s="42" t="s">
        <v>24</v>
      </c>
      <c r="H54" s="342">
        <v>193</v>
      </c>
      <c r="I54" s="80" t="s">
        <v>24</v>
      </c>
      <c r="J54" s="436">
        <v>1</v>
      </c>
      <c r="K54" s="436">
        <v>299</v>
      </c>
      <c r="L54" s="436"/>
      <c r="M54" s="436"/>
      <c r="N54" s="1">
        <v>3</v>
      </c>
      <c r="O54" s="1">
        <v>221</v>
      </c>
      <c r="P54" s="1">
        <v>264</v>
      </c>
      <c r="Q54" s="1">
        <v>310</v>
      </c>
    </row>
    <row r="55" spans="1:17" ht="15.75">
      <c r="A55" s="46">
        <v>53</v>
      </c>
      <c r="B55" s="42" t="s">
        <v>78</v>
      </c>
      <c r="C55" s="42">
        <v>0.69159999999999999</v>
      </c>
      <c r="D55" s="138">
        <v>137.6</v>
      </c>
      <c r="E55" s="42" t="s">
        <v>23</v>
      </c>
      <c r="F55" s="241">
        <v>174.5</v>
      </c>
      <c r="G55" s="42" t="s">
        <v>18</v>
      </c>
      <c r="H55" s="342">
        <v>214.7</v>
      </c>
      <c r="I55" s="80" t="s">
        <v>19</v>
      </c>
      <c r="J55" s="436">
        <v>1</v>
      </c>
      <c r="K55" s="436">
        <v>281</v>
      </c>
      <c r="L55" s="436"/>
      <c r="M55" s="436"/>
      <c r="N55" s="1">
        <v>2</v>
      </c>
      <c r="O55" s="1">
        <v>221</v>
      </c>
      <c r="P55" s="1">
        <v>335</v>
      </c>
      <c r="Q55" s="1"/>
    </row>
    <row r="56" spans="1:17" ht="15.75">
      <c r="A56" s="46">
        <v>54</v>
      </c>
      <c r="B56" s="45" t="s">
        <v>79</v>
      </c>
      <c r="C56" s="42">
        <v>0.63683780000000001</v>
      </c>
      <c r="D56" s="139">
        <v>129.6</v>
      </c>
      <c r="E56" s="42" t="s">
        <v>23</v>
      </c>
      <c r="F56" s="242">
        <v>183.8</v>
      </c>
      <c r="G56" s="42" t="s">
        <v>24</v>
      </c>
      <c r="H56" s="343">
        <v>180</v>
      </c>
      <c r="I56" s="80" t="s">
        <v>24</v>
      </c>
      <c r="J56" s="436">
        <v>1</v>
      </c>
      <c r="K56" s="436">
        <v>257</v>
      </c>
      <c r="L56" s="436"/>
      <c r="M56" s="436"/>
      <c r="N56" s="1">
        <v>2</v>
      </c>
      <c r="O56" s="1">
        <v>225</v>
      </c>
      <c r="P56" s="1">
        <v>344</v>
      </c>
      <c r="Q56" s="1"/>
    </row>
    <row r="57" spans="1:17" ht="15.75">
      <c r="A57" s="46">
        <v>55</v>
      </c>
      <c r="B57" s="45" t="s">
        <v>80</v>
      </c>
      <c r="C57" s="42">
        <v>0.57680569999999998</v>
      </c>
      <c r="D57" s="140">
        <v>136.1</v>
      </c>
      <c r="E57" s="42" t="s">
        <v>23</v>
      </c>
      <c r="F57" s="243">
        <v>183</v>
      </c>
      <c r="G57" s="42" t="s">
        <v>24</v>
      </c>
      <c r="H57" s="344">
        <v>245.9</v>
      </c>
      <c r="I57" s="80" t="s">
        <v>21</v>
      </c>
      <c r="J57" s="436">
        <v>2</v>
      </c>
      <c r="K57" s="436">
        <v>261</v>
      </c>
      <c r="L57" s="436">
        <v>295</v>
      </c>
      <c r="M57" s="436"/>
      <c r="N57" s="1">
        <v>2</v>
      </c>
      <c r="O57" s="1">
        <v>225</v>
      </c>
      <c r="P57" s="1">
        <v>312</v>
      </c>
      <c r="Q57" s="1"/>
    </row>
    <row r="58" spans="1:17" ht="15.75">
      <c r="A58" s="46">
        <v>56</v>
      </c>
      <c r="B58" s="42" t="s">
        <v>81</v>
      </c>
      <c r="C58" s="42">
        <v>0.63</v>
      </c>
      <c r="D58" s="141">
        <v>143.5</v>
      </c>
      <c r="E58" s="42" t="s">
        <v>23</v>
      </c>
      <c r="F58" s="244">
        <v>213.7</v>
      </c>
      <c r="G58" s="42" t="s">
        <v>19</v>
      </c>
      <c r="H58" s="345">
        <v>225.5</v>
      </c>
      <c r="I58" s="80" t="s">
        <v>19</v>
      </c>
      <c r="J58" s="436">
        <v>2</v>
      </c>
      <c r="K58" s="436">
        <v>246</v>
      </c>
      <c r="L58" s="436">
        <v>313</v>
      </c>
      <c r="M58" s="436"/>
      <c r="N58" s="1">
        <v>2</v>
      </c>
      <c r="O58" s="1">
        <v>224</v>
      </c>
      <c r="P58" s="1">
        <v>311</v>
      </c>
      <c r="Q58" s="1"/>
    </row>
    <row r="59" spans="1:17" ht="15.75">
      <c r="A59" s="46">
        <v>57</v>
      </c>
      <c r="B59" s="45" t="s">
        <v>82</v>
      </c>
      <c r="C59" s="42">
        <v>0.67920000000000003</v>
      </c>
      <c r="D59" s="142">
        <v>139.80000000000001</v>
      </c>
      <c r="E59" s="42" t="s">
        <v>23</v>
      </c>
      <c r="F59" s="245">
        <v>210.5</v>
      </c>
      <c r="G59" s="42" t="s">
        <v>19</v>
      </c>
      <c r="H59" s="346">
        <v>180.9</v>
      </c>
      <c r="I59" s="80" t="s">
        <v>24</v>
      </c>
      <c r="J59" s="436">
        <v>1</v>
      </c>
      <c r="K59" s="436">
        <v>301</v>
      </c>
      <c r="L59" s="436"/>
      <c r="M59" s="436"/>
      <c r="N59" s="1">
        <v>2</v>
      </c>
      <c r="O59" s="1">
        <v>223</v>
      </c>
      <c r="P59" s="1">
        <v>304</v>
      </c>
      <c r="Q59" s="1"/>
    </row>
    <row r="60" spans="1:17" ht="15.75">
      <c r="A60" s="46">
        <v>58</v>
      </c>
      <c r="B60" s="49" t="s">
        <v>83</v>
      </c>
      <c r="C60" s="42">
        <v>0.57679999999999998</v>
      </c>
      <c r="D60" s="143">
        <v>137.30000000000001</v>
      </c>
      <c r="E60" s="42" t="s">
        <v>23</v>
      </c>
      <c r="F60" s="230">
        <v>191.5</v>
      </c>
      <c r="G60" s="42" t="s">
        <v>24</v>
      </c>
      <c r="H60" s="347">
        <v>215.2</v>
      </c>
      <c r="I60" s="80" t="s">
        <v>19</v>
      </c>
      <c r="J60" s="436">
        <v>1</v>
      </c>
      <c r="K60" s="436">
        <v>277</v>
      </c>
      <c r="L60" s="436"/>
      <c r="M60" s="436"/>
      <c r="N60" s="1">
        <v>2</v>
      </c>
      <c r="O60" s="1">
        <v>225</v>
      </c>
      <c r="P60" s="1">
        <v>313</v>
      </c>
      <c r="Q60" s="1"/>
    </row>
    <row r="61" spans="1:17" ht="15.75">
      <c r="A61" s="46">
        <v>59</v>
      </c>
      <c r="B61" s="45" t="s">
        <v>84</v>
      </c>
      <c r="C61" s="42">
        <v>0.62271259999999995</v>
      </c>
      <c r="D61" s="144">
        <v>135.80000000000001</v>
      </c>
      <c r="E61" s="42" t="s">
        <v>23</v>
      </c>
      <c r="F61" s="230">
        <v>191.5</v>
      </c>
      <c r="G61" s="42" t="s">
        <v>24</v>
      </c>
      <c r="H61" s="348">
        <v>208.7</v>
      </c>
      <c r="I61" s="80" t="s">
        <v>24</v>
      </c>
      <c r="J61" s="436">
        <v>2</v>
      </c>
      <c r="K61" s="436">
        <v>263</v>
      </c>
      <c r="L61" s="436">
        <v>294</v>
      </c>
      <c r="M61" s="436"/>
      <c r="N61" s="1">
        <v>2</v>
      </c>
      <c r="O61" s="1">
        <v>228</v>
      </c>
      <c r="P61" s="1">
        <v>312</v>
      </c>
      <c r="Q61" s="1"/>
    </row>
    <row r="62" spans="1:17" ht="15.75">
      <c r="A62" s="46">
        <v>60</v>
      </c>
      <c r="B62" s="42" t="s">
        <v>85</v>
      </c>
      <c r="C62" s="42">
        <v>0.65802559999999999</v>
      </c>
      <c r="D62" s="145">
        <v>135.19999999999999</v>
      </c>
      <c r="E62" s="42" t="s">
        <v>23</v>
      </c>
      <c r="F62" s="246">
        <v>178.9</v>
      </c>
      <c r="G62" s="42" t="s">
        <v>18</v>
      </c>
      <c r="H62" s="349">
        <v>230.9</v>
      </c>
      <c r="I62" s="80" t="s">
        <v>19</v>
      </c>
      <c r="J62" s="436">
        <v>2</v>
      </c>
      <c r="K62" s="436">
        <v>263</v>
      </c>
      <c r="L62" s="436">
        <v>294</v>
      </c>
      <c r="M62" s="436"/>
      <c r="N62" s="1">
        <v>2</v>
      </c>
      <c r="O62" s="1">
        <v>225</v>
      </c>
      <c r="P62" s="1">
        <v>347</v>
      </c>
      <c r="Q62" s="1"/>
    </row>
    <row r="63" spans="1:17" ht="15.75">
      <c r="A63" s="46">
        <v>61</v>
      </c>
      <c r="B63" s="45" t="s">
        <v>86</v>
      </c>
      <c r="C63" s="42">
        <v>0.5891653</v>
      </c>
      <c r="D63" s="146">
        <v>139.30000000000001</v>
      </c>
      <c r="E63" s="42" t="s">
        <v>23</v>
      </c>
      <c r="F63" s="247">
        <v>211.1</v>
      </c>
      <c r="G63" s="42" t="s">
        <v>19</v>
      </c>
      <c r="H63" s="350">
        <v>196.5</v>
      </c>
      <c r="I63" s="80" t="s">
        <v>24</v>
      </c>
      <c r="J63" s="436">
        <v>1</v>
      </c>
      <c r="K63" s="436">
        <v>321</v>
      </c>
      <c r="L63" s="436"/>
      <c r="M63" s="436"/>
      <c r="N63" s="1">
        <v>2</v>
      </c>
      <c r="O63" s="1">
        <v>224</v>
      </c>
      <c r="P63" s="1">
        <v>344</v>
      </c>
      <c r="Q63" s="1"/>
    </row>
    <row r="64" spans="1:17" ht="15.75">
      <c r="A64" s="46">
        <v>62</v>
      </c>
      <c r="B64" s="42" t="s">
        <v>87</v>
      </c>
      <c r="C64" s="42">
        <v>0.6085874</v>
      </c>
      <c r="D64" s="147">
        <v>141.9</v>
      </c>
      <c r="E64" s="42" t="s">
        <v>23</v>
      </c>
      <c r="F64" s="248">
        <v>239.3</v>
      </c>
      <c r="G64" s="42" t="s">
        <v>19</v>
      </c>
      <c r="H64" s="351">
        <v>223</v>
      </c>
      <c r="I64" s="80" t="s">
        <v>19</v>
      </c>
      <c r="J64" s="436">
        <v>1</v>
      </c>
      <c r="K64" s="436">
        <v>317</v>
      </c>
      <c r="L64" s="436"/>
      <c r="M64" s="436"/>
      <c r="N64" s="1">
        <v>2</v>
      </c>
      <c r="O64" s="1">
        <v>223</v>
      </c>
      <c r="P64" s="1">
        <v>342</v>
      </c>
      <c r="Q64" s="1"/>
    </row>
    <row r="65" spans="1:17" ht="15.75">
      <c r="A65" s="46">
        <v>63</v>
      </c>
      <c r="B65" s="42" t="s">
        <v>88</v>
      </c>
      <c r="C65" s="42">
        <v>0.67568209999999995</v>
      </c>
      <c r="D65" s="148">
        <v>140.30000000000001</v>
      </c>
      <c r="E65" s="42" t="s">
        <v>23</v>
      </c>
      <c r="F65" s="249">
        <v>234.8</v>
      </c>
      <c r="G65" s="42" t="s">
        <v>19</v>
      </c>
      <c r="H65" s="352">
        <v>208.7</v>
      </c>
      <c r="I65" s="80" t="s">
        <v>24</v>
      </c>
      <c r="J65" s="436">
        <v>1</v>
      </c>
      <c r="K65" s="436">
        <v>325</v>
      </c>
      <c r="L65" s="436"/>
      <c r="M65" s="436"/>
      <c r="N65" s="1">
        <v>2</v>
      </c>
      <c r="O65" s="1">
        <v>225</v>
      </c>
      <c r="P65" s="1">
        <v>337</v>
      </c>
      <c r="Q65" s="1"/>
    </row>
    <row r="66" spans="1:17" ht="15.75">
      <c r="A66" s="46">
        <v>64</v>
      </c>
      <c r="B66" s="45" t="s">
        <v>89</v>
      </c>
      <c r="C66" s="42">
        <v>9.6548899999999993E-2</v>
      </c>
      <c r="D66" s="149">
        <v>137.9</v>
      </c>
      <c r="E66" s="42" t="s">
        <v>23</v>
      </c>
      <c r="F66" s="250">
        <v>195.9</v>
      </c>
      <c r="G66" s="42" t="s">
        <v>24</v>
      </c>
      <c r="H66" s="353">
        <v>201</v>
      </c>
      <c r="I66" s="80" t="s">
        <v>24</v>
      </c>
      <c r="J66" s="436">
        <v>1</v>
      </c>
      <c r="K66" s="436">
        <v>329</v>
      </c>
      <c r="L66" s="436"/>
      <c r="M66" s="436"/>
      <c r="N66" s="1">
        <v>2</v>
      </c>
      <c r="O66" s="1">
        <v>222</v>
      </c>
      <c r="P66" s="1">
        <v>343</v>
      </c>
      <c r="Q66" s="1"/>
    </row>
    <row r="67" spans="1:17" ht="15.75">
      <c r="A67" s="46">
        <v>65</v>
      </c>
      <c r="B67" s="45" t="s">
        <v>90</v>
      </c>
      <c r="C67" s="42">
        <v>0.61565000000000003</v>
      </c>
      <c r="D67" s="150">
        <v>139.4</v>
      </c>
      <c r="E67" s="42" t="s">
        <v>23</v>
      </c>
      <c r="F67" s="251">
        <v>209.2</v>
      </c>
      <c r="G67" s="42" t="s">
        <v>24</v>
      </c>
      <c r="H67" s="354">
        <v>205.5</v>
      </c>
      <c r="I67" s="80" t="s">
        <v>24</v>
      </c>
      <c r="J67" s="436">
        <v>1</v>
      </c>
      <c r="K67" s="436">
        <v>319</v>
      </c>
      <c r="L67" s="436"/>
      <c r="M67" s="436"/>
      <c r="N67" s="1">
        <v>2</v>
      </c>
      <c r="O67" s="1">
        <v>224</v>
      </c>
      <c r="P67" s="1">
        <v>346</v>
      </c>
      <c r="Q67" s="1"/>
    </row>
    <row r="68" spans="1:17" ht="15.75">
      <c r="A68" s="46">
        <v>66</v>
      </c>
      <c r="B68" s="42" t="s">
        <v>91</v>
      </c>
      <c r="C68" s="42">
        <v>0.59975920000000005</v>
      </c>
      <c r="D68" s="151">
        <v>140.4</v>
      </c>
      <c r="E68" s="42" t="s">
        <v>23</v>
      </c>
      <c r="F68" s="252">
        <v>227.4</v>
      </c>
      <c r="G68" s="42" t="s">
        <v>19</v>
      </c>
      <c r="H68" s="355">
        <v>215.8</v>
      </c>
      <c r="I68" s="80" t="s">
        <v>19</v>
      </c>
      <c r="J68" s="436">
        <v>1</v>
      </c>
      <c r="K68" s="436">
        <v>320</v>
      </c>
      <c r="L68" s="436"/>
      <c r="M68" s="436"/>
      <c r="N68" s="1">
        <v>2</v>
      </c>
      <c r="O68" s="1">
        <v>224</v>
      </c>
      <c r="P68" s="1">
        <v>344</v>
      </c>
      <c r="Q68" s="1"/>
    </row>
    <row r="69" spans="1:17" ht="15.75">
      <c r="A69" s="46">
        <v>67</v>
      </c>
      <c r="B69" s="42" t="s">
        <v>92</v>
      </c>
      <c r="C69" s="42">
        <v>0.63300000000000001</v>
      </c>
      <c r="D69" s="152">
        <v>143.4</v>
      </c>
      <c r="E69" s="42" t="s">
        <v>23</v>
      </c>
      <c r="F69" s="253">
        <v>214.6</v>
      </c>
      <c r="G69" s="42" t="s">
        <v>19</v>
      </c>
      <c r="H69" s="356">
        <v>220.4</v>
      </c>
      <c r="I69" s="80" t="s">
        <v>19</v>
      </c>
      <c r="J69" s="436">
        <v>1</v>
      </c>
      <c r="K69" s="436">
        <v>280</v>
      </c>
      <c r="L69" s="436"/>
      <c r="M69" s="436"/>
      <c r="N69" s="1">
        <v>2</v>
      </c>
      <c r="O69" s="1">
        <v>224</v>
      </c>
      <c r="P69" s="1">
        <v>315</v>
      </c>
      <c r="Q69" s="1"/>
    </row>
    <row r="70" spans="1:17" ht="15.75">
      <c r="A70" s="46">
        <v>68</v>
      </c>
      <c r="B70" s="42" t="s">
        <v>93</v>
      </c>
      <c r="C70" s="42">
        <v>0.6668539</v>
      </c>
      <c r="D70" s="124">
        <v>138.19999999999999</v>
      </c>
      <c r="E70" s="42" t="s">
        <v>23</v>
      </c>
      <c r="F70" s="254">
        <v>236.2</v>
      </c>
      <c r="G70" s="42" t="s">
        <v>19</v>
      </c>
      <c r="H70" s="357">
        <v>228.4</v>
      </c>
      <c r="I70" s="80" t="s">
        <v>19</v>
      </c>
      <c r="J70" s="436">
        <v>1</v>
      </c>
      <c r="K70" s="436">
        <v>324</v>
      </c>
      <c r="L70" s="436"/>
      <c r="M70" s="436"/>
      <c r="N70" s="1">
        <v>2</v>
      </c>
      <c r="O70" s="1">
        <v>224</v>
      </c>
      <c r="P70" s="1">
        <v>360</v>
      </c>
      <c r="Q70" s="1"/>
    </row>
    <row r="71" spans="1:17" ht="15.75">
      <c r="A71" s="46">
        <v>69</v>
      </c>
      <c r="B71" s="42" t="s">
        <v>94</v>
      </c>
      <c r="C71" s="42">
        <v>5.4173300000000001E-2</v>
      </c>
      <c r="D71" s="153">
        <v>140.5</v>
      </c>
      <c r="E71" s="42" t="s">
        <v>23</v>
      </c>
      <c r="F71" s="255">
        <v>228.4</v>
      </c>
      <c r="G71" s="42" t="s">
        <v>19</v>
      </c>
      <c r="H71" s="358">
        <v>216.5</v>
      </c>
      <c r="I71" s="80" t="s">
        <v>19</v>
      </c>
      <c r="J71" s="436">
        <v>1</v>
      </c>
      <c r="K71" s="436">
        <v>329</v>
      </c>
      <c r="L71" s="436"/>
      <c r="M71" s="436"/>
      <c r="N71" s="1">
        <v>2</v>
      </c>
      <c r="O71" s="1">
        <v>224</v>
      </c>
      <c r="P71" s="1">
        <v>338</v>
      </c>
      <c r="Q71" s="1"/>
    </row>
    <row r="72" spans="1:17" ht="15.75">
      <c r="A72" s="46">
        <v>70</v>
      </c>
      <c r="B72" s="45" t="s">
        <v>95</v>
      </c>
      <c r="C72" s="42">
        <v>0.64570000000000005</v>
      </c>
      <c r="D72" s="154">
        <v>146.1</v>
      </c>
      <c r="E72" s="42" t="s">
        <v>23</v>
      </c>
      <c r="F72" s="256">
        <v>205.2</v>
      </c>
      <c r="G72" s="42" t="s">
        <v>24</v>
      </c>
      <c r="H72" s="359">
        <v>203.9</v>
      </c>
      <c r="I72" s="80" t="s">
        <v>24</v>
      </c>
      <c r="J72" s="436">
        <v>2</v>
      </c>
      <c r="K72" s="436">
        <v>279</v>
      </c>
      <c r="L72" s="436">
        <v>321</v>
      </c>
      <c r="M72" s="436"/>
      <c r="N72" s="1">
        <v>2</v>
      </c>
      <c r="O72" s="1">
        <v>224</v>
      </c>
      <c r="P72" s="1">
        <v>341</v>
      </c>
      <c r="Q72" s="1"/>
    </row>
    <row r="73" spans="1:17" ht="15.75">
      <c r="A73" s="46">
        <v>71</v>
      </c>
      <c r="B73" s="45" t="s">
        <v>96</v>
      </c>
      <c r="C73" s="42">
        <v>0.63</v>
      </c>
      <c r="D73" s="155">
        <v>135.69999999999999</v>
      </c>
      <c r="E73" s="42" t="s">
        <v>23</v>
      </c>
      <c r="F73" s="257">
        <v>198.8</v>
      </c>
      <c r="G73" s="42" t="s">
        <v>24</v>
      </c>
      <c r="H73" s="360">
        <v>205.3</v>
      </c>
      <c r="I73" s="80" t="s">
        <v>24</v>
      </c>
      <c r="J73" s="436">
        <v>1</v>
      </c>
      <c r="K73" s="436">
        <v>307</v>
      </c>
      <c r="L73" s="436"/>
      <c r="M73" s="436"/>
      <c r="N73" s="1">
        <v>2</v>
      </c>
      <c r="O73" s="1">
        <v>223</v>
      </c>
      <c r="P73" s="1">
        <v>354</v>
      </c>
      <c r="Q73" s="1"/>
    </row>
    <row r="74" spans="1:17" ht="15.75">
      <c r="A74" s="46">
        <v>72</v>
      </c>
      <c r="B74" s="42" t="s">
        <v>97</v>
      </c>
      <c r="C74" s="42">
        <v>0.65</v>
      </c>
      <c r="D74" s="156">
        <v>137.4</v>
      </c>
      <c r="E74" s="42" t="s">
        <v>23</v>
      </c>
      <c r="F74" s="258">
        <v>190.9</v>
      </c>
      <c r="G74" s="42" t="s">
        <v>24</v>
      </c>
      <c r="H74" s="361">
        <v>130.9</v>
      </c>
      <c r="I74" s="80" t="s">
        <v>23</v>
      </c>
      <c r="J74" s="436">
        <v>1</v>
      </c>
      <c r="K74" s="436">
        <v>307</v>
      </c>
      <c r="L74" s="436"/>
      <c r="M74" s="436"/>
      <c r="N74" s="1">
        <v>2</v>
      </c>
      <c r="O74" s="1">
        <v>222</v>
      </c>
      <c r="P74" s="1"/>
      <c r="Q74" s="1"/>
    </row>
    <row r="75" spans="1:17" ht="15.75">
      <c r="A75" s="46">
        <v>73</v>
      </c>
      <c r="B75" s="45" t="s">
        <v>98</v>
      </c>
      <c r="C75" s="42">
        <v>0.63</v>
      </c>
      <c r="D75" s="157">
        <v>131.4</v>
      </c>
      <c r="E75" s="42" t="s">
        <v>23</v>
      </c>
      <c r="F75" s="237">
        <v>175.3</v>
      </c>
      <c r="G75" s="42" t="s">
        <v>18</v>
      </c>
      <c r="H75" s="362">
        <v>133.9</v>
      </c>
      <c r="I75" s="80" t="s">
        <v>23</v>
      </c>
      <c r="J75" s="436">
        <v>1</v>
      </c>
      <c r="K75" s="436">
        <v>307</v>
      </c>
      <c r="L75" s="436"/>
      <c r="M75" s="436"/>
      <c r="N75" s="1">
        <v>2</v>
      </c>
      <c r="O75" s="1">
        <v>224</v>
      </c>
      <c r="P75" s="1">
        <v>341</v>
      </c>
      <c r="Q75" s="1"/>
    </row>
    <row r="76" spans="1:17" ht="15.75">
      <c r="A76" s="46">
        <v>74</v>
      </c>
      <c r="B76" s="45" t="s">
        <v>99</v>
      </c>
      <c r="C76" s="42">
        <v>0.63</v>
      </c>
      <c r="D76" s="158">
        <v>138.69999999999999</v>
      </c>
      <c r="E76" s="42" t="s">
        <v>23</v>
      </c>
      <c r="F76" s="259">
        <v>224.1</v>
      </c>
      <c r="G76" s="42" t="s">
        <v>19</v>
      </c>
      <c r="H76" s="363">
        <v>198.1</v>
      </c>
      <c r="I76" s="80" t="s">
        <v>24</v>
      </c>
      <c r="J76" s="436">
        <v>1</v>
      </c>
      <c r="K76" s="436">
        <v>328</v>
      </c>
      <c r="L76" s="436"/>
      <c r="M76" s="436"/>
      <c r="N76" s="1">
        <v>2</v>
      </c>
      <c r="O76" s="1">
        <v>222</v>
      </c>
      <c r="P76" s="1">
        <v>342</v>
      </c>
      <c r="Q76" s="1"/>
    </row>
    <row r="77" spans="1:17" ht="15.75">
      <c r="A77" s="46">
        <v>75</v>
      </c>
      <c r="B77" s="45" t="s">
        <v>100</v>
      </c>
      <c r="C77" s="42">
        <v>0.67215080000000005</v>
      </c>
      <c r="D77" s="159">
        <v>140.30000000000001</v>
      </c>
      <c r="E77" s="42" t="s">
        <v>23</v>
      </c>
      <c r="F77" s="260">
        <v>242.2</v>
      </c>
      <c r="G77" s="42" t="s">
        <v>21</v>
      </c>
      <c r="H77" s="364">
        <v>222</v>
      </c>
      <c r="I77" s="80" t="s">
        <v>19</v>
      </c>
      <c r="J77" s="436">
        <v>1</v>
      </c>
      <c r="K77" s="436">
        <v>279</v>
      </c>
      <c r="L77" s="436"/>
      <c r="M77" s="436"/>
      <c r="N77" s="1">
        <v>2</v>
      </c>
      <c r="O77" s="1">
        <v>229</v>
      </c>
      <c r="P77" s="1">
        <v>347</v>
      </c>
      <c r="Q77" s="1"/>
    </row>
    <row r="78" spans="1:17" ht="15.75">
      <c r="A78" s="46">
        <v>76</v>
      </c>
      <c r="B78" s="42" t="s">
        <v>101</v>
      </c>
      <c r="C78" s="42">
        <v>0.67391650000000003</v>
      </c>
      <c r="D78" s="160">
        <v>136.4</v>
      </c>
      <c r="E78" s="42" t="s">
        <v>23</v>
      </c>
      <c r="F78" s="261">
        <v>193.3</v>
      </c>
      <c r="G78" s="42" t="s">
        <v>24</v>
      </c>
      <c r="H78" s="365">
        <v>202.4</v>
      </c>
      <c r="I78" s="80" t="s">
        <v>24</v>
      </c>
      <c r="J78" s="436">
        <v>1</v>
      </c>
      <c r="K78" s="436">
        <v>309</v>
      </c>
      <c r="L78" s="436"/>
      <c r="M78" s="436"/>
      <c r="N78" s="1">
        <v>3</v>
      </c>
      <c r="O78" s="1">
        <v>222</v>
      </c>
      <c r="P78" s="1">
        <v>246</v>
      </c>
      <c r="Q78" s="1">
        <v>361</v>
      </c>
    </row>
    <row r="79" spans="1:17" ht="15.75">
      <c r="A79" s="46">
        <v>77</v>
      </c>
      <c r="B79" s="42" t="s">
        <v>102</v>
      </c>
      <c r="C79" s="42">
        <v>0.5556179</v>
      </c>
      <c r="D79" s="161">
        <v>137.4</v>
      </c>
      <c r="E79" s="42" t="s">
        <v>23</v>
      </c>
      <c r="F79" s="262">
        <v>180</v>
      </c>
      <c r="G79" s="42" t="s">
        <v>24</v>
      </c>
      <c r="H79" s="366">
        <v>235.3</v>
      </c>
      <c r="I79" s="80" t="s">
        <v>19</v>
      </c>
      <c r="J79" s="436">
        <v>1</v>
      </c>
      <c r="K79" s="436">
        <v>283</v>
      </c>
      <c r="L79" s="436"/>
      <c r="M79" s="436"/>
      <c r="N79" s="1">
        <v>3</v>
      </c>
      <c r="O79" s="1">
        <v>224</v>
      </c>
      <c r="P79" s="1">
        <v>254</v>
      </c>
      <c r="Q79" s="1">
        <v>352</v>
      </c>
    </row>
    <row r="80" spans="1:17" ht="15.75">
      <c r="A80" s="46">
        <v>78</v>
      </c>
      <c r="B80" s="45" t="s">
        <v>103</v>
      </c>
      <c r="C80" s="42">
        <v>0.54502399999999995</v>
      </c>
      <c r="D80" s="162">
        <v>138.80000000000001</v>
      </c>
      <c r="E80" s="42" t="s">
        <v>23</v>
      </c>
      <c r="F80" s="263">
        <v>183.6</v>
      </c>
      <c r="G80" s="42" t="s">
        <v>24</v>
      </c>
      <c r="H80" s="367">
        <v>132.19999999999999</v>
      </c>
      <c r="I80" s="80" t="s">
        <v>23</v>
      </c>
      <c r="J80" s="436">
        <v>1</v>
      </c>
      <c r="K80" s="436">
        <v>294</v>
      </c>
      <c r="L80" s="436"/>
      <c r="M80" s="436"/>
      <c r="N80" s="1">
        <v>3</v>
      </c>
      <c r="O80" s="1">
        <v>224</v>
      </c>
      <c r="P80" s="1">
        <v>259</v>
      </c>
      <c r="Q80" s="1">
        <v>352</v>
      </c>
    </row>
    <row r="81" spans="1:17" ht="15.75">
      <c r="A81" s="46">
        <v>79</v>
      </c>
      <c r="B81" s="82" t="s">
        <v>104</v>
      </c>
      <c r="C81" s="42">
        <v>0.65449429999999997</v>
      </c>
      <c r="D81" s="113">
        <v>137.30000000000001</v>
      </c>
      <c r="E81" s="42" t="s">
        <v>23</v>
      </c>
      <c r="F81" s="264">
        <v>176.9</v>
      </c>
      <c r="G81" s="42" t="s">
        <v>18</v>
      </c>
      <c r="H81" s="368">
        <v>212.7</v>
      </c>
      <c r="I81" s="80" t="s">
        <v>19</v>
      </c>
      <c r="J81" s="436">
        <v>1</v>
      </c>
      <c r="K81" s="436">
        <v>282</v>
      </c>
      <c r="L81" s="436"/>
      <c r="M81" s="436"/>
      <c r="N81" s="1">
        <v>3</v>
      </c>
      <c r="O81" s="1">
        <v>222</v>
      </c>
      <c r="P81" s="1">
        <v>256</v>
      </c>
      <c r="Q81" s="1">
        <v>351</v>
      </c>
    </row>
    <row r="82" spans="1:17" ht="15.75">
      <c r="A82" s="46">
        <v>80</v>
      </c>
      <c r="B82" s="42" t="s">
        <v>105</v>
      </c>
      <c r="C82" s="42">
        <v>0.16187799999999999</v>
      </c>
      <c r="D82" s="163">
        <v>138.5</v>
      </c>
      <c r="E82" s="42" t="s">
        <v>23</v>
      </c>
      <c r="F82" s="265">
        <v>165.4</v>
      </c>
      <c r="G82" s="42" t="s">
        <v>18</v>
      </c>
      <c r="H82" s="369">
        <v>207.7</v>
      </c>
      <c r="I82" s="80" t="s">
        <v>24</v>
      </c>
      <c r="J82" s="436">
        <v>1</v>
      </c>
      <c r="K82" s="436">
        <v>292</v>
      </c>
      <c r="L82" s="436"/>
      <c r="M82" s="436"/>
      <c r="N82" s="1">
        <v>2</v>
      </c>
      <c r="O82" s="1">
        <v>223</v>
      </c>
      <c r="P82" s="1">
        <v>351</v>
      </c>
      <c r="Q82" s="1"/>
    </row>
    <row r="83" spans="1:17" ht="15.75">
      <c r="A83" s="46">
        <v>81</v>
      </c>
      <c r="B83" s="45" t="s">
        <v>106</v>
      </c>
      <c r="C83" s="42">
        <v>0.67</v>
      </c>
      <c r="D83" s="164">
        <v>135.5</v>
      </c>
      <c r="E83" s="42" t="s">
        <v>23</v>
      </c>
      <c r="F83" s="266">
        <v>174.5</v>
      </c>
      <c r="G83" s="42" t="s">
        <v>18</v>
      </c>
      <c r="H83" s="370">
        <v>343.2</v>
      </c>
      <c r="I83" s="80" t="s">
        <v>107</v>
      </c>
      <c r="J83" s="436">
        <v>1</v>
      </c>
      <c r="K83" s="436">
        <v>260</v>
      </c>
      <c r="L83" s="436"/>
      <c r="M83" s="436"/>
      <c r="N83" s="1">
        <v>2</v>
      </c>
      <c r="O83" s="1">
        <v>239</v>
      </c>
      <c r="P83" s="1">
        <v>336</v>
      </c>
      <c r="Q83" s="1"/>
    </row>
    <row r="84" spans="1:17" ht="15.75">
      <c r="A84" s="46">
        <v>82</v>
      </c>
      <c r="B84" s="42" t="s">
        <v>108</v>
      </c>
      <c r="C84" s="42">
        <v>0.62</v>
      </c>
      <c r="D84" s="165">
        <v>138.1</v>
      </c>
      <c r="E84" s="42" t="s">
        <v>23</v>
      </c>
      <c r="F84" s="267">
        <v>178.8</v>
      </c>
      <c r="G84" s="42" t="s">
        <v>18</v>
      </c>
      <c r="H84" s="371">
        <v>180</v>
      </c>
      <c r="I84" s="80" t="s">
        <v>24</v>
      </c>
      <c r="J84" s="436">
        <v>1</v>
      </c>
      <c r="K84" s="436">
        <v>277</v>
      </c>
      <c r="L84" s="436"/>
      <c r="M84" s="436"/>
      <c r="N84" s="1">
        <v>3</v>
      </c>
      <c r="O84" s="1">
        <v>222</v>
      </c>
      <c r="P84" s="1">
        <v>252</v>
      </c>
      <c r="Q84" s="1">
        <v>330</v>
      </c>
    </row>
    <row r="85" spans="1:17" ht="15.75">
      <c r="A85" s="46">
        <v>83</v>
      </c>
      <c r="B85" s="45" t="s">
        <v>109</v>
      </c>
      <c r="C85" s="42">
        <v>0.52380000000000004</v>
      </c>
      <c r="D85" s="166">
        <v>138.4</v>
      </c>
      <c r="E85" s="42" t="s">
        <v>23</v>
      </c>
      <c r="F85" s="268">
        <v>185.5</v>
      </c>
      <c r="G85" s="42" t="s">
        <v>24</v>
      </c>
      <c r="H85" s="342">
        <v>226.1</v>
      </c>
      <c r="I85" s="80" t="s">
        <v>19</v>
      </c>
      <c r="J85" s="436">
        <v>1</v>
      </c>
      <c r="K85" s="436">
        <v>261</v>
      </c>
      <c r="L85" s="436"/>
      <c r="M85" s="436"/>
      <c r="N85" s="1">
        <v>2</v>
      </c>
      <c r="O85" s="1">
        <v>233</v>
      </c>
      <c r="P85" s="1">
        <v>324</v>
      </c>
      <c r="Q85" s="1"/>
    </row>
    <row r="86" spans="1:17" ht="15.75">
      <c r="A86" s="46">
        <v>84</v>
      </c>
      <c r="B86" s="42" t="s">
        <v>110</v>
      </c>
      <c r="C86" s="42">
        <v>0.61565000000000003</v>
      </c>
      <c r="D86" s="167">
        <v>139.19999999999999</v>
      </c>
      <c r="E86" s="42" t="s">
        <v>23</v>
      </c>
      <c r="F86" s="269">
        <v>120</v>
      </c>
      <c r="G86" s="42" t="s">
        <v>23</v>
      </c>
      <c r="H86" s="372">
        <v>171.1</v>
      </c>
      <c r="I86" s="80" t="s">
        <v>18</v>
      </c>
      <c r="J86" s="436">
        <v>1</v>
      </c>
      <c r="K86" s="436">
        <v>278</v>
      </c>
      <c r="L86" s="436"/>
      <c r="M86" s="436"/>
      <c r="N86" s="1">
        <v>3</v>
      </c>
      <c r="O86" s="1">
        <v>223</v>
      </c>
      <c r="P86" s="1">
        <v>253</v>
      </c>
      <c r="Q86" s="1">
        <v>330</v>
      </c>
    </row>
    <row r="87" spans="1:17" ht="15.75">
      <c r="A87" s="46">
        <v>85</v>
      </c>
      <c r="B87" s="42" t="s">
        <v>111</v>
      </c>
      <c r="C87" s="42">
        <v>0.65802559999999999</v>
      </c>
      <c r="D87" s="168">
        <v>138</v>
      </c>
      <c r="E87" s="42" t="s">
        <v>23</v>
      </c>
      <c r="F87" s="270">
        <v>178.7</v>
      </c>
      <c r="G87" s="42" t="s">
        <v>18</v>
      </c>
      <c r="H87" s="373">
        <v>192.2</v>
      </c>
      <c r="I87" s="80" t="s">
        <v>24</v>
      </c>
      <c r="J87" s="436">
        <v>1</v>
      </c>
      <c r="K87" s="436">
        <v>276</v>
      </c>
      <c r="L87" s="436"/>
      <c r="M87" s="436"/>
      <c r="N87" s="1">
        <v>3</v>
      </c>
      <c r="O87" s="1">
        <v>222</v>
      </c>
      <c r="P87" s="1">
        <v>251</v>
      </c>
      <c r="Q87" s="1">
        <v>336</v>
      </c>
    </row>
    <row r="88" spans="1:17" ht="15.75">
      <c r="A88" s="46">
        <v>86</v>
      </c>
      <c r="B88" s="82" t="s">
        <v>112</v>
      </c>
      <c r="C88" s="42">
        <v>0.68274469999999998</v>
      </c>
      <c r="D88" s="169">
        <v>138.6</v>
      </c>
      <c r="E88" s="42" t="s">
        <v>23</v>
      </c>
      <c r="F88" s="271">
        <v>177.8</v>
      </c>
      <c r="G88" s="42" t="s">
        <v>18</v>
      </c>
      <c r="H88" s="374">
        <v>230.2</v>
      </c>
      <c r="I88" s="80" t="s">
        <v>19</v>
      </c>
      <c r="J88" s="436">
        <v>1</v>
      </c>
      <c r="K88" s="436">
        <v>260</v>
      </c>
      <c r="L88" s="436"/>
      <c r="M88" s="436"/>
      <c r="N88" s="1">
        <v>2</v>
      </c>
      <c r="O88" s="1">
        <v>230</v>
      </c>
      <c r="P88" s="1">
        <v>327</v>
      </c>
      <c r="Q88" s="1"/>
    </row>
    <row r="89" spans="1:17" ht="15.75">
      <c r="A89" s="46">
        <v>87</v>
      </c>
      <c r="B89" s="42" t="s">
        <v>113</v>
      </c>
      <c r="C89" s="42">
        <v>0.62977519999999998</v>
      </c>
      <c r="D89" s="170">
        <v>140.69999999999999</v>
      </c>
      <c r="E89" s="42" t="s">
        <v>23</v>
      </c>
      <c r="F89" s="272">
        <v>187.7</v>
      </c>
      <c r="G89" s="42" t="s">
        <v>24</v>
      </c>
      <c r="H89" s="375">
        <v>189.8</v>
      </c>
      <c r="I89" s="80" t="s">
        <v>24</v>
      </c>
      <c r="J89" s="436">
        <v>1</v>
      </c>
      <c r="K89" s="436">
        <v>278</v>
      </c>
      <c r="L89" s="436"/>
      <c r="M89" s="436"/>
      <c r="N89" s="1">
        <v>3</v>
      </c>
      <c r="O89" s="1">
        <v>221</v>
      </c>
      <c r="P89" s="1">
        <v>248</v>
      </c>
      <c r="Q89" s="1">
        <v>341</v>
      </c>
    </row>
    <row r="90" spans="1:17" ht="15.75">
      <c r="A90" s="46">
        <v>88</v>
      </c>
      <c r="B90" s="42" t="s">
        <v>114</v>
      </c>
      <c r="C90" s="42">
        <v>0.68804169999999998</v>
      </c>
      <c r="D90" s="171">
        <v>121.7</v>
      </c>
      <c r="E90" s="42" t="s">
        <v>23</v>
      </c>
      <c r="F90" s="273">
        <v>189.2</v>
      </c>
      <c r="G90" s="42" t="s">
        <v>24</v>
      </c>
      <c r="H90" s="376">
        <v>191.1</v>
      </c>
      <c r="I90" s="80" t="s">
        <v>24</v>
      </c>
      <c r="J90" s="436">
        <v>1</v>
      </c>
      <c r="K90" s="436">
        <v>266</v>
      </c>
      <c r="L90" s="436"/>
      <c r="M90" s="436"/>
      <c r="N90" s="1">
        <v>2</v>
      </c>
      <c r="O90" s="1">
        <v>224</v>
      </c>
      <c r="P90" s="1">
        <v>336</v>
      </c>
      <c r="Q90" s="1"/>
    </row>
    <row r="91" spans="1:17" ht="15.75">
      <c r="A91" s="46">
        <v>89</v>
      </c>
      <c r="B91" s="42" t="s">
        <v>115</v>
      </c>
      <c r="C91" s="42">
        <v>0.6845</v>
      </c>
      <c r="D91" s="172">
        <v>134.4</v>
      </c>
      <c r="E91" s="42" t="s">
        <v>23</v>
      </c>
      <c r="F91" s="274">
        <v>171.4</v>
      </c>
      <c r="G91" s="42" t="s">
        <v>18</v>
      </c>
      <c r="H91" s="377">
        <v>234.8</v>
      </c>
      <c r="I91" s="80" t="s">
        <v>19</v>
      </c>
      <c r="J91" s="436">
        <v>1</v>
      </c>
      <c r="K91" s="436">
        <v>288</v>
      </c>
      <c r="L91" s="436"/>
      <c r="M91" s="436"/>
      <c r="N91" s="1">
        <v>3</v>
      </c>
      <c r="O91" s="1">
        <v>223</v>
      </c>
      <c r="P91" s="1">
        <v>252</v>
      </c>
      <c r="Q91" s="1">
        <v>313</v>
      </c>
    </row>
    <row r="92" spans="1:17" ht="15.75">
      <c r="A92" s="46">
        <v>90</v>
      </c>
      <c r="B92" s="42" t="s">
        <v>116</v>
      </c>
      <c r="C92" s="42">
        <v>0.67391650000000003</v>
      </c>
      <c r="D92" s="173">
        <v>136.6</v>
      </c>
      <c r="E92" s="42" t="s">
        <v>23</v>
      </c>
      <c r="F92" s="275">
        <v>180</v>
      </c>
      <c r="G92" s="42" t="s">
        <v>24</v>
      </c>
      <c r="H92" s="378">
        <v>160.9</v>
      </c>
      <c r="I92" s="80" t="s">
        <v>18</v>
      </c>
      <c r="J92" s="436">
        <v>1</v>
      </c>
      <c r="K92" s="436">
        <v>283</v>
      </c>
      <c r="L92" s="436"/>
      <c r="M92" s="436"/>
      <c r="N92" s="1">
        <v>2</v>
      </c>
      <c r="O92" s="1">
        <v>223</v>
      </c>
      <c r="P92" s="1">
        <v>341</v>
      </c>
      <c r="Q92" s="1"/>
    </row>
    <row r="93" spans="1:17" ht="15.75">
      <c r="A93" s="46">
        <v>91</v>
      </c>
      <c r="B93" s="42" t="s">
        <v>117</v>
      </c>
      <c r="C93" s="42">
        <v>0.72512030000000005</v>
      </c>
      <c r="D93" s="174">
        <v>138.1</v>
      </c>
      <c r="E93" s="42" t="s">
        <v>23</v>
      </c>
      <c r="F93" s="276">
        <v>179</v>
      </c>
      <c r="G93" s="42" t="s">
        <v>18</v>
      </c>
      <c r="H93" s="375">
        <v>189.8</v>
      </c>
      <c r="I93" s="80" t="s">
        <v>24</v>
      </c>
      <c r="J93" s="436">
        <v>1</v>
      </c>
      <c r="K93" s="436">
        <v>279</v>
      </c>
      <c r="L93" s="436"/>
      <c r="M93" s="436"/>
      <c r="N93" s="1">
        <v>2</v>
      </c>
      <c r="O93" s="1">
        <v>247</v>
      </c>
      <c r="P93" s="1">
        <v>353</v>
      </c>
      <c r="Q93" s="1"/>
    </row>
    <row r="94" spans="1:17" ht="15.75">
      <c r="A94" s="46">
        <v>92</v>
      </c>
      <c r="B94" s="42" t="s">
        <v>118</v>
      </c>
      <c r="C94" s="42">
        <v>0.73209999999999997</v>
      </c>
      <c r="D94" s="175">
        <v>140</v>
      </c>
      <c r="E94" s="42" t="s">
        <v>23</v>
      </c>
      <c r="F94" s="227">
        <v>120</v>
      </c>
      <c r="G94" s="42" t="s">
        <v>23</v>
      </c>
      <c r="H94" s="379">
        <v>130.9</v>
      </c>
      <c r="I94" s="80" t="s">
        <v>23</v>
      </c>
      <c r="J94" s="436">
        <v>1</v>
      </c>
      <c r="K94" s="436">
        <v>278</v>
      </c>
      <c r="L94" s="436"/>
      <c r="M94" s="436"/>
      <c r="N94" s="1">
        <v>2</v>
      </c>
      <c r="O94" s="1">
        <v>244</v>
      </c>
      <c r="P94" s="1">
        <v>347</v>
      </c>
      <c r="Q94" s="1"/>
    </row>
    <row r="95" spans="1:17" ht="15.75">
      <c r="A95" s="46">
        <v>93</v>
      </c>
      <c r="B95" s="85" t="s">
        <v>119</v>
      </c>
      <c r="C95" s="42">
        <v>0.47260000000000002</v>
      </c>
      <c r="D95" s="176">
        <v>121.3</v>
      </c>
      <c r="E95" s="42" t="s">
        <v>23</v>
      </c>
      <c r="F95" s="277">
        <v>170.7</v>
      </c>
      <c r="G95" s="42" t="s">
        <v>18</v>
      </c>
      <c r="H95" s="380">
        <v>183.1</v>
      </c>
      <c r="I95" s="42" t="s">
        <v>24</v>
      </c>
      <c r="J95" s="436">
        <v>1</v>
      </c>
      <c r="K95" s="436">
        <v>247</v>
      </c>
      <c r="L95" s="436"/>
      <c r="M95" s="436"/>
      <c r="N95" s="1">
        <v>2</v>
      </c>
      <c r="O95" s="1">
        <v>221</v>
      </c>
      <c r="P95" s="1">
        <v>352</v>
      </c>
      <c r="Q95" s="1"/>
    </row>
    <row r="96" spans="1:17" ht="15.75">
      <c r="A96" s="46">
        <v>94</v>
      </c>
      <c r="B96" s="48" t="s">
        <v>120</v>
      </c>
      <c r="C96" s="42">
        <v>0.60150000000000003</v>
      </c>
      <c r="D96" s="177">
        <v>136.6</v>
      </c>
      <c r="E96" s="42" t="s">
        <v>23</v>
      </c>
      <c r="F96" s="278">
        <v>185.7</v>
      </c>
      <c r="G96" s="42" t="s">
        <v>24</v>
      </c>
      <c r="H96" s="381">
        <v>51.1</v>
      </c>
      <c r="I96" s="42" t="s">
        <v>31</v>
      </c>
      <c r="J96" s="436">
        <v>1</v>
      </c>
      <c r="K96" s="436">
        <v>270</v>
      </c>
      <c r="L96" s="436"/>
      <c r="M96" s="436"/>
      <c r="N96" s="1">
        <v>2</v>
      </c>
      <c r="O96" s="1">
        <v>224</v>
      </c>
      <c r="P96" s="1">
        <v>350</v>
      </c>
      <c r="Q96" s="1"/>
    </row>
    <row r="97" spans="1:17" ht="15.75">
      <c r="A97" s="46">
        <v>95</v>
      </c>
      <c r="B97" s="45" t="s">
        <v>121</v>
      </c>
      <c r="C97" s="42">
        <v>0.6615569</v>
      </c>
      <c r="D97" s="178">
        <v>137.4</v>
      </c>
      <c r="E97" s="42" t="s">
        <v>23</v>
      </c>
      <c r="F97" s="279">
        <v>180.8</v>
      </c>
      <c r="G97" s="42" t="s">
        <v>24</v>
      </c>
      <c r="H97" s="382">
        <v>75.3</v>
      </c>
      <c r="I97" s="80" t="s">
        <v>25</v>
      </c>
      <c r="J97" s="436">
        <v>1</v>
      </c>
      <c r="K97" s="436">
        <v>277</v>
      </c>
      <c r="L97" s="436"/>
      <c r="M97" s="436"/>
      <c r="N97" s="1">
        <v>3</v>
      </c>
      <c r="O97" s="1">
        <v>226</v>
      </c>
      <c r="P97" s="1">
        <v>240</v>
      </c>
      <c r="Q97" s="1">
        <v>336</v>
      </c>
    </row>
    <row r="98" spans="1:17" ht="15.75">
      <c r="A98" s="46">
        <v>96</v>
      </c>
      <c r="B98" s="42" t="s">
        <v>122</v>
      </c>
      <c r="C98" s="42">
        <v>0.70922949999999996</v>
      </c>
      <c r="D98" s="179">
        <v>133.9</v>
      </c>
      <c r="E98" s="42" t="s">
        <v>23</v>
      </c>
      <c r="F98" s="280">
        <v>188.2</v>
      </c>
      <c r="G98" s="42" t="s">
        <v>24</v>
      </c>
      <c r="H98" s="383">
        <v>193.9</v>
      </c>
      <c r="I98" s="80" t="s">
        <v>24</v>
      </c>
      <c r="J98" s="436">
        <v>1</v>
      </c>
      <c r="K98" s="436">
        <v>255</v>
      </c>
      <c r="L98" s="436"/>
      <c r="M98" s="436"/>
      <c r="N98" s="1">
        <v>2</v>
      </c>
      <c r="O98" s="1">
        <v>222</v>
      </c>
      <c r="P98" s="1">
        <v>347</v>
      </c>
      <c r="Q98" s="1"/>
    </row>
    <row r="99" spans="1:17" ht="15.75">
      <c r="A99" s="46">
        <v>97</v>
      </c>
      <c r="B99" s="42" t="s">
        <v>123</v>
      </c>
      <c r="C99" s="42">
        <v>0.65979129999999997</v>
      </c>
      <c r="D99" s="180">
        <v>120</v>
      </c>
      <c r="E99" s="42" t="s">
        <v>23</v>
      </c>
      <c r="F99" s="281">
        <v>203.4</v>
      </c>
      <c r="G99" s="42" t="s">
        <v>24</v>
      </c>
      <c r="H99" s="384">
        <v>346.6</v>
      </c>
      <c r="I99" s="80" t="s">
        <v>107</v>
      </c>
      <c r="J99" s="436">
        <v>1</v>
      </c>
      <c r="K99" s="436">
        <v>286</v>
      </c>
      <c r="L99" s="436"/>
      <c r="M99" s="436"/>
      <c r="N99" s="1">
        <v>2</v>
      </c>
      <c r="O99" s="1">
        <v>224</v>
      </c>
      <c r="P99" s="1">
        <v>350</v>
      </c>
      <c r="Q99" s="1"/>
    </row>
    <row r="100" spans="1:17" ht="15.75">
      <c r="A100" s="46">
        <v>98</v>
      </c>
      <c r="B100" s="45" t="s">
        <v>124</v>
      </c>
      <c r="C100" s="42">
        <v>0.59446220000000005</v>
      </c>
      <c r="D100" s="181">
        <v>134.9</v>
      </c>
      <c r="E100" s="42" t="s">
        <v>23</v>
      </c>
      <c r="F100" s="282">
        <v>231.9</v>
      </c>
      <c r="G100" s="42" t="s">
        <v>19</v>
      </c>
      <c r="H100" s="385">
        <v>232.9</v>
      </c>
      <c r="I100" s="80" t="s">
        <v>19</v>
      </c>
      <c r="J100" s="436">
        <v>2</v>
      </c>
      <c r="K100" s="436">
        <v>283</v>
      </c>
      <c r="L100" s="436">
        <v>314</v>
      </c>
      <c r="M100" s="436"/>
      <c r="N100" s="1">
        <v>3</v>
      </c>
      <c r="O100" s="1">
        <v>221</v>
      </c>
      <c r="P100" s="1">
        <v>250</v>
      </c>
      <c r="Q100" s="1">
        <v>342</v>
      </c>
    </row>
    <row r="101" spans="1:17" ht="15.75">
      <c r="A101" s="46">
        <v>99</v>
      </c>
      <c r="B101" s="45" t="s">
        <v>125</v>
      </c>
      <c r="C101" s="42">
        <v>0.63683780000000001</v>
      </c>
      <c r="D101" s="182">
        <v>136.19999999999999</v>
      </c>
      <c r="E101" s="42" t="s">
        <v>23</v>
      </c>
      <c r="F101" s="283">
        <v>221.6</v>
      </c>
      <c r="G101" s="42" t="s">
        <v>19</v>
      </c>
      <c r="H101" s="386">
        <v>223.7</v>
      </c>
      <c r="I101" s="80" t="s">
        <v>19</v>
      </c>
      <c r="J101" s="436">
        <v>2</v>
      </c>
      <c r="K101" s="436">
        <v>284</v>
      </c>
      <c r="L101" s="436">
        <v>312</v>
      </c>
      <c r="M101" s="436"/>
      <c r="N101" s="1">
        <v>3</v>
      </c>
      <c r="O101" s="1">
        <v>221</v>
      </c>
      <c r="P101" s="1">
        <v>248</v>
      </c>
      <c r="Q101" s="1">
        <v>341</v>
      </c>
    </row>
    <row r="102" spans="1:17" ht="15.75">
      <c r="A102" s="46">
        <v>100</v>
      </c>
      <c r="B102" s="42" t="s">
        <v>126</v>
      </c>
      <c r="C102" s="42">
        <v>0.70393249999999996</v>
      </c>
      <c r="D102" s="183">
        <v>132.6</v>
      </c>
      <c r="E102" s="42" t="s">
        <v>23</v>
      </c>
      <c r="F102" s="284">
        <v>151.9</v>
      </c>
      <c r="G102" s="42" t="s">
        <v>18</v>
      </c>
      <c r="H102" s="387">
        <v>180</v>
      </c>
      <c r="I102" s="80" t="s">
        <v>24</v>
      </c>
      <c r="J102" s="436">
        <v>2</v>
      </c>
      <c r="K102" s="436">
        <v>256</v>
      </c>
      <c r="L102" s="436">
        <v>330</v>
      </c>
      <c r="M102" s="436"/>
      <c r="N102" s="1">
        <v>2</v>
      </c>
      <c r="O102" s="1">
        <v>228</v>
      </c>
      <c r="P102" s="1">
        <v>340</v>
      </c>
      <c r="Q102" s="1"/>
    </row>
    <row r="103" spans="1:17" ht="15.75">
      <c r="A103" s="46">
        <v>101</v>
      </c>
      <c r="B103" s="42" t="s">
        <v>127</v>
      </c>
      <c r="C103" s="42">
        <v>0.66861950000000003</v>
      </c>
      <c r="D103" s="184">
        <v>139.1</v>
      </c>
      <c r="E103" s="42" t="s">
        <v>23</v>
      </c>
      <c r="F103" s="285">
        <v>240.8</v>
      </c>
      <c r="G103" s="42" t="s">
        <v>21</v>
      </c>
      <c r="H103" s="388">
        <v>203.9</v>
      </c>
      <c r="I103" s="80" t="s">
        <v>24</v>
      </c>
      <c r="J103" s="436">
        <v>2</v>
      </c>
      <c r="K103" s="436">
        <v>256</v>
      </c>
      <c r="L103" s="436">
        <v>330</v>
      </c>
      <c r="M103" s="436"/>
      <c r="N103" s="1">
        <v>2</v>
      </c>
      <c r="O103" s="1">
        <v>225</v>
      </c>
      <c r="P103" s="1">
        <v>340</v>
      </c>
      <c r="Q103" s="1"/>
    </row>
    <row r="104" spans="1:17" ht="15.75">
      <c r="A104" s="46">
        <v>102</v>
      </c>
      <c r="B104" s="42" t="s">
        <v>128</v>
      </c>
      <c r="C104" s="42">
        <v>1.4E-2</v>
      </c>
      <c r="D104" s="185">
        <v>138.6</v>
      </c>
      <c r="E104" s="42" t="s">
        <v>23</v>
      </c>
      <c r="F104" s="286">
        <v>199.1</v>
      </c>
      <c r="G104" s="42" t="s">
        <v>24</v>
      </c>
      <c r="H104" s="389">
        <v>278.2</v>
      </c>
      <c r="I104" s="80" t="s">
        <v>129</v>
      </c>
      <c r="J104" s="436">
        <v>2</v>
      </c>
      <c r="K104" s="436">
        <v>262</v>
      </c>
      <c r="L104" s="436">
        <v>393</v>
      </c>
      <c r="M104" s="436"/>
      <c r="N104" s="1">
        <f t="shared" ref="N104" si="1">COUNTIF(O104:Q104, "&gt;=0")</f>
        <v>2</v>
      </c>
      <c r="O104" s="1">
        <v>222</v>
      </c>
      <c r="P104" s="1">
        <v>350</v>
      </c>
      <c r="Q104" s="1"/>
    </row>
    <row r="105" spans="1:17" ht="15.75">
      <c r="A105" s="46">
        <v>103</v>
      </c>
      <c r="B105" s="42" t="s">
        <v>130</v>
      </c>
      <c r="C105" s="42">
        <v>0.59799999999999998</v>
      </c>
      <c r="D105" s="186">
        <v>126.9</v>
      </c>
      <c r="E105" s="42" t="s">
        <v>23</v>
      </c>
      <c r="F105" s="287">
        <v>171.4</v>
      </c>
      <c r="G105" s="42" t="s">
        <v>18</v>
      </c>
      <c r="H105" s="390">
        <v>204.6</v>
      </c>
      <c r="I105" s="80" t="s">
        <v>24</v>
      </c>
      <c r="J105" s="436">
        <v>1</v>
      </c>
      <c r="K105" s="436">
        <v>268</v>
      </c>
      <c r="L105" s="436"/>
      <c r="M105" s="436"/>
      <c r="N105" s="1">
        <v>2</v>
      </c>
      <c r="O105" s="1">
        <v>221</v>
      </c>
      <c r="P105" s="1">
        <v>344</v>
      </c>
      <c r="Q105" s="1"/>
    </row>
    <row r="106" spans="1:17" ht="15.75">
      <c r="A106" s="46">
        <v>104</v>
      </c>
      <c r="B106" s="42" t="s">
        <v>131</v>
      </c>
      <c r="C106" s="42">
        <v>0.72688600000000003</v>
      </c>
      <c r="D106" s="187">
        <v>120</v>
      </c>
      <c r="E106" s="42" t="s">
        <v>23</v>
      </c>
      <c r="F106" s="274">
        <v>171.4</v>
      </c>
      <c r="G106" s="42" t="s">
        <v>18</v>
      </c>
      <c r="H106" s="391">
        <v>196.1</v>
      </c>
      <c r="I106" s="80" t="s">
        <v>24</v>
      </c>
      <c r="J106" s="436">
        <v>1</v>
      </c>
      <c r="K106" s="436">
        <v>260</v>
      </c>
      <c r="L106" s="436"/>
      <c r="M106" s="436"/>
      <c r="N106" s="1">
        <v>2</v>
      </c>
      <c r="O106" s="1">
        <v>224</v>
      </c>
      <c r="P106" s="1">
        <v>363</v>
      </c>
      <c r="Q106" s="1"/>
    </row>
    <row r="107" spans="1:17" ht="15.75">
      <c r="A107" s="46">
        <v>105</v>
      </c>
      <c r="B107" s="42" t="s">
        <v>132</v>
      </c>
      <c r="C107" s="42">
        <v>0.28723910000000002</v>
      </c>
      <c r="D107" s="188">
        <v>135.9</v>
      </c>
      <c r="E107" s="42" t="s">
        <v>23</v>
      </c>
      <c r="F107" s="288">
        <v>216.8</v>
      </c>
      <c r="G107" s="42" t="s">
        <v>19</v>
      </c>
      <c r="H107" s="392">
        <v>227.9</v>
      </c>
      <c r="I107" s="80" t="s">
        <v>19</v>
      </c>
      <c r="J107" s="436">
        <v>1</v>
      </c>
      <c r="K107" s="436">
        <v>277</v>
      </c>
      <c r="L107" s="436"/>
      <c r="M107" s="436"/>
      <c r="N107" s="1">
        <v>2</v>
      </c>
      <c r="O107" s="1">
        <v>221</v>
      </c>
      <c r="P107" s="1">
        <v>369</v>
      </c>
      <c r="Q107" s="1"/>
    </row>
    <row r="108" spans="1:17" ht="15.75">
      <c r="A108" s="46">
        <v>106</v>
      </c>
      <c r="B108" s="42" t="s">
        <v>133</v>
      </c>
      <c r="C108" s="42">
        <v>0.3137239</v>
      </c>
      <c r="D108" s="189">
        <v>147.9</v>
      </c>
      <c r="E108" s="42" t="s">
        <v>23</v>
      </c>
      <c r="F108" s="289">
        <v>195.1</v>
      </c>
      <c r="G108" s="42" t="s">
        <v>24</v>
      </c>
      <c r="H108" s="393">
        <v>208.9</v>
      </c>
      <c r="I108" s="80" t="s">
        <v>24</v>
      </c>
      <c r="J108" s="436">
        <v>1</v>
      </c>
      <c r="K108" s="436">
        <v>329</v>
      </c>
      <c r="L108" s="436"/>
      <c r="M108" s="436"/>
      <c r="N108" s="1">
        <v>2</v>
      </c>
      <c r="O108" s="1">
        <v>227</v>
      </c>
      <c r="P108" s="1">
        <v>323</v>
      </c>
      <c r="Q108" s="1"/>
    </row>
    <row r="109" spans="1:17" ht="15.75">
      <c r="A109" s="46">
        <v>107</v>
      </c>
      <c r="B109" s="42" t="s">
        <v>134</v>
      </c>
      <c r="C109" s="42">
        <v>0.4638041</v>
      </c>
      <c r="D109" s="190">
        <v>152.5</v>
      </c>
      <c r="E109" s="42" t="s">
        <v>18</v>
      </c>
      <c r="F109" s="290">
        <v>208.6</v>
      </c>
      <c r="G109" s="42" t="s">
        <v>24</v>
      </c>
      <c r="H109" s="394">
        <v>220.9</v>
      </c>
      <c r="I109" s="80" t="s">
        <v>19</v>
      </c>
      <c r="J109" s="436">
        <v>2</v>
      </c>
      <c r="K109" s="436">
        <v>261</v>
      </c>
      <c r="L109" s="436">
        <v>357</v>
      </c>
      <c r="M109" s="436"/>
      <c r="N109" s="1">
        <v>2</v>
      </c>
      <c r="O109" s="1">
        <v>225</v>
      </c>
      <c r="P109" s="1">
        <v>355</v>
      </c>
      <c r="Q109" s="1"/>
    </row>
    <row r="110" spans="1:17">
      <c r="J110" s="82"/>
      <c r="K110" s="86"/>
      <c r="L110" s="86"/>
      <c r="M110" s="86"/>
      <c r="N110" s="86"/>
      <c r="O110" s="86"/>
      <c r="P110" s="86"/>
      <c r="Q110" s="86"/>
    </row>
    <row r="111" spans="1:17">
      <c r="J111" s="82"/>
      <c r="K111" s="86"/>
      <c r="L111" s="86"/>
      <c r="M111" s="86"/>
      <c r="N111" s="86"/>
      <c r="O111" s="86"/>
      <c r="P111" s="86"/>
      <c r="Q111" s="86"/>
    </row>
    <row r="112" spans="1:17">
      <c r="J112" s="82"/>
      <c r="K112" s="86"/>
      <c r="L112" s="86"/>
      <c r="M112" s="86"/>
      <c r="N112" s="86"/>
      <c r="O112" s="86"/>
      <c r="P112" s="86"/>
      <c r="Q112" s="86"/>
    </row>
    <row r="113" spans="10:17">
      <c r="J113" s="82"/>
      <c r="K113" s="86"/>
      <c r="L113" s="86"/>
      <c r="M113" s="86"/>
      <c r="N113" s="86"/>
      <c r="O113" s="86"/>
      <c r="P113" s="86"/>
      <c r="Q113" s="86"/>
    </row>
    <row r="114" spans="10:17">
      <c r="J114" s="82"/>
      <c r="K114" s="86"/>
      <c r="L114" s="86"/>
      <c r="M114" s="86"/>
      <c r="N114" s="86"/>
      <c r="O114" s="86"/>
      <c r="P114" s="86"/>
      <c r="Q114" s="86"/>
    </row>
    <row r="115" spans="10:17">
      <c r="J115" s="82"/>
      <c r="K115" s="86"/>
      <c r="L115" s="86"/>
      <c r="M115" s="86"/>
      <c r="N115" s="86"/>
      <c r="O115" s="86"/>
      <c r="P115" s="86"/>
      <c r="Q115" s="86"/>
    </row>
    <row r="116" spans="10:17">
      <c r="J116" s="82"/>
      <c r="K116" s="86"/>
      <c r="L116" s="86"/>
      <c r="M116" s="86"/>
      <c r="N116" s="86"/>
      <c r="O116" s="86"/>
      <c r="P116" s="86"/>
      <c r="Q116" s="86"/>
    </row>
    <row r="117" spans="10:17">
      <c r="J117" s="82"/>
      <c r="K117" s="86"/>
      <c r="L117" s="86"/>
      <c r="M117" s="86"/>
      <c r="N117" s="86"/>
      <c r="O117" s="86"/>
      <c r="P117" s="86"/>
      <c r="Q117" s="86"/>
    </row>
    <row r="118" spans="10:17">
      <c r="J118" s="82"/>
      <c r="K118" s="86"/>
      <c r="L118" s="86"/>
      <c r="M118" s="86"/>
      <c r="N118" s="86"/>
      <c r="O118" s="86"/>
      <c r="P118" s="86"/>
      <c r="Q118" s="86"/>
    </row>
    <row r="119" spans="10:17">
      <c r="J119" s="82"/>
      <c r="K119" s="86"/>
      <c r="L119" s="86"/>
      <c r="M119" s="86"/>
      <c r="N119" s="86"/>
      <c r="O119" s="86"/>
      <c r="P119" s="86"/>
      <c r="Q119" s="86"/>
    </row>
    <row r="120" spans="10:17">
      <c r="J120" s="82"/>
      <c r="K120" s="86"/>
      <c r="L120" s="86"/>
      <c r="M120" s="86"/>
      <c r="N120" s="86"/>
      <c r="O120" s="86"/>
      <c r="P120" s="86"/>
      <c r="Q120" s="86"/>
    </row>
    <row r="121" spans="10:17">
      <c r="J121" s="82"/>
      <c r="K121" s="86"/>
      <c r="L121" s="86"/>
      <c r="M121" s="86"/>
      <c r="N121" s="86"/>
      <c r="O121" s="86"/>
      <c r="P121" s="86"/>
      <c r="Q121" s="86"/>
    </row>
    <row r="122" spans="10:17">
      <c r="J122" s="82"/>
      <c r="K122" s="86"/>
      <c r="L122" s="86"/>
      <c r="M122" s="86"/>
      <c r="N122" s="86"/>
      <c r="O122" s="86"/>
      <c r="P122" s="86"/>
      <c r="Q122" s="86"/>
    </row>
    <row r="123" spans="10:17">
      <c r="J123" s="82"/>
      <c r="K123" s="86"/>
      <c r="L123" s="86"/>
      <c r="M123" s="86"/>
      <c r="N123" s="86"/>
      <c r="O123" s="86"/>
      <c r="P123" s="86"/>
      <c r="Q123" s="86"/>
    </row>
    <row r="124" spans="10:17">
      <c r="J124" s="82"/>
      <c r="K124" s="86"/>
      <c r="L124" s="86"/>
      <c r="M124" s="86"/>
      <c r="N124" s="86"/>
      <c r="O124" s="86"/>
      <c r="P124" s="86"/>
      <c r="Q124" s="86"/>
    </row>
    <row r="125" spans="10:17">
      <c r="J125" s="82"/>
      <c r="K125" s="86"/>
      <c r="L125" s="86"/>
      <c r="M125" s="86"/>
      <c r="N125" s="86"/>
      <c r="O125" s="86"/>
      <c r="P125" s="86"/>
      <c r="Q125" s="86"/>
    </row>
    <row r="126" spans="10:17">
      <c r="J126" s="82"/>
      <c r="K126" s="86"/>
      <c r="L126" s="86"/>
      <c r="M126" s="86"/>
      <c r="N126" s="86"/>
      <c r="O126" s="86"/>
      <c r="P126" s="86"/>
      <c r="Q126" s="86"/>
    </row>
    <row r="127" spans="10:17">
      <c r="J127" s="82"/>
      <c r="K127" s="86"/>
      <c r="L127" s="86"/>
      <c r="M127" s="86"/>
      <c r="N127" s="86"/>
      <c r="O127" s="86"/>
      <c r="P127" s="86"/>
      <c r="Q127" s="86"/>
    </row>
    <row r="128" spans="10:17">
      <c r="J128" s="82"/>
      <c r="K128" s="86"/>
      <c r="L128" s="86"/>
      <c r="M128" s="86"/>
      <c r="N128" s="86"/>
      <c r="O128" s="86"/>
      <c r="P128" s="86"/>
      <c r="Q128" s="86"/>
    </row>
    <row r="129" spans="10:17">
      <c r="J129" s="82"/>
      <c r="K129" s="86"/>
      <c r="L129" s="86"/>
      <c r="M129" s="86"/>
      <c r="N129" s="86"/>
      <c r="O129" s="86"/>
      <c r="P129" s="86"/>
      <c r="Q129" s="86"/>
    </row>
    <row r="130" spans="10:17">
      <c r="J130" s="82"/>
      <c r="K130" s="86"/>
      <c r="L130" s="86"/>
      <c r="M130" s="86"/>
      <c r="N130" s="86"/>
      <c r="O130" s="86"/>
      <c r="P130" s="86"/>
      <c r="Q130" s="86"/>
    </row>
    <row r="131" spans="10:17">
      <c r="J131" s="82"/>
      <c r="K131" s="86"/>
      <c r="L131" s="86"/>
      <c r="M131" s="86"/>
      <c r="N131" s="86"/>
      <c r="O131" s="86"/>
      <c r="P131" s="86"/>
      <c r="Q131" s="86"/>
    </row>
    <row r="132" spans="10:17">
      <c r="J132" s="82"/>
      <c r="K132" s="86"/>
      <c r="L132" s="86"/>
      <c r="M132" s="86"/>
      <c r="N132" s="86"/>
      <c r="O132" s="86"/>
      <c r="P132" s="86"/>
      <c r="Q132" s="86"/>
    </row>
    <row r="133" spans="10:17">
      <c r="J133" s="82"/>
      <c r="K133" s="86"/>
      <c r="L133" s="86"/>
      <c r="M133" s="86"/>
      <c r="N133" s="86"/>
      <c r="O133" s="86"/>
      <c r="P133" s="86"/>
      <c r="Q133" s="86"/>
    </row>
    <row r="134" spans="10:17">
      <c r="J134" s="82"/>
      <c r="K134" s="86"/>
      <c r="L134" s="86"/>
      <c r="M134" s="86"/>
      <c r="N134" s="86"/>
      <c r="O134" s="86"/>
      <c r="P134" s="86"/>
      <c r="Q134" s="86"/>
    </row>
    <row r="135" spans="10:17">
      <c r="J135" s="82"/>
      <c r="K135" s="86"/>
      <c r="L135" s="86"/>
      <c r="M135" s="86"/>
      <c r="N135" s="86"/>
      <c r="O135" s="86"/>
      <c r="P135" s="86"/>
      <c r="Q135" s="86"/>
    </row>
    <row r="136" spans="10:17">
      <c r="J136" s="82"/>
      <c r="K136" s="86"/>
      <c r="L136" s="86"/>
      <c r="M136" s="86"/>
      <c r="N136" s="86"/>
      <c r="O136" s="86"/>
      <c r="P136" s="86"/>
      <c r="Q136" s="86"/>
    </row>
    <row r="137" spans="10:17">
      <c r="J137" s="82"/>
      <c r="K137" s="86"/>
      <c r="L137" s="86"/>
      <c r="M137" s="86"/>
      <c r="N137" s="86"/>
      <c r="O137" s="86"/>
      <c r="P137" s="86"/>
      <c r="Q137" s="86"/>
    </row>
    <row r="138" spans="10:17">
      <c r="J138" s="82"/>
      <c r="K138" s="86"/>
      <c r="L138" s="86"/>
      <c r="M138" s="86"/>
      <c r="N138" s="86"/>
      <c r="O138" s="86"/>
      <c r="P138" s="86"/>
      <c r="Q138" s="86"/>
    </row>
    <row r="139" spans="10:17">
      <c r="J139" s="82"/>
      <c r="K139" s="86"/>
      <c r="L139" s="86"/>
      <c r="M139" s="86"/>
      <c r="N139" s="86"/>
      <c r="O139" s="86"/>
      <c r="P139" s="86"/>
      <c r="Q139" s="86"/>
    </row>
    <row r="140" spans="10:17">
      <c r="J140" s="82"/>
      <c r="K140" s="86"/>
      <c r="L140" s="86"/>
      <c r="M140" s="86"/>
      <c r="N140" s="86"/>
      <c r="O140" s="86"/>
      <c r="P140" s="86"/>
      <c r="Q140" s="86"/>
    </row>
    <row r="141" spans="10:17">
      <c r="J141" s="82"/>
      <c r="K141" s="86"/>
      <c r="L141" s="86"/>
      <c r="M141" s="86"/>
      <c r="N141" s="86"/>
      <c r="O141" s="86"/>
      <c r="P141" s="86"/>
      <c r="Q141" s="86"/>
    </row>
    <row r="142" spans="10:17">
      <c r="J142" s="82"/>
      <c r="K142" s="86"/>
      <c r="L142" s="86"/>
      <c r="M142" s="86"/>
      <c r="N142" s="86"/>
      <c r="O142" s="86"/>
      <c r="P142" s="86"/>
      <c r="Q142" s="86"/>
    </row>
    <row r="143" spans="10:17">
      <c r="J143" s="82"/>
      <c r="K143" s="86"/>
      <c r="L143" s="86"/>
      <c r="M143" s="86"/>
      <c r="N143" s="86"/>
      <c r="O143" s="86"/>
      <c r="P143" s="86"/>
      <c r="Q143" s="86"/>
    </row>
    <row r="144" spans="10:17">
      <c r="J144" s="82"/>
      <c r="K144" s="86"/>
      <c r="L144" s="86"/>
      <c r="M144" s="86"/>
      <c r="N144" s="86"/>
      <c r="O144" s="86"/>
      <c r="P144" s="86"/>
      <c r="Q144" s="86"/>
    </row>
    <row r="145" spans="10:17">
      <c r="J145" s="82"/>
      <c r="K145" s="86"/>
      <c r="L145" s="86"/>
      <c r="M145" s="86"/>
      <c r="N145" s="86"/>
      <c r="O145" s="86"/>
      <c r="P145" s="86"/>
      <c r="Q145" s="86"/>
    </row>
    <row r="146" spans="10:17">
      <c r="J146" s="82"/>
      <c r="K146" s="86"/>
      <c r="L146" s="86"/>
      <c r="M146" s="86"/>
      <c r="N146" s="86"/>
      <c r="O146" s="86"/>
      <c r="P146" s="86"/>
      <c r="Q146" s="86"/>
    </row>
    <row r="147" spans="10:17">
      <c r="J147" s="82"/>
      <c r="K147" s="86"/>
      <c r="L147" s="86"/>
      <c r="M147" s="86"/>
      <c r="N147" s="86"/>
      <c r="O147" s="86"/>
      <c r="P147" s="86"/>
      <c r="Q147" s="86"/>
    </row>
    <row r="148" spans="10:17">
      <c r="J148" s="82"/>
      <c r="K148" s="86"/>
      <c r="L148" s="86"/>
      <c r="M148" s="86"/>
      <c r="N148" s="86"/>
      <c r="O148" s="86"/>
      <c r="P148" s="86"/>
      <c r="Q148" s="86"/>
    </row>
    <row r="149" spans="10:17">
      <c r="J149" s="82"/>
      <c r="K149" s="86"/>
      <c r="L149" s="86"/>
      <c r="M149" s="86"/>
      <c r="N149" s="86"/>
      <c r="O149" s="86"/>
      <c r="P149" s="86"/>
      <c r="Q149" s="86"/>
    </row>
    <row r="150" spans="10:17">
      <c r="J150" s="82"/>
      <c r="K150" s="86"/>
      <c r="L150" s="86"/>
      <c r="M150" s="86"/>
      <c r="N150" s="86"/>
      <c r="O150" s="86"/>
      <c r="P150" s="86"/>
      <c r="Q150" s="86"/>
    </row>
    <row r="151" spans="10:17">
      <c r="J151" s="82"/>
      <c r="K151" s="86"/>
      <c r="L151" s="86"/>
      <c r="M151" s="86"/>
      <c r="N151" s="86"/>
      <c r="O151" s="86"/>
      <c r="P151" s="86"/>
      <c r="Q151" s="86"/>
    </row>
    <row r="152" spans="10:17">
      <c r="J152" s="82"/>
      <c r="K152" s="86"/>
      <c r="L152" s="86"/>
      <c r="M152" s="86"/>
      <c r="N152" s="86"/>
      <c r="O152" s="86"/>
      <c r="P152" s="86"/>
      <c r="Q152" s="86"/>
    </row>
    <row r="153" spans="10:17">
      <c r="J153" s="82"/>
      <c r="K153" s="86"/>
      <c r="L153" s="86"/>
      <c r="M153" s="86"/>
      <c r="N153" s="86"/>
      <c r="O153" s="86"/>
      <c r="P153" s="86"/>
      <c r="Q153" s="86"/>
    </row>
    <row r="154" spans="10:17">
      <c r="J154" s="82"/>
      <c r="K154" s="86"/>
      <c r="L154" s="86"/>
      <c r="M154" s="86"/>
      <c r="N154" s="86"/>
      <c r="O154" s="86"/>
      <c r="P154" s="86"/>
      <c r="Q154" s="86"/>
    </row>
    <row r="155" spans="10:17">
      <c r="J155" s="82"/>
      <c r="K155" s="86"/>
      <c r="L155" s="86"/>
      <c r="M155" s="86"/>
      <c r="N155" s="86"/>
      <c r="O155" s="86"/>
      <c r="P155" s="86"/>
      <c r="Q155" s="86"/>
    </row>
    <row r="156" spans="10:17">
      <c r="J156" s="82"/>
      <c r="K156" s="86"/>
      <c r="L156" s="86"/>
      <c r="M156" s="86"/>
      <c r="N156" s="86"/>
      <c r="O156" s="86"/>
      <c r="P156" s="86"/>
      <c r="Q156" s="86"/>
    </row>
    <row r="157" spans="10:17">
      <c r="J157" s="82"/>
      <c r="K157" s="86"/>
      <c r="L157" s="86"/>
      <c r="M157" s="86"/>
      <c r="N157" s="86"/>
      <c r="O157" s="86"/>
      <c r="P157" s="86"/>
      <c r="Q157" s="86"/>
    </row>
    <row r="158" spans="10:17">
      <c r="J158" s="82"/>
      <c r="K158" s="86"/>
      <c r="L158" s="86"/>
      <c r="M158" s="86"/>
      <c r="N158" s="86"/>
      <c r="O158" s="86"/>
      <c r="P158" s="86"/>
      <c r="Q158" s="86"/>
    </row>
    <row r="159" spans="10:17">
      <c r="J159" s="82"/>
      <c r="K159" s="86"/>
      <c r="L159" s="86"/>
      <c r="M159" s="86"/>
      <c r="N159" s="86"/>
      <c r="O159" s="86"/>
      <c r="P159" s="86"/>
      <c r="Q159" s="86"/>
    </row>
    <row r="160" spans="10:17">
      <c r="J160" s="82"/>
      <c r="K160" s="86"/>
      <c r="L160" s="86"/>
      <c r="M160" s="86"/>
      <c r="N160" s="86"/>
      <c r="O160" s="86"/>
      <c r="P160" s="86"/>
      <c r="Q160" s="86"/>
    </row>
    <row r="161" spans="10:17">
      <c r="J161" s="82"/>
      <c r="K161" s="86"/>
      <c r="L161" s="86"/>
      <c r="M161" s="86"/>
      <c r="N161" s="86"/>
      <c r="O161" s="86"/>
      <c r="P161" s="86"/>
      <c r="Q161" s="86"/>
    </row>
    <row r="162" spans="10:17">
      <c r="J162" s="82"/>
      <c r="K162" s="86"/>
      <c r="L162" s="86"/>
      <c r="M162" s="86"/>
      <c r="N162" s="86"/>
      <c r="O162" s="86"/>
      <c r="P162" s="86"/>
      <c r="Q162" s="86"/>
    </row>
    <row r="163" spans="10:17">
      <c r="J163" s="82"/>
      <c r="K163" s="86"/>
      <c r="L163" s="86"/>
      <c r="M163" s="86"/>
      <c r="N163" s="86"/>
      <c r="O163" s="86"/>
      <c r="P163" s="86"/>
      <c r="Q163" s="86"/>
    </row>
    <row r="164" spans="10:17">
      <c r="J164" s="82"/>
      <c r="K164" s="86"/>
      <c r="L164" s="86"/>
      <c r="M164" s="86"/>
      <c r="N164" s="86"/>
      <c r="O164" s="86"/>
      <c r="P164" s="86"/>
      <c r="Q164" s="86"/>
    </row>
    <row r="165" spans="10:17">
      <c r="J165" s="82"/>
      <c r="K165" s="86"/>
      <c r="L165" s="86"/>
      <c r="M165" s="86"/>
      <c r="N165" s="86"/>
      <c r="O165" s="86"/>
      <c r="P165" s="86"/>
      <c r="Q165" s="86"/>
    </row>
    <row r="166" spans="10:17">
      <c r="J166" s="82"/>
      <c r="K166" s="86"/>
      <c r="L166" s="86"/>
      <c r="M166" s="86"/>
      <c r="N166" s="86"/>
      <c r="O166" s="86"/>
      <c r="P166" s="86"/>
      <c r="Q166" s="86"/>
    </row>
    <row r="167" spans="10:17">
      <c r="J167" s="82"/>
      <c r="K167" s="86"/>
      <c r="L167" s="86"/>
      <c r="M167" s="86"/>
      <c r="N167" s="86"/>
      <c r="O167" s="86"/>
      <c r="P167" s="86"/>
      <c r="Q167" s="86"/>
    </row>
    <row r="168" spans="10:17">
      <c r="J168" s="82"/>
      <c r="K168" s="86"/>
      <c r="L168" s="86"/>
      <c r="M168" s="86"/>
      <c r="N168" s="86"/>
      <c r="O168" s="86"/>
      <c r="P168" s="86"/>
      <c r="Q168" s="86"/>
    </row>
    <row r="169" spans="10:17">
      <c r="J169" s="82"/>
      <c r="K169" s="86"/>
      <c r="L169" s="86"/>
      <c r="M169" s="86"/>
      <c r="N169" s="86"/>
      <c r="O169" s="86"/>
      <c r="P169" s="86"/>
      <c r="Q169" s="86"/>
    </row>
    <row r="170" spans="10:17">
      <c r="J170" s="82"/>
      <c r="K170" s="86"/>
      <c r="L170" s="86"/>
      <c r="M170" s="86"/>
      <c r="N170" s="86"/>
      <c r="O170" s="86"/>
      <c r="P170" s="86"/>
      <c r="Q170" s="86"/>
    </row>
    <row r="171" spans="10:17">
      <c r="J171" s="82"/>
      <c r="K171" s="86"/>
      <c r="L171" s="86"/>
      <c r="M171" s="86"/>
      <c r="N171" s="86"/>
      <c r="O171" s="86"/>
      <c r="P171" s="86"/>
      <c r="Q171" s="86"/>
    </row>
    <row r="172" spans="10:17">
      <c r="J172" s="82"/>
      <c r="K172" s="86"/>
      <c r="L172" s="86"/>
      <c r="M172" s="86"/>
      <c r="N172" s="86"/>
      <c r="O172" s="86"/>
      <c r="P172" s="86"/>
      <c r="Q172" s="86"/>
    </row>
    <row r="173" spans="10:17">
      <c r="J173" s="82"/>
      <c r="K173" s="86"/>
      <c r="L173" s="86"/>
      <c r="M173" s="86"/>
      <c r="N173" s="86"/>
      <c r="O173" s="86"/>
      <c r="P173" s="86"/>
      <c r="Q173" s="86"/>
    </row>
    <row r="174" spans="10:17">
      <c r="J174" s="82"/>
      <c r="K174" s="86"/>
      <c r="L174" s="86"/>
      <c r="M174" s="86"/>
      <c r="N174" s="86"/>
      <c r="O174" s="86"/>
      <c r="P174" s="86"/>
      <c r="Q174" s="86"/>
    </row>
    <row r="175" spans="10:17">
      <c r="J175" s="82"/>
      <c r="K175" s="86"/>
      <c r="L175" s="86"/>
      <c r="M175" s="86"/>
      <c r="N175" s="86"/>
      <c r="O175" s="86"/>
      <c r="P175" s="86"/>
      <c r="Q175" s="86"/>
    </row>
    <row r="176" spans="10:17">
      <c r="J176" s="82"/>
      <c r="K176" s="86"/>
      <c r="L176" s="86"/>
      <c r="M176" s="86"/>
      <c r="N176" s="86"/>
      <c r="O176" s="86"/>
      <c r="P176" s="86"/>
      <c r="Q176" s="86"/>
    </row>
    <row r="177" spans="10:17">
      <c r="J177" s="82"/>
      <c r="K177" s="86"/>
      <c r="L177" s="86"/>
      <c r="M177" s="86"/>
      <c r="N177" s="86"/>
      <c r="O177" s="86"/>
      <c r="P177" s="86"/>
      <c r="Q177" s="86"/>
    </row>
    <row r="178" spans="10:17">
      <c r="J178" s="82"/>
      <c r="K178" s="86"/>
      <c r="L178" s="86"/>
      <c r="M178" s="86"/>
      <c r="N178" s="86"/>
      <c r="O178" s="86"/>
      <c r="P178" s="86"/>
      <c r="Q178" s="86"/>
    </row>
    <row r="179" spans="10:17">
      <c r="J179" s="82"/>
      <c r="K179" s="86"/>
      <c r="L179" s="86"/>
      <c r="M179" s="86"/>
      <c r="N179" s="86"/>
      <c r="O179" s="86"/>
      <c r="P179" s="86"/>
      <c r="Q179" s="86"/>
    </row>
    <row r="180" spans="10:17">
      <c r="J180" s="82"/>
      <c r="K180" s="86"/>
      <c r="L180" s="86"/>
      <c r="M180" s="86"/>
      <c r="N180" s="86"/>
      <c r="O180" s="86"/>
      <c r="P180" s="86"/>
      <c r="Q180" s="86"/>
    </row>
    <row r="181" spans="10:17">
      <c r="J181" s="82"/>
      <c r="K181" s="86"/>
      <c r="L181" s="86"/>
      <c r="M181" s="86"/>
      <c r="N181" s="86"/>
      <c r="O181" s="86"/>
      <c r="P181" s="86"/>
      <c r="Q181" s="86"/>
    </row>
    <row r="182" spans="10:17">
      <c r="J182" s="82"/>
      <c r="K182" s="86"/>
      <c r="L182" s="86"/>
      <c r="M182" s="86"/>
      <c r="N182" s="86"/>
      <c r="O182" s="86"/>
      <c r="P182" s="86"/>
      <c r="Q182" s="86"/>
    </row>
    <row r="183" spans="10:17">
      <c r="J183" s="82"/>
      <c r="K183" s="86"/>
      <c r="L183" s="86"/>
      <c r="M183" s="86"/>
      <c r="N183" s="86"/>
      <c r="O183" s="86"/>
      <c r="P183" s="86"/>
      <c r="Q183" s="86"/>
    </row>
    <row r="184" spans="10:17">
      <c r="J184" s="82"/>
      <c r="K184" s="86"/>
      <c r="L184" s="86"/>
      <c r="M184" s="86"/>
      <c r="N184" s="86"/>
      <c r="O184" s="86"/>
      <c r="P184" s="86"/>
      <c r="Q184" s="86"/>
    </row>
    <row r="185" spans="10:17">
      <c r="J185" s="82"/>
      <c r="K185" s="86"/>
      <c r="L185" s="86"/>
      <c r="M185" s="86"/>
      <c r="N185" s="86"/>
      <c r="O185" s="86"/>
      <c r="P185" s="86"/>
      <c r="Q185" s="86"/>
    </row>
    <row r="186" spans="10:17">
      <c r="J186" s="82"/>
      <c r="K186" s="86"/>
      <c r="L186" s="86"/>
      <c r="M186" s="86"/>
      <c r="N186" s="86"/>
      <c r="O186" s="86"/>
      <c r="P186" s="86"/>
      <c r="Q186" s="86"/>
    </row>
    <row r="187" spans="10:17">
      <c r="J187" s="82"/>
      <c r="K187" s="86"/>
      <c r="L187" s="86"/>
      <c r="M187" s="86"/>
      <c r="N187" s="86"/>
      <c r="O187" s="86"/>
      <c r="P187" s="86"/>
      <c r="Q187" s="86"/>
    </row>
    <row r="188" spans="10:17">
      <c r="J188" s="82"/>
      <c r="K188" s="86"/>
      <c r="L188" s="86"/>
      <c r="M188" s="86"/>
      <c r="N188" s="86"/>
      <c r="O188" s="86"/>
      <c r="P188" s="86"/>
      <c r="Q188" s="86"/>
    </row>
    <row r="189" spans="10:17">
      <c r="J189" s="82"/>
      <c r="K189" s="86"/>
      <c r="L189" s="86"/>
      <c r="M189" s="86"/>
      <c r="N189" s="86"/>
      <c r="O189" s="86"/>
      <c r="P189" s="86"/>
      <c r="Q189" s="86"/>
    </row>
    <row r="190" spans="10:17">
      <c r="J190" s="82"/>
      <c r="K190" s="86"/>
      <c r="L190" s="86"/>
      <c r="M190" s="86"/>
      <c r="N190" s="86"/>
      <c r="O190" s="86"/>
      <c r="P190" s="86"/>
      <c r="Q190" s="86"/>
    </row>
    <row r="191" spans="10:17">
      <c r="J191" s="82"/>
      <c r="K191" s="86"/>
      <c r="L191" s="86"/>
      <c r="M191" s="86"/>
      <c r="N191" s="86"/>
      <c r="O191" s="86"/>
      <c r="P191" s="86"/>
      <c r="Q191" s="86"/>
    </row>
    <row r="192" spans="10:17">
      <c r="J192" s="82"/>
      <c r="K192" s="86"/>
      <c r="L192" s="86"/>
      <c r="M192" s="86"/>
      <c r="N192" s="86"/>
      <c r="O192" s="86"/>
      <c r="P192" s="86"/>
      <c r="Q192" s="86"/>
    </row>
    <row r="193" spans="10:17">
      <c r="J193" s="82"/>
      <c r="K193" s="86"/>
      <c r="L193" s="86"/>
      <c r="M193" s="86"/>
      <c r="N193" s="86"/>
      <c r="O193" s="86"/>
      <c r="P193" s="86"/>
      <c r="Q193" s="86"/>
    </row>
    <row r="194" spans="10:17">
      <c r="J194" s="82"/>
      <c r="K194" s="86"/>
      <c r="L194" s="86"/>
      <c r="M194" s="86"/>
      <c r="N194" s="86"/>
      <c r="O194" s="86"/>
      <c r="P194" s="86"/>
      <c r="Q194" s="86"/>
    </row>
    <row r="195" spans="10:17">
      <c r="J195" s="82"/>
      <c r="K195" s="86"/>
      <c r="L195" s="86"/>
      <c r="M195" s="86"/>
      <c r="N195" s="86"/>
      <c r="O195" s="86"/>
      <c r="P195" s="86"/>
      <c r="Q195" s="86"/>
    </row>
    <row r="196" spans="10:17">
      <c r="J196" s="82"/>
      <c r="K196" s="86"/>
      <c r="L196" s="86"/>
      <c r="M196" s="86"/>
      <c r="N196" s="86"/>
      <c r="O196" s="86"/>
      <c r="P196" s="86"/>
      <c r="Q196" s="86"/>
    </row>
    <row r="197" spans="10:17">
      <c r="J197" s="82"/>
      <c r="K197" s="86"/>
      <c r="L197" s="86"/>
      <c r="M197" s="86"/>
      <c r="N197" s="86"/>
      <c r="O197" s="86"/>
      <c r="P197" s="86"/>
      <c r="Q197" s="86"/>
    </row>
    <row r="198" spans="10:17">
      <c r="J198" s="82"/>
      <c r="K198" s="86"/>
      <c r="L198" s="86"/>
      <c r="M198" s="86"/>
      <c r="N198" s="86"/>
      <c r="O198" s="86"/>
      <c r="P198" s="86"/>
      <c r="Q198" s="86"/>
    </row>
    <row r="199" spans="10:17">
      <c r="J199" s="82"/>
      <c r="K199" s="86"/>
      <c r="L199" s="86"/>
      <c r="M199" s="86"/>
      <c r="N199" s="86"/>
      <c r="O199" s="86"/>
      <c r="P199" s="86"/>
      <c r="Q199" s="86"/>
    </row>
    <row r="200" spans="10:17">
      <c r="J200" s="82"/>
      <c r="K200" s="86"/>
      <c r="L200" s="86"/>
      <c r="M200" s="86"/>
      <c r="N200" s="86"/>
      <c r="O200" s="86"/>
      <c r="P200" s="86"/>
      <c r="Q200" s="86"/>
    </row>
    <row r="201" spans="10:17">
      <c r="J201" s="82"/>
      <c r="K201" s="86"/>
      <c r="L201" s="86"/>
      <c r="M201" s="86"/>
      <c r="N201" s="86"/>
      <c r="O201" s="86"/>
      <c r="P201" s="86"/>
      <c r="Q201" s="86"/>
    </row>
    <row r="202" spans="10:17">
      <c r="J202" s="82"/>
      <c r="K202" s="86"/>
      <c r="L202" s="86"/>
      <c r="M202" s="86"/>
      <c r="N202" s="86"/>
      <c r="O202" s="86"/>
      <c r="P202" s="86"/>
      <c r="Q202" s="86"/>
    </row>
    <row r="203" spans="10:17">
      <c r="J203" s="82"/>
      <c r="K203" s="86"/>
      <c r="L203" s="86"/>
      <c r="M203" s="86"/>
      <c r="N203" s="86"/>
      <c r="O203" s="86"/>
      <c r="P203" s="86"/>
      <c r="Q203" s="86"/>
    </row>
    <row r="204" spans="10:17">
      <c r="J204" s="82"/>
      <c r="K204" s="86"/>
      <c r="L204" s="86"/>
      <c r="M204" s="86"/>
      <c r="N204" s="86"/>
      <c r="O204" s="86"/>
      <c r="P204" s="86"/>
      <c r="Q204" s="86"/>
    </row>
    <row r="205" spans="10:17">
      <c r="J205" s="82"/>
      <c r="K205" s="86"/>
      <c r="L205" s="86"/>
      <c r="M205" s="86"/>
      <c r="N205" s="86"/>
      <c r="O205" s="86"/>
      <c r="P205" s="86"/>
      <c r="Q205" s="86"/>
    </row>
    <row r="206" spans="10:17">
      <c r="J206" s="82"/>
      <c r="K206" s="86"/>
      <c r="L206" s="86"/>
      <c r="M206" s="86"/>
      <c r="N206" s="86"/>
      <c r="O206" s="86"/>
      <c r="P206" s="86"/>
      <c r="Q206" s="86"/>
    </row>
    <row r="207" spans="10:17">
      <c r="J207" s="82"/>
      <c r="K207" s="86"/>
      <c r="L207" s="86"/>
      <c r="M207" s="86"/>
      <c r="N207" s="86"/>
      <c r="O207" s="86"/>
      <c r="P207" s="86"/>
      <c r="Q207" s="86"/>
    </row>
    <row r="208" spans="10:17">
      <c r="J208" s="82"/>
      <c r="K208" s="86"/>
      <c r="L208" s="86"/>
      <c r="M208" s="86"/>
      <c r="N208" s="86"/>
      <c r="O208" s="86"/>
      <c r="P208" s="86"/>
      <c r="Q208" s="86"/>
    </row>
    <row r="209" spans="10:17">
      <c r="J209" s="82"/>
      <c r="K209" s="86"/>
      <c r="L209" s="86"/>
      <c r="M209" s="86"/>
      <c r="N209" s="86"/>
      <c r="O209" s="86"/>
      <c r="P209" s="86"/>
      <c r="Q209" s="86"/>
    </row>
    <row r="210" spans="10:17">
      <c r="J210" s="82"/>
      <c r="K210" s="86"/>
      <c r="L210" s="86"/>
      <c r="M210" s="86"/>
      <c r="N210" s="86"/>
      <c r="O210" s="86"/>
      <c r="P210" s="86"/>
      <c r="Q210" s="86"/>
    </row>
    <row r="211" spans="10:17">
      <c r="J211" s="82"/>
      <c r="K211" s="86"/>
      <c r="L211" s="86"/>
      <c r="M211" s="86"/>
      <c r="N211" s="86"/>
      <c r="O211" s="86"/>
      <c r="P211" s="86"/>
      <c r="Q211" s="86"/>
    </row>
    <row r="212" spans="10:17">
      <c r="J212" s="82"/>
      <c r="K212" s="86"/>
      <c r="L212" s="86"/>
      <c r="M212" s="86"/>
      <c r="N212" s="86"/>
      <c r="O212" s="86"/>
      <c r="P212" s="86"/>
      <c r="Q212" s="86"/>
    </row>
    <row r="213" spans="10:17">
      <c r="J213" s="82"/>
      <c r="K213" s="86"/>
      <c r="L213" s="86"/>
      <c r="M213" s="86"/>
      <c r="N213" s="86"/>
      <c r="O213" s="86"/>
      <c r="P213" s="86"/>
      <c r="Q213" s="86"/>
    </row>
    <row r="214" spans="10:17">
      <c r="J214" s="82"/>
      <c r="K214" s="86"/>
      <c r="L214" s="86"/>
      <c r="M214" s="86"/>
      <c r="N214" s="86"/>
      <c r="O214" s="86"/>
      <c r="P214" s="86"/>
      <c r="Q214" s="86"/>
    </row>
    <row r="215" spans="10:17">
      <c r="J215" s="82"/>
      <c r="K215" s="86"/>
      <c r="L215" s="86"/>
      <c r="M215" s="86"/>
      <c r="N215" s="86"/>
      <c r="O215" s="86"/>
      <c r="P215" s="86"/>
      <c r="Q215" s="86"/>
    </row>
    <row r="216" spans="10:17">
      <c r="J216" s="82"/>
      <c r="K216" s="86"/>
      <c r="L216" s="86"/>
      <c r="M216" s="86"/>
      <c r="N216" s="86"/>
      <c r="O216" s="86"/>
      <c r="P216" s="86"/>
      <c r="Q216" s="86"/>
    </row>
    <row r="217" spans="10:17">
      <c r="J217" s="82"/>
      <c r="K217" s="86"/>
      <c r="L217" s="86"/>
      <c r="M217" s="86"/>
      <c r="N217" s="86"/>
      <c r="O217" s="86"/>
      <c r="P217" s="86"/>
      <c r="Q217" s="86"/>
    </row>
    <row r="218" spans="10:17">
      <c r="J218" s="82"/>
      <c r="K218" s="86"/>
      <c r="L218" s="86"/>
      <c r="M218" s="86"/>
      <c r="N218" s="86"/>
      <c r="O218" s="86"/>
      <c r="P218" s="86"/>
      <c r="Q218" s="86"/>
    </row>
    <row r="219" spans="10:17">
      <c r="J219" s="82"/>
      <c r="K219" s="86"/>
      <c r="L219" s="86"/>
      <c r="M219" s="86"/>
      <c r="N219" s="86"/>
      <c r="O219" s="86"/>
      <c r="P219" s="86"/>
      <c r="Q219" s="86"/>
    </row>
    <row r="220" spans="10:17">
      <c r="J220" s="82"/>
      <c r="K220" s="86"/>
      <c r="L220" s="86"/>
      <c r="M220" s="86"/>
      <c r="N220" s="86"/>
      <c r="O220" s="86"/>
      <c r="P220" s="86"/>
      <c r="Q220" s="86"/>
    </row>
    <row r="221" spans="10:17">
      <c r="J221" s="82"/>
      <c r="K221" s="86"/>
      <c r="L221" s="86"/>
      <c r="M221" s="86"/>
      <c r="N221" s="86"/>
      <c r="O221" s="86"/>
      <c r="P221" s="86"/>
      <c r="Q221" s="86"/>
    </row>
    <row r="222" spans="10:17">
      <c r="J222" s="82"/>
      <c r="K222" s="86"/>
      <c r="L222" s="86"/>
      <c r="M222" s="86"/>
      <c r="N222" s="86"/>
      <c r="O222" s="86"/>
      <c r="P222" s="86"/>
      <c r="Q222" s="86"/>
    </row>
    <row r="223" spans="10:17">
      <c r="J223" s="82"/>
      <c r="K223" s="86"/>
      <c r="L223" s="86"/>
      <c r="M223" s="86"/>
      <c r="N223" s="86"/>
      <c r="O223" s="86"/>
      <c r="P223" s="86"/>
      <c r="Q223" s="86"/>
    </row>
    <row r="224" spans="10:17">
      <c r="J224" s="82"/>
      <c r="K224" s="86"/>
      <c r="L224" s="86"/>
      <c r="M224" s="86"/>
      <c r="N224" s="86"/>
      <c r="O224" s="86"/>
      <c r="P224" s="86"/>
      <c r="Q224" s="86"/>
    </row>
    <row r="225" spans="10:17">
      <c r="J225" s="82"/>
      <c r="K225" s="86"/>
      <c r="L225" s="86"/>
      <c r="M225" s="86"/>
      <c r="N225" s="86"/>
      <c r="O225" s="86"/>
      <c r="P225" s="86"/>
      <c r="Q225" s="86"/>
    </row>
    <row r="226" spans="10:17">
      <c r="J226" s="82"/>
      <c r="K226" s="86"/>
      <c r="L226" s="86"/>
      <c r="M226" s="86"/>
      <c r="N226" s="86"/>
      <c r="O226" s="86"/>
      <c r="P226" s="86"/>
      <c r="Q226" s="86"/>
    </row>
    <row r="227" spans="10:17">
      <c r="J227" s="82"/>
      <c r="K227" s="86"/>
      <c r="L227" s="86"/>
      <c r="M227" s="86"/>
      <c r="N227" s="86"/>
      <c r="O227" s="86"/>
      <c r="P227" s="86"/>
      <c r="Q227" s="86"/>
    </row>
    <row r="228" spans="10:17">
      <c r="J228" s="82"/>
      <c r="K228" s="86"/>
      <c r="L228" s="86"/>
      <c r="M228" s="86"/>
      <c r="N228" s="86"/>
      <c r="O228" s="86"/>
      <c r="P228" s="86"/>
      <c r="Q228" s="86"/>
    </row>
    <row r="229" spans="10:17">
      <c r="J229" s="82"/>
      <c r="K229" s="86"/>
      <c r="L229" s="86"/>
      <c r="M229" s="86"/>
      <c r="N229" s="86"/>
      <c r="O229" s="86"/>
      <c r="P229" s="86"/>
      <c r="Q229" s="86"/>
    </row>
    <row r="230" spans="10:17">
      <c r="J230" s="82"/>
      <c r="K230" s="86"/>
      <c r="L230" s="86"/>
      <c r="M230" s="86"/>
      <c r="N230" s="86"/>
      <c r="O230" s="86"/>
      <c r="P230" s="86"/>
      <c r="Q230" s="86"/>
    </row>
    <row r="231" spans="10:17">
      <c r="J231" s="82"/>
      <c r="K231" s="86"/>
      <c r="L231" s="86"/>
      <c r="M231" s="86"/>
      <c r="N231" s="86"/>
      <c r="O231" s="86"/>
      <c r="P231" s="86"/>
      <c r="Q231" s="86"/>
    </row>
    <row r="232" spans="10:17">
      <c r="J232" s="82"/>
      <c r="K232" s="86"/>
      <c r="L232" s="86"/>
      <c r="M232" s="86"/>
      <c r="N232" s="86"/>
      <c r="O232" s="86"/>
      <c r="P232" s="86"/>
      <c r="Q232" s="86"/>
    </row>
    <row r="233" spans="10:17">
      <c r="J233" s="82"/>
      <c r="K233" s="86"/>
      <c r="L233" s="86"/>
      <c r="M233" s="86"/>
      <c r="N233" s="86"/>
      <c r="O233" s="86"/>
      <c r="P233" s="86"/>
      <c r="Q233" s="86"/>
    </row>
    <row r="234" spans="10:17">
      <c r="J234" s="82"/>
      <c r="K234" s="86"/>
      <c r="L234" s="86"/>
      <c r="M234" s="86"/>
      <c r="N234" s="86"/>
      <c r="O234" s="86"/>
      <c r="P234" s="86"/>
      <c r="Q234" s="86"/>
    </row>
    <row r="235" spans="10:17">
      <c r="J235" s="82"/>
      <c r="K235" s="86"/>
      <c r="L235" s="86"/>
      <c r="M235" s="86"/>
      <c r="N235" s="86"/>
      <c r="O235" s="86"/>
      <c r="P235" s="86"/>
      <c r="Q235" s="86"/>
    </row>
    <row r="236" spans="10:17">
      <c r="J236" s="82"/>
      <c r="K236" s="86"/>
      <c r="L236" s="86"/>
      <c r="M236" s="86"/>
      <c r="N236" s="86"/>
      <c r="O236" s="86"/>
      <c r="P236" s="86"/>
      <c r="Q236" s="86"/>
    </row>
    <row r="237" spans="10:17">
      <c r="J237" s="82"/>
      <c r="K237" s="86"/>
      <c r="L237" s="86"/>
      <c r="M237" s="86"/>
      <c r="N237" s="86"/>
      <c r="O237" s="86"/>
      <c r="P237" s="86"/>
      <c r="Q237" s="86"/>
    </row>
    <row r="238" spans="10:17">
      <c r="J238" s="82"/>
      <c r="K238" s="86"/>
      <c r="L238" s="86"/>
      <c r="M238" s="86"/>
      <c r="N238" s="86"/>
      <c r="O238" s="86"/>
      <c r="P238" s="86"/>
      <c r="Q238" s="86"/>
    </row>
    <row r="239" spans="10:17">
      <c r="J239" s="82"/>
      <c r="K239" s="86"/>
      <c r="L239" s="86"/>
      <c r="M239" s="86"/>
      <c r="N239" s="86"/>
      <c r="O239" s="86"/>
      <c r="P239" s="86"/>
      <c r="Q239" s="86"/>
    </row>
    <row r="240" spans="10:17">
      <c r="J240" s="82"/>
      <c r="K240" s="86"/>
      <c r="L240" s="86"/>
      <c r="M240" s="86"/>
      <c r="N240" s="86"/>
      <c r="O240" s="86"/>
      <c r="P240" s="86"/>
      <c r="Q240" s="86"/>
    </row>
    <row r="241" spans="10:17">
      <c r="J241" s="82"/>
      <c r="K241" s="86"/>
      <c r="L241" s="86"/>
      <c r="M241" s="86"/>
      <c r="N241" s="86"/>
      <c r="O241" s="86"/>
      <c r="P241" s="86"/>
      <c r="Q241" s="86"/>
    </row>
    <row r="242" spans="10:17">
      <c r="J242" s="82"/>
      <c r="K242" s="86"/>
      <c r="L242" s="86"/>
      <c r="M242" s="86"/>
      <c r="N242" s="86"/>
      <c r="O242" s="86"/>
      <c r="P242" s="86"/>
      <c r="Q242" s="86"/>
    </row>
    <row r="243" spans="10:17">
      <c r="J243" s="82"/>
      <c r="K243" s="86"/>
      <c r="L243" s="86"/>
      <c r="M243" s="86"/>
      <c r="N243" s="86"/>
      <c r="O243" s="86"/>
      <c r="P243" s="86"/>
      <c r="Q243" s="86"/>
    </row>
    <row r="244" spans="10:17">
      <c r="J244" s="82"/>
      <c r="K244" s="86"/>
      <c r="L244" s="86"/>
      <c r="M244" s="86"/>
      <c r="N244" s="86"/>
      <c r="O244" s="86"/>
      <c r="P244" s="86"/>
      <c r="Q244" s="86"/>
    </row>
    <row r="245" spans="10:17">
      <c r="J245" s="82"/>
      <c r="K245" s="86"/>
      <c r="L245" s="86"/>
      <c r="M245" s="86"/>
      <c r="N245" s="86"/>
      <c r="O245" s="86"/>
      <c r="P245" s="86"/>
      <c r="Q245" s="86"/>
    </row>
    <row r="246" spans="10:17">
      <c r="J246" s="82"/>
      <c r="K246" s="86"/>
      <c r="L246" s="86"/>
      <c r="M246" s="86"/>
      <c r="N246" s="86"/>
      <c r="O246" s="86"/>
      <c r="P246" s="86"/>
      <c r="Q246" s="86"/>
    </row>
    <row r="247" spans="10:17">
      <c r="J247" s="82"/>
      <c r="K247" s="86"/>
      <c r="L247" s="86"/>
      <c r="M247" s="86"/>
      <c r="N247" s="86"/>
      <c r="O247" s="86"/>
      <c r="P247" s="86"/>
      <c r="Q247" s="86"/>
    </row>
    <row r="248" spans="10:17">
      <c r="J248" s="82"/>
      <c r="K248" s="86"/>
      <c r="L248" s="86"/>
      <c r="M248" s="86"/>
      <c r="N248" s="86"/>
      <c r="O248" s="86"/>
      <c r="P248" s="86"/>
      <c r="Q248" s="86"/>
    </row>
    <row r="249" spans="10:17">
      <c r="J249" s="82"/>
      <c r="K249" s="86"/>
      <c r="L249" s="86"/>
      <c r="M249" s="86"/>
      <c r="N249" s="86"/>
      <c r="O249" s="86"/>
      <c r="P249" s="86"/>
      <c r="Q249" s="86"/>
    </row>
    <row r="250" spans="10:17">
      <c r="J250" s="82"/>
      <c r="K250" s="86"/>
      <c r="L250" s="86"/>
      <c r="M250" s="86"/>
      <c r="N250" s="86"/>
      <c r="O250" s="86"/>
      <c r="P250" s="86"/>
      <c r="Q250" s="86"/>
    </row>
    <row r="251" spans="10:17">
      <c r="J251" s="82"/>
      <c r="K251" s="86"/>
      <c r="L251" s="86"/>
      <c r="M251" s="86"/>
      <c r="N251" s="86"/>
      <c r="O251" s="86"/>
      <c r="P251" s="86"/>
      <c r="Q251" s="86"/>
    </row>
    <row r="252" spans="10:17">
      <c r="J252" s="82"/>
      <c r="K252" s="86"/>
      <c r="L252" s="86"/>
      <c r="M252" s="86"/>
      <c r="N252" s="86"/>
      <c r="O252" s="86"/>
      <c r="P252" s="86"/>
      <c r="Q252" s="86"/>
    </row>
    <row r="253" spans="10:17">
      <c r="J253" s="82"/>
      <c r="K253" s="86"/>
      <c r="L253" s="86"/>
      <c r="M253" s="86"/>
      <c r="N253" s="86"/>
      <c r="O253" s="86"/>
      <c r="P253" s="86"/>
      <c r="Q253" s="86"/>
    </row>
    <row r="254" spans="10:17">
      <c r="J254" s="82"/>
      <c r="K254" s="86"/>
      <c r="L254" s="86"/>
      <c r="M254" s="86"/>
      <c r="N254" s="86"/>
      <c r="O254" s="86"/>
      <c r="P254" s="86"/>
      <c r="Q254" s="86"/>
    </row>
    <row r="255" spans="10:17">
      <c r="J255" s="82"/>
      <c r="K255" s="86"/>
      <c r="L255" s="86"/>
      <c r="M255" s="86"/>
      <c r="N255" s="86"/>
      <c r="O255" s="86"/>
      <c r="P255" s="86"/>
      <c r="Q255" s="86"/>
    </row>
    <row r="256" spans="10:17">
      <c r="J256" s="82"/>
      <c r="K256" s="86"/>
      <c r="L256" s="86"/>
      <c r="M256" s="86"/>
      <c r="N256" s="86"/>
      <c r="O256" s="86"/>
      <c r="P256" s="86"/>
      <c r="Q256" s="86"/>
    </row>
    <row r="257" spans="10:17">
      <c r="J257" s="82"/>
      <c r="K257" s="86"/>
      <c r="L257" s="86"/>
      <c r="M257" s="86"/>
      <c r="N257" s="86"/>
      <c r="O257" s="86"/>
      <c r="P257" s="86"/>
      <c r="Q257" s="86"/>
    </row>
    <row r="258" spans="10:17">
      <c r="J258" s="82"/>
      <c r="K258" s="86"/>
      <c r="L258" s="86"/>
      <c r="M258" s="86"/>
      <c r="N258" s="86"/>
      <c r="O258" s="86"/>
      <c r="P258" s="86"/>
      <c r="Q258" s="86"/>
    </row>
    <row r="259" spans="10:17">
      <c r="J259" s="82"/>
      <c r="K259" s="86"/>
      <c r="L259" s="86"/>
      <c r="M259" s="86"/>
      <c r="N259" s="86"/>
      <c r="O259" s="86"/>
      <c r="P259" s="86"/>
      <c r="Q259" s="86"/>
    </row>
    <row r="260" spans="10:17">
      <c r="J260" s="82"/>
      <c r="K260" s="86"/>
      <c r="L260" s="86"/>
      <c r="M260" s="86"/>
      <c r="N260" s="86"/>
      <c r="O260" s="86"/>
      <c r="P260" s="86"/>
      <c r="Q260" s="86"/>
    </row>
    <row r="261" spans="10:17">
      <c r="J261" s="82"/>
      <c r="K261" s="86"/>
      <c r="L261" s="86"/>
      <c r="M261" s="86"/>
      <c r="N261" s="86"/>
      <c r="O261" s="86"/>
      <c r="P261" s="86"/>
      <c r="Q261" s="86"/>
    </row>
    <row r="262" spans="10:17">
      <c r="J262" s="82"/>
      <c r="K262" s="86"/>
      <c r="L262" s="86"/>
      <c r="M262" s="86"/>
      <c r="N262" s="86"/>
      <c r="O262" s="86"/>
      <c r="P262" s="86"/>
      <c r="Q262" s="86"/>
    </row>
    <row r="263" spans="10:17">
      <c r="J263" s="82"/>
      <c r="K263" s="86"/>
      <c r="L263" s="86"/>
      <c r="M263" s="86"/>
      <c r="N263" s="86"/>
      <c r="O263" s="86"/>
      <c r="P263" s="86"/>
      <c r="Q263" s="86"/>
    </row>
    <row r="264" spans="10:17">
      <c r="J264" s="82"/>
      <c r="K264" s="86"/>
      <c r="L264" s="86"/>
      <c r="M264" s="86"/>
      <c r="N264" s="86"/>
      <c r="O264" s="86"/>
      <c r="P264" s="86"/>
      <c r="Q264" s="86"/>
    </row>
    <row r="265" spans="10:17">
      <c r="J265" s="82"/>
      <c r="K265" s="86"/>
      <c r="L265" s="86"/>
      <c r="M265" s="86"/>
      <c r="N265" s="86"/>
      <c r="O265" s="86"/>
      <c r="P265" s="86"/>
      <c r="Q265" s="86"/>
    </row>
    <row r="266" spans="10:17">
      <c r="J266" s="82"/>
      <c r="K266" s="86"/>
      <c r="L266" s="86"/>
      <c r="M266" s="86"/>
      <c r="N266" s="86"/>
      <c r="O266" s="86"/>
      <c r="P266" s="86"/>
      <c r="Q266" s="86"/>
    </row>
    <row r="267" spans="10:17">
      <c r="J267" s="82"/>
      <c r="K267" s="86"/>
      <c r="L267" s="86"/>
      <c r="M267" s="86"/>
      <c r="N267" s="86"/>
      <c r="O267" s="86"/>
      <c r="P267" s="86"/>
      <c r="Q267" s="86"/>
    </row>
    <row r="268" spans="10:17">
      <c r="J268" s="82"/>
      <c r="K268" s="86"/>
      <c r="L268" s="86"/>
      <c r="M268" s="86"/>
      <c r="N268" s="86"/>
      <c r="O268" s="86"/>
      <c r="P268" s="86"/>
      <c r="Q268" s="86"/>
    </row>
    <row r="269" spans="10:17">
      <c r="J269" s="82"/>
      <c r="K269" s="86"/>
      <c r="L269" s="86"/>
      <c r="M269" s="86"/>
      <c r="N269" s="86"/>
      <c r="O269" s="86"/>
      <c r="P269" s="86"/>
      <c r="Q269" s="86"/>
    </row>
    <row r="270" spans="10:17">
      <c r="J270" s="82"/>
      <c r="K270" s="86"/>
      <c r="L270" s="86"/>
      <c r="M270" s="86"/>
      <c r="N270" s="86"/>
      <c r="O270" s="86"/>
      <c r="P270" s="86"/>
      <c r="Q270" s="86"/>
    </row>
    <row r="271" spans="10:17">
      <c r="J271" s="82"/>
      <c r="K271" s="86"/>
      <c r="L271" s="86"/>
      <c r="M271" s="86"/>
      <c r="N271" s="86"/>
      <c r="O271" s="86"/>
      <c r="P271" s="86"/>
      <c r="Q271" s="86"/>
    </row>
    <row r="272" spans="10:17">
      <c r="J272" s="82"/>
      <c r="K272" s="86"/>
      <c r="L272" s="86"/>
      <c r="M272" s="86"/>
      <c r="N272" s="86"/>
      <c r="O272" s="86"/>
      <c r="P272" s="86"/>
      <c r="Q272" s="86"/>
    </row>
    <row r="273" spans="10:17">
      <c r="J273" s="82"/>
      <c r="K273" s="86"/>
      <c r="L273" s="86"/>
      <c r="M273" s="86"/>
      <c r="N273" s="86"/>
      <c r="O273" s="86"/>
      <c r="P273" s="86"/>
      <c r="Q273" s="86"/>
    </row>
    <row r="274" spans="10:17">
      <c r="J274" s="82"/>
      <c r="K274" s="86"/>
      <c r="L274" s="86"/>
      <c r="M274" s="86"/>
      <c r="N274" s="86"/>
      <c r="O274" s="86"/>
      <c r="P274" s="86"/>
      <c r="Q274" s="86"/>
    </row>
    <row r="275" spans="10:17">
      <c r="J275" s="82"/>
      <c r="K275" s="86"/>
      <c r="L275" s="86"/>
      <c r="M275" s="86"/>
      <c r="N275" s="86"/>
      <c r="O275" s="86"/>
      <c r="P275" s="86"/>
      <c r="Q275" s="86"/>
    </row>
    <row r="276" spans="10:17">
      <c r="J276" s="82"/>
      <c r="K276" s="86"/>
      <c r="L276" s="86"/>
      <c r="M276" s="86"/>
      <c r="N276" s="86"/>
      <c r="O276" s="86"/>
      <c r="P276" s="86"/>
      <c r="Q276" s="86"/>
    </row>
    <row r="277" spans="10:17">
      <c r="J277" s="82"/>
      <c r="K277" s="86"/>
      <c r="L277" s="86"/>
      <c r="M277" s="86"/>
      <c r="N277" s="86"/>
      <c r="O277" s="86"/>
      <c r="P277" s="86"/>
      <c r="Q277" s="86"/>
    </row>
    <row r="278" spans="10:17">
      <c r="J278" s="82"/>
      <c r="K278" s="86"/>
      <c r="L278" s="86"/>
      <c r="M278" s="86"/>
      <c r="N278" s="86"/>
      <c r="O278" s="86"/>
      <c r="P278" s="86"/>
      <c r="Q278" s="86"/>
    </row>
    <row r="279" spans="10:17">
      <c r="J279" s="82"/>
      <c r="K279" s="86"/>
      <c r="L279" s="86"/>
      <c r="M279" s="86"/>
      <c r="N279" s="86"/>
      <c r="O279" s="86"/>
      <c r="P279" s="86"/>
      <c r="Q279" s="86"/>
    </row>
    <row r="280" spans="10:17">
      <c r="J280" s="82"/>
      <c r="K280" s="86"/>
      <c r="L280" s="86"/>
      <c r="M280" s="86"/>
      <c r="N280" s="86"/>
      <c r="O280" s="86"/>
      <c r="P280" s="86"/>
      <c r="Q280" s="86"/>
    </row>
    <row r="281" spans="10:17">
      <c r="J281" s="82"/>
      <c r="K281" s="86"/>
      <c r="L281" s="86"/>
      <c r="M281" s="86"/>
      <c r="N281" s="86"/>
      <c r="O281" s="86"/>
      <c r="P281" s="86"/>
      <c r="Q281" s="86"/>
    </row>
    <row r="282" spans="10:17">
      <c r="J282" s="82"/>
      <c r="K282" s="86"/>
      <c r="L282" s="86"/>
      <c r="M282" s="86"/>
      <c r="N282" s="86"/>
      <c r="O282" s="86"/>
      <c r="P282" s="86"/>
      <c r="Q282" s="86"/>
    </row>
    <row r="283" spans="10:17">
      <c r="J283" s="82"/>
      <c r="K283" s="86"/>
      <c r="L283" s="86"/>
      <c r="M283" s="86"/>
      <c r="N283" s="86"/>
      <c r="O283" s="86"/>
      <c r="P283" s="86"/>
      <c r="Q283" s="86"/>
    </row>
    <row r="284" spans="10:17">
      <c r="J284" s="82"/>
      <c r="K284" s="86"/>
      <c r="L284" s="86"/>
      <c r="M284" s="86"/>
      <c r="N284" s="86"/>
      <c r="O284" s="86"/>
      <c r="P284" s="86"/>
      <c r="Q284" s="86"/>
    </row>
    <row r="285" spans="10:17">
      <c r="J285" s="82"/>
      <c r="K285" s="86"/>
      <c r="L285" s="86"/>
      <c r="M285" s="86"/>
      <c r="N285" s="86"/>
      <c r="O285" s="86"/>
      <c r="P285" s="86"/>
      <c r="Q285" s="86"/>
    </row>
    <row r="286" spans="10:17">
      <c r="J286" s="82"/>
      <c r="K286" s="86"/>
      <c r="L286" s="86"/>
      <c r="M286" s="86"/>
      <c r="N286" s="86"/>
      <c r="O286" s="86"/>
      <c r="P286" s="86"/>
      <c r="Q286" s="86"/>
    </row>
    <row r="287" spans="10:17">
      <c r="J287" s="82"/>
      <c r="K287" s="86"/>
      <c r="L287" s="86"/>
      <c r="M287" s="86"/>
      <c r="N287" s="86"/>
      <c r="O287" s="86"/>
      <c r="P287" s="86"/>
      <c r="Q287" s="86"/>
    </row>
    <row r="288" spans="10:17">
      <c r="J288" s="82"/>
      <c r="K288" s="86"/>
      <c r="L288" s="86"/>
      <c r="M288" s="86"/>
      <c r="N288" s="86"/>
      <c r="O288" s="86"/>
      <c r="P288" s="86"/>
      <c r="Q288" s="86"/>
    </row>
    <row r="289" spans="10:17">
      <c r="J289" s="82"/>
      <c r="K289" s="86"/>
      <c r="L289" s="86"/>
      <c r="M289" s="86"/>
      <c r="N289" s="86"/>
      <c r="O289" s="86"/>
      <c r="P289" s="86"/>
      <c r="Q289" s="86"/>
    </row>
    <row r="290" spans="10:17">
      <c r="J290" s="82"/>
      <c r="K290" s="86"/>
      <c r="L290" s="86"/>
      <c r="M290" s="86"/>
      <c r="N290" s="86"/>
      <c r="O290" s="86"/>
      <c r="P290" s="86"/>
      <c r="Q290" s="86"/>
    </row>
    <row r="291" spans="10:17">
      <c r="J291" s="82"/>
      <c r="K291" s="86"/>
      <c r="L291" s="86"/>
      <c r="M291" s="86"/>
      <c r="N291" s="86"/>
      <c r="O291" s="86"/>
      <c r="P291" s="86"/>
      <c r="Q291" s="86"/>
    </row>
    <row r="292" spans="10:17">
      <c r="J292" s="82"/>
      <c r="K292" s="86"/>
      <c r="L292" s="86"/>
      <c r="M292" s="86"/>
      <c r="N292" s="86"/>
      <c r="O292" s="86"/>
      <c r="P292" s="86"/>
      <c r="Q292" s="86"/>
    </row>
    <row r="293" spans="10:17">
      <c r="J293" s="82"/>
      <c r="K293" s="86"/>
      <c r="L293" s="86"/>
      <c r="M293" s="86"/>
      <c r="N293" s="86"/>
      <c r="O293" s="86"/>
      <c r="P293" s="86"/>
      <c r="Q293" s="86"/>
    </row>
    <row r="294" spans="10:17">
      <c r="J294" s="82"/>
      <c r="K294" s="86"/>
      <c r="L294" s="86"/>
      <c r="M294" s="86"/>
      <c r="N294" s="86"/>
      <c r="O294" s="86"/>
      <c r="P294" s="86"/>
      <c r="Q294" s="86"/>
    </row>
    <row r="295" spans="10:17">
      <c r="J295" s="82"/>
      <c r="K295" s="86"/>
      <c r="L295" s="86"/>
      <c r="M295" s="86"/>
      <c r="N295" s="86"/>
      <c r="O295" s="86"/>
      <c r="P295" s="86"/>
      <c r="Q295" s="86"/>
    </row>
    <row r="296" spans="10:17">
      <c r="J296" s="82"/>
      <c r="K296" s="86"/>
      <c r="L296" s="86"/>
      <c r="M296" s="86"/>
      <c r="N296" s="86"/>
      <c r="O296" s="86"/>
      <c r="P296" s="86"/>
      <c r="Q296" s="86"/>
    </row>
    <row r="297" spans="10:17">
      <c r="J297" s="82"/>
      <c r="K297" s="86"/>
      <c r="L297" s="86"/>
      <c r="M297" s="86"/>
      <c r="N297" s="86"/>
      <c r="O297" s="86"/>
      <c r="P297" s="86"/>
      <c r="Q297" s="86"/>
    </row>
    <row r="298" spans="10:17">
      <c r="J298" s="82"/>
      <c r="K298" s="86"/>
      <c r="L298" s="86"/>
      <c r="M298" s="86"/>
      <c r="N298" s="86"/>
      <c r="O298" s="86"/>
      <c r="P298" s="86"/>
      <c r="Q298" s="86"/>
    </row>
    <row r="299" spans="10:17">
      <c r="J299" s="82"/>
      <c r="K299" s="86"/>
      <c r="L299" s="86"/>
      <c r="M299" s="86"/>
      <c r="N299" s="86"/>
      <c r="O299" s="86"/>
      <c r="P299" s="86"/>
      <c r="Q299" s="86"/>
    </row>
    <row r="300" spans="10:17">
      <c r="J300" s="82"/>
      <c r="K300" s="86"/>
      <c r="L300" s="86"/>
      <c r="M300" s="86"/>
      <c r="N300" s="86"/>
      <c r="O300" s="86"/>
      <c r="P300" s="86"/>
      <c r="Q300" s="86"/>
    </row>
    <row r="301" spans="10:17">
      <c r="J301" s="82"/>
      <c r="K301" s="86"/>
      <c r="L301" s="86"/>
      <c r="M301" s="86"/>
      <c r="N301" s="86"/>
      <c r="O301" s="86"/>
      <c r="P301" s="86"/>
      <c r="Q301" s="86"/>
    </row>
    <row r="302" spans="10:17">
      <c r="J302" s="82"/>
      <c r="K302" s="86"/>
      <c r="L302" s="86"/>
      <c r="M302" s="86"/>
      <c r="N302" s="86"/>
      <c r="O302" s="86"/>
      <c r="P302" s="86"/>
      <c r="Q302" s="86"/>
    </row>
    <row r="303" spans="10:17">
      <c r="J303" s="82"/>
      <c r="K303" s="86"/>
      <c r="L303" s="86"/>
      <c r="M303" s="86"/>
      <c r="N303" s="86"/>
      <c r="O303" s="86"/>
      <c r="P303" s="86"/>
      <c r="Q303" s="86"/>
    </row>
    <row r="304" spans="10:17">
      <c r="J304" s="82"/>
      <c r="K304" s="86"/>
      <c r="L304" s="86"/>
      <c r="M304" s="86"/>
      <c r="N304" s="86"/>
      <c r="O304" s="86"/>
      <c r="P304" s="86"/>
      <c r="Q304" s="86"/>
    </row>
    <row r="305" spans="10:17">
      <c r="J305" s="82"/>
      <c r="K305" s="86"/>
      <c r="L305" s="86"/>
      <c r="M305" s="86"/>
      <c r="N305" s="86"/>
      <c r="O305" s="86"/>
      <c r="P305" s="86"/>
      <c r="Q305" s="86"/>
    </row>
    <row r="306" spans="10:17">
      <c r="J306" s="82"/>
      <c r="K306" s="86"/>
      <c r="L306" s="86"/>
      <c r="M306" s="86"/>
      <c r="N306" s="86"/>
      <c r="O306" s="86"/>
      <c r="P306" s="86"/>
      <c r="Q306" s="86"/>
    </row>
    <row r="307" spans="10:17">
      <c r="J307" s="82"/>
      <c r="K307" s="86"/>
      <c r="L307" s="86"/>
      <c r="M307" s="86"/>
      <c r="N307" s="86"/>
      <c r="O307" s="86"/>
      <c r="P307" s="86"/>
      <c r="Q307" s="86"/>
    </row>
    <row r="308" spans="10:17">
      <c r="J308" s="82"/>
      <c r="K308" s="86"/>
      <c r="L308" s="86"/>
      <c r="M308" s="86"/>
      <c r="N308" s="86"/>
      <c r="O308" s="86"/>
      <c r="P308" s="86"/>
      <c r="Q308" s="86"/>
    </row>
    <row r="309" spans="10:17">
      <c r="J309" s="82"/>
      <c r="K309" s="86"/>
      <c r="L309" s="86"/>
      <c r="M309" s="86"/>
      <c r="N309" s="86"/>
      <c r="O309" s="86"/>
      <c r="P309" s="86"/>
      <c r="Q309" s="86"/>
    </row>
    <row r="310" spans="10:17">
      <c r="J310" s="82"/>
      <c r="K310" s="86"/>
      <c r="L310" s="86"/>
      <c r="M310" s="86"/>
      <c r="N310" s="86"/>
      <c r="O310" s="86"/>
      <c r="P310" s="86"/>
      <c r="Q310" s="86"/>
    </row>
    <row r="311" spans="10:17">
      <c r="J311" s="82"/>
      <c r="K311" s="86"/>
      <c r="L311" s="86"/>
      <c r="M311" s="86"/>
      <c r="N311" s="86"/>
      <c r="O311" s="86"/>
      <c r="P311" s="86"/>
      <c r="Q311" s="86"/>
    </row>
    <row r="312" spans="10:17">
      <c r="J312" s="82"/>
      <c r="K312" s="86"/>
      <c r="L312" s="86"/>
      <c r="M312" s="86"/>
      <c r="N312" s="86"/>
      <c r="O312" s="86"/>
      <c r="P312" s="86"/>
      <c r="Q312" s="86"/>
    </row>
    <row r="313" spans="10:17">
      <c r="J313" s="82"/>
      <c r="K313" s="86"/>
      <c r="L313" s="86"/>
      <c r="M313" s="86"/>
      <c r="N313" s="86"/>
      <c r="O313" s="86"/>
      <c r="P313" s="86"/>
      <c r="Q313" s="86"/>
    </row>
    <row r="314" spans="10:17">
      <c r="J314" s="82"/>
      <c r="K314" s="86"/>
      <c r="L314" s="86"/>
      <c r="M314" s="86"/>
      <c r="N314" s="86"/>
      <c r="O314" s="86"/>
      <c r="P314" s="86"/>
      <c r="Q314" s="86"/>
    </row>
    <row r="315" spans="10:17">
      <c r="J315" s="82"/>
      <c r="K315" s="86"/>
      <c r="L315" s="86"/>
      <c r="M315" s="86"/>
      <c r="N315" s="86"/>
      <c r="O315" s="86"/>
      <c r="P315" s="86"/>
      <c r="Q315" s="86"/>
    </row>
    <row r="316" spans="10:17">
      <c r="J316" s="82"/>
      <c r="K316" s="86"/>
      <c r="L316" s="86"/>
      <c r="M316" s="86"/>
      <c r="N316" s="86"/>
      <c r="O316" s="86"/>
      <c r="P316" s="86"/>
      <c r="Q316" s="86"/>
    </row>
    <row r="317" spans="10:17">
      <c r="J317" s="82"/>
      <c r="K317" s="86"/>
      <c r="L317" s="86"/>
      <c r="M317" s="86"/>
      <c r="N317" s="86"/>
      <c r="O317" s="86"/>
      <c r="P317" s="86"/>
      <c r="Q317" s="86"/>
    </row>
    <row r="318" spans="10:17">
      <c r="J318" s="82"/>
      <c r="K318" s="86"/>
      <c r="L318" s="86"/>
      <c r="M318" s="86"/>
      <c r="N318" s="86"/>
      <c r="O318" s="86"/>
      <c r="P318" s="86"/>
      <c r="Q318" s="86"/>
    </row>
    <row r="319" spans="10:17">
      <c r="J319" s="82"/>
      <c r="K319" s="86"/>
      <c r="L319" s="86"/>
      <c r="M319" s="86"/>
      <c r="N319" s="86"/>
      <c r="O319" s="86"/>
      <c r="P319" s="86"/>
      <c r="Q319" s="86"/>
    </row>
    <row r="320" spans="10:17">
      <c r="J320" s="82"/>
      <c r="K320" s="86"/>
      <c r="L320" s="86"/>
      <c r="M320" s="86"/>
      <c r="N320" s="86"/>
      <c r="O320" s="86"/>
      <c r="P320" s="86"/>
      <c r="Q320" s="86"/>
    </row>
    <row r="321" spans="10:17">
      <c r="J321" s="82"/>
      <c r="K321" s="86"/>
      <c r="L321" s="86"/>
      <c r="M321" s="86"/>
      <c r="N321" s="86"/>
      <c r="O321" s="86"/>
      <c r="P321" s="86"/>
      <c r="Q321" s="86"/>
    </row>
    <row r="322" spans="10:17">
      <c r="J322" s="82"/>
      <c r="K322" s="86"/>
      <c r="L322" s="86"/>
      <c r="M322" s="86"/>
      <c r="N322" s="86"/>
      <c r="O322" s="86"/>
      <c r="P322" s="86"/>
      <c r="Q322" s="86"/>
    </row>
    <row r="323" spans="10:17">
      <c r="J323" s="82"/>
      <c r="K323" s="86"/>
      <c r="L323" s="86"/>
      <c r="M323" s="86"/>
      <c r="N323" s="86"/>
      <c r="O323" s="86"/>
      <c r="P323" s="86"/>
      <c r="Q323" s="86"/>
    </row>
    <row r="324" spans="10:17">
      <c r="J324" s="82"/>
      <c r="K324" s="86"/>
      <c r="L324" s="86"/>
      <c r="M324" s="86"/>
      <c r="N324" s="86"/>
      <c r="O324" s="86"/>
      <c r="P324" s="86"/>
      <c r="Q324" s="86"/>
    </row>
    <row r="325" spans="10:17">
      <c r="J325" s="82"/>
      <c r="K325" s="86"/>
      <c r="L325" s="86"/>
      <c r="M325" s="86"/>
      <c r="N325" s="86"/>
      <c r="O325" s="86"/>
      <c r="P325" s="86"/>
      <c r="Q325" s="86"/>
    </row>
    <row r="326" spans="10:17">
      <c r="J326" s="82"/>
      <c r="K326" s="86"/>
      <c r="L326" s="86"/>
      <c r="M326" s="86"/>
      <c r="N326" s="86"/>
      <c r="O326" s="86"/>
      <c r="P326" s="86"/>
      <c r="Q326" s="86"/>
    </row>
    <row r="327" spans="10:17">
      <c r="J327" s="82"/>
      <c r="K327" s="86"/>
      <c r="L327" s="86"/>
      <c r="M327" s="86"/>
      <c r="N327" s="86"/>
      <c r="O327" s="86"/>
      <c r="P327" s="86"/>
      <c r="Q327" s="86"/>
    </row>
    <row r="328" spans="10:17">
      <c r="J328" s="82"/>
      <c r="K328" s="86"/>
      <c r="L328" s="86"/>
      <c r="M328" s="86"/>
      <c r="N328" s="86"/>
      <c r="O328" s="86"/>
      <c r="P328" s="86"/>
      <c r="Q328" s="86"/>
    </row>
    <row r="329" spans="10:17">
      <c r="J329" s="82"/>
      <c r="K329" s="86"/>
      <c r="L329" s="86"/>
      <c r="M329" s="86"/>
      <c r="N329" s="86"/>
      <c r="O329" s="86"/>
      <c r="P329" s="86"/>
      <c r="Q329" s="86"/>
    </row>
    <row r="330" spans="10:17">
      <c r="J330" s="82"/>
      <c r="K330" s="86"/>
      <c r="L330" s="86"/>
      <c r="M330" s="86"/>
      <c r="N330" s="86"/>
      <c r="O330" s="86"/>
      <c r="P330" s="86"/>
      <c r="Q330" s="86"/>
    </row>
    <row r="331" spans="10:17">
      <c r="J331" s="82"/>
      <c r="K331" s="86"/>
      <c r="L331" s="86"/>
      <c r="M331" s="86"/>
      <c r="N331" s="86"/>
      <c r="O331" s="86"/>
      <c r="P331" s="86"/>
      <c r="Q331" s="86"/>
    </row>
    <row r="332" spans="10:17">
      <c r="J332" s="82"/>
      <c r="K332" s="86"/>
      <c r="L332" s="86"/>
      <c r="M332" s="86"/>
      <c r="N332" s="86"/>
      <c r="O332" s="86"/>
      <c r="P332" s="86"/>
      <c r="Q332" s="86"/>
    </row>
    <row r="333" spans="10:17">
      <c r="J333" s="82"/>
      <c r="K333" s="86"/>
      <c r="L333" s="86"/>
      <c r="M333" s="86"/>
      <c r="N333" s="86"/>
      <c r="O333" s="86"/>
      <c r="P333" s="86"/>
      <c r="Q333" s="86"/>
    </row>
    <row r="334" spans="10:17">
      <c r="J334" s="82"/>
      <c r="K334" s="86"/>
      <c r="L334" s="86"/>
      <c r="M334" s="86"/>
      <c r="N334" s="86"/>
      <c r="O334" s="86"/>
      <c r="P334" s="86"/>
      <c r="Q334" s="86"/>
    </row>
    <row r="335" spans="10:17">
      <c r="J335" s="82"/>
      <c r="K335" s="86"/>
      <c r="L335" s="86"/>
      <c r="M335" s="86"/>
      <c r="N335" s="86"/>
      <c r="O335" s="86"/>
      <c r="P335" s="86"/>
      <c r="Q335" s="86"/>
    </row>
    <row r="336" spans="10:17">
      <c r="J336" s="82"/>
      <c r="K336" s="86"/>
      <c r="L336" s="86"/>
      <c r="M336" s="86"/>
      <c r="N336" s="86"/>
      <c r="O336" s="86"/>
      <c r="P336" s="86"/>
      <c r="Q336" s="86"/>
    </row>
    <row r="337" spans="10:17">
      <c r="J337" s="82"/>
      <c r="K337" s="86"/>
      <c r="L337" s="86"/>
      <c r="M337" s="86"/>
      <c r="N337" s="86"/>
      <c r="O337" s="86"/>
      <c r="P337" s="86"/>
      <c r="Q337" s="86"/>
    </row>
    <row r="338" spans="10:17">
      <c r="J338" s="82"/>
      <c r="K338" s="86"/>
      <c r="L338" s="86"/>
      <c r="M338" s="86"/>
      <c r="N338" s="86"/>
      <c r="O338" s="86"/>
      <c r="P338" s="86"/>
      <c r="Q338" s="86"/>
    </row>
    <row r="339" spans="10:17">
      <c r="J339" s="82"/>
      <c r="K339" s="86"/>
      <c r="L339" s="86"/>
      <c r="M339" s="86"/>
      <c r="N339" s="86"/>
      <c r="O339" s="86"/>
      <c r="P339" s="86"/>
      <c r="Q339" s="86"/>
    </row>
    <row r="340" spans="10:17">
      <c r="J340" s="82"/>
      <c r="K340" s="86"/>
      <c r="L340" s="86"/>
      <c r="M340" s="86"/>
      <c r="N340" s="86"/>
      <c r="O340" s="86"/>
      <c r="P340" s="86"/>
      <c r="Q340" s="86"/>
    </row>
    <row r="341" spans="10:17">
      <c r="J341" s="82"/>
      <c r="K341" s="86"/>
      <c r="L341" s="86"/>
      <c r="M341" s="86"/>
      <c r="N341" s="86"/>
      <c r="O341" s="86"/>
      <c r="P341" s="86"/>
      <c r="Q341" s="86"/>
    </row>
    <row r="342" spans="10:17">
      <c r="J342" s="82"/>
      <c r="K342" s="86"/>
      <c r="L342" s="86"/>
      <c r="M342" s="86"/>
      <c r="N342" s="86"/>
      <c r="O342" s="86"/>
      <c r="P342" s="86"/>
      <c r="Q342" s="86"/>
    </row>
    <row r="343" spans="10:17">
      <c r="J343" s="82"/>
      <c r="K343" s="86"/>
      <c r="L343" s="86"/>
      <c r="M343" s="86"/>
      <c r="N343" s="86"/>
      <c r="O343" s="86"/>
      <c r="P343" s="86"/>
      <c r="Q343" s="86"/>
    </row>
    <row r="344" spans="10:17">
      <c r="J344" s="82"/>
      <c r="K344" s="86"/>
      <c r="L344" s="86"/>
      <c r="M344" s="86"/>
      <c r="N344" s="86"/>
      <c r="O344" s="86"/>
      <c r="P344" s="86"/>
      <c r="Q344" s="86"/>
    </row>
    <row r="345" spans="10:17">
      <c r="J345" s="82"/>
      <c r="K345" s="86"/>
      <c r="L345" s="86"/>
      <c r="M345" s="86"/>
      <c r="N345" s="86"/>
      <c r="O345" s="86"/>
      <c r="P345" s="86"/>
      <c r="Q345" s="86"/>
    </row>
    <row r="346" spans="10:17">
      <c r="J346" s="82"/>
      <c r="K346" s="86"/>
      <c r="L346" s="86"/>
      <c r="M346" s="86"/>
      <c r="N346" s="86"/>
      <c r="O346" s="86"/>
      <c r="P346" s="86"/>
      <c r="Q346" s="86"/>
    </row>
    <row r="347" spans="10:17">
      <c r="J347" s="82"/>
      <c r="K347" s="86"/>
      <c r="L347" s="86"/>
      <c r="M347" s="86"/>
      <c r="N347" s="86"/>
      <c r="O347" s="86"/>
      <c r="P347" s="86"/>
      <c r="Q347" s="86"/>
    </row>
    <row r="348" spans="10:17">
      <c r="J348" s="82"/>
      <c r="K348" s="86"/>
      <c r="L348" s="86"/>
      <c r="M348" s="86"/>
      <c r="N348" s="86"/>
      <c r="O348" s="86"/>
      <c r="P348" s="86"/>
      <c r="Q348" s="86"/>
    </row>
    <row r="349" spans="10:17">
      <c r="J349" s="82"/>
      <c r="K349" s="86"/>
      <c r="L349" s="86"/>
      <c r="M349" s="86"/>
      <c r="N349" s="86"/>
      <c r="O349" s="86"/>
      <c r="P349" s="86"/>
      <c r="Q349" s="86"/>
    </row>
    <row r="350" spans="10:17">
      <c r="J350" s="82"/>
      <c r="K350" s="86"/>
      <c r="L350" s="86"/>
      <c r="M350" s="86"/>
      <c r="N350" s="86"/>
      <c r="O350" s="86"/>
      <c r="P350" s="86"/>
      <c r="Q350" s="86"/>
    </row>
    <row r="351" spans="10:17">
      <c r="J351" s="82"/>
      <c r="K351" s="86"/>
      <c r="L351" s="86"/>
      <c r="M351" s="86"/>
      <c r="N351" s="86"/>
      <c r="O351" s="86"/>
      <c r="P351" s="86"/>
      <c r="Q351" s="86"/>
    </row>
    <row r="352" spans="10:17">
      <c r="J352" s="82"/>
      <c r="K352" s="86"/>
      <c r="L352" s="86"/>
      <c r="M352" s="86"/>
      <c r="N352" s="86"/>
      <c r="O352" s="86"/>
      <c r="P352" s="86"/>
      <c r="Q352" s="86"/>
    </row>
    <row r="353" spans="10:17">
      <c r="J353" s="82"/>
      <c r="K353" s="86"/>
      <c r="L353" s="86"/>
      <c r="M353" s="86"/>
      <c r="N353" s="86"/>
      <c r="O353" s="86"/>
      <c r="P353" s="86"/>
      <c r="Q353" s="86"/>
    </row>
    <row r="354" spans="10:17">
      <c r="J354" s="82"/>
      <c r="K354" s="86"/>
      <c r="L354" s="86"/>
      <c r="M354" s="86"/>
      <c r="N354" s="86"/>
      <c r="O354" s="86"/>
      <c r="P354" s="86"/>
      <c r="Q354" s="86"/>
    </row>
    <row r="355" spans="10:17">
      <c r="J355" s="82"/>
      <c r="K355" s="86"/>
      <c r="L355" s="86"/>
      <c r="M355" s="86"/>
      <c r="N355" s="86"/>
      <c r="O355" s="86"/>
      <c r="P355" s="86"/>
      <c r="Q355" s="86"/>
    </row>
    <row r="356" spans="10:17">
      <c r="J356" s="82"/>
      <c r="K356" s="86"/>
      <c r="L356" s="86"/>
      <c r="M356" s="86"/>
      <c r="N356" s="86"/>
      <c r="O356" s="86"/>
      <c r="P356" s="86"/>
      <c r="Q356" s="86"/>
    </row>
    <row r="357" spans="10:17">
      <c r="J357" s="82"/>
      <c r="K357" s="86"/>
      <c r="L357" s="86"/>
      <c r="M357" s="86"/>
      <c r="N357" s="86"/>
      <c r="O357" s="86"/>
      <c r="P357" s="86"/>
      <c r="Q357" s="86"/>
    </row>
    <row r="358" spans="10:17">
      <c r="J358" s="82"/>
      <c r="K358" s="86"/>
      <c r="L358" s="86"/>
      <c r="M358" s="86"/>
      <c r="N358" s="86"/>
      <c r="O358" s="86"/>
      <c r="P358" s="86"/>
      <c r="Q358" s="86"/>
    </row>
    <row r="359" spans="10:17">
      <c r="J359" s="82"/>
      <c r="K359" s="86"/>
      <c r="L359" s="86"/>
      <c r="M359" s="86"/>
      <c r="N359" s="86"/>
      <c r="O359" s="86"/>
      <c r="P359" s="86"/>
      <c r="Q359" s="86"/>
    </row>
    <row r="360" spans="10:17">
      <c r="J360" s="82"/>
      <c r="K360" s="86"/>
      <c r="L360" s="86"/>
      <c r="M360" s="86"/>
      <c r="N360" s="86"/>
      <c r="O360" s="86"/>
      <c r="P360" s="86"/>
      <c r="Q360" s="86"/>
    </row>
    <row r="361" spans="10:17">
      <c r="J361" s="82"/>
      <c r="K361" s="86"/>
      <c r="L361" s="86"/>
      <c r="M361" s="86"/>
      <c r="N361" s="86"/>
      <c r="O361" s="86"/>
      <c r="P361" s="86"/>
      <c r="Q361" s="86"/>
    </row>
    <row r="362" spans="10:17">
      <c r="J362" s="82"/>
      <c r="K362" s="86"/>
      <c r="L362" s="86"/>
      <c r="M362" s="86"/>
      <c r="N362" s="86"/>
      <c r="O362" s="86"/>
      <c r="P362" s="86"/>
      <c r="Q362" s="86"/>
    </row>
    <row r="363" spans="10:17">
      <c r="J363" s="82"/>
      <c r="K363" s="86"/>
      <c r="L363" s="86"/>
      <c r="M363" s="86"/>
      <c r="N363" s="86"/>
      <c r="O363" s="86"/>
      <c r="P363" s="86"/>
      <c r="Q363" s="86"/>
    </row>
    <row r="364" spans="10:17">
      <c r="J364" s="82"/>
      <c r="K364" s="86"/>
      <c r="L364" s="86"/>
      <c r="M364" s="86"/>
      <c r="N364" s="86"/>
      <c r="O364" s="86"/>
      <c r="P364" s="86"/>
      <c r="Q364" s="86"/>
    </row>
    <row r="365" spans="10:17">
      <c r="J365" s="82"/>
      <c r="K365" s="86"/>
      <c r="L365" s="86"/>
      <c r="M365" s="86"/>
      <c r="N365" s="86"/>
      <c r="O365" s="86"/>
      <c r="P365" s="86"/>
      <c r="Q365" s="86"/>
    </row>
    <row r="366" spans="10:17">
      <c r="J366" s="82"/>
      <c r="K366" s="86"/>
      <c r="L366" s="86"/>
      <c r="M366" s="86"/>
      <c r="N366" s="86"/>
      <c r="O366" s="86"/>
      <c r="P366" s="86"/>
      <c r="Q366" s="86"/>
    </row>
    <row r="367" spans="10:17">
      <c r="J367" s="82"/>
      <c r="K367" s="86"/>
      <c r="L367" s="86"/>
      <c r="M367" s="86"/>
      <c r="N367" s="86"/>
      <c r="O367" s="86"/>
      <c r="P367" s="86"/>
      <c r="Q367" s="86"/>
    </row>
    <row r="368" spans="10:17">
      <c r="J368" s="82"/>
      <c r="K368" s="86"/>
      <c r="L368" s="86"/>
      <c r="M368" s="86"/>
      <c r="N368" s="86"/>
      <c r="O368" s="86"/>
      <c r="P368" s="86"/>
      <c r="Q368" s="86"/>
    </row>
    <row r="369" spans="10:17">
      <c r="J369" s="82"/>
      <c r="K369" s="86"/>
      <c r="L369" s="86"/>
      <c r="M369" s="86"/>
      <c r="N369" s="86"/>
      <c r="O369" s="86"/>
      <c r="P369" s="86"/>
      <c r="Q369" s="86"/>
    </row>
    <row r="370" spans="10:17">
      <c r="J370" s="82"/>
      <c r="K370" s="86"/>
      <c r="L370" s="86"/>
      <c r="M370" s="86"/>
      <c r="N370" s="86"/>
      <c r="O370" s="86"/>
      <c r="P370" s="86"/>
      <c r="Q370" s="86"/>
    </row>
    <row r="371" spans="10:17">
      <c r="J371" s="82"/>
      <c r="K371" s="86"/>
      <c r="L371" s="86"/>
      <c r="M371" s="86"/>
      <c r="N371" s="86"/>
      <c r="O371" s="86"/>
      <c r="P371" s="86"/>
      <c r="Q371" s="86"/>
    </row>
    <row r="372" spans="10:17">
      <c r="J372" s="82"/>
      <c r="K372" s="86"/>
      <c r="L372" s="86"/>
      <c r="M372" s="86"/>
      <c r="N372" s="86"/>
      <c r="O372" s="86"/>
      <c r="P372" s="86"/>
      <c r="Q372" s="86"/>
    </row>
    <row r="373" spans="10:17">
      <c r="J373" s="82"/>
      <c r="K373" s="86"/>
      <c r="L373" s="86"/>
      <c r="M373" s="86"/>
      <c r="N373" s="86"/>
      <c r="O373" s="86"/>
      <c r="P373" s="86"/>
      <c r="Q373" s="86"/>
    </row>
    <row r="374" spans="10:17">
      <c r="J374" s="82"/>
      <c r="K374" s="86"/>
      <c r="L374" s="86"/>
      <c r="M374" s="86"/>
      <c r="N374" s="86"/>
      <c r="O374" s="86"/>
      <c r="P374" s="86"/>
      <c r="Q374" s="86"/>
    </row>
    <row r="375" spans="10:17">
      <c r="J375" s="82"/>
      <c r="K375" s="86"/>
      <c r="L375" s="86"/>
      <c r="M375" s="86"/>
      <c r="N375" s="86"/>
      <c r="O375" s="86"/>
      <c r="P375" s="86"/>
      <c r="Q375" s="86"/>
    </row>
    <row r="376" spans="10:17">
      <c r="J376" s="82"/>
      <c r="K376" s="86"/>
      <c r="L376" s="86"/>
      <c r="M376" s="86"/>
      <c r="N376" s="86"/>
      <c r="O376" s="86"/>
      <c r="P376" s="86"/>
      <c r="Q376" s="86"/>
    </row>
    <row r="377" spans="10:17">
      <c r="J377" s="82"/>
      <c r="K377" s="86"/>
      <c r="L377" s="86"/>
      <c r="M377" s="86"/>
      <c r="N377" s="86"/>
      <c r="O377" s="86"/>
      <c r="P377" s="86"/>
      <c r="Q377" s="86"/>
    </row>
    <row r="378" spans="10:17">
      <c r="J378" s="82"/>
      <c r="K378" s="86"/>
      <c r="L378" s="86"/>
      <c r="M378" s="86"/>
      <c r="N378" s="86"/>
      <c r="O378" s="86"/>
      <c r="P378" s="86"/>
      <c r="Q378" s="86"/>
    </row>
    <row r="379" spans="10:17">
      <c r="J379" s="82"/>
      <c r="K379" s="86"/>
      <c r="L379" s="86"/>
      <c r="M379" s="86"/>
      <c r="N379" s="86"/>
      <c r="O379" s="86"/>
      <c r="P379" s="86"/>
      <c r="Q379" s="86"/>
    </row>
    <row r="380" spans="10:17">
      <c r="J380" s="82"/>
      <c r="K380" s="86"/>
      <c r="L380" s="86"/>
      <c r="M380" s="86"/>
      <c r="N380" s="86"/>
      <c r="O380" s="86"/>
      <c r="P380" s="86"/>
      <c r="Q380" s="86"/>
    </row>
    <row r="381" spans="10:17">
      <c r="J381" s="82"/>
      <c r="K381" s="86"/>
      <c r="L381" s="86"/>
      <c r="M381" s="86"/>
      <c r="N381" s="86"/>
      <c r="O381" s="86"/>
      <c r="P381" s="86"/>
      <c r="Q381" s="86"/>
    </row>
    <row r="382" spans="10:17">
      <c r="J382" s="82"/>
      <c r="K382" s="86"/>
      <c r="L382" s="86"/>
      <c r="M382" s="86"/>
      <c r="N382" s="86"/>
      <c r="O382" s="86"/>
      <c r="P382" s="86"/>
      <c r="Q382" s="86"/>
    </row>
    <row r="383" spans="10:17">
      <c r="J383" s="82"/>
      <c r="K383" s="86"/>
      <c r="L383" s="86"/>
      <c r="M383" s="86"/>
      <c r="N383" s="86"/>
      <c r="O383" s="86"/>
      <c r="P383" s="86"/>
      <c r="Q383" s="86"/>
    </row>
    <row r="384" spans="10:17">
      <c r="J384" s="82"/>
      <c r="K384" s="86"/>
      <c r="L384" s="86"/>
      <c r="M384" s="86"/>
      <c r="N384" s="86"/>
      <c r="O384" s="86"/>
      <c r="P384" s="86"/>
      <c r="Q384" s="86"/>
    </row>
    <row r="385" spans="10:17">
      <c r="J385" s="82"/>
      <c r="K385" s="86"/>
      <c r="L385" s="86"/>
      <c r="M385" s="86"/>
      <c r="N385" s="86"/>
      <c r="O385" s="86"/>
      <c r="P385" s="86"/>
      <c r="Q385" s="86"/>
    </row>
    <row r="386" spans="10:17">
      <c r="J386" s="82"/>
      <c r="K386" s="86"/>
      <c r="L386" s="86"/>
      <c r="M386" s="86"/>
      <c r="N386" s="86"/>
      <c r="O386" s="86"/>
      <c r="P386" s="86"/>
      <c r="Q386" s="86"/>
    </row>
    <row r="387" spans="10:17">
      <c r="J387" s="82"/>
      <c r="K387" s="86"/>
      <c r="L387" s="86"/>
      <c r="M387" s="86"/>
      <c r="N387" s="86"/>
      <c r="O387" s="86"/>
      <c r="P387" s="86"/>
      <c r="Q387" s="86"/>
    </row>
    <row r="388" spans="10:17">
      <c r="J388" s="82"/>
      <c r="K388" s="86"/>
      <c r="L388" s="86"/>
      <c r="M388" s="86"/>
      <c r="N388" s="86"/>
      <c r="O388" s="86"/>
      <c r="P388" s="86"/>
      <c r="Q388" s="86"/>
    </row>
    <row r="389" spans="10:17">
      <c r="J389" s="82"/>
      <c r="K389" s="86"/>
      <c r="L389" s="86"/>
      <c r="M389" s="86"/>
      <c r="N389" s="86"/>
      <c r="O389" s="86"/>
      <c r="P389" s="86"/>
      <c r="Q389" s="86"/>
    </row>
    <row r="390" spans="10:17">
      <c r="J390" s="82"/>
      <c r="K390" s="86"/>
      <c r="L390" s="86"/>
      <c r="M390" s="86"/>
      <c r="N390" s="86"/>
      <c r="O390" s="86"/>
      <c r="P390" s="86"/>
      <c r="Q390" s="86"/>
    </row>
    <row r="391" spans="10:17">
      <c r="J391" s="82"/>
      <c r="K391" s="86"/>
      <c r="L391" s="86"/>
      <c r="M391" s="86"/>
      <c r="N391" s="86"/>
      <c r="O391" s="86"/>
      <c r="P391" s="86"/>
      <c r="Q391" s="86"/>
    </row>
    <row r="392" spans="10:17">
      <c r="J392" s="82"/>
      <c r="K392" s="86"/>
      <c r="L392" s="86"/>
      <c r="M392" s="86"/>
      <c r="N392" s="86"/>
      <c r="O392" s="86"/>
      <c r="P392" s="86"/>
      <c r="Q392" s="86"/>
    </row>
    <row r="393" spans="10:17">
      <c r="J393" s="82"/>
      <c r="K393" s="86"/>
      <c r="L393" s="86"/>
      <c r="M393" s="86"/>
      <c r="N393" s="86"/>
      <c r="O393" s="86"/>
      <c r="P393" s="86"/>
      <c r="Q393" s="86"/>
    </row>
    <row r="394" spans="10:17">
      <c r="J394" s="82"/>
      <c r="K394" s="86"/>
      <c r="L394" s="86"/>
      <c r="M394" s="86"/>
      <c r="N394" s="86"/>
      <c r="O394" s="86"/>
      <c r="P394" s="86"/>
      <c r="Q394" s="86"/>
    </row>
    <row r="395" spans="10:17">
      <c r="J395" s="82"/>
      <c r="K395" s="86"/>
      <c r="L395" s="86"/>
      <c r="M395" s="86"/>
      <c r="N395" s="86"/>
      <c r="O395" s="86"/>
      <c r="P395" s="86"/>
      <c r="Q395" s="86"/>
    </row>
    <row r="396" spans="10:17">
      <c r="J396" s="82"/>
      <c r="K396" s="86"/>
      <c r="L396" s="86"/>
      <c r="M396" s="86"/>
      <c r="N396" s="86"/>
      <c r="O396" s="86"/>
      <c r="P396" s="86"/>
      <c r="Q396" s="86"/>
    </row>
    <row r="397" spans="10:17">
      <c r="J397" s="82"/>
      <c r="K397" s="86"/>
      <c r="L397" s="86"/>
      <c r="M397" s="86"/>
      <c r="N397" s="86"/>
      <c r="O397" s="86"/>
      <c r="P397" s="86"/>
      <c r="Q397" s="86"/>
    </row>
    <row r="398" spans="10:17">
      <c r="J398" s="82"/>
      <c r="K398" s="86"/>
      <c r="L398" s="86"/>
      <c r="M398" s="86"/>
      <c r="N398" s="86"/>
      <c r="O398" s="86"/>
      <c r="P398" s="86"/>
      <c r="Q398" s="86"/>
    </row>
    <row r="399" spans="10:17">
      <c r="J399" s="82"/>
      <c r="K399" s="86"/>
      <c r="L399" s="86"/>
      <c r="M399" s="86"/>
      <c r="N399" s="86"/>
      <c r="O399" s="86"/>
      <c r="P399" s="86"/>
      <c r="Q399" s="86"/>
    </row>
    <row r="400" spans="10:17">
      <c r="J400" s="82"/>
      <c r="K400" s="86"/>
      <c r="L400" s="86"/>
      <c r="M400" s="86"/>
      <c r="N400" s="86"/>
      <c r="O400" s="86"/>
      <c r="P400" s="86"/>
      <c r="Q400" s="86"/>
    </row>
    <row r="401" spans="10:17">
      <c r="J401" s="82"/>
      <c r="K401" s="86"/>
      <c r="L401" s="86"/>
      <c r="M401" s="86"/>
      <c r="N401" s="86"/>
      <c r="O401" s="86"/>
      <c r="P401" s="86"/>
      <c r="Q401" s="86"/>
    </row>
    <row r="402" spans="10:17">
      <c r="J402" s="82"/>
      <c r="K402" s="86"/>
      <c r="L402" s="86"/>
      <c r="M402" s="86"/>
      <c r="N402" s="86"/>
      <c r="O402" s="86"/>
      <c r="P402" s="86"/>
      <c r="Q402" s="86"/>
    </row>
    <row r="403" spans="10:17">
      <c r="J403" s="82"/>
      <c r="K403" s="86"/>
      <c r="L403" s="86"/>
      <c r="M403" s="86"/>
      <c r="N403" s="86"/>
      <c r="O403" s="86"/>
      <c r="P403" s="86"/>
      <c r="Q403" s="86"/>
    </row>
    <row r="404" spans="10:17">
      <c r="J404" s="82"/>
      <c r="K404" s="86"/>
      <c r="L404" s="86"/>
      <c r="M404" s="86"/>
      <c r="N404" s="86"/>
      <c r="O404" s="86"/>
      <c r="P404" s="86"/>
      <c r="Q404" s="86"/>
    </row>
    <row r="405" spans="10:17">
      <c r="J405" s="82"/>
      <c r="K405" s="86"/>
      <c r="L405" s="86"/>
      <c r="M405" s="86"/>
      <c r="N405" s="86"/>
      <c r="O405" s="86"/>
      <c r="P405" s="86"/>
      <c r="Q405" s="86"/>
    </row>
    <row r="406" spans="10:17">
      <c r="J406" s="82"/>
      <c r="K406" s="86"/>
      <c r="L406" s="86"/>
      <c r="M406" s="86"/>
      <c r="N406" s="86"/>
      <c r="O406" s="86"/>
      <c r="P406" s="86"/>
      <c r="Q406" s="86"/>
    </row>
    <row r="407" spans="10:17">
      <c r="J407" s="82"/>
      <c r="K407" s="86"/>
      <c r="L407" s="86"/>
      <c r="M407" s="86"/>
      <c r="N407" s="86"/>
      <c r="O407" s="86"/>
      <c r="P407" s="86"/>
      <c r="Q407" s="86"/>
    </row>
    <row r="408" spans="10:17">
      <c r="J408" s="82"/>
      <c r="K408" s="86"/>
      <c r="L408" s="86"/>
      <c r="M408" s="86"/>
      <c r="N408" s="86"/>
      <c r="O408" s="86"/>
      <c r="P408" s="86"/>
      <c r="Q408" s="86"/>
    </row>
    <row r="409" spans="10:17">
      <c r="J409" s="82"/>
      <c r="K409" s="86"/>
      <c r="L409" s="86"/>
      <c r="M409" s="86"/>
      <c r="N409" s="86"/>
      <c r="O409" s="86"/>
      <c r="P409" s="86"/>
      <c r="Q409" s="86"/>
    </row>
    <row r="410" spans="10:17">
      <c r="J410" s="82"/>
      <c r="K410" s="86"/>
      <c r="L410" s="86"/>
      <c r="M410" s="86"/>
      <c r="N410" s="86"/>
      <c r="O410" s="86"/>
      <c r="P410" s="86"/>
      <c r="Q410" s="86"/>
    </row>
    <row r="411" spans="10:17">
      <c r="J411" s="82"/>
      <c r="K411" s="86"/>
      <c r="L411" s="86"/>
      <c r="M411" s="86"/>
      <c r="N411" s="86"/>
      <c r="O411" s="86"/>
      <c r="P411" s="86"/>
      <c r="Q411" s="86"/>
    </row>
    <row r="412" spans="10:17">
      <c r="J412" s="82"/>
      <c r="K412" s="86"/>
      <c r="L412" s="86"/>
      <c r="M412" s="86"/>
      <c r="N412" s="86"/>
      <c r="O412" s="86"/>
      <c r="P412" s="86"/>
      <c r="Q412" s="86"/>
    </row>
    <row r="413" spans="10:17">
      <c r="J413" s="82"/>
      <c r="K413" s="86"/>
      <c r="L413" s="86"/>
      <c r="M413" s="86"/>
      <c r="N413" s="86"/>
      <c r="O413" s="86"/>
      <c r="P413" s="86"/>
      <c r="Q413" s="86"/>
    </row>
    <row r="414" spans="10:17">
      <c r="J414" s="82"/>
      <c r="K414" s="86"/>
      <c r="L414" s="86"/>
      <c r="M414" s="86"/>
      <c r="N414" s="86"/>
      <c r="O414" s="86"/>
      <c r="P414" s="86"/>
      <c r="Q414" s="86"/>
    </row>
    <row r="415" spans="10:17">
      <c r="J415" s="82"/>
      <c r="K415" s="86"/>
      <c r="L415" s="86"/>
      <c r="M415" s="86"/>
      <c r="N415" s="86"/>
      <c r="O415" s="86"/>
      <c r="P415" s="86"/>
      <c r="Q415" s="86"/>
    </row>
    <row r="416" spans="10:17">
      <c r="J416" s="82"/>
      <c r="K416" s="86"/>
      <c r="L416" s="86"/>
      <c r="M416" s="86"/>
      <c r="N416" s="86"/>
      <c r="O416" s="86"/>
      <c r="P416" s="86"/>
      <c r="Q416" s="86"/>
    </row>
    <row r="417" spans="10:17">
      <c r="J417" s="82"/>
      <c r="K417" s="86"/>
      <c r="L417" s="86"/>
      <c r="M417" s="86"/>
      <c r="N417" s="86"/>
      <c r="O417" s="86"/>
      <c r="P417" s="86"/>
      <c r="Q417" s="86"/>
    </row>
    <row r="418" spans="10:17">
      <c r="J418" s="82"/>
      <c r="K418" s="86"/>
      <c r="L418" s="86"/>
      <c r="M418" s="86"/>
      <c r="N418" s="86"/>
      <c r="O418" s="86"/>
      <c r="P418" s="86"/>
      <c r="Q418" s="86"/>
    </row>
    <row r="419" spans="10:17">
      <c r="J419" s="82"/>
      <c r="K419" s="86"/>
      <c r="L419" s="86"/>
      <c r="M419" s="86"/>
      <c r="N419" s="86"/>
      <c r="O419" s="86"/>
      <c r="P419" s="86"/>
      <c r="Q419" s="86"/>
    </row>
    <row r="420" spans="10:17">
      <c r="J420" s="82"/>
      <c r="K420" s="86"/>
      <c r="L420" s="86"/>
      <c r="M420" s="86"/>
      <c r="N420" s="86"/>
      <c r="O420" s="86"/>
      <c r="P420" s="86"/>
      <c r="Q420" s="86"/>
    </row>
    <row r="421" spans="10:17">
      <c r="J421" s="82"/>
      <c r="K421" s="86"/>
      <c r="L421" s="86"/>
      <c r="M421" s="86"/>
      <c r="N421" s="86"/>
      <c r="O421" s="86"/>
      <c r="P421" s="86"/>
      <c r="Q421" s="86"/>
    </row>
    <row r="422" spans="10:17">
      <c r="J422" s="82"/>
      <c r="K422" s="86"/>
      <c r="L422" s="86"/>
      <c r="M422" s="86"/>
      <c r="N422" s="86"/>
      <c r="O422" s="86"/>
      <c r="P422" s="86"/>
      <c r="Q422" s="86"/>
    </row>
    <row r="423" spans="10:17">
      <c r="J423" s="82"/>
      <c r="K423" s="86"/>
      <c r="L423" s="86"/>
      <c r="M423" s="86"/>
      <c r="N423" s="86"/>
      <c r="O423" s="86"/>
      <c r="P423" s="86"/>
      <c r="Q423" s="86"/>
    </row>
    <row r="424" spans="10:17">
      <c r="J424" s="82"/>
      <c r="K424" s="86"/>
      <c r="L424" s="86"/>
      <c r="M424" s="86"/>
      <c r="N424" s="86"/>
      <c r="O424" s="86"/>
      <c r="P424" s="86"/>
      <c r="Q424" s="86"/>
    </row>
    <row r="425" spans="10:17">
      <c r="J425" s="82"/>
      <c r="K425" s="86"/>
      <c r="L425" s="86"/>
      <c r="M425" s="86"/>
      <c r="N425" s="86"/>
      <c r="O425" s="86"/>
      <c r="P425" s="86"/>
      <c r="Q425" s="86"/>
    </row>
    <row r="426" spans="10:17">
      <c r="J426" s="82"/>
      <c r="K426" s="86"/>
      <c r="L426" s="86"/>
      <c r="M426" s="86"/>
      <c r="N426" s="86"/>
      <c r="O426" s="86"/>
      <c r="P426" s="86"/>
      <c r="Q426" s="86"/>
    </row>
    <row r="427" spans="10:17">
      <c r="J427" s="82"/>
      <c r="K427" s="86"/>
      <c r="L427" s="86"/>
      <c r="M427" s="86"/>
      <c r="N427" s="86"/>
      <c r="O427" s="86"/>
      <c r="P427" s="86"/>
      <c r="Q427" s="86"/>
    </row>
    <row r="428" spans="10:17">
      <c r="J428" s="82"/>
      <c r="K428" s="86"/>
      <c r="L428" s="86"/>
      <c r="M428" s="86"/>
      <c r="N428" s="86"/>
      <c r="O428" s="86"/>
      <c r="P428" s="86"/>
      <c r="Q428" s="86"/>
    </row>
    <row r="429" spans="10:17">
      <c r="J429" s="82"/>
      <c r="K429" s="86"/>
      <c r="L429" s="86"/>
      <c r="M429" s="86"/>
      <c r="N429" s="86"/>
      <c r="O429" s="86"/>
      <c r="P429" s="86"/>
      <c r="Q429" s="86"/>
    </row>
    <row r="430" spans="10:17">
      <c r="J430" s="82"/>
      <c r="K430" s="86"/>
      <c r="L430" s="86"/>
      <c r="M430" s="86"/>
      <c r="N430" s="86"/>
      <c r="O430" s="86"/>
      <c r="P430" s="86"/>
      <c r="Q430" s="86"/>
    </row>
    <row r="431" spans="10:17">
      <c r="J431" s="82"/>
      <c r="K431" s="86"/>
      <c r="L431" s="86"/>
      <c r="M431" s="86"/>
      <c r="N431" s="86"/>
      <c r="O431" s="86"/>
      <c r="P431" s="86"/>
      <c r="Q431" s="86"/>
    </row>
    <row r="432" spans="10:17">
      <c r="J432" s="82"/>
      <c r="K432" s="86"/>
      <c r="L432" s="86"/>
      <c r="M432" s="86"/>
      <c r="N432" s="86"/>
      <c r="O432" s="86"/>
      <c r="P432" s="86"/>
      <c r="Q432" s="86"/>
    </row>
    <row r="433" spans="10:17">
      <c r="J433" s="82"/>
      <c r="K433" s="86"/>
      <c r="L433" s="86"/>
      <c r="M433" s="86"/>
      <c r="N433" s="86"/>
      <c r="O433" s="86"/>
      <c r="P433" s="86"/>
      <c r="Q433" s="86"/>
    </row>
    <row r="434" spans="10:17">
      <c r="J434" s="82"/>
      <c r="K434" s="86"/>
      <c r="L434" s="86"/>
      <c r="M434" s="86"/>
      <c r="N434" s="86"/>
      <c r="O434" s="86"/>
      <c r="P434" s="86"/>
      <c r="Q434" s="86"/>
    </row>
    <row r="435" spans="10:17">
      <c r="J435" s="82"/>
      <c r="K435" s="86"/>
      <c r="L435" s="86"/>
      <c r="M435" s="86"/>
      <c r="N435" s="86"/>
      <c r="O435" s="86"/>
      <c r="P435" s="86"/>
      <c r="Q435" s="86"/>
    </row>
    <row r="436" spans="10:17">
      <c r="J436" s="82"/>
      <c r="K436" s="86"/>
      <c r="L436" s="86"/>
      <c r="M436" s="86"/>
      <c r="N436" s="86"/>
      <c r="O436" s="86"/>
      <c r="P436" s="86"/>
      <c r="Q436" s="86"/>
    </row>
    <row r="437" spans="10:17">
      <c r="J437" s="82"/>
      <c r="K437" s="86"/>
      <c r="L437" s="86"/>
      <c r="M437" s="86"/>
      <c r="N437" s="86"/>
      <c r="O437" s="86"/>
      <c r="P437" s="86"/>
      <c r="Q437" s="86"/>
    </row>
    <row r="438" spans="10:17">
      <c r="J438" s="82"/>
      <c r="K438" s="86"/>
      <c r="L438" s="86"/>
      <c r="M438" s="86"/>
      <c r="N438" s="86"/>
      <c r="O438" s="86"/>
      <c r="P438" s="86"/>
      <c r="Q438" s="86"/>
    </row>
    <row r="439" spans="10:17">
      <c r="J439" s="82"/>
      <c r="K439" s="86"/>
      <c r="L439" s="86"/>
      <c r="M439" s="86"/>
      <c r="N439" s="86"/>
      <c r="O439" s="86"/>
      <c r="P439" s="86"/>
      <c r="Q439" s="86"/>
    </row>
    <row r="440" spans="10:17">
      <c r="J440" s="82"/>
      <c r="K440" s="86"/>
      <c r="L440" s="86"/>
      <c r="M440" s="86"/>
      <c r="N440" s="86"/>
      <c r="O440" s="86"/>
      <c r="P440" s="86"/>
      <c r="Q440" s="86"/>
    </row>
    <row r="441" spans="10:17">
      <c r="J441" s="82"/>
      <c r="K441" s="86"/>
      <c r="L441" s="86"/>
      <c r="M441" s="86"/>
      <c r="N441" s="86"/>
      <c r="O441" s="86"/>
      <c r="P441" s="86"/>
      <c r="Q441" s="86"/>
    </row>
    <row r="442" spans="10:17">
      <c r="J442" s="82"/>
      <c r="K442" s="86"/>
      <c r="L442" s="86"/>
      <c r="M442" s="86"/>
      <c r="N442" s="86"/>
      <c r="O442" s="86"/>
      <c r="P442" s="86"/>
      <c r="Q442" s="86"/>
    </row>
    <row r="443" spans="10:17">
      <c r="J443" s="82"/>
      <c r="K443" s="86"/>
      <c r="L443" s="86"/>
      <c r="M443" s="86"/>
      <c r="N443" s="86"/>
      <c r="O443" s="86"/>
      <c r="P443" s="86"/>
      <c r="Q443" s="86"/>
    </row>
    <row r="444" spans="10:17">
      <c r="J444" s="82"/>
      <c r="K444" s="86"/>
      <c r="L444" s="86"/>
      <c r="M444" s="86"/>
      <c r="N444" s="86"/>
      <c r="O444" s="86"/>
      <c r="P444" s="86"/>
      <c r="Q444" s="86"/>
    </row>
    <row r="445" spans="10:17">
      <c r="J445" s="82"/>
      <c r="K445" s="86"/>
      <c r="L445" s="86"/>
      <c r="M445" s="86"/>
      <c r="N445" s="86"/>
      <c r="O445" s="86"/>
      <c r="P445" s="86"/>
      <c r="Q445" s="86"/>
    </row>
    <row r="446" spans="10:17">
      <c r="J446" s="82"/>
      <c r="K446" s="86"/>
      <c r="L446" s="86"/>
      <c r="M446" s="86"/>
      <c r="N446" s="86"/>
      <c r="O446" s="86"/>
      <c r="P446" s="86"/>
      <c r="Q446" s="86"/>
    </row>
    <row r="447" spans="10:17">
      <c r="J447" s="82"/>
      <c r="K447" s="86"/>
      <c r="L447" s="86"/>
      <c r="M447" s="86"/>
      <c r="N447" s="86"/>
      <c r="O447" s="86"/>
      <c r="P447" s="86"/>
      <c r="Q447" s="86"/>
    </row>
    <row r="448" spans="10:17">
      <c r="J448" s="82"/>
      <c r="K448" s="86"/>
      <c r="L448" s="86"/>
      <c r="M448" s="86"/>
      <c r="N448" s="86"/>
      <c r="O448" s="86"/>
      <c r="P448" s="86"/>
      <c r="Q448" s="86"/>
    </row>
    <row r="449" spans="10:17">
      <c r="J449" s="82"/>
      <c r="K449" s="86"/>
      <c r="L449" s="86"/>
      <c r="M449" s="86"/>
      <c r="N449" s="86"/>
      <c r="O449" s="86"/>
      <c r="P449" s="86"/>
      <c r="Q449" s="86"/>
    </row>
    <row r="450" spans="10:17">
      <c r="J450" s="82"/>
      <c r="K450" s="86"/>
      <c r="L450" s="86"/>
      <c r="M450" s="86"/>
      <c r="N450" s="86"/>
      <c r="O450" s="86"/>
      <c r="P450" s="86"/>
      <c r="Q450" s="86"/>
    </row>
    <row r="451" spans="10:17">
      <c r="J451" s="82"/>
      <c r="K451" s="86"/>
      <c r="L451" s="86"/>
      <c r="M451" s="86"/>
      <c r="N451" s="86"/>
      <c r="O451" s="86"/>
      <c r="P451" s="86"/>
      <c r="Q451" s="86"/>
    </row>
    <row r="452" spans="10:17">
      <c r="J452" s="82"/>
      <c r="K452" s="86"/>
      <c r="L452" s="86"/>
      <c r="M452" s="86"/>
      <c r="N452" s="86"/>
      <c r="O452" s="86"/>
      <c r="P452" s="86"/>
      <c r="Q452" s="86"/>
    </row>
    <row r="453" spans="10:17">
      <c r="J453" s="82"/>
      <c r="K453" s="86"/>
      <c r="L453" s="86"/>
      <c r="M453" s="86"/>
      <c r="N453" s="86"/>
      <c r="O453" s="86"/>
      <c r="P453" s="86"/>
      <c r="Q453" s="86"/>
    </row>
    <row r="454" spans="10:17">
      <c r="J454" s="82"/>
      <c r="K454" s="86"/>
      <c r="L454" s="86"/>
      <c r="M454" s="86"/>
      <c r="N454" s="86"/>
      <c r="O454" s="86"/>
      <c r="P454" s="86"/>
      <c r="Q454" s="86"/>
    </row>
    <row r="455" spans="10:17">
      <c r="J455" s="82"/>
      <c r="K455" s="86"/>
      <c r="L455" s="86"/>
      <c r="M455" s="86"/>
      <c r="N455" s="86"/>
      <c r="O455" s="86"/>
      <c r="P455" s="86"/>
      <c r="Q455" s="86"/>
    </row>
    <row r="456" spans="10:17">
      <c r="J456" s="82"/>
      <c r="K456" s="86"/>
      <c r="L456" s="86"/>
      <c r="M456" s="86"/>
      <c r="N456" s="86"/>
      <c r="O456" s="86"/>
      <c r="P456" s="86"/>
      <c r="Q456" s="86"/>
    </row>
    <row r="457" spans="10:17">
      <c r="J457" s="82"/>
      <c r="K457" s="86"/>
      <c r="L457" s="86"/>
      <c r="M457" s="86"/>
      <c r="N457" s="86"/>
      <c r="O457" s="86"/>
      <c r="P457" s="86"/>
      <c r="Q457" s="86"/>
    </row>
    <row r="458" spans="10:17">
      <c r="J458" s="82"/>
      <c r="K458" s="86"/>
      <c r="L458" s="86"/>
      <c r="M458" s="86"/>
      <c r="N458" s="86"/>
      <c r="O458" s="86"/>
      <c r="P458" s="86"/>
      <c r="Q458" s="86"/>
    </row>
    <row r="459" spans="10:17">
      <c r="J459" s="82"/>
      <c r="K459" s="86"/>
      <c r="L459" s="86"/>
      <c r="M459" s="86"/>
      <c r="N459" s="86"/>
      <c r="O459" s="86"/>
      <c r="P459" s="86"/>
      <c r="Q459" s="86"/>
    </row>
    <row r="460" spans="10:17">
      <c r="J460" s="82"/>
      <c r="K460" s="86"/>
      <c r="L460" s="86"/>
      <c r="M460" s="86"/>
      <c r="N460" s="86"/>
      <c r="O460" s="86"/>
      <c r="P460" s="86"/>
      <c r="Q460" s="86"/>
    </row>
    <row r="461" spans="10:17">
      <c r="J461" s="82"/>
      <c r="K461" s="86"/>
      <c r="L461" s="86"/>
      <c r="M461" s="86"/>
      <c r="N461" s="86"/>
      <c r="O461" s="86"/>
      <c r="P461" s="86"/>
      <c r="Q461" s="86"/>
    </row>
    <row r="462" spans="10:17">
      <c r="J462" s="82"/>
      <c r="K462" s="86"/>
      <c r="L462" s="86"/>
      <c r="M462" s="86"/>
      <c r="N462" s="86"/>
      <c r="O462" s="86"/>
      <c r="P462" s="86"/>
      <c r="Q462" s="86"/>
    </row>
    <row r="463" spans="10:17">
      <c r="J463" s="82"/>
      <c r="K463" s="86"/>
      <c r="L463" s="86"/>
      <c r="M463" s="86"/>
      <c r="N463" s="86"/>
      <c r="O463" s="86"/>
      <c r="P463" s="86"/>
      <c r="Q463" s="86"/>
    </row>
    <row r="464" spans="10:17">
      <c r="J464" s="82"/>
      <c r="K464" s="86"/>
      <c r="L464" s="86"/>
      <c r="M464" s="86"/>
      <c r="N464" s="86"/>
      <c r="O464" s="86"/>
      <c r="P464" s="86"/>
      <c r="Q464" s="86"/>
    </row>
    <row r="465" spans="10:17">
      <c r="J465" s="82"/>
      <c r="K465" s="86"/>
      <c r="L465" s="86"/>
      <c r="M465" s="86"/>
      <c r="N465" s="86"/>
      <c r="O465" s="86"/>
      <c r="P465" s="86"/>
      <c r="Q465" s="86"/>
    </row>
    <row r="466" spans="10:17">
      <c r="J466" s="82"/>
      <c r="K466" s="86"/>
      <c r="L466" s="86"/>
      <c r="M466" s="86"/>
      <c r="N466" s="86"/>
      <c r="O466" s="86"/>
      <c r="P466" s="86"/>
      <c r="Q466" s="86"/>
    </row>
    <row r="467" spans="10:17">
      <c r="J467" s="82"/>
      <c r="K467" s="86"/>
      <c r="L467" s="86"/>
      <c r="M467" s="86"/>
      <c r="N467" s="86"/>
      <c r="O467" s="86"/>
      <c r="P467" s="86"/>
      <c r="Q467" s="86"/>
    </row>
    <row r="468" spans="10:17">
      <c r="J468" s="82"/>
      <c r="K468" s="86"/>
      <c r="L468" s="86"/>
      <c r="M468" s="86"/>
      <c r="N468" s="86"/>
      <c r="O468" s="86"/>
      <c r="P468" s="86"/>
      <c r="Q468" s="86"/>
    </row>
    <row r="469" spans="10:17">
      <c r="J469" s="82"/>
      <c r="K469" s="86"/>
      <c r="L469" s="86"/>
      <c r="M469" s="86"/>
      <c r="N469" s="86"/>
      <c r="O469" s="86"/>
      <c r="P469" s="86"/>
      <c r="Q469" s="86"/>
    </row>
    <row r="470" spans="10:17">
      <c r="J470" s="82"/>
      <c r="K470" s="86"/>
      <c r="L470" s="86"/>
      <c r="M470" s="86"/>
      <c r="N470" s="86"/>
      <c r="O470" s="86"/>
      <c r="P470" s="86"/>
      <c r="Q470" s="86"/>
    </row>
    <row r="471" spans="10:17">
      <c r="J471" s="82"/>
      <c r="K471" s="86"/>
      <c r="L471" s="86"/>
      <c r="M471" s="86"/>
      <c r="N471" s="86"/>
      <c r="O471" s="86"/>
      <c r="P471" s="86"/>
      <c r="Q471" s="86"/>
    </row>
    <row r="472" spans="10:17">
      <c r="J472" s="82"/>
      <c r="K472" s="86"/>
      <c r="L472" s="86"/>
      <c r="M472" s="86"/>
      <c r="N472" s="86"/>
      <c r="O472" s="86"/>
      <c r="P472" s="86"/>
      <c r="Q472" s="86"/>
    </row>
    <row r="473" spans="10:17">
      <c r="J473" s="82"/>
      <c r="K473" s="86"/>
      <c r="L473" s="86"/>
      <c r="M473" s="86"/>
      <c r="N473" s="86"/>
      <c r="O473" s="86"/>
      <c r="P473" s="86"/>
      <c r="Q473" s="86"/>
    </row>
    <row r="474" spans="10:17">
      <c r="J474" s="82"/>
      <c r="K474" s="86"/>
      <c r="L474" s="86"/>
      <c r="M474" s="86"/>
      <c r="N474" s="86"/>
      <c r="O474" s="86"/>
      <c r="P474" s="86"/>
      <c r="Q474" s="86"/>
    </row>
    <row r="475" spans="10:17">
      <c r="J475" s="82"/>
      <c r="K475" s="86"/>
      <c r="L475" s="86"/>
      <c r="M475" s="86"/>
      <c r="N475" s="86"/>
      <c r="O475" s="86"/>
      <c r="P475" s="86"/>
      <c r="Q475" s="86"/>
    </row>
    <row r="476" spans="10:17">
      <c r="J476" s="82"/>
      <c r="K476" s="86"/>
      <c r="L476" s="86"/>
      <c r="M476" s="86"/>
      <c r="N476" s="86"/>
      <c r="O476" s="86"/>
      <c r="P476" s="86"/>
      <c r="Q476" s="86"/>
    </row>
    <row r="477" spans="10:17">
      <c r="J477" s="82"/>
      <c r="K477" s="86"/>
      <c r="L477" s="86"/>
      <c r="M477" s="86"/>
      <c r="N477" s="86"/>
      <c r="O477" s="86"/>
      <c r="P477" s="86"/>
      <c r="Q477" s="86"/>
    </row>
    <row r="478" spans="10:17">
      <c r="J478" s="82"/>
      <c r="K478" s="86"/>
      <c r="L478" s="86"/>
      <c r="M478" s="86"/>
      <c r="N478" s="86"/>
      <c r="O478" s="86"/>
      <c r="P478" s="86"/>
      <c r="Q478" s="86"/>
    </row>
    <row r="479" spans="10:17">
      <c r="J479" s="82"/>
      <c r="K479" s="86"/>
      <c r="L479" s="86"/>
      <c r="M479" s="86"/>
      <c r="N479" s="86"/>
      <c r="O479" s="86"/>
      <c r="P479" s="86"/>
      <c r="Q479" s="86"/>
    </row>
    <row r="480" spans="10:17">
      <c r="J480" s="82"/>
      <c r="K480" s="86"/>
      <c r="L480" s="86"/>
      <c r="M480" s="86"/>
      <c r="N480" s="86"/>
      <c r="O480" s="86"/>
      <c r="P480" s="86"/>
      <c r="Q480" s="86"/>
    </row>
    <row r="481" spans="10:17">
      <c r="J481" s="82"/>
      <c r="K481" s="86"/>
      <c r="L481" s="86"/>
      <c r="M481" s="86"/>
      <c r="N481" s="86"/>
      <c r="O481" s="86"/>
      <c r="P481" s="86"/>
      <c r="Q481" s="86"/>
    </row>
    <row r="482" spans="10:17">
      <c r="J482" s="82"/>
      <c r="K482" s="86"/>
      <c r="L482" s="86"/>
      <c r="M482" s="86"/>
      <c r="N482" s="86"/>
      <c r="O482" s="86"/>
      <c r="P482" s="86"/>
      <c r="Q482" s="86"/>
    </row>
    <row r="483" spans="10:17">
      <c r="J483" s="82"/>
      <c r="K483" s="86"/>
      <c r="L483" s="86"/>
      <c r="M483" s="86"/>
      <c r="N483" s="86"/>
      <c r="O483" s="86"/>
      <c r="P483" s="86"/>
      <c r="Q483" s="86"/>
    </row>
    <row r="484" spans="10:17">
      <c r="J484" s="82"/>
      <c r="K484" s="86"/>
      <c r="L484" s="86"/>
      <c r="M484" s="86"/>
      <c r="N484" s="86"/>
      <c r="O484" s="86"/>
      <c r="P484" s="86"/>
      <c r="Q484" s="86"/>
    </row>
    <row r="485" spans="10:17">
      <c r="J485" s="82"/>
      <c r="K485" s="86"/>
      <c r="L485" s="86"/>
      <c r="M485" s="86"/>
      <c r="N485" s="86"/>
      <c r="O485" s="86"/>
      <c r="P485" s="86"/>
      <c r="Q485" s="86"/>
    </row>
    <row r="486" spans="10:17">
      <c r="J486" s="82"/>
      <c r="K486" s="86"/>
      <c r="L486" s="86"/>
      <c r="M486" s="86"/>
      <c r="N486" s="86"/>
      <c r="O486" s="86"/>
      <c r="P486" s="86"/>
      <c r="Q486" s="86"/>
    </row>
    <row r="487" spans="10:17">
      <c r="J487" s="82"/>
      <c r="K487" s="86"/>
      <c r="L487" s="86"/>
      <c r="M487" s="86"/>
      <c r="N487" s="86"/>
      <c r="O487" s="86"/>
      <c r="P487" s="86"/>
      <c r="Q487" s="86"/>
    </row>
    <row r="488" spans="10:17">
      <c r="J488" s="82"/>
      <c r="K488" s="86"/>
      <c r="L488" s="86"/>
      <c r="M488" s="86"/>
      <c r="N488" s="86"/>
      <c r="O488" s="86"/>
      <c r="P488" s="86"/>
      <c r="Q488" s="86"/>
    </row>
    <row r="489" spans="10:17">
      <c r="J489" s="82"/>
      <c r="K489" s="86"/>
      <c r="L489" s="86"/>
      <c r="M489" s="86"/>
      <c r="N489" s="86"/>
      <c r="O489" s="86"/>
      <c r="P489" s="86"/>
      <c r="Q489" s="86"/>
    </row>
    <row r="490" spans="10:17">
      <c r="J490" s="82"/>
      <c r="K490" s="86"/>
      <c r="L490" s="86"/>
      <c r="M490" s="86"/>
      <c r="N490" s="86"/>
      <c r="O490" s="86"/>
      <c r="P490" s="86"/>
      <c r="Q490" s="86"/>
    </row>
    <row r="491" spans="10:17">
      <c r="J491" s="82"/>
      <c r="K491" s="86"/>
      <c r="L491" s="86"/>
      <c r="M491" s="86"/>
      <c r="N491" s="86"/>
      <c r="O491" s="86"/>
      <c r="P491" s="86"/>
      <c r="Q491" s="86"/>
    </row>
    <row r="492" spans="10:17">
      <c r="J492" s="82"/>
      <c r="K492" s="86"/>
      <c r="L492" s="86"/>
      <c r="M492" s="86"/>
      <c r="N492" s="86"/>
      <c r="O492" s="86"/>
      <c r="P492" s="86"/>
      <c r="Q492" s="86"/>
    </row>
    <row r="493" spans="10:17">
      <c r="J493" s="82"/>
      <c r="K493" s="86"/>
      <c r="L493" s="86"/>
      <c r="M493" s="86"/>
      <c r="N493" s="86"/>
      <c r="O493" s="86"/>
      <c r="P493" s="86"/>
      <c r="Q493" s="86"/>
    </row>
    <row r="494" spans="10:17">
      <c r="J494" s="82"/>
      <c r="K494" s="86"/>
      <c r="L494" s="86"/>
      <c r="M494" s="86"/>
      <c r="N494" s="86"/>
      <c r="O494" s="86"/>
      <c r="P494" s="86"/>
      <c r="Q494" s="86"/>
    </row>
    <row r="495" spans="10:17">
      <c r="J495" s="82"/>
      <c r="K495" s="86"/>
      <c r="L495" s="86"/>
      <c r="M495" s="86"/>
      <c r="N495" s="86"/>
      <c r="O495" s="86"/>
      <c r="P495" s="86"/>
      <c r="Q495" s="86"/>
    </row>
    <row r="496" spans="10:17">
      <c r="J496" s="82"/>
      <c r="K496" s="86"/>
      <c r="L496" s="86"/>
      <c r="M496" s="86"/>
      <c r="N496" s="86"/>
      <c r="O496" s="86"/>
      <c r="P496" s="86"/>
      <c r="Q496" s="86"/>
    </row>
    <row r="497" spans="10:17">
      <c r="J497" s="82"/>
      <c r="K497" s="86"/>
      <c r="L497" s="86"/>
      <c r="M497" s="86"/>
      <c r="N497" s="86"/>
      <c r="O497" s="86"/>
      <c r="P497" s="86"/>
      <c r="Q497" s="86"/>
    </row>
    <row r="498" spans="10:17">
      <c r="J498" s="82"/>
      <c r="K498" s="86"/>
      <c r="L498" s="86"/>
      <c r="M498" s="86"/>
      <c r="N498" s="86"/>
      <c r="O498" s="86"/>
      <c r="P498" s="86"/>
      <c r="Q498" s="86"/>
    </row>
    <row r="499" spans="10:17">
      <c r="J499" s="82"/>
      <c r="K499" s="86"/>
      <c r="L499" s="86"/>
      <c r="M499" s="86"/>
      <c r="N499" s="86"/>
      <c r="O499" s="86"/>
      <c r="P499" s="86"/>
      <c r="Q499" s="86"/>
    </row>
    <row r="500" spans="10:17">
      <c r="J500" s="82"/>
      <c r="K500" s="86"/>
      <c r="L500" s="86"/>
      <c r="M500" s="86"/>
      <c r="N500" s="86"/>
      <c r="O500" s="86"/>
      <c r="P500" s="86"/>
      <c r="Q500" s="86"/>
    </row>
    <row r="501" spans="10:17">
      <c r="J501" s="82"/>
      <c r="K501" s="86"/>
      <c r="L501" s="86"/>
      <c r="M501" s="86"/>
      <c r="N501" s="86"/>
      <c r="O501" s="86"/>
      <c r="P501" s="86"/>
      <c r="Q501" s="86"/>
    </row>
    <row r="502" spans="10:17">
      <c r="J502" s="82"/>
      <c r="K502" s="86"/>
      <c r="L502" s="86"/>
      <c r="M502" s="86"/>
      <c r="N502" s="86"/>
      <c r="O502" s="86"/>
      <c r="P502" s="86"/>
      <c r="Q502" s="86"/>
    </row>
    <row r="503" spans="10:17">
      <c r="J503" s="82"/>
      <c r="K503" s="86"/>
      <c r="L503" s="86"/>
      <c r="M503" s="86"/>
      <c r="N503" s="86"/>
      <c r="O503" s="86"/>
      <c r="P503" s="86"/>
      <c r="Q503" s="86"/>
    </row>
    <row r="504" spans="10:17">
      <c r="J504" s="82"/>
      <c r="K504" s="86"/>
      <c r="L504" s="86"/>
      <c r="M504" s="86"/>
      <c r="N504" s="86"/>
      <c r="O504" s="86"/>
      <c r="P504" s="86"/>
      <c r="Q504" s="86"/>
    </row>
    <row r="505" spans="10:17">
      <c r="J505" s="82"/>
      <c r="K505" s="86"/>
      <c r="L505" s="86"/>
      <c r="M505" s="86"/>
      <c r="N505" s="86"/>
      <c r="O505" s="86"/>
      <c r="P505" s="86"/>
      <c r="Q505" s="86"/>
    </row>
    <row r="506" spans="10:17">
      <c r="J506" s="82"/>
      <c r="K506" s="86"/>
      <c r="L506" s="86"/>
      <c r="M506" s="86"/>
      <c r="N506" s="86"/>
      <c r="O506" s="86"/>
      <c r="P506" s="86"/>
      <c r="Q506" s="86"/>
    </row>
    <row r="507" spans="10:17">
      <c r="J507" s="82"/>
      <c r="K507" s="86"/>
      <c r="L507" s="86"/>
      <c r="M507" s="86"/>
      <c r="N507" s="86"/>
      <c r="O507" s="86"/>
      <c r="P507" s="86"/>
      <c r="Q507" s="86"/>
    </row>
    <row r="508" spans="10:17">
      <c r="J508" s="82"/>
      <c r="K508" s="86"/>
      <c r="L508" s="86"/>
      <c r="M508" s="86"/>
      <c r="N508" s="86"/>
      <c r="O508" s="86"/>
      <c r="P508" s="86"/>
      <c r="Q508" s="86"/>
    </row>
    <row r="509" spans="10:17">
      <c r="J509" s="82"/>
      <c r="K509" s="86"/>
      <c r="L509" s="86"/>
      <c r="M509" s="86"/>
      <c r="N509" s="86"/>
      <c r="O509" s="86"/>
      <c r="P509" s="86"/>
      <c r="Q509" s="86"/>
    </row>
    <row r="510" spans="10:17">
      <c r="J510" s="82"/>
      <c r="K510" s="86"/>
      <c r="L510" s="86"/>
      <c r="M510" s="86"/>
      <c r="N510" s="86"/>
      <c r="O510" s="86"/>
      <c r="P510" s="86"/>
      <c r="Q510" s="86"/>
    </row>
    <row r="511" spans="10:17">
      <c r="J511" s="82"/>
      <c r="K511" s="86"/>
      <c r="L511" s="86"/>
      <c r="M511" s="86"/>
      <c r="N511" s="86"/>
      <c r="O511" s="86"/>
      <c r="P511" s="86"/>
      <c r="Q511" s="86"/>
    </row>
    <row r="512" spans="10:17">
      <c r="J512" s="82"/>
      <c r="K512" s="86"/>
      <c r="L512" s="86"/>
      <c r="M512" s="86"/>
      <c r="N512" s="86"/>
      <c r="O512" s="86"/>
      <c r="P512" s="86"/>
      <c r="Q512" s="86"/>
    </row>
    <row r="513" spans="10:17">
      <c r="J513" s="82"/>
      <c r="K513" s="86"/>
      <c r="L513" s="86"/>
      <c r="M513" s="86"/>
      <c r="N513" s="86"/>
      <c r="O513" s="86"/>
      <c r="P513" s="86"/>
      <c r="Q513" s="86"/>
    </row>
    <row r="514" spans="10:17">
      <c r="J514" s="82"/>
      <c r="K514" s="86"/>
      <c r="L514" s="86"/>
      <c r="M514" s="86"/>
      <c r="N514" s="86"/>
      <c r="O514" s="86"/>
      <c r="P514" s="86"/>
      <c r="Q514" s="86"/>
    </row>
    <row r="515" spans="10:17">
      <c r="J515" s="82"/>
      <c r="K515" s="86"/>
      <c r="L515" s="86"/>
      <c r="M515" s="86"/>
      <c r="N515" s="86"/>
      <c r="O515" s="86"/>
      <c r="P515" s="86"/>
      <c r="Q515" s="86"/>
    </row>
    <row r="516" spans="10:17">
      <c r="J516" s="82"/>
      <c r="K516" s="86"/>
      <c r="L516" s="86"/>
      <c r="M516" s="86"/>
      <c r="N516" s="86"/>
      <c r="O516" s="86"/>
      <c r="P516" s="86"/>
      <c r="Q516" s="86"/>
    </row>
    <row r="517" spans="10:17">
      <c r="J517" s="82"/>
      <c r="K517" s="86"/>
      <c r="L517" s="86"/>
      <c r="M517" s="86"/>
      <c r="N517" s="86"/>
      <c r="O517" s="86"/>
      <c r="P517" s="86"/>
      <c r="Q517" s="86"/>
    </row>
    <row r="518" spans="10:17">
      <c r="J518" s="82"/>
      <c r="K518" s="86"/>
      <c r="L518" s="86"/>
      <c r="M518" s="86"/>
      <c r="N518" s="86"/>
      <c r="O518" s="86"/>
      <c r="P518" s="86"/>
      <c r="Q518" s="86"/>
    </row>
    <row r="519" spans="10:17">
      <c r="J519" s="82"/>
      <c r="K519" s="86"/>
      <c r="L519" s="86"/>
      <c r="M519" s="86"/>
      <c r="N519" s="86"/>
      <c r="O519" s="86"/>
      <c r="P519" s="86"/>
      <c r="Q519" s="86"/>
    </row>
    <row r="520" spans="10:17">
      <c r="J520" s="82"/>
      <c r="K520" s="86"/>
      <c r="L520" s="86"/>
      <c r="M520" s="86"/>
      <c r="N520" s="86"/>
      <c r="O520" s="86"/>
      <c r="P520" s="86"/>
      <c r="Q520" s="86"/>
    </row>
    <row r="521" spans="10:17">
      <c r="J521" s="82"/>
      <c r="K521" s="86"/>
      <c r="L521" s="86"/>
      <c r="M521" s="86"/>
      <c r="N521" s="86"/>
      <c r="O521" s="86"/>
      <c r="P521" s="86"/>
      <c r="Q521" s="86"/>
    </row>
    <row r="522" spans="10:17">
      <c r="J522" s="82"/>
      <c r="K522" s="86"/>
      <c r="L522" s="86"/>
      <c r="M522" s="86"/>
      <c r="N522" s="86"/>
      <c r="O522" s="86"/>
      <c r="P522" s="86"/>
      <c r="Q522" s="86"/>
    </row>
    <row r="523" spans="10:17">
      <c r="J523" s="82"/>
      <c r="K523" s="86"/>
      <c r="L523" s="86"/>
      <c r="M523" s="86"/>
      <c r="N523" s="86"/>
      <c r="O523" s="86"/>
      <c r="P523" s="86"/>
      <c r="Q523" s="86"/>
    </row>
    <row r="524" spans="10:17">
      <c r="J524" s="82"/>
      <c r="K524" s="86"/>
      <c r="L524" s="86"/>
      <c r="M524" s="86"/>
      <c r="N524" s="86"/>
      <c r="O524" s="86"/>
      <c r="P524" s="86"/>
      <c r="Q524" s="86"/>
    </row>
    <row r="525" spans="10:17">
      <c r="J525" s="82"/>
      <c r="K525" s="86"/>
      <c r="L525" s="86"/>
      <c r="M525" s="86"/>
      <c r="N525" s="86"/>
      <c r="O525" s="86"/>
      <c r="P525" s="86"/>
      <c r="Q525" s="86"/>
    </row>
    <row r="526" spans="10:17">
      <c r="J526" s="82"/>
      <c r="K526" s="86"/>
      <c r="L526" s="86"/>
      <c r="M526" s="86"/>
      <c r="N526" s="86"/>
      <c r="O526" s="86"/>
      <c r="P526" s="86"/>
      <c r="Q526" s="86"/>
    </row>
    <row r="527" spans="10:17">
      <c r="J527" s="82"/>
      <c r="K527" s="86"/>
      <c r="L527" s="86"/>
      <c r="M527" s="86"/>
      <c r="N527" s="86"/>
      <c r="O527" s="86"/>
      <c r="P527" s="86"/>
      <c r="Q527" s="86"/>
    </row>
    <row r="528" spans="10:17">
      <c r="J528" s="82"/>
      <c r="K528" s="86"/>
      <c r="L528" s="86"/>
      <c r="M528" s="86"/>
      <c r="N528" s="86"/>
      <c r="O528" s="86"/>
      <c r="P528" s="86"/>
      <c r="Q528" s="86"/>
    </row>
    <row r="529" spans="10:17">
      <c r="J529" s="82"/>
      <c r="K529" s="86"/>
      <c r="L529" s="86"/>
      <c r="M529" s="86"/>
      <c r="N529" s="86"/>
      <c r="O529" s="86"/>
      <c r="P529" s="86"/>
      <c r="Q529" s="86"/>
    </row>
    <row r="530" spans="10:17">
      <c r="J530" s="82"/>
      <c r="K530" s="86"/>
      <c r="L530" s="86"/>
      <c r="M530" s="86"/>
      <c r="N530" s="86"/>
      <c r="O530" s="86"/>
      <c r="P530" s="86"/>
      <c r="Q530" s="86"/>
    </row>
    <row r="531" spans="10:17">
      <c r="J531" s="82"/>
      <c r="K531" s="86"/>
      <c r="L531" s="86"/>
      <c r="M531" s="86"/>
      <c r="N531" s="86"/>
      <c r="O531" s="86"/>
      <c r="P531" s="86"/>
      <c r="Q531" s="86"/>
    </row>
    <row r="532" spans="10:17">
      <c r="J532" s="82"/>
      <c r="K532" s="86"/>
      <c r="L532" s="86"/>
      <c r="M532" s="86"/>
      <c r="N532" s="86"/>
      <c r="O532" s="86"/>
      <c r="P532" s="86"/>
      <c r="Q532" s="86"/>
    </row>
    <row r="533" spans="10:17">
      <c r="J533" s="82"/>
      <c r="K533" s="86"/>
      <c r="L533" s="86"/>
      <c r="M533" s="86"/>
      <c r="N533" s="86"/>
      <c r="O533" s="86"/>
      <c r="P533" s="86"/>
      <c r="Q533" s="86"/>
    </row>
    <row r="534" spans="10:17">
      <c r="J534" s="82"/>
      <c r="K534" s="86"/>
      <c r="L534" s="86"/>
      <c r="M534" s="86"/>
      <c r="N534" s="86"/>
      <c r="O534" s="86"/>
      <c r="P534" s="86"/>
      <c r="Q534" s="86"/>
    </row>
    <row r="535" spans="10:17">
      <c r="J535" s="82"/>
      <c r="K535" s="86"/>
      <c r="L535" s="86"/>
      <c r="M535" s="86"/>
      <c r="N535" s="86"/>
      <c r="O535" s="86"/>
      <c r="P535" s="86"/>
      <c r="Q535" s="86"/>
    </row>
    <row r="536" spans="10:17">
      <c r="J536" s="82"/>
      <c r="K536" s="86"/>
      <c r="L536" s="86"/>
      <c r="M536" s="86"/>
      <c r="N536" s="86"/>
      <c r="O536" s="86"/>
      <c r="P536" s="86"/>
      <c r="Q536" s="86"/>
    </row>
    <row r="537" spans="10:17">
      <c r="J537" s="82"/>
      <c r="K537" s="86"/>
      <c r="L537" s="86"/>
      <c r="M537" s="86"/>
      <c r="N537" s="86"/>
      <c r="O537" s="86"/>
      <c r="P537" s="86"/>
      <c r="Q537" s="86"/>
    </row>
    <row r="538" spans="10:17">
      <c r="J538" s="82"/>
      <c r="K538" s="86"/>
      <c r="L538" s="86"/>
      <c r="M538" s="86"/>
      <c r="N538" s="86"/>
      <c r="O538" s="86"/>
      <c r="P538" s="86"/>
      <c r="Q538" s="86"/>
    </row>
    <row r="539" spans="10:17">
      <c r="J539" s="82"/>
      <c r="K539" s="86"/>
      <c r="L539" s="86"/>
      <c r="M539" s="86"/>
      <c r="N539" s="86"/>
      <c r="O539" s="86"/>
      <c r="P539" s="86"/>
      <c r="Q539" s="86"/>
    </row>
    <row r="540" spans="10:17">
      <c r="J540" s="82"/>
      <c r="K540" s="86"/>
      <c r="L540" s="86"/>
      <c r="M540" s="86"/>
      <c r="N540" s="86"/>
      <c r="O540" s="86"/>
      <c r="P540" s="86"/>
      <c r="Q540" s="86"/>
    </row>
    <row r="541" spans="10:17">
      <c r="J541" s="82"/>
      <c r="K541" s="86"/>
      <c r="L541" s="86"/>
      <c r="M541" s="86"/>
      <c r="N541" s="86"/>
      <c r="O541" s="86"/>
      <c r="P541" s="86"/>
      <c r="Q541" s="86"/>
    </row>
    <row r="542" spans="10:17">
      <c r="J542" s="82"/>
      <c r="K542" s="86"/>
      <c r="L542" s="86"/>
      <c r="M542" s="86"/>
      <c r="N542" s="86"/>
      <c r="O542" s="86"/>
      <c r="P542" s="86"/>
      <c r="Q542" s="86"/>
    </row>
    <row r="543" spans="10:17">
      <c r="J543" s="82"/>
      <c r="K543" s="86"/>
      <c r="L543" s="86"/>
      <c r="M543" s="86"/>
      <c r="N543" s="86"/>
      <c r="O543" s="86"/>
      <c r="P543" s="86"/>
      <c r="Q543" s="86"/>
    </row>
    <row r="544" spans="10:17">
      <c r="J544" s="82"/>
      <c r="K544" s="86"/>
      <c r="L544" s="86"/>
      <c r="M544" s="86"/>
      <c r="N544" s="86"/>
      <c r="O544" s="86"/>
      <c r="P544" s="86"/>
      <c r="Q544" s="86"/>
    </row>
    <row r="545" spans="10:17">
      <c r="J545" s="82"/>
      <c r="K545" s="86"/>
      <c r="L545" s="86"/>
      <c r="M545" s="86"/>
      <c r="N545" s="86"/>
      <c r="O545" s="86"/>
      <c r="P545" s="86"/>
      <c r="Q545" s="86"/>
    </row>
    <row r="546" spans="10:17">
      <c r="J546" s="82"/>
      <c r="K546" s="86"/>
      <c r="L546" s="86"/>
      <c r="M546" s="86"/>
      <c r="N546" s="86"/>
      <c r="O546" s="86"/>
      <c r="P546" s="86"/>
      <c r="Q546" s="86"/>
    </row>
    <row r="547" spans="10:17">
      <c r="J547" s="82"/>
      <c r="K547" s="86"/>
      <c r="L547" s="86"/>
      <c r="M547" s="86"/>
      <c r="N547" s="86"/>
      <c r="O547" s="86"/>
      <c r="P547" s="86"/>
      <c r="Q547" s="86"/>
    </row>
    <row r="548" spans="10:17">
      <c r="J548" s="82"/>
      <c r="K548" s="86"/>
      <c r="L548" s="86"/>
      <c r="M548" s="86"/>
      <c r="N548" s="86"/>
      <c r="O548" s="86"/>
      <c r="P548" s="86"/>
      <c r="Q548" s="86"/>
    </row>
    <row r="549" spans="10:17">
      <c r="J549" s="82"/>
      <c r="K549" s="86"/>
      <c r="L549" s="86"/>
      <c r="M549" s="86"/>
      <c r="N549" s="86"/>
      <c r="O549" s="86"/>
      <c r="P549" s="86"/>
      <c r="Q549" s="86"/>
    </row>
    <row r="550" spans="10:17">
      <c r="J550" s="82"/>
      <c r="K550" s="86"/>
      <c r="L550" s="86"/>
      <c r="M550" s="86"/>
      <c r="N550" s="86"/>
      <c r="O550" s="86"/>
      <c r="P550" s="86"/>
      <c r="Q550" s="86"/>
    </row>
    <row r="551" spans="10:17">
      <c r="J551" s="82"/>
      <c r="K551" s="86"/>
      <c r="L551" s="86"/>
      <c r="M551" s="86"/>
      <c r="N551" s="86"/>
      <c r="O551" s="86"/>
      <c r="P551" s="86"/>
      <c r="Q551" s="86"/>
    </row>
    <row r="552" spans="10:17">
      <c r="J552" s="82"/>
      <c r="K552" s="86"/>
      <c r="L552" s="86"/>
      <c r="M552" s="86"/>
      <c r="N552" s="86"/>
      <c r="O552" s="86"/>
      <c r="P552" s="86"/>
      <c r="Q552" s="86"/>
    </row>
    <row r="553" spans="10:17">
      <c r="J553" s="82"/>
      <c r="K553" s="86"/>
      <c r="L553" s="86"/>
      <c r="M553" s="86"/>
      <c r="N553" s="86"/>
      <c r="O553" s="86"/>
      <c r="P553" s="86"/>
      <c r="Q553" s="86"/>
    </row>
    <row r="554" spans="10:17">
      <c r="J554" s="82"/>
      <c r="K554" s="86"/>
      <c r="L554" s="86"/>
      <c r="M554" s="86"/>
      <c r="N554" s="86"/>
      <c r="O554" s="86"/>
      <c r="P554" s="86"/>
      <c r="Q554" s="86"/>
    </row>
    <row r="555" spans="10:17">
      <c r="J555" s="82"/>
      <c r="K555" s="86"/>
      <c r="L555" s="86"/>
      <c r="M555" s="86"/>
      <c r="N555" s="86"/>
      <c r="O555" s="86"/>
      <c r="P555" s="86"/>
      <c r="Q555" s="86"/>
    </row>
    <row r="556" spans="10:17">
      <c r="J556" s="82"/>
      <c r="K556" s="86"/>
      <c r="L556" s="86"/>
      <c r="M556" s="86"/>
      <c r="N556" s="86"/>
      <c r="O556" s="86"/>
      <c r="P556" s="86"/>
      <c r="Q556" s="86"/>
    </row>
    <row r="557" spans="10:17">
      <c r="J557" s="82"/>
      <c r="K557" s="86"/>
      <c r="L557" s="86"/>
      <c r="M557" s="86"/>
      <c r="N557" s="86"/>
      <c r="O557" s="86"/>
      <c r="P557" s="86"/>
      <c r="Q557" s="86"/>
    </row>
    <row r="558" spans="10:17">
      <c r="J558" s="82"/>
      <c r="K558" s="86"/>
      <c r="L558" s="86"/>
      <c r="M558" s="86"/>
      <c r="N558" s="86"/>
      <c r="O558" s="86"/>
      <c r="P558" s="86"/>
      <c r="Q558" s="86"/>
    </row>
    <row r="559" spans="10:17">
      <c r="J559" s="82"/>
      <c r="K559" s="86"/>
      <c r="L559" s="86"/>
      <c r="M559" s="86"/>
      <c r="N559" s="86"/>
      <c r="O559" s="86"/>
      <c r="P559" s="86"/>
      <c r="Q559" s="86"/>
    </row>
    <row r="560" spans="10:17">
      <c r="J560" s="82"/>
      <c r="K560" s="86"/>
      <c r="L560" s="86"/>
      <c r="M560" s="86"/>
      <c r="N560" s="86"/>
      <c r="O560" s="86"/>
      <c r="P560" s="86"/>
      <c r="Q560" s="86"/>
    </row>
    <row r="561" spans="10:17">
      <c r="J561" s="82"/>
      <c r="K561" s="86"/>
      <c r="L561" s="86"/>
      <c r="M561" s="86"/>
      <c r="N561" s="86"/>
      <c r="O561" s="86"/>
      <c r="P561" s="86"/>
      <c r="Q561" s="86"/>
    </row>
    <row r="562" spans="10:17">
      <c r="J562" s="82"/>
      <c r="K562" s="86"/>
      <c r="L562" s="86"/>
      <c r="M562" s="86"/>
      <c r="N562" s="86"/>
      <c r="O562" s="86"/>
      <c r="P562" s="86"/>
      <c r="Q562" s="86"/>
    </row>
    <row r="563" spans="10:17">
      <c r="J563" s="82"/>
      <c r="K563" s="86"/>
      <c r="L563" s="86"/>
      <c r="M563" s="86"/>
      <c r="N563" s="86"/>
      <c r="O563" s="86"/>
      <c r="P563" s="86"/>
      <c r="Q563" s="86"/>
    </row>
    <row r="564" spans="10:17">
      <c r="J564" s="82"/>
      <c r="K564" s="86"/>
      <c r="L564" s="86"/>
      <c r="M564" s="86"/>
      <c r="N564" s="86"/>
      <c r="O564" s="86"/>
      <c r="P564" s="86"/>
      <c r="Q564" s="86"/>
    </row>
    <row r="565" spans="10:17">
      <c r="J565" s="82"/>
      <c r="K565" s="86"/>
      <c r="L565" s="86"/>
      <c r="M565" s="86"/>
      <c r="N565" s="86"/>
      <c r="O565" s="86"/>
      <c r="P565" s="86"/>
      <c r="Q565" s="86"/>
    </row>
    <row r="566" spans="10:17">
      <c r="J566" s="82"/>
      <c r="K566" s="86"/>
      <c r="L566" s="86"/>
      <c r="M566" s="86"/>
      <c r="N566" s="86"/>
      <c r="O566" s="86"/>
      <c r="P566" s="86"/>
      <c r="Q566" s="86"/>
    </row>
    <row r="567" spans="10:17">
      <c r="J567" s="82"/>
      <c r="K567" s="86"/>
      <c r="L567" s="86"/>
      <c r="M567" s="86"/>
      <c r="N567" s="86"/>
      <c r="O567" s="86"/>
      <c r="P567" s="86"/>
      <c r="Q567" s="86"/>
    </row>
    <row r="568" spans="10:17">
      <c r="J568" s="82"/>
      <c r="K568" s="86"/>
      <c r="L568" s="86"/>
      <c r="M568" s="86"/>
      <c r="N568" s="86"/>
      <c r="O568" s="86"/>
      <c r="P568" s="86"/>
      <c r="Q568" s="86"/>
    </row>
    <row r="569" spans="10:17">
      <c r="J569" s="82"/>
      <c r="K569" s="86"/>
      <c r="L569" s="86"/>
      <c r="M569" s="86"/>
      <c r="N569" s="86"/>
      <c r="O569" s="86"/>
      <c r="P569" s="86"/>
      <c r="Q569" s="86"/>
    </row>
    <row r="570" spans="10:17">
      <c r="J570" s="82"/>
      <c r="K570" s="86"/>
      <c r="L570" s="86"/>
      <c r="M570" s="86"/>
      <c r="N570" s="86"/>
      <c r="O570" s="86"/>
      <c r="P570" s="86"/>
      <c r="Q570" s="86"/>
    </row>
    <row r="571" spans="10:17">
      <c r="J571" s="82"/>
      <c r="K571" s="86"/>
      <c r="L571" s="86"/>
      <c r="M571" s="86"/>
      <c r="N571" s="86"/>
      <c r="O571" s="86"/>
      <c r="P571" s="86"/>
      <c r="Q571" s="86"/>
    </row>
    <row r="572" spans="10:17">
      <c r="J572" s="82"/>
      <c r="K572" s="86"/>
      <c r="L572" s="86"/>
      <c r="M572" s="86"/>
      <c r="N572" s="86"/>
      <c r="O572" s="86"/>
      <c r="P572" s="86"/>
      <c r="Q572" s="86"/>
    </row>
    <row r="573" spans="10:17">
      <c r="J573" s="82"/>
      <c r="K573" s="86"/>
      <c r="L573" s="86"/>
      <c r="M573" s="86"/>
      <c r="N573" s="86"/>
      <c r="O573" s="86"/>
      <c r="P573" s="86"/>
      <c r="Q573" s="86"/>
    </row>
    <row r="574" spans="10:17">
      <c r="J574" s="82"/>
      <c r="K574" s="86"/>
      <c r="L574" s="86"/>
      <c r="M574" s="86"/>
      <c r="N574" s="86"/>
      <c r="O574" s="86"/>
      <c r="P574" s="86"/>
      <c r="Q574" s="86"/>
    </row>
    <row r="575" spans="10:17">
      <c r="J575" s="82"/>
      <c r="K575" s="86"/>
      <c r="L575" s="86"/>
      <c r="M575" s="86"/>
      <c r="N575" s="86"/>
      <c r="O575" s="86"/>
      <c r="P575" s="86"/>
      <c r="Q575" s="86"/>
    </row>
    <row r="576" spans="10:17">
      <c r="J576" s="82"/>
      <c r="K576" s="86"/>
      <c r="L576" s="86"/>
      <c r="M576" s="86"/>
      <c r="N576" s="86"/>
      <c r="O576" s="86"/>
      <c r="P576" s="86"/>
      <c r="Q576" s="86"/>
    </row>
    <row r="577" spans="10:17">
      <c r="J577" s="82"/>
      <c r="K577" s="86"/>
      <c r="L577" s="86"/>
      <c r="M577" s="86"/>
      <c r="N577" s="86"/>
      <c r="O577" s="86"/>
      <c r="P577" s="86"/>
      <c r="Q577" s="86"/>
    </row>
    <row r="578" spans="10:17">
      <c r="J578" s="82"/>
      <c r="K578" s="86"/>
      <c r="L578" s="86"/>
      <c r="M578" s="86"/>
      <c r="N578" s="86"/>
      <c r="O578" s="86"/>
      <c r="P578" s="86"/>
      <c r="Q578" s="86"/>
    </row>
    <row r="579" spans="10:17">
      <c r="J579" s="82"/>
      <c r="K579" s="86"/>
      <c r="L579" s="86"/>
      <c r="M579" s="86"/>
      <c r="N579" s="86"/>
      <c r="O579" s="86"/>
      <c r="P579" s="86"/>
      <c r="Q579" s="86"/>
    </row>
    <row r="580" spans="10:17">
      <c r="J580" s="82"/>
      <c r="K580" s="86"/>
      <c r="L580" s="86"/>
      <c r="M580" s="86"/>
      <c r="N580" s="86"/>
      <c r="O580" s="86"/>
      <c r="P580" s="86"/>
      <c r="Q580" s="86"/>
    </row>
    <row r="581" spans="10:17">
      <c r="J581" s="82"/>
      <c r="K581" s="86"/>
      <c r="L581" s="86"/>
      <c r="M581" s="86"/>
      <c r="N581" s="86"/>
      <c r="O581" s="86"/>
      <c r="P581" s="86"/>
      <c r="Q581" s="86"/>
    </row>
    <row r="582" spans="10:17">
      <c r="J582" s="82"/>
      <c r="K582" s="86"/>
      <c r="L582" s="86"/>
      <c r="M582" s="86"/>
      <c r="N582" s="86"/>
      <c r="O582" s="86"/>
      <c r="P582" s="86"/>
      <c r="Q582" s="86"/>
    </row>
    <row r="583" spans="10:17">
      <c r="J583" s="82"/>
      <c r="K583" s="86"/>
      <c r="L583" s="86"/>
      <c r="M583" s="86"/>
      <c r="N583" s="86"/>
      <c r="O583" s="86"/>
      <c r="P583" s="86"/>
      <c r="Q583" s="86"/>
    </row>
    <row r="584" spans="10:17">
      <c r="J584" s="82"/>
      <c r="K584" s="86"/>
      <c r="L584" s="86"/>
      <c r="M584" s="86"/>
      <c r="N584" s="86"/>
      <c r="O584" s="86"/>
      <c r="P584" s="86"/>
      <c r="Q584" s="86"/>
    </row>
    <row r="585" spans="10:17">
      <c r="J585" s="82"/>
      <c r="K585" s="86"/>
      <c r="L585" s="86"/>
      <c r="M585" s="86"/>
      <c r="N585" s="86"/>
      <c r="O585" s="86"/>
      <c r="P585" s="86"/>
      <c r="Q585" s="86"/>
    </row>
    <row r="586" spans="10:17">
      <c r="J586" s="82"/>
      <c r="K586" s="86"/>
      <c r="L586" s="86"/>
      <c r="M586" s="86"/>
      <c r="N586" s="86"/>
      <c r="O586" s="86"/>
      <c r="P586" s="86"/>
      <c r="Q586" s="86"/>
    </row>
    <row r="587" spans="10:17">
      <c r="J587" s="82"/>
      <c r="K587" s="86"/>
      <c r="L587" s="86"/>
      <c r="M587" s="86"/>
      <c r="N587" s="86"/>
      <c r="O587" s="86"/>
      <c r="P587" s="86"/>
      <c r="Q587" s="86"/>
    </row>
    <row r="588" spans="10:17">
      <c r="J588" s="82"/>
      <c r="K588" s="86"/>
      <c r="L588" s="86"/>
      <c r="M588" s="86"/>
      <c r="N588" s="86"/>
      <c r="O588" s="86"/>
      <c r="P588" s="86"/>
      <c r="Q588" s="86"/>
    </row>
    <row r="589" spans="10:17">
      <c r="J589" s="82"/>
      <c r="K589" s="86"/>
      <c r="L589" s="86"/>
      <c r="M589" s="86"/>
      <c r="N589" s="86"/>
      <c r="O589" s="86"/>
      <c r="P589" s="86"/>
      <c r="Q589" s="86"/>
    </row>
    <row r="590" spans="10:17">
      <c r="J590" s="82"/>
      <c r="K590" s="86"/>
      <c r="L590" s="86"/>
      <c r="M590" s="86"/>
      <c r="N590" s="86"/>
      <c r="O590" s="86"/>
      <c r="P590" s="86"/>
      <c r="Q590" s="86"/>
    </row>
    <row r="591" spans="10:17">
      <c r="J591" s="82"/>
      <c r="K591" s="86"/>
      <c r="L591" s="86"/>
      <c r="M591" s="86"/>
      <c r="N591" s="86"/>
      <c r="O591" s="86"/>
      <c r="P591" s="86"/>
      <c r="Q591" s="86"/>
    </row>
    <row r="592" spans="10:17">
      <c r="J592" s="82"/>
      <c r="K592" s="86"/>
      <c r="L592" s="86"/>
      <c r="M592" s="86"/>
      <c r="N592" s="86"/>
      <c r="O592" s="86"/>
      <c r="P592" s="86"/>
      <c r="Q592" s="86"/>
    </row>
    <row r="593" spans="10:17">
      <c r="J593" s="82"/>
      <c r="K593" s="86"/>
      <c r="L593" s="86"/>
      <c r="M593" s="86"/>
      <c r="N593" s="86"/>
      <c r="O593" s="86"/>
      <c r="P593" s="86"/>
      <c r="Q593" s="86"/>
    </row>
    <row r="594" spans="10:17">
      <c r="J594" s="82"/>
      <c r="K594" s="86"/>
      <c r="L594" s="86"/>
      <c r="M594" s="86"/>
      <c r="N594" s="86"/>
      <c r="O594" s="86"/>
      <c r="P594" s="86"/>
      <c r="Q594" s="86"/>
    </row>
    <row r="595" spans="10:17">
      <c r="J595" s="82"/>
      <c r="K595" s="86"/>
      <c r="L595" s="86"/>
      <c r="M595" s="86"/>
      <c r="N595" s="86"/>
      <c r="O595" s="86"/>
      <c r="P595" s="86"/>
      <c r="Q595" s="86"/>
    </row>
    <row r="596" spans="10:17">
      <c r="J596" s="82"/>
      <c r="K596" s="86"/>
      <c r="L596" s="86"/>
      <c r="M596" s="86"/>
      <c r="N596" s="86"/>
      <c r="O596" s="86"/>
      <c r="P596" s="86"/>
      <c r="Q596" s="86"/>
    </row>
    <row r="597" spans="10:17">
      <c r="J597" s="82"/>
      <c r="K597" s="86"/>
      <c r="L597" s="86"/>
      <c r="M597" s="86"/>
      <c r="N597" s="86"/>
      <c r="O597" s="86"/>
      <c r="P597" s="86"/>
      <c r="Q597" s="86"/>
    </row>
    <row r="598" spans="10:17">
      <c r="J598" s="82"/>
      <c r="K598" s="86"/>
      <c r="L598" s="86"/>
      <c r="M598" s="86"/>
      <c r="N598" s="86"/>
      <c r="O598" s="86"/>
      <c r="P598" s="86"/>
      <c r="Q598" s="86"/>
    </row>
    <row r="599" spans="10:17">
      <c r="J599" s="82"/>
      <c r="K599" s="86"/>
      <c r="L599" s="86"/>
      <c r="M599" s="86"/>
      <c r="N599" s="86"/>
      <c r="O599" s="86"/>
      <c r="P599" s="86"/>
      <c r="Q599" s="86"/>
    </row>
    <row r="600" spans="10:17">
      <c r="J600" s="82"/>
      <c r="K600" s="86"/>
      <c r="L600" s="86"/>
      <c r="M600" s="86"/>
      <c r="N600" s="86"/>
      <c r="O600" s="86"/>
      <c r="P600" s="86"/>
      <c r="Q600" s="86"/>
    </row>
    <row r="601" spans="10:17">
      <c r="J601" s="82"/>
      <c r="K601" s="86"/>
      <c r="L601" s="86"/>
      <c r="M601" s="86"/>
      <c r="N601" s="86"/>
      <c r="O601" s="86"/>
      <c r="P601" s="86"/>
      <c r="Q601" s="86"/>
    </row>
    <row r="602" spans="10:17">
      <c r="J602" s="82"/>
      <c r="K602" s="86"/>
      <c r="L602" s="86"/>
      <c r="M602" s="86"/>
      <c r="N602" s="86"/>
      <c r="O602" s="86"/>
      <c r="P602" s="86"/>
      <c r="Q602" s="86"/>
    </row>
    <row r="603" spans="10:17">
      <c r="J603" s="82"/>
      <c r="K603" s="86"/>
      <c r="L603" s="86"/>
      <c r="M603" s="86"/>
      <c r="N603" s="86"/>
      <c r="O603" s="86"/>
      <c r="P603" s="86"/>
      <c r="Q603" s="86"/>
    </row>
    <row r="604" spans="10:17">
      <c r="J604" s="82"/>
      <c r="K604" s="86"/>
      <c r="L604" s="86"/>
      <c r="M604" s="86"/>
      <c r="N604" s="86"/>
      <c r="O604" s="86"/>
      <c r="P604" s="86"/>
      <c r="Q604" s="86"/>
    </row>
    <row r="605" spans="10:17">
      <c r="J605" s="82"/>
      <c r="K605" s="86"/>
      <c r="L605" s="86"/>
      <c r="M605" s="86"/>
      <c r="N605" s="86"/>
      <c r="O605" s="86"/>
      <c r="P605" s="86"/>
      <c r="Q605" s="86"/>
    </row>
    <row r="606" spans="10:17">
      <c r="J606" s="82"/>
      <c r="K606" s="86"/>
      <c r="L606" s="86"/>
      <c r="M606" s="86"/>
      <c r="N606" s="86"/>
      <c r="O606" s="86"/>
      <c r="P606" s="86"/>
      <c r="Q606" s="86"/>
    </row>
    <row r="607" spans="10:17">
      <c r="J607" s="82"/>
      <c r="K607" s="86"/>
      <c r="L607" s="86"/>
      <c r="M607" s="86"/>
      <c r="N607" s="86"/>
      <c r="O607" s="86"/>
      <c r="P607" s="86"/>
      <c r="Q607" s="86"/>
    </row>
    <row r="608" spans="10:17">
      <c r="J608" s="82"/>
      <c r="K608" s="86"/>
      <c r="L608" s="86"/>
      <c r="M608" s="86"/>
      <c r="N608" s="86"/>
      <c r="O608" s="86"/>
      <c r="P608" s="86"/>
      <c r="Q608" s="86"/>
    </row>
    <row r="609" spans="10:17">
      <c r="J609" s="82"/>
      <c r="K609" s="86"/>
      <c r="L609" s="86"/>
      <c r="M609" s="86"/>
      <c r="N609" s="86"/>
      <c r="O609" s="86"/>
      <c r="P609" s="86"/>
      <c r="Q609" s="86"/>
    </row>
    <row r="610" spans="10:17">
      <c r="J610" s="82"/>
      <c r="K610" s="86"/>
      <c r="L610" s="86"/>
      <c r="M610" s="86"/>
      <c r="N610" s="86"/>
      <c r="O610" s="86"/>
      <c r="P610" s="86"/>
      <c r="Q610" s="86"/>
    </row>
    <row r="611" spans="10:17">
      <c r="J611" s="82"/>
      <c r="K611" s="86"/>
      <c r="L611" s="86"/>
      <c r="M611" s="86"/>
      <c r="N611" s="86"/>
      <c r="O611" s="86"/>
      <c r="P611" s="86"/>
      <c r="Q611" s="86"/>
    </row>
    <row r="612" spans="10:17">
      <c r="J612" s="82"/>
      <c r="K612" s="86"/>
      <c r="L612" s="86"/>
      <c r="M612" s="86"/>
      <c r="N612" s="86"/>
      <c r="O612" s="86"/>
      <c r="P612" s="86"/>
      <c r="Q612" s="86"/>
    </row>
    <row r="613" spans="10:17">
      <c r="J613" s="82"/>
      <c r="K613" s="86"/>
      <c r="L613" s="86"/>
      <c r="M613" s="86"/>
      <c r="N613" s="86"/>
      <c r="O613" s="86"/>
      <c r="P613" s="86"/>
      <c r="Q613" s="86"/>
    </row>
    <row r="614" spans="10:17">
      <c r="J614" s="82"/>
      <c r="K614" s="86"/>
      <c r="L614" s="86"/>
      <c r="M614" s="86"/>
      <c r="N614" s="86"/>
      <c r="O614" s="86"/>
      <c r="P614" s="86"/>
      <c r="Q614" s="86"/>
    </row>
    <row r="615" spans="10:17">
      <c r="J615" s="82"/>
      <c r="K615" s="86"/>
      <c r="L615" s="86"/>
      <c r="M615" s="86"/>
      <c r="N615" s="86"/>
      <c r="O615" s="86"/>
      <c r="P615" s="86"/>
      <c r="Q615" s="86"/>
    </row>
    <row r="616" spans="10:17">
      <c r="J616" s="82"/>
      <c r="K616" s="86"/>
      <c r="L616" s="86"/>
      <c r="M616" s="86"/>
      <c r="N616" s="86"/>
      <c r="O616" s="86"/>
      <c r="P616" s="86"/>
      <c r="Q616" s="86"/>
    </row>
    <row r="617" spans="10:17">
      <c r="J617" s="82"/>
      <c r="K617" s="86"/>
      <c r="L617" s="86"/>
      <c r="M617" s="86"/>
      <c r="N617" s="86"/>
      <c r="O617" s="86"/>
      <c r="P617" s="86"/>
      <c r="Q617" s="86"/>
    </row>
    <row r="618" spans="10:17">
      <c r="J618" s="82"/>
      <c r="K618" s="86"/>
      <c r="L618" s="86"/>
      <c r="M618" s="86"/>
      <c r="N618" s="86"/>
      <c r="O618" s="86"/>
      <c r="P618" s="86"/>
      <c r="Q618" s="86"/>
    </row>
    <row r="619" spans="10:17">
      <c r="J619" s="82"/>
      <c r="K619" s="86"/>
      <c r="L619" s="86"/>
      <c r="M619" s="86"/>
      <c r="N619" s="86"/>
      <c r="O619" s="86"/>
      <c r="P619" s="86"/>
      <c r="Q619" s="86"/>
    </row>
    <row r="620" spans="10:17">
      <c r="J620" s="82"/>
      <c r="K620" s="86"/>
      <c r="L620" s="86"/>
      <c r="M620" s="86"/>
      <c r="N620" s="86"/>
      <c r="O620" s="86"/>
      <c r="P620" s="86"/>
      <c r="Q620" s="86"/>
    </row>
    <row r="621" spans="10:17">
      <c r="J621" s="82"/>
      <c r="K621" s="86"/>
      <c r="L621" s="86"/>
      <c r="M621" s="86"/>
      <c r="N621" s="86"/>
      <c r="O621" s="86"/>
      <c r="P621" s="86"/>
      <c r="Q621" s="86"/>
    </row>
    <row r="622" spans="10:17">
      <c r="J622" s="82"/>
      <c r="K622" s="86"/>
      <c r="L622" s="86"/>
      <c r="M622" s="86"/>
      <c r="N622" s="86"/>
      <c r="O622" s="86"/>
      <c r="P622" s="86"/>
      <c r="Q622" s="86"/>
    </row>
    <row r="623" spans="10:17">
      <c r="J623" s="82"/>
      <c r="K623" s="86"/>
      <c r="L623" s="86"/>
      <c r="M623" s="86"/>
      <c r="N623" s="86"/>
      <c r="O623" s="86"/>
      <c r="P623" s="86"/>
      <c r="Q623" s="86"/>
    </row>
    <row r="624" spans="10:17">
      <c r="J624" s="82"/>
      <c r="K624" s="86"/>
      <c r="L624" s="86"/>
      <c r="M624" s="86"/>
      <c r="N624" s="86"/>
      <c r="O624" s="86"/>
      <c r="P624" s="86"/>
      <c r="Q624" s="86"/>
    </row>
    <row r="625" spans="10:17">
      <c r="J625" s="82"/>
      <c r="K625" s="86"/>
      <c r="L625" s="86"/>
      <c r="M625" s="86"/>
      <c r="N625" s="86"/>
      <c r="O625" s="86"/>
      <c r="P625" s="86"/>
      <c r="Q625" s="86"/>
    </row>
    <row r="626" spans="10:17">
      <c r="J626" s="82"/>
      <c r="K626" s="86"/>
      <c r="L626" s="86"/>
      <c r="M626" s="86"/>
      <c r="N626" s="86"/>
      <c r="O626" s="86"/>
      <c r="P626" s="86"/>
      <c r="Q626" s="86"/>
    </row>
    <row r="627" spans="10:17">
      <c r="J627" s="82"/>
      <c r="K627" s="86"/>
      <c r="L627" s="86"/>
      <c r="M627" s="86"/>
      <c r="N627" s="86"/>
      <c r="O627" s="86"/>
      <c r="P627" s="86"/>
      <c r="Q627" s="86"/>
    </row>
    <row r="628" spans="10:17">
      <c r="J628" s="82"/>
      <c r="K628" s="86"/>
      <c r="L628" s="86"/>
      <c r="M628" s="86"/>
      <c r="N628" s="86"/>
      <c r="O628" s="86"/>
      <c r="P628" s="86"/>
      <c r="Q628" s="86"/>
    </row>
    <row r="629" spans="10:17">
      <c r="J629" s="82"/>
      <c r="K629" s="86"/>
      <c r="L629" s="86"/>
      <c r="M629" s="86"/>
      <c r="N629" s="86"/>
      <c r="O629" s="86"/>
      <c r="P629" s="86"/>
      <c r="Q629" s="86"/>
    </row>
    <row r="630" spans="10:17">
      <c r="J630" s="82"/>
      <c r="K630" s="86"/>
      <c r="L630" s="86"/>
      <c r="M630" s="86"/>
      <c r="N630" s="86"/>
      <c r="O630" s="86"/>
      <c r="P630" s="86"/>
      <c r="Q630" s="86"/>
    </row>
    <row r="631" spans="10:17">
      <c r="J631" s="82"/>
      <c r="K631" s="86"/>
      <c r="L631" s="86"/>
      <c r="M631" s="86"/>
      <c r="N631" s="86"/>
      <c r="O631" s="86"/>
      <c r="P631" s="86"/>
      <c r="Q631" s="86"/>
    </row>
    <row r="632" spans="10:17">
      <c r="J632" s="82"/>
      <c r="K632" s="86"/>
      <c r="L632" s="86"/>
      <c r="M632" s="86"/>
      <c r="N632" s="86"/>
      <c r="O632" s="86"/>
      <c r="P632" s="86"/>
      <c r="Q632" s="86"/>
    </row>
    <row r="633" spans="10:17">
      <c r="J633" s="82"/>
      <c r="K633" s="86"/>
      <c r="L633" s="86"/>
      <c r="M633" s="86"/>
      <c r="N633" s="86"/>
      <c r="O633" s="86"/>
      <c r="P633" s="86"/>
      <c r="Q633" s="86"/>
    </row>
    <row r="634" spans="10:17">
      <c r="J634" s="82"/>
      <c r="K634" s="86"/>
      <c r="L634" s="86"/>
      <c r="M634" s="86"/>
      <c r="N634" s="86"/>
      <c r="O634" s="86"/>
      <c r="P634" s="86"/>
      <c r="Q634" s="86"/>
    </row>
    <row r="635" spans="10:17">
      <c r="J635" s="82"/>
      <c r="K635" s="86"/>
      <c r="L635" s="86"/>
      <c r="M635" s="86"/>
      <c r="N635" s="86"/>
      <c r="O635" s="86"/>
      <c r="P635" s="86"/>
      <c r="Q635" s="86"/>
    </row>
    <row r="636" spans="10:17">
      <c r="J636" s="82"/>
      <c r="K636" s="86"/>
      <c r="L636" s="86"/>
      <c r="M636" s="86"/>
      <c r="N636" s="86"/>
      <c r="O636" s="86"/>
      <c r="P636" s="86"/>
      <c r="Q636" s="86"/>
    </row>
    <row r="637" spans="10:17">
      <c r="J637" s="82"/>
      <c r="K637" s="86"/>
      <c r="L637" s="86"/>
      <c r="M637" s="86"/>
      <c r="N637" s="86"/>
      <c r="O637" s="86"/>
      <c r="P637" s="86"/>
      <c r="Q637" s="86"/>
    </row>
    <row r="638" spans="10:17">
      <c r="J638" s="82"/>
      <c r="K638" s="86"/>
      <c r="L638" s="86"/>
      <c r="M638" s="86"/>
      <c r="N638" s="86"/>
      <c r="O638" s="86"/>
      <c r="P638" s="86"/>
      <c r="Q638" s="86"/>
    </row>
    <row r="639" spans="10:17">
      <c r="J639" s="82"/>
      <c r="K639" s="86"/>
      <c r="L639" s="86"/>
      <c r="M639" s="86"/>
      <c r="N639" s="86"/>
      <c r="O639" s="86"/>
      <c r="P639" s="86"/>
      <c r="Q639" s="86"/>
    </row>
    <row r="640" spans="10:17">
      <c r="J640" s="82"/>
      <c r="K640" s="86"/>
      <c r="L640" s="86"/>
      <c r="M640" s="86"/>
      <c r="N640" s="86"/>
      <c r="O640" s="86"/>
      <c r="P640" s="86"/>
      <c r="Q640" s="86"/>
    </row>
    <row r="641" spans="10:17">
      <c r="J641" s="82"/>
      <c r="K641" s="86"/>
      <c r="L641" s="86"/>
      <c r="M641" s="86"/>
      <c r="N641" s="86"/>
      <c r="O641" s="86"/>
      <c r="P641" s="86"/>
      <c r="Q641" s="86"/>
    </row>
    <row r="642" spans="10:17">
      <c r="J642" s="82"/>
      <c r="K642" s="86"/>
      <c r="L642" s="86"/>
      <c r="M642" s="86"/>
      <c r="N642" s="86"/>
      <c r="O642" s="86"/>
      <c r="P642" s="86"/>
      <c r="Q642" s="86"/>
    </row>
    <row r="643" spans="10:17">
      <c r="J643" s="82"/>
      <c r="K643" s="86"/>
      <c r="L643" s="86"/>
      <c r="M643" s="86"/>
      <c r="N643" s="86"/>
      <c r="O643" s="86"/>
      <c r="P643" s="86"/>
      <c r="Q643" s="86"/>
    </row>
    <row r="644" spans="10:17">
      <c r="J644" s="82"/>
      <c r="K644" s="86"/>
      <c r="L644" s="86"/>
      <c r="M644" s="86"/>
      <c r="N644" s="86"/>
      <c r="O644" s="86"/>
      <c r="P644" s="86"/>
      <c r="Q644" s="86"/>
    </row>
    <row r="645" spans="10:17">
      <c r="J645" s="82"/>
      <c r="K645" s="86"/>
      <c r="L645" s="86"/>
      <c r="M645" s="86"/>
      <c r="N645" s="86"/>
      <c r="O645" s="86"/>
      <c r="P645" s="86"/>
      <c r="Q645" s="86"/>
    </row>
    <row r="646" spans="10:17">
      <c r="J646" s="82"/>
      <c r="K646" s="86"/>
      <c r="L646" s="86"/>
      <c r="M646" s="86"/>
      <c r="N646" s="86"/>
      <c r="O646" s="86"/>
      <c r="P646" s="86"/>
      <c r="Q646" s="86"/>
    </row>
    <row r="647" spans="10:17">
      <c r="J647" s="82"/>
      <c r="K647" s="86"/>
      <c r="L647" s="86"/>
      <c r="M647" s="86"/>
      <c r="N647" s="86"/>
      <c r="O647" s="86"/>
      <c r="P647" s="86"/>
      <c r="Q647" s="86"/>
    </row>
    <row r="648" spans="10:17">
      <c r="J648" s="82"/>
      <c r="K648" s="86"/>
      <c r="L648" s="86"/>
      <c r="M648" s="86"/>
      <c r="N648" s="86"/>
      <c r="O648" s="86"/>
      <c r="P648" s="86"/>
      <c r="Q648" s="86"/>
    </row>
    <row r="649" spans="10:17">
      <c r="J649" s="82"/>
      <c r="K649" s="86"/>
      <c r="L649" s="86"/>
      <c r="M649" s="86"/>
      <c r="N649" s="86"/>
      <c r="O649" s="86"/>
      <c r="P649" s="86"/>
      <c r="Q649" s="86"/>
    </row>
    <row r="650" spans="10:17">
      <c r="J650" s="82"/>
      <c r="K650" s="86"/>
      <c r="L650" s="86"/>
      <c r="M650" s="86"/>
      <c r="N650" s="86"/>
      <c r="O650" s="86"/>
      <c r="P650" s="86"/>
      <c r="Q650" s="86"/>
    </row>
    <row r="651" spans="10:17">
      <c r="J651" s="82"/>
      <c r="K651" s="86"/>
      <c r="L651" s="86"/>
      <c r="M651" s="86"/>
      <c r="N651" s="86"/>
      <c r="O651" s="86"/>
      <c r="P651" s="86"/>
      <c r="Q651" s="86"/>
    </row>
    <row r="652" spans="10:17">
      <c r="J652" s="82"/>
      <c r="K652" s="86"/>
      <c r="L652" s="86"/>
      <c r="M652" s="86"/>
      <c r="N652" s="86"/>
      <c r="O652" s="86"/>
      <c r="P652" s="86"/>
      <c r="Q652" s="86"/>
    </row>
    <row r="653" spans="10:17">
      <c r="J653" s="82"/>
      <c r="K653" s="86"/>
      <c r="L653" s="86"/>
      <c r="M653" s="86"/>
      <c r="N653" s="86"/>
      <c r="O653" s="86"/>
      <c r="P653" s="86"/>
      <c r="Q653" s="86"/>
    </row>
    <row r="654" spans="10:17">
      <c r="J654" s="82"/>
      <c r="K654" s="86"/>
      <c r="L654" s="86"/>
      <c r="M654" s="86"/>
      <c r="N654" s="86"/>
      <c r="O654" s="86"/>
      <c r="P654" s="86"/>
      <c r="Q654" s="86"/>
    </row>
    <row r="655" spans="10:17">
      <c r="J655" s="82"/>
      <c r="K655" s="86"/>
      <c r="L655" s="86"/>
      <c r="M655" s="86"/>
      <c r="N655" s="86"/>
      <c r="O655" s="86"/>
      <c r="P655" s="86"/>
      <c r="Q655" s="86"/>
    </row>
    <row r="656" spans="10:17">
      <c r="J656" s="82"/>
      <c r="K656" s="86"/>
      <c r="L656" s="86"/>
      <c r="M656" s="86"/>
      <c r="N656" s="86"/>
      <c r="O656" s="86"/>
      <c r="P656" s="86"/>
      <c r="Q656" s="86"/>
    </row>
    <row r="657" spans="10:17">
      <c r="J657" s="82"/>
      <c r="K657" s="86"/>
      <c r="L657" s="86"/>
      <c r="M657" s="86"/>
      <c r="N657" s="86"/>
      <c r="O657" s="86"/>
      <c r="P657" s="86"/>
      <c r="Q657" s="86"/>
    </row>
    <row r="658" spans="10:17">
      <c r="J658" s="82"/>
      <c r="K658" s="86"/>
      <c r="L658" s="86"/>
      <c r="M658" s="86"/>
      <c r="N658" s="86"/>
      <c r="O658" s="86"/>
      <c r="P658" s="86"/>
      <c r="Q658" s="86"/>
    </row>
    <row r="659" spans="10:17">
      <c r="J659" s="82"/>
      <c r="K659" s="86"/>
      <c r="L659" s="86"/>
      <c r="M659" s="86"/>
      <c r="N659" s="86"/>
      <c r="O659" s="86"/>
      <c r="P659" s="86"/>
      <c r="Q659" s="86"/>
    </row>
    <row r="660" spans="10:17">
      <c r="J660" s="82"/>
      <c r="K660" s="86"/>
      <c r="L660" s="86"/>
      <c r="M660" s="86"/>
      <c r="N660" s="86"/>
      <c r="O660" s="86"/>
      <c r="P660" s="86"/>
      <c r="Q660" s="86"/>
    </row>
    <row r="661" spans="10:17">
      <c r="J661" s="82"/>
      <c r="K661" s="86"/>
      <c r="L661" s="86"/>
      <c r="M661" s="86"/>
      <c r="N661" s="86"/>
      <c r="O661" s="86"/>
      <c r="P661" s="86"/>
      <c r="Q661" s="86"/>
    </row>
    <row r="662" spans="10:17">
      <c r="J662" s="82"/>
      <c r="K662" s="86"/>
      <c r="L662" s="86"/>
      <c r="M662" s="86"/>
      <c r="N662" s="86"/>
      <c r="O662" s="86"/>
      <c r="P662" s="86"/>
      <c r="Q662" s="86"/>
    </row>
    <row r="663" spans="10:17">
      <c r="J663" s="82"/>
      <c r="K663" s="86"/>
      <c r="L663" s="86"/>
      <c r="M663" s="86"/>
      <c r="N663" s="86"/>
      <c r="O663" s="86"/>
      <c r="P663" s="86"/>
      <c r="Q663" s="86"/>
    </row>
    <row r="664" spans="10:17">
      <c r="J664" s="82"/>
      <c r="K664" s="86"/>
      <c r="L664" s="86"/>
      <c r="M664" s="86"/>
      <c r="N664" s="86"/>
      <c r="O664" s="86"/>
      <c r="P664" s="86"/>
      <c r="Q664" s="86"/>
    </row>
    <row r="665" spans="10:17">
      <c r="J665" s="82"/>
      <c r="K665" s="86"/>
      <c r="L665" s="86"/>
      <c r="M665" s="86"/>
      <c r="N665" s="86"/>
      <c r="O665" s="86"/>
      <c r="P665" s="86"/>
      <c r="Q665" s="86"/>
    </row>
    <row r="666" spans="10:17">
      <c r="J666" s="82"/>
      <c r="K666" s="86"/>
      <c r="L666" s="86"/>
      <c r="M666" s="86"/>
      <c r="N666" s="86"/>
      <c r="O666" s="86"/>
      <c r="P666" s="86"/>
      <c r="Q666" s="86"/>
    </row>
    <row r="667" spans="10:17">
      <c r="J667" s="82"/>
      <c r="K667" s="86"/>
      <c r="L667" s="86"/>
      <c r="M667" s="86"/>
      <c r="N667" s="86"/>
      <c r="O667" s="86"/>
      <c r="P667" s="86"/>
      <c r="Q667" s="86"/>
    </row>
    <row r="668" spans="10:17">
      <c r="J668" s="82"/>
      <c r="K668" s="86"/>
      <c r="L668" s="86"/>
      <c r="M668" s="86"/>
      <c r="N668" s="86"/>
      <c r="O668" s="86"/>
      <c r="P668" s="86"/>
      <c r="Q668" s="86"/>
    </row>
    <row r="669" spans="10:17">
      <c r="J669" s="82"/>
      <c r="K669" s="86"/>
      <c r="L669" s="86"/>
      <c r="M669" s="86"/>
      <c r="N669" s="86"/>
      <c r="O669" s="86"/>
      <c r="P669" s="86"/>
      <c r="Q669" s="86"/>
    </row>
    <row r="670" spans="10:17">
      <c r="J670" s="82"/>
      <c r="K670" s="86"/>
      <c r="L670" s="86"/>
      <c r="M670" s="86"/>
      <c r="N670" s="86"/>
      <c r="O670" s="86"/>
      <c r="P670" s="86"/>
      <c r="Q670" s="86"/>
    </row>
    <row r="671" spans="10:17">
      <c r="J671" s="82"/>
      <c r="K671" s="86"/>
      <c r="L671" s="86"/>
      <c r="M671" s="86"/>
      <c r="N671" s="86"/>
      <c r="O671" s="86"/>
      <c r="P671" s="86"/>
      <c r="Q671" s="86"/>
    </row>
    <row r="672" spans="10:17">
      <c r="J672" s="82"/>
      <c r="K672" s="86"/>
      <c r="L672" s="86"/>
      <c r="M672" s="86"/>
      <c r="N672" s="86"/>
      <c r="O672" s="86"/>
      <c r="P672" s="86"/>
      <c r="Q672" s="86"/>
    </row>
    <row r="673" spans="10:17">
      <c r="J673" s="82"/>
      <c r="K673" s="86"/>
      <c r="L673" s="86"/>
      <c r="M673" s="86"/>
      <c r="N673" s="86"/>
      <c r="O673" s="86"/>
      <c r="P673" s="86"/>
      <c r="Q673" s="86"/>
    </row>
    <row r="674" spans="10:17">
      <c r="J674" s="82"/>
      <c r="K674" s="86"/>
      <c r="L674" s="86"/>
      <c r="M674" s="86"/>
      <c r="N674" s="86"/>
      <c r="O674" s="86"/>
      <c r="P674" s="86"/>
      <c r="Q674" s="86"/>
    </row>
    <row r="675" spans="10:17">
      <c r="J675" s="82"/>
      <c r="K675" s="86"/>
      <c r="L675" s="86"/>
      <c r="M675" s="86"/>
      <c r="N675" s="86"/>
      <c r="O675" s="86"/>
      <c r="P675" s="86"/>
      <c r="Q675" s="86"/>
    </row>
    <row r="676" spans="10:17">
      <c r="J676" s="82"/>
      <c r="K676" s="86"/>
      <c r="L676" s="86"/>
      <c r="M676" s="86"/>
      <c r="N676" s="86"/>
      <c r="O676" s="86"/>
      <c r="P676" s="86"/>
      <c r="Q676" s="86"/>
    </row>
    <row r="677" spans="10:17">
      <c r="J677" s="82"/>
      <c r="K677" s="86"/>
      <c r="L677" s="86"/>
      <c r="M677" s="86"/>
      <c r="N677" s="86"/>
      <c r="O677" s="86"/>
      <c r="P677" s="86"/>
      <c r="Q677" s="86"/>
    </row>
    <row r="678" spans="10:17">
      <c r="J678" s="82"/>
      <c r="K678" s="86"/>
      <c r="L678" s="86"/>
      <c r="M678" s="86"/>
      <c r="N678" s="86"/>
      <c r="O678" s="86"/>
      <c r="P678" s="86"/>
      <c r="Q678" s="86"/>
    </row>
    <row r="679" spans="10:17">
      <c r="J679" s="82"/>
      <c r="K679" s="86"/>
      <c r="L679" s="86"/>
      <c r="M679" s="86"/>
      <c r="N679" s="86"/>
      <c r="O679" s="86"/>
      <c r="P679" s="86"/>
      <c r="Q679" s="86"/>
    </row>
    <row r="680" spans="10:17">
      <c r="J680" s="82"/>
      <c r="K680" s="86"/>
      <c r="L680" s="86"/>
      <c r="M680" s="86"/>
      <c r="N680" s="86"/>
      <c r="O680" s="86"/>
      <c r="P680" s="86"/>
      <c r="Q680" s="86"/>
    </row>
    <row r="681" spans="10:17">
      <c r="J681" s="82"/>
      <c r="K681" s="86"/>
      <c r="L681" s="86"/>
      <c r="M681" s="86"/>
      <c r="N681" s="86"/>
      <c r="O681" s="86"/>
      <c r="P681" s="86"/>
      <c r="Q681" s="86"/>
    </row>
    <row r="682" spans="10:17">
      <c r="J682" s="82"/>
      <c r="K682" s="86"/>
      <c r="L682" s="86"/>
      <c r="M682" s="86"/>
      <c r="N682" s="86"/>
      <c r="O682" s="86"/>
      <c r="P682" s="86"/>
      <c r="Q682" s="86"/>
    </row>
    <row r="683" spans="10:17">
      <c r="J683" s="82"/>
      <c r="K683" s="86"/>
      <c r="L683" s="86"/>
      <c r="M683" s="86"/>
      <c r="N683" s="86"/>
      <c r="O683" s="86"/>
      <c r="P683" s="86"/>
      <c r="Q683" s="86"/>
    </row>
    <row r="684" spans="10:17">
      <c r="J684" s="82"/>
      <c r="K684" s="86"/>
      <c r="L684" s="86"/>
      <c r="M684" s="86"/>
      <c r="N684" s="86"/>
      <c r="O684" s="86"/>
      <c r="P684" s="86"/>
      <c r="Q684" s="86"/>
    </row>
    <row r="685" spans="10:17">
      <c r="J685" s="82"/>
      <c r="K685" s="86"/>
      <c r="L685" s="86"/>
      <c r="M685" s="86"/>
      <c r="N685" s="86"/>
      <c r="O685" s="86"/>
      <c r="P685" s="86"/>
      <c r="Q685" s="86"/>
    </row>
    <row r="686" spans="10:17">
      <c r="J686" s="82"/>
      <c r="K686" s="86"/>
      <c r="L686" s="86"/>
      <c r="M686" s="86"/>
      <c r="N686" s="86"/>
      <c r="O686" s="86"/>
      <c r="P686" s="86"/>
      <c r="Q686" s="86"/>
    </row>
    <row r="687" spans="10:17">
      <c r="J687" s="82"/>
      <c r="K687" s="86"/>
      <c r="L687" s="86"/>
      <c r="M687" s="86"/>
      <c r="N687" s="86"/>
      <c r="O687" s="86"/>
      <c r="P687" s="86"/>
      <c r="Q687" s="86"/>
    </row>
    <row r="688" spans="10:17">
      <c r="J688" s="82"/>
      <c r="K688" s="86"/>
      <c r="L688" s="86"/>
      <c r="M688" s="86"/>
      <c r="N688" s="86"/>
      <c r="O688" s="86"/>
      <c r="P688" s="86"/>
      <c r="Q688" s="86"/>
    </row>
    <row r="689" spans="10:17">
      <c r="J689" s="82"/>
      <c r="K689" s="86"/>
      <c r="L689" s="86"/>
      <c r="M689" s="86"/>
      <c r="N689" s="86"/>
      <c r="O689" s="86"/>
      <c r="P689" s="86"/>
      <c r="Q689" s="86"/>
    </row>
    <row r="690" spans="10:17">
      <c r="J690" s="82"/>
      <c r="K690" s="86"/>
      <c r="L690" s="86"/>
      <c r="M690" s="86"/>
      <c r="N690" s="86"/>
      <c r="O690" s="86"/>
      <c r="P690" s="86"/>
      <c r="Q690" s="86"/>
    </row>
    <row r="691" spans="10:17">
      <c r="J691" s="82"/>
      <c r="K691" s="86"/>
      <c r="L691" s="86"/>
      <c r="M691" s="86"/>
      <c r="N691" s="86"/>
      <c r="O691" s="86"/>
      <c r="P691" s="86"/>
      <c r="Q691" s="86"/>
    </row>
    <row r="692" spans="10:17">
      <c r="J692" s="82"/>
      <c r="K692" s="86"/>
      <c r="L692" s="86"/>
      <c r="M692" s="86"/>
      <c r="N692" s="86"/>
      <c r="O692" s="86"/>
      <c r="P692" s="86"/>
      <c r="Q692" s="86"/>
    </row>
    <row r="693" spans="10:17">
      <c r="J693" s="82"/>
      <c r="K693" s="86"/>
      <c r="L693" s="86"/>
      <c r="M693" s="86"/>
      <c r="N693" s="86"/>
      <c r="O693" s="86"/>
      <c r="P693" s="86"/>
      <c r="Q693" s="86"/>
    </row>
    <row r="694" spans="10:17">
      <c r="J694" s="82"/>
      <c r="K694" s="86"/>
      <c r="L694" s="86"/>
      <c r="M694" s="86"/>
      <c r="N694" s="86"/>
      <c r="O694" s="86"/>
      <c r="P694" s="86"/>
      <c r="Q694" s="86"/>
    </row>
    <row r="695" spans="10:17">
      <c r="J695" s="82"/>
      <c r="K695" s="86"/>
      <c r="L695" s="86"/>
      <c r="M695" s="86"/>
      <c r="N695" s="86"/>
      <c r="O695" s="86"/>
      <c r="P695" s="86"/>
      <c r="Q695" s="86"/>
    </row>
    <row r="696" spans="10:17">
      <c r="J696" s="82"/>
      <c r="K696" s="86"/>
      <c r="L696" s="86"/>
      <c r="M696" s="86"/>
      <c r="N696" s="86"/>
      <c r="O696" s="86"/>
      <c r="P696" s="86"/>
      <c r="Q696" s="86"/>
    </row>
    <row r="697" spans="10:17">
      <c r="J697" s="82"/>
      <c r="K697" s="86"/>
      <c r="L697" s="86"/>
      <c r="M697" s="86"/>
      <c r="N697" s="86"/>
      <c r="O697" s="86"/>
      <c r="P697" s="86"/>
      <c r="Q697" s="86"/>
    </row>
    <row r="698" spans="10:17">
      <c r="J698" s="82"/>
      <c r="K698" s="86"/>
      <c r="L698" s="86"/>
      <c r="M698" s="86"/>
      <c r="N698" s="86"/>
      <c r="O698" s="86"/>
      <c r="P698" s="86"/>
      <c r="Q698" s="86"/>
    </row>
    <row r="699" spans="10:17">
      <c r="J699" s="82"/>
      <c r="K699" s="86"/>
      <c r="L699" s="86"/>
      <c r="M699" s="86"/>
      <c r="N699" s="86"/>
      <c r="O699" s="86"/>
      <c r="P699" s="86"/>
      <c r="Q699" s="86"/>
    </row>
    <row r="700" spans="10:17">
      <c r="J700" s="82"/>
      <c r="K700" s="86"/>
      <c r="L700" s="86"/>
      <c r="M700" s="86"/>
      <c r="N700" s="86"/>
      <c r="O700" s="86"/>
      <c r="P700" s="86"/>
      <c r="Q700" s="86"/>
    </row>
    <row r="701" spans="10:17">
      <c r="J701" s="82"/>
      <c r="K701" s="86"/>
      <c r="L701" s="86"/>
      <c r="M701" s="86"/>
      <c r="N701" s="86"/>
      <c r="O701" s="86"/>
      <c r="P701" s="86"/>
      <c r="Q701" s="86"/>
    </row>
    <row r="702" spans="10:17">
      <c r="J702" s="82"/>
      <c r="K702" s="86"/>
      <c r="L702" s="86"/>
      <c r="M702" s="86"/>
      <c r="N702" s="86"/>
      <c r="O702" s="86"/>
      <c r="P702" s="86"/>
      <c r="Q702" s="86"/>
    </row>
    <row r="703" spans="10:17">
      <c r="J703" s="82"/>
      <c r="K703" s="86"/>
      <c r="L703" s="86"/>
      <c r="M703" s="86"/>
      <c r="N703" s="86"/>
      <c r="O703" s="86"/>
      <c r="P703" s="86"/>
      <c r="Q703" s="86"/>
    </row>
    <row r="704" spans="10:17">
      <c r="J704" s="82"/>
      <c r="K704" s="86"/>
      <c r="L704" s="86"/>
      <c r="M704" s="86"/>
      <c r="N704" s="86"/>
      <c r="O704" s="86"/>
      <c r="P704" s="86"/>
      <c r="Q704" s="86"/>
    </row>
    <row r="705" spans="10:17">
      <c r="J705" s="82"/>
      <c r="K705" s="86"/>
      <c r="L705" s="86"/>
      <c r="M705" s="86"/>
      <c r="N705" s="86"/>
      <c r="O705" s="86"/>
      <c r="P705" s="86"/>
      <c r="Q705" s="86"/>
    </row>
    <row r="706" spans="10:17">
      <c r="J706" s="82"/>
      <c r="K706" s="86"/>
      <c r="L706" s="86"/>
      <c r="M706" s="86"/>
      <c r="N706" s="86"/>
      <c r="O706" s="86"/>
      <c r="P706" s="86"/>
      <c r="Q706" s="86"/>
    </row>
    <row r="707" spans="10:17">
      <c r="J707" s="82"/>
      <c r="K707" s="86"/>
      <c r="L707" s="86"/>
      <c r="M707" s="86"/>
      <c r="N707" s="86"/>
      <c r="O707" s="86"/>
      <c r="P707" s="86"/>
      <c r="Q707" s="86"/>
    </row>
    <row r="708" spans="10:17">
      <c r="J708" s="82"/>
      <c r="K708" s="86"/>
      <c r="L708" s="86"/>
      <c r="M708" s="86"/>
      <c r="N708" s="86"/>
      <c r="O708" s="86"/>
      <c r="P708" s="86"/>
      <c r="Q708" s="86"/>
    </row>
    <row r="709" spans="10:17">
      <c r="J709" s="82"/>
      <c r="K709" s="86"/>
      <c r="L709" s="86"/>
      <c r="M709" s="86"/>
      <c r="N709" s="86"/>
      <c r="O709" s="86"/>
      <c r="P709" s="86"/>
      <c r="Q709" s="86"/>
    </row>
    <row r="710" spans="10:17">
      <c r="J710" s="82"/>
      <c r="K710" s="86"/>
      <c r="L710" s="86"/>
      <c r="M710" s="86"/>
      <c r="N710" s="86"/>
      <c r="O710" s="86"/>
      <c r="P710" s="86"/>
      <c r="Q710" s="86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DFFC-734B-42C4-9D24-FB248E7E5C91}">
  <dimension ref="A2:BL316"/>
  <sheetViews>
    <sheetView workbookViewId="0">
      <selection activeCell="P3" sqref="P3"/>
    </sheetView>
  </sheetViews>
  <sheetFormatPr defaultRowHeight="15"/>
  <cols>
    <col min="1" max="1" width="9.140625" style="406"/>
    <col min="2" max="2" width="20.140625" style="406" bestFit="1" customWidth="1"/>
    <col min="3" max="3" width="6" style="406" customWidth="1"/>
    <col min="4" max="4" width="8.5703125" style="412" customWidth="1"/>
    <col min="5" max="5" width="3.42578125" style="406" bestFit="1" customWidth="1"/>
    <col min="6" max="6" width="8.5703125" style="412" customWidth="1"/>
    <col min="7" max="7" width="5" style="406" bestFit="1" customWidth="1"/>
    <col min="8" max="8" width="7.140625" style="412" customWidth="1"/>
    <col min="9" max="9" width="5" style="406" bestFit="1" customWidth="1"/>
    <col min="10" max="10" width="7" style="406" customWidth="1"/>
    <col min="11" max="12" width="7" style="406" bestFit="1" customWidth="1"/>
    <col min="13" max="13" width="6.85546875" style="406" bestFit="1" customWidth="1"/>
    <col min="14" max="14" width="7.140625" style="406" customWidth="1"/>
    <col min="15" max="15" width="6.5703125" style="406" customWidth="1"/>
    <col min="16" max="16" width="7" style="406" bestFit="1" customWidth="1"/>
    <col min="17" max="17" width="7.5703125" style="406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4" customFormat="1" ht="43.5" customHeight="1">
      <c r="A2" s="416" t="s">
        <v>0</v>
      </c>
      <c r="B2" s="401" t="s">
        <v>1</v>
      </c>
      <c r="C2" s="401" t="s">
        <v>2</v>
      </c>
      <c r="D2" s="408" t="s">
        <v>3</v>
      </c>
      <c r="E2" s="402" t="s">
        <v>4</v>
      </c>
      <c r="F2" s="408" t="s">
        <v>5</v>
      </c>
      <c r="G2" s="403" t="s">
        <v>6</v>
      </c>
      <c r="H2" s="408" t="s">
        <v>7</v>
      </c>
      <c r="I2" s="402" t="s">
        <v>8</v>
      </c>
      <c r="J2" s="418" t="s">
        <v>9</v>
      </c>
      <c r="K2" s="399" t="s">
        <v>135</v>
      </c>
      <c r="L2" s="399" t="s">
        <v>136</v>
      </c>
      <c r="M2" s="399" t="s">
        <v>137</v>
      </c>
      <c r="N2" s="399" t="s">
        <v>13</v>
      </c>
      <c r="O2" s="399" t="s">
        <v>14</v>
      </c>
      <c r="P2" s="399" t="s">
        <v>15</v>
      </c>
      <c r="Q2" s="399" t="s">
        <v>16</v>
      </c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R2" s="415"/>
      <c r="AS2" s="415"/>
      <c r="AT2" s="415"/>
      <c r="AU2" s="415"/>
      <c r="AV2" s="415"/>
      <c r="AW2" s="415"/>
      <c r="AX2" s="415"/>
      <c r="AY2" s="415"/>
      <c r="AZ2" s="415"/>
      <c r="BA2" s="415"/>
      <c r="BB2" s="415"/>
      <c r="BC2" s="415"/>
      <c r="BD2" s="415"/>
      <c r="BE2" s="415"/>
      <c r="BF2" s="415"/>
      <c r="BG2" s="415"/>
      <c r="BH2" s="415"/>
      <c r="BI2" s="415"/>
      <c r="BJ2" s="415"/>
      <c r="BK2" s="415"/>
      <c r="BL2" s="415"/>
    </row>
    <row r="3" spans="1:64">
      <c r="B3" t="s">
        <v>138</v>
      </c>
      <c r="C3">
        <v>0.60799999999999998</v>
      </c>
      <c r="D3" s="52">
        <v>139.30000000000001</v>
      </c>
      <c r="E3" t="s">
        <v>23</v>
      </c>
      <c r="F3" s="63">
        <v>180</v>
      </c>
      <c r="G3" t="s">
        <v>24</v>
      </c>
      <c r="H3" s="51">
        <v>209.2</v>
      </c>
      <c r="I3" t="s">
        <v>24</v>
      </c>
      <c r="J3" s="2">
        <v>1</v>
      </c>
      <c r="K3" s="2">
        <v>277</v>
      </c>
      <c r="L3" s="2"/>
      <c r="M3"/>
      <c r="N3" s="1">
        <v>2</v>
      </c>
      <c r="O3" s="2">
        <v>225</v>
      </c>
      <c r="P3" s="2">
        <v>316</v>
      </c>
      <c r="Q3" s="2"/>
    </row>
    <row r="4" spans="1:64">
      <c r="A4" s="2" t="s">
        <v>139</v>
      </c>
      <c r="B4" s="2">
        <v>-0.05</v>
      </c>
      <c r="C4" s="405">
        <f>C3-0.05</f>
        <v>0.55799999999999994</v>
      </c>
      <c r="D4" s="410">
        <f>D3+D8</f>
        <v>79.300000000000011</v>
      </c>
      <c r="E4" s="2"/>
      <c r="F4" s="410">
        <f>F3+F8</f>
        <v>120</v>
      </c>
      <c r="G4" s="2"/>
      <c r="H4" s="410">
        <f>H3+H8</f>
        <v>149.19999999999999</v>
      </c>
      <c r="I4" s="2"/>
      <c r="J4" s="2"/>
      <c r="K4" s="2">
        <f>K3*K8</f>
        <v>271.45999999999998</v>
      </c>
      <c r="L4" s="2">
        <f>L3*L8</f>
        <v>0</v>
      </c>
      <c r="M4" s="2">
        <f>M3*M8</f>
        <v>0</v>
      </c>
      <c r="N4" s="2"/>
      <c r="O4" s="2">
        <f>O3*O7</f>
        <v>220.5</v>
      </c>
      <c r="P4" s="2">
        <f>P3*P7</f>
        <v>309.68</v>
      </c>
      <c r="Q4" s="2">
        <f>Q3*Q7</f>
        <v>0</v>
      </c>
    </row>
    <row r="5" spans="1:64">
      <c r="A5" s="2" t="s">
        <v>140</v>
      </c>
      <c r="B5" s="2">
        <v>0.05</v>
      </c>
      <c r="C5" s="405">
        <f>C3+0.05</f>
        <v>0.65800000000000003</v>
      </c>
      <c r="D5" s="410">
        <f>D3+D7</f>
        <v>199.3</v>
      </c>
      <c r="E5" s="2"/>
      <c r="F5" s="410">
        <f>F3+F7</f>
        <v>240</v>
      </c>
      <c r="G5" s="2"/>
      <c r="H5" s="410">
        <f>H3+H7</f>
        <v>269.2</v>
      </c>
      <c r="I5" s="2"/>
      <c r="J5" s="2"/>
      <c r="K5" s="2">
        <f>K3*K7</f>
        <v>282.54000000000002</v>
      </c>
      <c r="L5" s="2">
        <f>L3*L7</f>
        <v>0</v>
      </c>
      <c r="M5" s="2">
        <f>M3*M7</f>
        <v>0</v>
      </c>
      <c r="N5" s="2"/>
      <c r="O5" s="2">
        <f>O3*O8</f>
        <v>229.5</v>
      </c>
      <c r="P5" s="2">
        <f>P3*P8</f>
        <v>322.32</v>
      </c>
      <c r="Q5" s="2">
        <f>Q3*Q8</f>
        <v>0</v>
      </c>
    </row>
    <row r="6" spans="1:64">
      <c r="A6" s="2"/>
      <c r="B6" s="2"/>
      <c r="C6" s="2"/>
      <c r="D6" s="411"/>
      <c r="E6" s="2"/>
      <c r="F6" s="411"/>
      <c r="G6" s="2"/>
      <c r="H6" s="411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411">
        <v>60</v>
      </c>
      <c r="E7" s="2"/>
      <c r="F7" s="411">
        <v>60</v>
      </c>
      <c r="G7" s="2"/>
      <c r="H7" s="411">
        <v>60</v>
      </c>
      <c r="I7" s="2"/>
      <c r="J7" s="2"/>
      <c r="K7" s="407">
        <v>1.02</v>
      </c>
      <c r="L7" s="407">
        <v>1.02</v>
      </c>
      <c r="M7" s="407">
        <v>0.98</v>
      </c>
      <c r="N7" s="2"/>
      <c r="O7" s="407">
        <v>0.98</v>
      </c>
      <c r="P7" s="407">
        <v>0.98</v>
      </c>
      <c r="Q7" s="407">
        <v>0.98</v>
      </c>
    </row>
    <row r="8" spans="1:64" s="1" customFormat="1">
      <c r="A8" s="2"/>
      <c r="B8" s="2"/>
      <c r="C8" s="2"/>
      <c r="D8" s="411">
        <v>-60</v>
      </c>
      <c r="E8" s="2"/>
      <c r="F8" s="411">
        <v>-60</v>
      </c>
      <c r="G8" s="2"/>
      <c r="H8" s="411">
        <v>-60</v>
      </c>
      <c r="I8" s="2"/>
      <c r="J8" s="2"/>
      <c r="K8" s="407">
        <v>0.98</v>
      </c>
      <c r="L8" s="407">
        <v>0.98</v>
      </c>
      <c r="M8" s="407">
        <v>1.02</v>
      </c>
      <c r="N8" s="2"/>
      <c r="O8" s="407">
        <v>1.02</v>
      </c>
      <c r="P8" s="407">
        <v>1.02</v>
      </c>
      <c r="Q8" s="407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411"/>
      <c r="E9" s="2"/>
      <c r="F9" s="411"/>
      <c r="G9" s="2"/>
      <c r="H9" s="411"/>
      <c r="I9" s="2"/>
      <c r="J9" s="2"/>
      <c r="K9" s="407"/>
      <c r="L9" s="407"/>
      <c r="M9" s="407"/>
      <c r="N9" s="2"/>
      <c r="O9" s="407"/>
      <c r="P9" s="407"/>
      <c r="Q9" s="407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A10" s="2"/>
      <c r="B10" s="2"/>
      <c r="C10" s="2"/>
      <c r="D10" s="411"/>
      <c r="E10" s="2"/>
      <c r="F10" s="411"/>
      <c r="G10" s="2"/>
      <c r="H10" s="411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cm="1">
        <f t="array" ref="A11:Q12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1]&gt;=$O$4)*(LNPNEW[Fl λ 2]&lt;=$P$5)*(LNPNEW[Fl λ 2]&gt;=$P$4)*(LNPNEW[Fl λ 3]&lt;=$Q$5)*(LNPNEW[Fl λ 3]&gt;=$Q$4),"No Result"))</f>
        <v>58</v>
      </c>
      <c r="B11" s="2" t="str">
        <v>syringic acid, HBAD</v>
      </c>
      <c r="C11" s="2">
        <v>0.57679999999999998</v>
      </c>
      <c r="D11" s="411">
        <v>137.30000000000001</v>
      </c>
      <c r="E11" s="2" t="str">
        <v>G</v>
      </c>
      <c r="F11" s="411">
        <v>191.5</v>
      </c>
      <c r="G11" s="2" t="str">
        <v>CB</v>
      </c>
      <c r="H11" s="411">
        <v>215.2</v>
      </c>
      <c r="I11" s="2" t="str">
        <v>B</v>
      </c>
      <c r="J11" s="2">
        <v>1</v>
      </c>
      <c r="K11" s="2">
        <v>277</v>
      </c>
      <c r="L11" s="2">
        <v>0</v>
      </c>
      <c r="M11" s="2">
        <v>0</v>
      </c>
      <c r="N11" s="2">
        <v>2</v>
      </c>
      <c r="O11" s="2">
        <v>225</v>
      </c>
      <c r="P11" s="2">
        <v>313</v>
      </c>
      <c r="Q11" s="2">
        <v>0</v>
      </c>
      <c r="R11" s="1">
        <f>COUNTIF(A11:A13, "&lt;&gt;")</f>
        <v>2</v>
      </c>
      <c r="S11" s="2" t="s">
        <v>141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>
        <v>67</v>
      </c>
      <c r="B12" s="2" t="str">
        <v>m-coumaric acid, HCAD</v>
      </c>
      <c r="C12" s="2">
        <v>0.63300000000000001</v>
      </c>
      <c r="D12" s="411">
        <v>143.4</v>
      </c>
      <c r="E12" s="2" t="str">
        <v>G</v>
      </c>
      <c r="F12" s="411">
        <v>214.6</v>
      </c>
      <c r="G12" s="2" t="str">
        <v>B</v>
      </c>
      <c r="H12" s="411">
        <v>220.4</v>
      </c>
      <c r="I12" s="2" t="str">
        <v>B</v>
      </c>
      <c r="J12" s="2">
        <v>1</v>
      </c>
      <c r="K12" s="2">
        <v>280</v>
      </c>
      <c r="L12" s="2">
        <v>0</v>
      </c>
      <c r="M12" s="2">
        <v>0</v>
      </c>
      <c r="N12" s="2">
        <v>2</v>
      </c>
      <c r="O12" s="2">
        <v>224</v>
      </c>
      <c r="P12" s="2">
        <v>315</v>
      </c>
      <c r="Q12" s="2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411"/>
      <c r="E13" s="2"/>
      <c r="F13" s="411"/>
      <c r="G13" s="2"/>
      <c r="H13" s="411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A14" s="2"/>
      <c r="B14" s="2"/>
      <c r="C14" s="2"/>
      <c r="D14" s="411"/>
      <c r="E14" s="2"/>
      <c r="F14" s="411"/>
      <c r="G14" s="2"/>
      <c r="H14" s="411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 cm="1">
        <f t="array" ref="A15:Q16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1]&gt;=$O$4)*(LNPNEW[Fl λ 2]&lt;=$P$5)*(LNPNEW[Fl λ 2]&gt;=$P$4),"No Result"))</f>
        <v>58</v>
      </c>
      <c r="B15" s="2" t="str">
        <v>syringic acid, HBAD</v>
      </c>
      <c r="C15" s="2">
        <v>0.57679999999999998</v>
      </c>
      <c r="D15" s="411">
        <v>137.30000000000001</v>
      </c>
      <c r="E15" s="2" t="str">
        <v>G</v>
      </c>
      <c r="F15" s="411">
        <v>191.5</v>
      </c>
      <c r="G15" s="2" t="str">
        <v>CB</v>
      </c>
      <c r="H15" s="411">
        <v>215.2</v>
      </c>
      <c r="I15" s="2" t="str">
        <v>B</v>
      </c>
      <c r="J15" s="2">
        <v>1</v>
      </c>
      <c r="K15" s="2">
        <v>277</v>
      </c>
      <c r="L15" s="2">
        <v>0</v>
      </c>
      <c r="M15" s="2">
        <v>0</v>
      </c>
      <c r="N15" s="2">
        <v>2</v>
      </c>
      <c r="O15" s="2">
        <v>225</v>
      </c>
      <c r="P15" s="2">
        <v>313</v>
      </c>
      <c r="Q15" s="2">
        <v>0</v>
      </c>
      <c r="R15" s="1">
        <f>COUNTIF(A15:A17, "&lt;&gt;")</f>
        <v>2</v>
      </c>
      <c r="S15" s="2" t="s">
        <v>142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>
        <v>67</v>
      </c>
      <c r="B16" s="2" t="str">
        <v>m-coumaric acid, HCAD</v>
      </c>
      <c r="C16" s="2">
        <v>0.63300000000000001</v>
      </c>
      <c r="D16" s="411">
        <v>143.4</v>
      </c>
      <c r="E16" s="2" t="str">
        <v>G</v>
      </c>
      <c r="F16" s="411">
        <v>214.6</v>
      </c>
      <c r="G16" s="2" t="str">
        <v>B</v>
      </c>
      <c r="H16" s="411">
        <v>220.4</v>
      </c>
      <c r="I16" s="2" t="str">
        <v>B</v>
      </c>
      <c r="J16" s="2">
        <v>1</v>
      </c>
      <c r="K16" s="2">
        <v>280</v>
      </c>
      <c r="L16" s="2">
        <v>0</v>
      </c>
      <c r="M16" s="2">
        <v>0</v>
      </c>
      <c r="N16" s="2">
        <v>2</v>
      </c>
      <c r="O16" s="2">
        <v>224</v>
      </c>
      <c r="P16" s="2">
        <v>315</v>
      </c>
      <c r="Q16" s="2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/>
      <c r="B17" s="2"/>
      <c r="C17" s="2"/>
      <c r="D17" s="411"/>
      <c r="E17" s="2"/>
      <c r="F17" s="411"/>
      <c r="G17" s="2"/>
      <c r="H17" s="411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A18" s="2"/>
      <c r="B18" s="2"/>
      <c r="C18" s="2"/>
      <c r="D18" s="411"/>
      <c r="E18" s="2"/>
      <c r="F18" s="411"/>
      <c r="G18" s="2"/>
      <c r="H18" s="411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 cm="1">
        <f t="array" ref="A19:Q20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1]&gt;=$O$4),"No Result"))</f>
        <v>58</v>
      </c>
      <c r="B19" s="2" t="str">
        <v>syringic acid, HBAD</v>
      </c>
      <c r="C19" s="2">
        <v>0.57679999999999998</v>
      </c>
      <c r="D19" s="411">
        <v>137.30000000000001</v>
      </c>
      <c r="E19" s="2" t="str">
        <v>G</v>
      </c>
      <c r="F19" s="411">
        <v>191.5</v>
      </c>
      <c r="G19" s="2" t="str">
        <v>CB</v>
      </c>
      <c r="H19" s="411">
        <v>215.2</v>
      </c>
      <c r="I19" s="2" t="str">
        <v>B</v>
      </c>
      <c r="J19" s="2">
        <v>1</v>
      </c>
      <c r="K19" s="2">
        <v>277</v>
      </c>
      <c r="L19" s="2">
        <v>0</v>
      </c>
      <c r="M19" s="2">
        <v>0</v>
      </c>
      <c r="N19" s="2">
        <v>2</v>
      </c>
      <c r="O19" s="2">
        <v>225</v>
      </c>
      <c r="P19" s="2">
        <v>313</v>
      </c>
      <c r="Q19" s="2">
        <v>0</v>
      </c>
      <c r="R19" s="1">
        <f>COUNTIF(A19:A21, "&lt;&gt;")</f>
        <v>2</v>
      </c>
      <c r="S19" s="2" t="s">
        <v>143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>
        <v>67</v>
      </c>
      <c r="B20" s="2" t="str">
        <v>m-coumaric acid, HCAD</v>
      </c>
      <c r="C20" s="2">
        <v>0.63300000000000001</v>
      </c>
      <c r="D20" s="411">
        <v>143.4</v>
      </c>
      <c r="E20" s="2" t="str">
        <v>G</v>
      </c>
      <c r="F20" s="411">
        <v>214.6</v>
      </c>
      <c r="G20" s="2" t="str">
        <v>B</v>
      </c>
      <c r="H20" s="411">
        <v>220.4</v>
      </c>
      <c r="I20" s="2" t="str">
        <v>B</v>
      </c>
      <c r="J20" s="2">
        <v>1</v>
      </c>
      <c r="K20" s="2">
        <v>280</v>
      </c>
      <c r="L20" s="2">
        <v>0</v>
      </c>
      <c r="M20" s="2">
        <v>0</v>
      </c>
      <c r="N20" s="2">
        <v>2</v>
      </c>
      <c r="O20" s="2">
        <v>224</v>
      </c>
      <c r="P20" s="2">
        <v>315</v>
      </c>
      <c r="Q20" s="2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/>
      <c r="B21" s="2"/>
      <c r="C21" s="2"/>
      <c r="D21" s="411"/>
      <c r="E21" s="2"/>
      <c r="F21" s="411"/>
      <c r="G21" s="2"/>
      <c r="H21" s="411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A22" s="2"/>
      <c r="B22" s="2"/>
      <c r="C22" s="2"/>
      <c r="D22" s="411"/>
      <c r="E22" s="2"/>
      <c r="F22" s="411"/>
      <c r="G22" s="2"/>
      <c r="H22" s="411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 cm="1">
        <f t="array" ref="A23:Q25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Peaks]=$N$3),"No Result"))</f>
        <v>48</v>
      </c>
      <c r="B23" s="2" t="str">
        <v>methyl syringate, HBAD</v>
      </c>
      <c r="C23" s="2">
        <v>0.61035309999999998</v>
      </c>
      <c r="D23" s="411">
        <v>137.5</v>
      </c>
      <c r="E23" s="2" t="str">
        <v>G</v>
      </c>
      <c r="F23" s="411">
        <v>175.3</v>
      </c>
      <c r="G23" s="2" t="str">
        <v>T</v>
      </c>
      <c r="H23" s="411">
        <v>202.8</v>
      </c>
      <c r="I23" s="2" t="str">
        <v>CB</v>
      </c>
      <c r="J23" s="2">
        <v>1</v>
      </c>
      <c r="K23" s="2">
        <v>277</v>
      </c>
      <c r="L23" s="2">
        <v>0</v>
      </c>
      <c r="M23" s="2">
        <v>0</v>
      </c>
      <c r="N23" s="2">
        <v>2</v>
      </c>
      <c r="O23" s="2">
        <v>237</v>
      </c>
      <c r="P23" s="2">
        <v>312</v>
      </c>
      <c r="Q23" s="2">
        <v>0</v>
      </c>
      <c r="R23" s="1">
        <f>COUNTIF(A23:A25, "&lt;&gt;")</f>
        <v>3</v>
      </c>
      <c r="S23" s="2" t="s">
        <v>144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>
        <v>58</v>
      </c>
      <c r="B24" s="2" t="str">
        <v>syringic acid, HBAD</v>
      </c>
      <c r="C24" s="2">
        <v>0.57679999999999998</v>
      </c>
      <c r="D24" s="411">
        <v>137.30000000000001</v>
      </c>
      <c r="E24" s="2" t="str">
        <v>G</v>
      </c>
      <c r="F24" s="411">
        <v>191.5</v>
      </c>
      <c r="G24" s="2" t="str">
        <v>CB</v>
      </c>
      <c r="H24" s="411">
        <v>215.2</v>
      </c>
      <c r="I24" s="2" t="str">
        <v>B</v>
      </c>
      <c r="J24" s="2">
        <v>1</v>
      </c>
      <c r="K24" s="2">
        <v>277</v>
      </c>
      <c r="L24" s="2">
        <v>0</v>
      </c>
      <c r="M24" s="2">
        <v>0</v>
      </c>
      <c r="N24" s="2">
        <v>2</v>
      </c>
      <c r="O24" s="2">
        <v>225</v>
      </c>
      <c r="P24" s="2">
        <v>313</v>
      </c>
      <c r="Q24" s="2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>
        <v>67</v>
      </c>
      <c r="B25" s="2" t="str">
        <v>m-coumaric acid, HCAD</v>
      </c>
      <c r="C25" s="2">
        <v>0.63300000000000001</v>
      </c>
      <c r="D25" s="411">
        <v>143.4</v>
      </c>
      <c r="E25" s="2" t="str">
        <v>G</v>
      </c>
      <c r="F25" s="411">
        <v>214.6</v>
      </c>
      <c r="G25" s="2" t="str">
        <v>B</v>
      </c>
      <c r="H25" s="411">
        <v>220.4</v>
      </c>
      <c r="I25" s="2" t="str">
        <v>B</v>
      </c>
      <c r="J25" s="2">
        <v>1</v>
      </c>
      <c r="K25" s="2">
        <v>280</v>
      </c>
      <c r="L25" s="2">
        <v>0</v>
      </c>
      <c r="M25" s="2">
        <v>0</v>
      </c>
      <c r="N25" s="2">
        <v>2</v>
      </c>
      <c r="O25" s="2">
        <v>224</v>
      </c>
      <c r="P25" s="2">
        <v>315</v>
      </c>
      <c r="Q25" s="2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A26" s="2"/>
      <c r="B26" s="2"/>
      <c r="C26" s="2"/>
      <c r="D26" s="411"/>
      <c r="E26" s="2"/>
      <c r="F26" s="411"/>
      <c r="G26" s="2"/>
      <c r="H26" s="411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 cm="1">
        <f t="array" ref="A27:Q33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3]&gt;=$M$4),"No Result"))</f>
        <v>48</v>
      </c>
      <c r="B27" s="2" t="str">
        <v>methyl syringate, HBAD</v>
      </c>
      <c r="C27" s="2">
        <v>0.61035309999999998</v>
      </c>
      <c r="D27" s="411">
        <v>137.5</v>
      </c>
      <c r="E27" s="2" t="str">
        <v>G</v>
      </c>
      <c r="F27" s="411">
        <v>175.3</v>
      </c>
      <c r="G27" s="2" t="str">
        <v>T</v>
      </c>
      <c r="H27" s="411">
        <v>202.8</v>
      </c>
      <c r="I27" s="2" t="str">
        <v>CB</v>
      </c>
      <c r="J27" s="2">
        <v>1</v>
      </c>
      <c r="K27" s="2">
        <v>277</v>
      </c>
      <c r="L27" s="2">
        <v>0</v>
      </c>
      <c r="M27" s="2">
        <v>0</v>
      </c>
      <c r="N27" s="2">
        <v>2</v>
      </c>
      <c r="O27" s="2">
        <v>237</v>
      </c>
      <c r="P27" s="2">
        <v>312</v>
      </c>
      <c r="Q27" s="2">
        <v>0</v>
      </c>
      <c r="R27" s="1">
        <f>COUNTIF(A27:A33, "&lt;&gt;")</f>
        <v>7</v>
      </c>
      <c r="S27" s="2" t="s">
        <v>145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>
        <v>58</v>
      </c>
      <c r="B28" s="2" t="str">
        <v>syringic acid, HBAD</v>
      </c>
      <c r="C28" s="2">
        <v>0.57679999999999998</v>
      </c>
      <c r="D28" s="411">
        <v>137.30000000000001</v>
      </c>
      <c r="E28" s="2" t="str">
        <v>G</v>
      </c>
      <c r="F28" s="411">
        <v>191.5</v>
      </c>
      <c r="G28" s="2" t="str">
        <v>CB</v>
      </c>
      <c r="H28" s="411">
        <v>215.2</v>
      </c>
      <c r="I28" s="2" t="str">
        <v>B</v>
      </c>
      <c r="J28" s="2">
        <v>1</v>
      </c>
      <c r="K28" s="2">
        <v>277</v>
      </c>
      <c r="L28" s="2">
        <v>0</v>
      </c>
      <c r="M28" s="2">
        <v>0</v>
      </c>
      <c r="N28" s="2">
        <v>2</v>
      </c>
      <c r="O28" s="2">
        <v>225</v>
      </c>
      <c r="P28" s="2">
        <v>313</v>
      </c>
      <c r="Q28" s="2">
        <v>0</v>
      </c>
      <c r="R28"/>
      <c r="S28" s="406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>
        <v>67</v>
      </c>
      <c r="B29" s="2" t="str">
        <v>m-coumaric acid, HCAD</v>
      </c>
      <c r="C29" s="2">
        <v>0.63300000000000001</v>
      </c>
      <c r="D29" s="411">
        <v>143.4</v>
      </c>
      <c r="E29" s="2" t="str">
        <v>G</v>
      </c>
      <c r="F29" s="411">
        <v>214.6</v>
      </c>
      <c r="G29" s="2" t="str">
        <v>B</v>
      </c>
      <c r="H29" s="411">
        <v>220.4</v>
      </c>
      <c r="I29" s="2" t="str">
        <v>B</v>
      </c>
      <c r="J29" s="2">
        <v>1</v>
      </c>
      <c r="K29" s="2">
        <v>280</v>
      </c>
      <c r="L29" s="2">
        <v>0</v>
      </c>
      <c r="M29" s="2">
        <v>0</v>
      </c>
      <c r="N29" s="2">
        <v>2</v>
      </c>
      <c r="O29" s="2">
        <v>224</v>
      </c>
      <c r="P29" s="2">
        <v>315</v>
      </c>
      <c r="Q29" s="2">
        <v>0</v>
      </c>
      <c r="R29"/>
      <c r="S29" s="406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A30" s="2">
        <v>79</v>
      </c>
      <c r="B30" s="2" t="str">
        <v>Homovanillic Acid, HPAAD</v>
      </c>
      <c r="C30" s="2">
        <v>0.65449429999999997</v>
      </c>
      <c r="D30" s="411">
        <v>137.30000000000001</v>
      </c>
      <c r="E30" s="2" t="str">
        <v>G</v>
      </c>
      <c r="F30" s="411">
        <v>176.9</v>
      </c>
      <c r="G30" s="2" t="str">
        <v>T</v>
      </c>
      <c r="H30" s="411">
        <v>212.7</v>
      </c>
      <c r="I30" s="2" t="str">
        <v>B</v>
      </c>
      <c r="J30" s="2">
        <v>1</v>
      </c>
      <c r="K30" s="2">
        <v>282</v>
      </c>
      <c r="L30" s="2">
        <v>0</v>
      </c>
      <c r="M30" s="2">
        <v>0</v>
      </c>
      <c r="N30" s="2">
        <v>3</v>
      </c>
      <c r="O30" s="2">
        <v>222</v>
      </c>
      <c r="P30" s="2">
        <v>256</v>
      </c>
      <c r="Q30" s="2">
        <v>351</v>
      </c>
      <c r="R30"/>
      <c r="S30" s="406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>
        <v>82</v>
      </c>
      <c r="B31" s="2" t="str">
        <v>p-Hydroxyphenylacetic acid, HPAAD</v>
      </c>
      <c r="C31" s="2">
        <v>0.62</v>
      </c>
      <c r="D31" s="411">
        <v>138.1</v>
      </c>
      <c r="E31" s="2" t="str">
        <v>G</v>
      </c>
      <c r="F31" s="411">
        <v>178.8</v>
      </c>
      <c r="G31" s="2" t="str">
        <v>T</v>
      </c>
      <c r="H31" s="411">
        <v>180</v>
      </c>
      <c r="I31" s="2" t="str">
        <v>CB</v>
      </c>
      <c r="J31" s="2">
        <v>1</v>
      </c>
      <c r="K31" s="2">
        <v>277</v>
      </c>
      <c r="L31" s="2">
        <v>0</v>
      </c>
      <c r="M31" s="2">
        <v>0</v>
      </c>
      <c r="N31" s="2">
        <v>3</v>
      </c>
      <c r="O31" s="2">
        <v>222</v>
      </c>
      <c r="P31" s="2">
        <v>252</v>
      </c>
      <c r="Q31" s="2">
        <v>330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>
        <v>84</v>
      </c>
      <c r="B32" s="2" t="str">
        <v>DL-p-Phenyllactic Acid, HPLAD</v>
      </c>
      <c r="C32" s="2">
        <v>0.61565000000000003</v>
      </c>
      <c r="D32" s="411">
        <v>139.19999999999999</v>
      </c>
      <c r="E32" s="2" t="str">
        <v>G</v>
      </c>
      <c r="F32" s="411">
        <v>120</v>
      </c>
      <c r="G32" s="2" t="str">
        <v>G</v>
      </c>
      <c r="H32" s="411">
        <v>171.1</v>
      </c>
      <c r="I32" s="2" t="str">
        <v>T</v>
      </c>
      <c r="J32" s="2">
        <v>1</v>
      </c>
      <c r="K32" s="2">
        <v>278</v>
      </c>
      <c r="L32" s="2">
        <v>0</v>
      </c>
      <c r="M32" s="2">
        <v>0</v>
      </c>
      <c r="N32" s="2">
        <v>3</v>
      </c>
      <c r="O32" s="2">
        <v>223</v>
      </c>
      <c r="P32" s="2">
        <v>253</v>
      </c>
      <c r="Q32" s="2">
        <v>330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>
        <v>87</v>
      </c>
      <c r="B33" s="2" t="str">
        <v>Phloretic acid, HPPAD</v>
      </c>
      <c r="C33" s="2">
        <v>0.62977519999999998</v>
      </c>
      <c r="D33" s="411">
        <v>140.69999999999999</v>
      </c>
      <c r="E33" s="2" t="str">
        <v>G</v>
      </c>
      <c r="F33" s="411">
        <v>187.7</v>
      </c>
      <c r="G33" s="2" t="str">
        <v>CB</v>
      </c>
      <c r="H33" s="411">
        <v>189.8</v>
      </c>
      <c r="I33" s="2" t="str">
        <v>CB</v>
      </c>
      <c r="J33" s="2">
        <v>1</v>
      </c>
      <c r="K33" s="2">
        <v>278</v>
      </c>
      <c r="L33" s="2">
        <v>0</v>
      </c>
      <c r="M33" s="2">
        <v>0</v>
      </c>
      <c r="N33" s="2">
        <v>3</v>
      </c>
      <c r="O33" s="2">
        <v>221</v>
      </c>
      <c r="P33" s="2">
        <v>248</v>
      </c>
      <c r="Q33" s="2">
        <v>341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A34" s="2"/>
      <c r="B34" s="2"/>
      <c r="C34" s="2"/>
      <c r="D34" s="411"/>
      <c r="E34" s="2"/>
      <c r="F34" s="411"/>
      <c r="G34" s="2"/>
      <c r="H34" s="411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 cm="1">
        <f t="array" ref="A35:Q41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2]&gt;=$L$4),"No Result"))</f>
        <v>48</v>
      </c>
      <c r="B35" s="2" t="str">
        <v>methyl syringate, HBAD</v>
      </c>
      <c r="C35" s="2">
        <v>0.61035309999999998</v>
      </c>
      <c r="D35" s="411">
        <v>137.5</v>
      </c>
      <c r="E35" s="2" t="str">
        <v>G</v>
      </c>
      <c r="F35" s="411">
        <v>175.3</v>
      </c>
      <c r="G35" s="2" t="str">
        <v>T</v>
      </c>
      <c r="H35" s="411">
        <v>202.8</v>
      </c>
      <c r="I35" s="2" t="str">
        <v>CB</v>
      </c>
      <c r="J35" s="2">
        <v>1</v>
      </c>
      <c r="K35" s="2">
        <v>277</v>
      </c>
      <c r="L35" s="2">
        <v>0</v>
      </c>
      <c r="M35" s="2">
        <v>0</v>
      </c>
      <c r="N35" s="2">
        <v>2</v>
      </c>
      <c r="O35" s="2">
        <v>237</v>
      </c>
      <c r="P35" s="2">
        <v>312</v>
      </c>
      <c r="Q35" s="2">
        <v>0</v>
      </c>
      <c r="R35" s="1">
        <f>COUNTIF(A35:A41, "&lt;&gt;")</f>
        <v>7</v>
      </c>
      <c r="S35" s="2" t="s">
        <v>146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>
        <v>58</v>
      </c>
      <c r="B36" s="2" t="str">
        <v>syringic acid, HBAD</v>
      </c>
      <c r="C36" s="2">
        <v>0.57679999999999998</v>
      </c>
      <c r="D36" s="411">
        <v>137.30000000000001</v>
      </c>
      <c r="E36" s="2" t="str">
        <v>G</v>
      </c>
      <c r="F36" s="411">
        <v>191.5</v>
      </c>
      <c r="G36" s="2" t="str">
        <v>CB</v>
      </c>
      <c r="H36" s="411">
        <v>215.2</v>
      </c>
      <c r="I36" s="2" t="str">
        <v>B</v>
      </c>
      <c r="J36" s="2">
        <v>1</v>
      </c>
      <c r="K36" s="2">
        <v>277</v>
      </c>
      <c r="L36" s="2">
        <v>0</v>
      </c>
      <c r="M36" s="2">
        <v>0</v>
      </c>
      <c r="N36" s="2">
        <v>2</v>
      </c>
      <c r="O36" s="2">
        <v>225</v>
      </c>
      <c r="P36" s="2">
        <v>313</v>
      </c>
      <c r="Q36" s="2">
        <v>0</v>
      </c>
      <c r="R36"/>
      <c r="S36" s="40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>
        <v>67</v>
      </c>
      <c r="B37" s="2" t="str">
        <v>m-coumaric acid, HCAD</v>
      </c>
      <c r="C37" s="2">
        <v>0.63300000000000001</v>
      </c>
      <c r="D37" s="411">
        <v>143.4</v>
      </c>
      <c r="E37" s="2" t="str">
        <v>G</v>
      </c>
      <c r="F37" s="411">
        <v>214.6</v>
      </c>
      <c r="G37" s="2" t="str">
        <v>B</v>
      </c>
      <c r="H37" s="411">
        <v>220.4</v>
      </c>
      <c r="I37" s="2" t="str">
        <v>B</v>
      </c>
      <c r="J37" s="2">
        <v>1</v>
      </c>
      <c r="K37" s="2">
        <v>280</v>
      </c>
      <c r="L37" s="2">
        <v>0</v>
      </c>
      <c r="M37" s="2">
        <v>0</v>
      </c>
      <c r="N37" s="2">
        <v>2</v>
      </c>
      <c r="O37" s="2">
        <v>224</v>
      </c>
      <c r="P37" s="2">
        <v>315</v>
      </c>
      <c r="Q37" s="2">
        <v>0</v>
      </c>
      <c r="R37"/>
      <c r="S37" s="406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A38" s="2">
        <v>79</v>
      </c>
      <c r="B38" s="2" t="str">
        <v>Homovanillic Acid, HPAAD</v>
      </c>
      <c r="C38" s="2">
        <v>0.65449429999999997</v>
      </c>
      <c r="D38" s="411">
        <v>137.30000000000001</v>
      </c>
      <c r="E38" s="2" t="str">
        <v>G</v>
      </c>
      <c r="F38" s="411">
        <v>176.9</v>
      </c>
      <c r="G38" s="2" t="str">
        <v>T</v>
      </c>
      <c r="H38" s="411">
        <v>212.7</v>
      </c>
      <c r="I38" s="2" t="str">
        <v>B</v>
      </c>
      <c r="J38" s="2">
        <v>1</v>
      </c>
      <c r="K38" s="2">
        <v>282</v>
      </c>
      <c r="L38" s="2">
        <v>0</v>
      </c>
      <c r="M38" s="2">
        <v>0</v>
      </c>
      <c r="N38" s="2">
        <v>3</v>
      </c>
      <c r="O38" s="2">
        <v>222</v>
      </c>
      <c r="P38" s="2">
        <v>256</v>
      </c>
      <c r="Q38" s="2">
        <v>351</v>
      </c>
      <c r="R38"/>
      <c r="S38" s="406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>
        <v>82</v>
      </c>
      <c r="B39" s="2" t="str">
        <v>p-Hydroxyphenylacetic acid, HPAAD</v>
      </c>
      <c r="C39" s="2">
        <v>0.62</v>
      </c>
      <c r="D39" s="411">
        <v>138.1</v>
      </c>
      <c r="E39" s="2" t="str">
        <v>G</v>
      </c>
      <c r="F39" s="411">
        <v>178.8</v>
      </c>
      <c r="G39" s="2" t="str">
        <v>T</v>
      </c>
      <c r="H39" s="411">
        <v>180</v>
      </c>
      <c r="I39" s="2" t="str">
        <v>CB</v>
      </c>
      <c r="J39" s="2">
        <v>1</v>
      </c>
      <c r="K39" s="2">
        <v>277</v>
      </c>
      <c r="L39" s="2">
        <v>0</v>
      </c>
      <c r="M39" s="2">
        <v>0</v>
      </c>
      <c r="N39" s="2">
        <v>3</v>
      </c>
      <c r="O39" s="2">
        <v>222</v>
      </c>
      <c r="P39" s="2">
        <v>252</v>
      </c>
      <c r="Q39" s="2">
        <v>330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>
        <v>84</v>
      </c>
      <c r="B40" s="2" t="str">
        <v>DL-p-Phenyllactic Acid, HPLAD</v>
      </c>
      <c r="C40" s="2">
        <v>0.61565000000000003</v>
      </c>
      <c r="D40" s="411">
        <v>139.19999999999999</v>
      </c>
      <c r="E40" s="2" t="str">
        <v>G</v>
      </c>
      <c r="F40" s="411">
        <v>120</v>
      </c>
      <c r="G40" s="2" t="str">
        <v>G</v>
      </c>
      <c r="H40" s="411">
        <v>171.1</v>
      </c>
      <c r="I40" s="2" t="str">
        <v>T</v>
      </c>
      <c r="J40" s="2">
        <v>1</v>
      </c>
      <c r="K40" s="2">
        <v>278</v>
      </c>
      <c r="L40" s="2">
        <v>0</v>
      </c>
      <c r="M40" s="2">
        <v>0</v>
      </c>
      <c r="N40" s="2">
        <v>3</v>
      </c>
      <c r="O40" s="2">
        <v>223</v>
      </c>
      <c r="P40" s="2">
        <v>253</v>
      </c>
      <c r="Q40" s="2">
        <v>330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>
        <v>87</v>
      </c>
      <c r="B41" s="2" t="str">
        <v>Phloretic acid, HPPAD</v>
      </c>
      <c r="C41" s="2">
        <v>0.62977519999999998</v>
      </c>
      <c r="D41" s="411">
        <v>140.69999999999999</v>
      </c>
      <c r="E41" s="2" t="str">
        <v>G</v>
      </c>
      <c r="F41" s="411">
        <v>187.7</v>
      </c>
      <c r="G41" s="2" t="str">
        <v>CB</v>
      </c>
      <c r="H41" s="411">
        <v>189.8</v>
      </c>
      <c r="I41" s="2" t="str">
        <v>CB</v>
      </c>
      <c r="J41" s="2">
        <v>1</v>
      </c>
      <c r="K41" s="2">
        <v>278</v>
      </c>
      <c r="L41" s="2">
        <v>0</v>
      </c>
      <c r="M41" s="2">
        <v>0</v>
      </c>
      <c r="N41" s="2">
        <v>3</v>
      </c>
      <c r="O41" s="2">
        <v>221</v>
      </c>
      <c r="P41" s="2">
        <v>248</v>
      </c>
      <c r="Q41" s="2">
        <v>341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/>
      <c r="B42" s="2"/>
      <c r="C42" s="2"/>
      <c r="D42" s="411"/>
      <c r="E42" s="2"/>
      <c r="F42" s="411"/>
      <c r="G42" s="2"/>
      <c r="H42" s="411"/>
      <c r="I42" s="2"/>
      <c r="J42" s="2"/>
      <c r="K42" s="2"/>
      <c r="L42" s="2"/>
      <c r="M42" s="2"/>
      <c r="N42" s="2"/>
      <c r="O42" s="2"/>
      <c r="P42" s="2"/>
      <c r="Q42" s="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 cm="1">
        <f t="array" ref="A43:Q49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1]&gt;=$K$4),"No Result"))</f>
        <v>48</v>
      </c>
      <c r="B43" s="2" t="str">
        <v>methyl syringate, HBAD</v>
      </c>
      <c r="C43" s="2">
        <v>0.61035309999999998</v>
      </c>
      <c r="D43" s="411">
        <v>137.5</v>
      </c>
      <c r="E43" s="2" t="str">
        <v>G</v>
      </c>
      <c r="F43" s="411">
        <v>175.3</v>
      </c>
      <c r="G43" s="2" t="str">
        <v>T</v>
      </c>
      <c r="H43" s="411">
        <v>202.8</v>
      </c>
      <c r="I43" s="2" t="str">
        <v>CB</v>
      </c>
      <c r="J43" s="2">
        <v>1</v>
      </c>
      <c r="K43" s="2">
        <v>277</v>
      </c>
      <c r="L43" s="2">
        <v>0</v>
      </c>
      <c r="M43" s="2">
        <v>0</v>
      </c>
      <c r="N43" s="2">
        <v>2</v>
      </c>
      <c r="O43" s="2">
        <v>237</v>
      </c>
      <c r="P43" s="2">
        <v>312</v>
      </c>
      <c r="Q43" s="2">
        <v>0</v>
      </c>
      <c r="R43" s="1">
        <f>COUNTIF(A43:A49, "&lt;&gt;")</f>
        <v>7</v>
      </c>
      <c r="S43" s="2" t="s">
        <v>147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>
        <v>58</v>
      </c>
      <c r="B44" s="2" t="str">
        <v>syringic acid, HBAD</v>
      </c>
      <c r="C44" s="2">
        <v>0.57679999999999998</v>
      </c>
      <c r="D44" s="411">
        <v>137.30000000000001</v>
      </c>
      <c r="E44" s="2" t="str">
        <v>G</v>
      </c>
      <c r="F44" s="411">
        <v>191.5</v>
      </c>
      <c r="G44" s="2" t="str">
        <v>CB</v>
      </c>
      <c r="H44" s="411">
        <v>215.2</v>
      </c>
      <c r="I44" s="2" t="str">
        <v>B</v>
      </c>
      <c r="J44" s="2">
        <v>1</v>
      </c>
      <c r="K44" s="2">
        <v>277</v>
      </c>
      <c r="L44" s="2">
        <v>0</v>
      </c>
      <c r="M44" s="2">
        <v>0</v>
      </c>
      <c r="N44" s="2">
        <v>2</v>
      </c>
      <c r="O44" s="2">
        <v>225</v>
      </c>
      <c r="P44" s="2">
        <v>313</v>
      </c>
      <c r="Q44" s="2">
        <v>0</v>
      </c>
      <c r="R44"/>
      <c r="S44" s="406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>
        <v>67</v>
      </c>
      <c r="B45" s="2" t="str">
        <v>m-coumaric acid, HCAD</v>
      </c>
      <c r="C45" s="2">
        <v>0.63300000000000001</v>
      </c>
      <c r="D45" s="411">
        <v>143.4</v>
      </c>
      <c r="E45" s="2" t="str">
        <v>G</v>
      </c>
      <c r="F45" s="411">
        <v>214.6</v>
      </c>
      <c r="G45" s="2" t="str">
        <v>B</v>
      </c>
      <c r="H45" s="411">
        <v>220.4</v>
      </c>
      <c r="I45" s="2" t="str">
        <v>B</v>
      </c>
      <c r="J45" s="2">
        <v>1</v>
      </c>
      <c r="K45" s="2">
        <v>280</v>
      </c>
      <c r="L45" s="2">
        <v>0</v>
      </c>
      <c r="M45" s="2">
        <v>0</v>
      </c>
      <c r="N45" s="2">
        <v>2</v>
      </c>
      <c r="O45" s="2">
        <v>224</v>
      </c>
      <c r="P45" s="2">
        <v>315</v>
      </c>
      <c r="Q45" s="2">
        <v>0</v>
      </c>
      <c r="R45"/>
      <c r="S45" s="406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A46" s="2">
        <v>79</v>
      </c>
      <c r="B46" s="2" t="str">
        <v>Homovanillic Acid, HPAAD</v>
      </c>
      <c r="C46" s="2">
        <v>0.65449429999999997</v>
      </c>
      <c r="D46" s="411">
        <v>137.30000000000001</v>
      </c>
      <c r="E46" s="2" t="str">
        <v>G</v>
      </c>
      <c r="F46" s="411">
        <v>176.9</v>
      </c>
      <c r="G46" s="2" t="str">
        <v>T</v>
      </c>
      <c r="H46" s="411">
        <v>212.7</v>
      </c>
      <c r="I46" s="2" t="str">
        <v>B</v>
      </c>
      <c r="J46" s="2">
        <v>1</v>
      </c>
      <c r="K46" s="2">
        <v>282</v>
      </c>
      <c r="L46" s="2">
        <v>0</v>
      </c>
      <c r="M46" s="2">
        <v>0</v>
      </c>
      <c r="N46" s="2">
        <v>3</v>
      </c>
      <c r="O46" s="2">
        <v>222</v>
      </c>
      <c r="P46" s="2">
        <v>256</v>
      </c>
      <c r="Q46" s="2">
        <v>351</v>
      </c>
      <c r="R46"/>
      <c r="S46" s="40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>
        <v>82</v>
      </c>
      <c r="B47" s="2" t="str">
        <v>p-Hydroxyphenylacetic acid, HPAAD</v>
      </c>
      <c r="C47" s="2">
        <v>0.62</v>
      </c>
      <c r="D47" s="411">
        <v>138.1</v>
      </c>
      <c r="E47" s="2" t="str">
        <v>G</v>
      </c>
      <c r="F47" s="411">
        <v>178.8</v>
      </c>
      <c r="G47" s="2" t="str">
        <v>T</v>
      </c>
      <c r="H47" s="411">
        <v>180</v>
      </c>
      <c r="I47" s="2" t="str">
        <v>CB</v>
      </c>
      <c r="J47" s="2">
        <v>1</v>
      </c>
      <c r="K47" s="2">
        <v>277</v>
      </c>
      <c r="L47" s="2">
        <v>0</v>
      </c>
      <c r="M47" s="2">
        <v>0</v>
      </c>
      <c r="N47" s="2">
        <v>3</v>
      </c>
      <c r="O47" s="2">
        <v>222</v>
      </c>
      <c r="P47" s="2">
        <v>252</v>
      </c>
      <c r="Q47" s="2">
        <v>330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>
        <v>84</v>
      </c>
      <c r="B48" s="2" t="str">
        <v>DL-p-Phenyllactic Acid, HPLAD</v>
      </c>
      <c r="C48" s="2">
        <v>0.61565000000000003</v>
      </c>
      <c r="D48" s="411">
        <v>139.19999999999999</v>
      </c>
      <c r="E48" s="2" t="str">
        <v>G</v>
      </c>
      <c r="F48" s="411">
        <v>120</v>
      </c>
      <c r="G48" s="2" t="str">
        <v>G</v>
      </c>
      <c r="H48" s="411">
        <v>171.1</v>
      </c>
      <c r="I48" s="2" t="str">
        <v>T</v>
      </c>
      <c r="J48" s="2">
        <v>1</v>
      </c>
      <c r="K48" s="407">
        <v>278</v>
      </c>
      <c r="L48" s="407">
        <v>0</v>
      </c>
      <c r="M48" s="407">
        <v>0</v>
      </c>
      <c r="N48" s="2">
        <v>3</v>
      </c>
      <c r="O48" s="407">
        <v>223</v>
      </c>
      <c r="P48" s="407">
        <v>253</v>
      </c>
      <c r="Q48" s="417">
        <v>330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>
        <v>87</v>
      </c>
      <c r="B49" s="2" t="str">
        <v>Phloretic acid, HPPAD</v>
      </c>
      <c r="C49" s="2">
        <v>0.62977519999999998</v>
      </c>
      <c r="D49" s="411">
        <v>140.69999999999999</v>
      </c>
      <c r="E49" s="2" t="str">
        <v>G</v>
      </c>
      <c r="F49" s="411">
        <v>187.7</v>
      </c>
      <c r="G49" s="2" t="str">
        <v>CB</v>
      </c>
      <c r="H49" s="411">
        <v>189.8</v>
      </c>
      <c r="I49" s="2" t="str">
        <v>CB</v>
      </c>
      <c r="J49" s="2">
        <v>1</v>
      </c>
      <c r="K49" s="407">
        <v>278</v>
      </c>
      <c r="L49" s="407">
        <v>0</v>
      </c>
      <c r="M49" s="407">
        <v>0</v>
      </c>
      <c r="N49" s="2">
        <v>3</v>
      </c>
      <c r="O49" s="407">
        <v>221</v>
      </c>
      <c r="P49" s="407">
        <v>248</v>
      </c>
      <c r="Q49" s="417">
        <v>341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/>
      <c r="B50" s="2"/>
      <c r="C50" s="2"/>
      <c r="D50" s="411"/>
      <c r="E50" s="2"/>
      <c r="F50" s="411"/>
      <c r="G50" s="2"/>
      <c r="H50" s="411"/>
      <c r="I50" s="2"/>
      <c r="J50" s="2"/>
      <c r="K50" s="407"/>
      <c r="L50" s="407"/>
      <c r="M50" s="407"/>
      <c r="N50" s="2"/>
      <c r="O50" s="407"/>
      <c r="P50" s="407"/>
      <c r="Q50" s="407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 cm="1">
        <f t="array" ref="A51:Q70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Peaks]=$J$3),"No Result"))</f>
        <v>36</v>
      </c>
      <c r="B51" s="2" t="str">
        <v>2,3,4-THBA, HBAD</v>
      </c>
      <c r="C51" s="2">
        <v>0.5891653</v>
      </c>
      <c r="D51" s="411">
        <v>137.9</v>
      </c>
      <c r="E51" s="2" t="str">
        <v>G</v>
      </c>
      <c r="F51" s="411">
        <v>185.1</v>
      </c>
      <c r="G51" s="2" t="str">
        <v>CB</v>
      </c>
      <c r="H51" s="411">
        <v>216.2</v>
      </c>
      <c r="I51" s="2" t="str">
        <v>B</v>
      </c>
      <c r="J51" s="2">
        <v>1</v>
      </c>
      <c r="K51" s="411">
        <v>267</v>
      </c>
      <c r="L51" s="411">
        <v>0</v>
      </c>
      <c r="M51" s="411">
        <v>0</v>
      </c>
      <c r="N51" s="2">
        <v>2</v>
      </c>
      <c r="O51" s="411">
        <v>223</v>
      </c>
      <c r="P51" s="411">
        <v>339</v>
      </c>
      <c r="Q51" s="411">
        <v>0</v>
      </c>
      <c r="R51" s="1">
        <f>COUNTIF(A51:A70, "&lt;&gt;")</f>
        <v>20</v>
      </c>
      <c r="S51" s="2" t="s">
        <v>148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43</v>
      </c>
      <c r="B52" s="2" t="str">
        <v>eudesmic acid, HBAD</v>
      </c>
      <c r="C52" s="2">
        <v>0.61741570000000001</v>
      </c>
      <c r="D52" s="411">
        <v>138.9</v>
      </c>
      <c r="E52" s="2" t="str">
        <v>G</v>
      </c>
      <c r="F52" s="411">
        <v>180</v>
      </c>
      <c r="G52" s="2" t="str">
        <v>CB</v>
      </c>
      <c r="H52" s="411">
        <v>203.4</v>
      </c>
      <c r="I52" s="2" t="str">
        <v>CB</v>
      </c>
      <c r="J52" s="2">
        <v>1</v>
      </c>
      <c r="K52" s="411">
        <v>264</v>
      </c>
      <c r="L52" s="411">
        <v>0</v>
      </c>
      <c r="M52" s="411">
        <v>0</v>
      </c>
      <c r="N52" s="2">
        <v>2</v>
      </c>
      <c r="O52" s="411">
        <v>228</v>
      </c>
      <c r="P52" s="411">
        <v>310</v>
      </c>
      <c r="Q52" s="411">
        <v>0</v>
      </c>
      <c r="R52"/>
      <c r="S52" s="406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45</v>
      </c>
      <c r="B53" s="2" t="str">
        <v>gentisic acid, HBAD</v>
      </c>
      <c r="C53" s="2">
        <v>0.62624389999999996</v>
      </c>
      <c r="D53" s="411">
        <v>142.69999999999999</v>
      </c>
      <c r="E53" s="2" t="str">
        <v>G</v>
      </c>
      <c r="F53" s="411">
        <v>224.2</v>
      </c>
      <c r="G53" s="2" t="str">
        <v>B</v>
      </c>
      <c r="H53" s="411">
        <v>245.7</v>
      </c>
      <c r="I53" s="2" t="str">
        <v>V</v>
      </c>
      <c r="J53" s="2">
        <v>1</v>
      </c>
      <c r="K53" s="411">
        <v>326</v>
      </c>
      <c r="L53" s="411">
        <v>0</v>
      </c>
      <c r="M53" s="411">
        <v>0</v>
      </c>
      <c r="N53" s="2">
        <v>2</v>
      </c>
      <c r="O53" s="411">
        <v>224</v>
      </c>
      <c r="P53" s="411">
        <v>320</v>
      </c>
      <c r="Q53" s="411">
        <v>0</v>
      </c>
      <c r="R53"/>
      <c r="S53" s="406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>
        <v>48</v>
      </c>
      <c r="B54" s="2" t="str">
        <v>methyl syringate, HBAD</v>
      </c>
      <c r="C54" s="2">
        <v>0.61035309999999998</v>
      </c>
      <c r="D54" s="411">
        <v>137.5</v>
      </c>
      <c r="E54" s="2" t="str">
        <v>G</v>
      </c>
      <c r="F54" s="411">
        <v>175.3</v>
      </c>
      <c r="G54" s="2" t="str">
        <v>T</v>
      </c>
      <c r="H54" s="411">
        <v>202.8</v>
      </c>
      <c r="I54" s="2" t="str">
        <v>CB</v>
      </c>
      <c r="J54" s="2">
        <v>1</v>
      </c>
      <c r="K54" s="411">
        <v>277</v>
      </c>
      <c r="L54" s="411">
        <v>0</v>
      </c>
      <c r="M54" s="411">
        <v>0</v>
      </c>
      <c r="N54" s="2">
        <v>2</v>
      </c>
      <c r="O54" s="411">
        <v>237</v>
      </c>
      <c r="P54" s="411">
        <v>312</v>
      </c>
      <c r="Q54" s="411">
        <v>0</v>
      </c>
      <c r="R54"/>
      <c r="S54" s="406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>
        <v>50</v>
      </c>
      <c r="B55" s="2" t="str">
        <v>m-hydroxybenzoic acid, HBAD</v>
      </c>
      <c r="C55" s="2">
        <v>0.64390040000000004</v>
      </c>
      <c r="D55" s="411">
        <v>137.5</v>
      </c>
      <c r="E55" s="2" t="str">
        <v>G</v>
      </c>
      <c r="F55" s="411">
        <v>181.3</v>
      </c>
      <c r="G55" s="2" t="str">
        <v>CB</v>
      </c>
      <c r="H55" s="411">
        <v>184</v>
      </c>
      <c r="I55" s="2" t="str">
        <v>CB</v>
      </c>
      <c r="J55" s="2">
        <v>1</v>
      </c>
      <c r="K55" s="411">
        <v>298</v>
      </c>
      <c r="L55" s="411">
        <v>0</v>
      </c>
      <c r="M55" s="411">
        <v>0</v>
      </c>
      <c r="N55" s="2">
        <v>2</v>
      </c>
      <c r="O55" s="411">
        <v>223</v>
      </c>
      <c r="P55" s="411">
        <v>310</v>
      </c>
      <c r="Q55" s="411">
        <v>0</v>
      </c>
      <c r="R55"/>
      <c r="S55" s="406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>
        <v>52</v>
      </c>
      <c r="B56" s="2" t="str">
        <v>o-Anisic acid , HBAD</v>
      </c>
      <c r="C56" s="2">
        <v>0.5891653</v>
      </c>
      <c r="D56" s="411">
        <v>138.1</v>
      </c>
      <c r="E56" s="2" t="str">
        <v>G</v>
      </c>
      <c r="F56" s="411">
        <v>206.3</v>
      </c>
      <c r="G56" s="2" t="str">
        <v>CB</v>
      </c>
      <c r="H56" s="411">
        <v>193</v>
      </c>
      <c r="I56" s="2" t="str">
        <v>CB</v>
      </c>
      <c r="J56" s="2">
        <v>1</v>
      </c>
      <c r="K56" s="411">
        <v>299</v>
      </c>
      <c r="L56" s="411">
        <v>0</v>
      </c>
      <c r="M56" s="411">
        <v>0</v>
      </c>
      <c r="N56" s="2">
        <v>3</v>
      </c>
      <c r="O56" s="411">
        <v>221</v>
      </c>
      <c r="P56" s="411">
        <v>264</v>
      </c>
      <c r="Q56" s="411">
        <v>310</v>
      </c>
      <c r="R56"/>
      <c r="S56" s="40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>
        <v>54</v>
      </c>
      <c r="B57" s="2" t="str">
        <v>p-hydroxybenzoic acid, HBAD</v>
      </c>
      <c r="C57" s="2">
        <v>0.63683780000000001</v>
      </c>
      <c r="D57" s="411">
        <v>129.6</v>
      </c>
      <c r="E57" s="2" t="str">
        <v>G</v>
      </c>
      <c r="F57" s="411">
        <v>183.8</v>
      </c>
      <c r="G57" s="2" t="str">
        <v>CB</v>
      </c>
      <c r="H57" s="411">
        <v>180</v>
      </c>
      <c r="I57" s="2" t="str">
        <v>CB</v>
      </c>
      <c r="J57" s="2">
        <v>1</v>
      </c>
      <c r="K57" s="411">
        <v>257</v>
      </c>
      <c r="L57" s="411">
        <v>0</v>
      </c>
      <c r="M57" s="411">
        <v>0</v>
      </c>
      <c r="N57" s="2">
        <v>2</v>
      </c>
      <c r="O57" s="411">
        <v>225</v>
      </c>
      <c r="P57" s="411">
        <v>344</v>
      </c>
      <c r="Q57" s="411">
        <v>0</v>
      </c>
      <c r="R57"/>
      <c r="S57" s="406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>
        <v>58</v>
      </c>
      <c r="B58" s="2" t="str">
        <v>syringic acid, HBAD</v>
      </c>
      <c r="C58" s="2">
        <v>0.57679999999999998</v>
      </c>
      <c r="D58" s="411">
        <v>137.30000000000001</v>
      </c>
      <c r="E58" s="2" t="str">
        <v>G</v>
      </c>
      <c r="F58" s="411">
        <v>191.5</v>
      </c>
      <c r="G58" s="2" t="str">
        <v>CB</v>
      </c>
      <c r="H58" s="411">
        <v>215.2</v>
      </c>
      <c r="I58" s="2" t="str">
        <v>B</v>
      </c>
      <c r="J58" s="2">
        <v>1</v>
      </c>
      <c r="K58" s="411">
        <v>277</v>
      </c>
      <c r="L58" s="411">
        <v>0</v>
      </c>
      <c r="M58" s="411">
        <v>0</v>
      </c>
      <c r="N58" s="2">
        <v>2</v>
      </c>
      <c r="O58" s="411">
        <v>225</v>
      </c>
      <c r="P58" s="411">
        <v>313</v>
      </c>
      <c r="Q58" s="411">
        <v>0</v>
      </c>
      <c r="R58"/>
      <c r="S58" s="406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61</v>
      </c>
      <c r="B59" s="2" t="str">
        <v>caffeic acid, HCAD</v>
      </c>
      <c r="C59" s="2">
        <v>0.5891653</v>
      </c>
      <c r="D59" s="411">
        <v>139.30000000000001</v>
      </c>
      <c r="E59" s="2" t="str">
        <v>G</v>
      </c>
      <c r="F59" s="411">
        <v>211.1</v>
      </c>
      <c r="G59" s="2" t="str">
        <v>B</v>
      </c>
      <c r="H59" s="411">
        <v>196.5</v>
      </c>
      <c r="I59" s="2" t="str">
        <v>CB</v>
      </c>
      <c r="J59" s="2">
        <v>1</v>
      </c>
      <c r="K59" s="411">
        <v>321</v>
      </c>
      <c r="L59" s="411">
        <v>0</v>
      </c>
      <c r="M59" s="411">
        <v>0</v>
      </c>
      <c r="N59" s="2">
        <v>2</v>
      </c>
      <c r="O59" s="411">
        <v>224</v>
      </c>
      <c r="P59" s="411">
        <v>344</v>
      </c>
      <c r="Q59" s="411">
        <v>0</v>
      </c>
      <c r="R59"/>
      <c r="S59" s="406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62</v>
      </c>
      <c r="B60" s="2" t="str">
        <v>caffeic acid dimethyl ether, HCAD</v>
      </c>
      <c r="C60" s="2">
        <v>0.6085874</v>
      </c>
      <c r="D60" s="411">
        <v>141.9</v>
      </c>
      <c r="E60" s="2" t="str">
        <v>G</v>
      </c>
      <c r="F60" s="411">
        <v>239.3</v>
      </c>
      <c r="G60" s="2" t="str">
        <v>B</v>
      </c>
      <c r="H60" s="411">
        <v>223</v>
      </c>
      <c r="I60" s="2" t="str">
        <v>B</v>
      </c>
      <c r="J60" s="2">
        <v>1</v>
      </c>
      <c r="K60" s="411">
        <v>317</v>
      </c>
      <c r="L60" s="411">
        <v>0</v>
      </c>
      <c r="M60" s="411">
        <v>0</v>
      </c>
      <c r="N60" s="2">
        <v>2</v>
      </c>
      <c r="O60" s="411">
        <v>223</v>
      </c>
      <c r="P60" s="411">
        <v>342</v>
      </c>
      <c r="Q60" s="411">
        <v>0</v>
      </c>
      <c r="R60"/>
      <c r="S60" s="406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65</v>
      </c>
      <c r="B61" s="2" t="str">
        <v>ferulic acid, HCAD</v>
      </c>
      <c r="C61" s="2">
        <v>0.61565000000000003</v>
      </c>
      <c r="D61" s="411">
        <v>139.4</v>
      </c>
      <c r="E61" s="2" t="str">
        <v>G</v>
      </c>
      <c r="F61" s="411">
        <v>209.2</v>
      </c>
      <c r="G61" s="2" t="str">
        <v>CB</v>
      </c>
      <c r="H61" s="411">
        <v>205.5</v>
      </c>
      <c r="I61" s="2" t="str">
        <v>CB</v>
      </c>
      <c r="J61" s="2">
        <v>1</v>
      </c>
      <c r="K61" s="411">
        <v>319</v>
      </c>
      <c r="L61" s="411">
        <v>0</v>
      </c>
      <c r="M61" s="411">
        <v>0</v>
      </c>
      <c r="N61" s="2">
        <v>2</v>
      </c>
      <c r="O61" s="411">
        <v>224</v>
      </c>
      <c r="P61" s="411">
        <v>346</v>
      </c>
      <c r="Q61" s="411">
        <v>0</v>
      </c>
      <c r="R61"/>
      <c r="S61" s="406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>
        <v>66</v>
      </c>
      <c r="B62" s="2" t="str">
        <v>isoferulic acid, HCAD</v>
      </c>
      <c r="C62" s="2">
        <v>0.59975920000000005</v>
      </c>
      <c r="D62" s="411">
        <v>140.4</v>
      </c>
      <c r="E62" s="2" t="str">
        <v>G</v>
      </c>
      <c r="F62" s="411">
        <v>227.4</v>
      </c>
      <c r="G62" s="2" t="str">
        <v>B</v>
      </c>
      <c r="H62" s="411">
        <v>215.8</v>
      </c>
      <c r="I62" s="2" t="str">
        <v>B</v>
      </c>
      <c r="J62" s="2">
        <v>1</v>
      </c>
      <c r="K62" s="411">
        <v>320</v>
      </c>
      <c r="L62" s="411">
        <v>0</v>
      </c>
      <c r="M62" s="411">
        <v>0</v>
      </c>
      <c r="N62" s="2">
        <v>2</v>
      </c>
      <c r="O62" s="411">
        <v>224</v>
      </c>
      <c r="P62" s="411">
        <v>344</v>
      </c>
      <c r="Q62" s="411">
        <v>0</v>
      </c>
      <c r="R62"/>
      <c r="S62" s="406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>
        <v>67</v>
      </c>
      <c r="B63" s="2" t="str">
        <v>m-coumaric acid, HCAD</v>
      </c>
      <c r="C63" s="2">
        <v>0.63300000000000001</v>
      </c>
      <c r="D63" s="411">
        <v>143.4</v>
      </c>
      <c r="E63" s="2" t="str">
        <v>G</v>
      </c>
      <c r="F63" s="411">
        <v>214.6</v>
      </c>
      <c r="G63" s="2" t="str">
        <v>B</v>
      </c>
      <c r="H63" s="411">
        <v>220.4</v>
      </c>
      <c r="I63" s="2" t="str">
        <v>B</v>
      </c>
      <c r="J63" s="2">
        <v>1</v>
      </c>
      <c r="K63" s="411">
        <v>280</v>
      </c>
      <c r="L63" s="411">
        <v>0</v>
      </c>
      <c r="M63" s="411">
        <v>0</v>
      </c>
      <c r="N63" s="2">
        <v>2</v>
      </c>
      <c r="O63" s="411">
        <v>224</v>
      </c>
      <c r="P63" s="411">
        <v>315</v>
      </c>
      <c r="Q63" s="411">
        <v>0</v>
      </c>
      <c r="R63"/>
      <c r="S63" s="406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>
        <v>71</v>
      </c>
      <c r="B64" s="2" t="str">
        <v>p-coumaric acid, HCAD</v>
      </c>
      <c r="C64" s="2">
        <v>0.63</v>
      </c>
      <c r="D64" s="411">
        <v>135.69999999999999</v>
      </c>
      <c r="E64" s="2" t="str">
        <v>G</v>
      </c>
      <c r="F64" s="411">
        <v>198.8</v>
      </c>
      <c r="G64" s="2" t="str">
        <v>CB</v>
      </c>
      <c r="H64" s="411">
        <v>205.3</v>
      </c>
      <c r="I64" s="2" t="str">
        <v>CB</v>
      </c>
      <c r="J64" s="2">
        <v>1</v>
      </c>
      <c r="K64" s="411">
        <v>307</v>
      </c>
      <c r="L64" s="411">
        <v>0</v>
      </c>
      <c r="M64" s="411">
        <v>0</v>
      </c>
      <c r="N64" s="2">
        <v>2</v>
      </c>
      <c r="O64" s="411">
        <v>223</v>
      </c>
      <c r="P64" s="411">
        <v>354</v>
      </c>
      <c r="Q64" s="411">
        <v>0</v>
      </c>
      <c r="R64"/>
      <c r="S64" s="406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>
        <v>74</v>
      </c>
      <c r="B65" s="2" t="str">
        <v>sinapic acid, HCAD</v>
      </c>
      <c r="C65" s="2">
        <v>0.63</v>
      </c>
      <c r="D65" s="411">
        <v>138.69999999999999</v>
      </c>
      <c r="E65" s="2" t="str">
        <v>G</v>
      </c>
      <c r="F65" s="411">
        <v>224.1</v>
      </c>
      <c r="G65" s="2" t="str">
        <v>B</v>
      </c>
      <c r="H65" s="411">
        <v>198.1</v>
      </c>
      <c r="I65" s="2" t="str">
        <v>CB</v>
      </c>
      <c r="J65" s="2">
        <v>1</v>
      </c>
      <c r="K65" s="411">
        <v>328</v>
      </c>
      <c r="L65" s="411">
        <v>0</v>
      </c>
      <c r="M65" s="411">
        <v>0</v>
      </c>
      <c r="N65" s="2">
        <v>2</v>
      </c>
      <c r="O65" s="411">
        <v>222</v>
      </c>
      <c r="P65" s="411">
        <v>342</v>
      </c>
      <c r="Q65" s="411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>
        <v>79</v>
      </c>
      <c r="B66" s="2" t="str">
        <v>Homovanillic Acid, HPAAD</v>
      </c>
      <c r="C66" s="2">
        <v>0.65449429999999997</v>
      </c>
      <c r="D66" s="411">
        <v>137.30000000000001</v>
      </c>
      <c r="E66" s="2" t="str">
        <v>G</v>
      </c>
      <c r="F66" s="411">
        <v>176.9</v>
      </c>
      <c r="G66" s="2" t="str">
        <v>T</v>
      </c>
      <c r="H66" s="411">
        <v>212.7</v>
      </c>
      <c r="I66" s="2" t="str">
        <v>B</v>
      </c>
      <c r="J66" s="2">
        <v>1</v>
      </c>
      <c r="K66" s="411">
        <v>282</v>
      </c>
      <c r="L66" s="411">
        <v>0</v>
      </c>
      <c r="M66" s="411">
        <v>0</v>
      </c>
      <c r="N66" s="2">
        <v>3</v>
      </c>
      <c r="O66" s="411">
        <v>222</v>
      </c>
      <c r="P66" s="411">
        <v>256</v>
      </c>
      <c r="Q66" s="411">
        <v>351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>
        <v>82</v>
      </c>
      <c r="B67" s="2" t="str">
        <v>p-Hydroxyphenylacetic acid, HPAAD</v>
      </c>
      <c r="C67" s="2">
        <v>0.62</v>
      </c>
      <c r="D67" s="411">
        <v>138.1</v>
      </c>
      <c r="E67" s="2" t="str">
        <v>G</v>
      </c>
      <c r="F67" s="411">
        <v>178.8</v>
      </c>
      <c r="G67" s="2" t="str">
        <v>T</v>
      </c>
      <c r="H67" s="411">
        <v>180</v>
      </c>
      <c r="I67" s="2" t="str">
        <v>CB</v>
      </c>
      <c r="J67" s="2">
        <v>1</v>
      </c>
      <c r="K67" s="411">
        <v>277</v>
      </c>
      <c r="L67" s="411">
        <v>0</v>
      </c>
      <c r="M67" s="411">
        <v>0</v>
      </c>
      <c r="N67" s="2">
        <v>3</v>
      </c>
      <c r="O67" s="411">
        <v>222</v>
      </c>
      <c r="P67" s="411">
        <v>252</v>
      </c>
      <c r="Q67" s="411">
        <v>330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>
        <v>84</v>
      </c>
      <c r="B68" s="2" t="str">
        <v>DL-p-Phenyllactic Acid, HPLAD</v>
      </c>
      <c r="C68" s="2">
        <v>0.61565000000000003</v>
      </c>
      <c r="D68" s="411">
        <v>139.19999999999999</v>
      </c>
      <c r="E68" s="2" t="str">
        <v>G</v>
      </c>
      <c r="F68" s="411">
        <v>120</v>
      </c>
      <c r="G68" s="2" t="str">
        <v>G</v>
      </c>
      <c r="H68" s="411">
        <v>171.1</v>
      </c>
      <c r="I68" s="2" t="str">
        <v>T</v>
      </c>
      <c r="J68" s="2">
        <v>1</v>
      </c>
      <c r="K68" s="411">
        <v>278</v>
      </c>
      <c r="L68" s="411">
        <v>0</v>
      </c>
      <c r="M68" s="411">
        <v>0</v>
      </c>
      <c r="N68" s="2">
        <v>3</v>
      </c>
      <c r="O68" s="411">
        <v>223</v>
      </c>
      <c r="P68" s="411">
        <v>253</v>
      </c>
      <c r="Q68" s="411">
        <v>330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>
        <v>87</v>
      </c>
      <c r="B69" s="2" t="str">
        <v>Phloretic acid, HPPAD</v>
      </c>
      <c r="C69" s="2">
        <v>0.62977519999999998</v>
      </c>
      <c r="D69" s="411">
        <v>140.69999999999999</v>
      </c>
      <c r="E69" s="2" t="str">
        <v>G</v>
      </c>
      <c r="F69" s="411">
        <v>187.7</v>
      </c>
      <c r="G69" s="2" t="str">
        <v>CB</v>
      </c>
      <c r="H69" s="411">
        <v>189.8</v>
      </c>
      <c r="I69" s="2" t="str">
        <v>CB</v>
      </c>
      <c r="J69" s="2">
        <v>1</v>
      </c>
      <c r="K69" s="411">
        <v>278</v>
      </c>
      <c r="L69" s="411">
        <v>0</v>
      </c>
      <c r="M69" s="411">
        <v>0</v>
      </c>
      <c r="N69" s="2">
        <v>3</v>
      </c>
      <c r="O69" s="411">
        <v>221</v>
      </c>
      <c r="P69" s="411">
        <v>248</v>
      </c>
      <c r="Q69" s="411">
        <v>341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>
        <v>103</v>
      </c>
      <c r="B70" s="2" t="str">
        <v>Absiscic Acid, Non Phenolic</v>
      </c>
      <c r="C70" s="2">
        <v>0.59799999999999998</v>
      </c>
      <c r="D70" s="411">
        <v>126.9</v>
      </c>
      <c r="E70" s="2" t="str">
        <v>G</v>
      </c>
      <c r="F70" s="411">
        <v>171.4</v>
      </c>
      <c r="G70" s="2" t="str">
        <v>T</v>
      </c>
      <c r="H70" s="411">
        <v>204.6</v>
      </c>
      <c r="I70" s="2" t="str">
        <v>CB</v>
      </c>
      <c r="J70" s="2">
        <v>1</v>
      </c>
      <c r="K70" s="407">
        <v>268</v>
      </c>
      <c r="L70" s="407">
        <v>0</v>
      </c>
      <c r="M70" s="407">
        <v>0</v>
      </c>
      <c r="N70" s="2">
        <v>2</v>
      </c>
      <c r="O70" s="407">
        <v>221</v>
      </c>
      <c r="P70" s="407">
        <v>344</v>
      </c>
      <c r="Q70" s="407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/>
      <c r="B71" s="2"/>
      <c r="C71" s="2"/>
      <c r="D71" s="411"/>
      <c r="E71" s="2"/>
      <c r="F71" s="411"/>
      <c r="G71" s="2"/>
      <c r="H71" s="411"/>
      <c r="I71" s="2"/>
      <c r="J71" s="2"/>
      <c r="K71" s="2"/>
      <c r="L71" s="2"/>
      <c r="M71" s="2"/>
      <c r="N71" s="2"/>
      <c r="O71" s="2"/>
      <c r="P71" s="2"/>
      <c r="Q71" s="2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 cm="1">
        <f t="array" ref="A72:Q102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nm]&gt;=$H$4),"No Result"))</f>
        <v>12</v>
      </c>
      <c r="B72" s="2" t="str">
        <v>isorhamnetin, Flavonol</v>
      </c>
      <c r="C72" s="2">
        <v>0.65100000000000002</v>
      </c>
      <c r="D72" s="411">
        <v>136.1</v>
      </c>
      <c r="E72" s="2" t="str">
        <v>G</v>
      </c>
      <c r="F72" s="411">
        <v>180</v>
      </c>
      <c r="G72" s="2" t="str">
        <v>CB</v>
      </c>
      <c r="H72" s="411">
        <v>167</v>
      </c>
      <c r="I72" s="2" t="str">
        <v>T</v>
      </c>
      <c r="J72" s="2">
        <v>2</v>
      </c>
      <c r="K72" s="2">
        <v>261</v>
      </c>
      <c r="L72" s="2">
        <v>364</v>
      </c>
      <c r="M72" s="2">
        <v>0</v>
      </c>
      <c r="N72" s="2">
        <v>2</v>
      </c>
      <c r="O72" s="2">
        <v>224</v>
      </c>
      <c r="P72" s="2">
        <v>340</v>
      </c>
      <c r="Q72" s="2">
        <v>0</v>
      </c>
      <c r="R72" s="1">
        <f>COUNTIF(A72:A102, "&lt;&gt;")</f>
        <v>31</v>
      </c>
      <c r="S72" s="2" t="s">
        <v>149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>
      <c r="A73" s="2">
        <v>14</v>
      </c>
      <c r="B73" s="2" t="str">
        <v>kaempferol, Flavonol</v>
      </c>
      <c r="C73" s="2">
        <v>0.65449429999999997</v>
      </c>
      <c r="D73" s="411">
        <v>130.9</v>
      </c>
      <c r="E73" s="2" t="str">
        <v>G</v>
      </c>
      <c r="F73" s="411">
        <v>150</v>
      </c>
      <c r="G73" s="2" t="str">
        <v>T</v>
      </c>
      <c r="H73" s="411">
        <v>150</v>
      </c>
      <c r="I73" s="2" t="str">
        <v>T</v>
      </c>
      <c r="J73" s="2">
        <v>2</v>
      </c>
      <c r="K73" s="2">
        <v>269</v>
      </c>
      <c r="L73" s="2">
        <v>371</v>
      </c>
      <c r="M73" s="2">
        <v>0</v>
      </c>
      <c r="N73" s="2">
        <v>2</v>
      </c>
      <c r="O73" s="2">
        <v>223</v>
      </c>
      <c r="P73" s="2">
        <v>361</v>
      </c>
      <c r="Q73" s="2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>
      <c r="A74" s="2">
        <v>31</v>
      </c>
      <c r="B74" s="2" t="str">
        <v>daidzein, Isoflavone</v>
      </c>
      <c r="C74" s="2">
        <v>0.59975920000000005</v>
      </c>
      <c r="D74" s="411">
        <v>136.6</v>
      </c>
      <c r="E74" s="2" t="str">
        <v>G</v>
      </c>
      <c r="F74" s="411">
        <v>160.9</v>
      </c>
      <c r="G74" s="2" t="str">
        <v>T</v>
      </c>
      <c r="H74" s="411">
        <v>202.5</v>
      </c>
      <c r="I74" s="2" t="str">
        <v>CB</v>
      </c>
      <c r="J74" s="2">
        <v>2</v>
      </c>
      <c r="K74" s="2">
        <v>250</v>
      </c>
      <c r="L74" s="2">
        <v>305</v>
      </c>
      <c r="M74" s="2">
        <v>0</v>
      </c>
      <c r="N74" s="2">
        <v>2</v>
      </c>
      <c r="O74" s="2">
        <v>222</v>
      </c>
      <c r="P74" s="2">
        <v>314</v>
      </c>
      <c r="Q74" s="2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>
      <c r="A75" s="2">
        <v>32</v>
      </c>
      <c r="B75" s="2" t="str">
        <v>formononetin, Isoflavone</v>
      </c>
      <c r="C75" s="2">
        <v>0.63680000000000003</v>
      </c>
      <c r="D75" s="411">
        <v>147.4</v>
      </c>
      <c r="E75" s="2" t="str">
        <v>G</v>
      </c>
      <c r="F75" s="411">
        <v>195.3</v>
      </c>
      <c r="G75" s="2" t="str">
        <v>CB</v>
      </c>
      <c r="H75" s="411">
        <v>194.4</v>
      </c>
      <c r="I75" s="2" t="str">
        <v>CB</v>
      </c>
      <c r="J75" s="2">
        <v>2</v>
      </c>
      <c r="K75" s="2">
        <v>250</v>
      </c>
      <c r="L75" s="2">
        <v>306</v>
      </c>
      <c r="M75" s="2">
        <v>0</v>
      </c>
      <c r="N75" s="2">
        <v>2</v>
      </c>
      <c r="O75" s="2">
        <v>223</v>
      </c>
      <c r="P75" s="2">
        <v>313</v>
      </c>
      <c r="Q75" s="2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>
      <c r="A76" s="2">
        <v>36</v>
      </c>
      <c r="B76" s="2" t="str">
        <v>2,3,4-THBA, HBAD</v>
      </c>
      <c r="C76" s="2">
        <v>0.5891653</v>
      </c>
      <c r="D76" s="411">
        <v>137.9</v>
      </c>
      <c r="E76" s="2" t="str">
        <v>G</v>
      </c>
      <c r="F76" s="411">
        <v>185.1</v>
      </c>
      <c r="G76" s="2" t="str">
        <v>CB</v>
      </c>
      <c r="H76" s="411">
        <v>216.2</v>
      </c>
      <c r="I76" s="2" t="str">
        <v>B</v>
      </c>
      <c r="J76" s="2">
        <v>1</v>
      </c>
      <c r="K76" s="2">
        <v>267</v>
      </c>
      <c r="L76" s="2">
        <v>0</v>
      </c>
      <c r="M76" s="2">
        <v>0</v>
      </c>
      <c r="N76" s="2">
        <v>2</v>
      </c>
      <c r="O76" s="2">
        <v>223</v>
      </c>
      <c r="P76" s="2">
        <v>339</v>
      </c>
      <c r="Q76" s="2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>
      <c r="A77" s="2">
        <v>39</v>
      </c>
      <c r="B77" s="2" t="str">
        <v>3,5-Dihydroxybenzoic acid, HBAD</v>
      </c>
      <c r="C77" s="2">
        <v>0.59446220000000005</v>
      </c>
      <c r="D77" s="411">
        <v>138.19999999999999</v>
      </c>
      <c r="E77" s="2" t="str">
        <v>G</v>
      </c>
      <c r="F77" s="411">
        <v>191.3</v>
      </c>
      <c r="G77" s="2" t="str">
        <v>CB</v>
      </c>
      <c r="H77" s="411">
        <v>216.8</v>
      </c>
      <c r="I77" s="2" t="str">
        <v>B</v>
      </c>
      <c r="J77" s="2">
        <v>2</v>
      </c>
      <c r="K77" s="2">
        <v>251</v>
      </c>
      <c r="L77" s="2">
        <v>308</v>
      </c>
      <c r="M77" s="2">
        <v>0</v>
      </c>
      <c r="N77" s="2">
        <v>2</v>
      </c>
      <c r="O77" s="2">
        <v>225</v>
      </c>
      <c r="P77" s="2">
        <v>313</v>
      </c>
      <c r="Q77" s="2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>
      <c r="A78" s="2">
        <v>43</v>
      </c>
      <c r="B78" s="2" t="str">
        <v>eudesmic acid, HBAD</v>
      </c>
      <c r="C78" s="2">
        <v>0.61741570000000001</v>
      </c>
      <c r="D78" s="411">
        <v>138.9</v>
      </c>
      <c r="E78" s="2" t="str">
        <v>G</v>
      </c>
      <c r="F78" s="411">
        <v>180</v>
      </c>
      <c r="G78" s="2" t="str">
        <v>CB</v>
      </c>
      <c r="H78" s="411">
        <v>203.4</v>
      </c>
      <c r="I78" s="2" t="str">
        <v>CB</v>
      </c>
      <c r="J78" s="2">
        <v>1</v>
      </c>
      <c r="K78" s="2">
        <v>264</v>
      </c>
      <c r="L78" s="2">
        <v>0</v>
      </c>
      <c r="M78" s="2">
        <v>0</v>
      </c>
      <c r="N78" s="2">
        <v>2</v>
      </c>
      <c r="O78" s="2">
        <v>228</v>
      </c>
      <c r="P78" s="2">
        <v>310</v>
      </c>
      <c r="Q78" s="2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>
      <c r="A79" s="2">
        <v>45</v>
      </c>
      <c r="B79" s="2" t="str">
        <v>gentisic acid, HBAD</v>
      </c>
      <c r="C79" s="2">
        <v>0.62624389999999996</v>
      </c>
      <c r="D79" s="411">
        <v>142.69999999999999</v>
      </c>
      <c r="E79" s="2" t="str">
        <v>G</v>
      </c>
      <c r="F79" s="411">
        <v>224.2</v>
      </c>
      <c r="G79" s="2" t="str">
        <v>B</v>
      </c>
      <c r="H79" s="411">
        <v>245.7</v>
      </c>
      <c r="I79" s="2" t="str">
        <v>V</v>
      </c>
      <c r="J79" s="2">
        <v>1</v>
      </c>
      <c r="K79" s="2">
        <v>326</v>
      </c>
      <c r="L79" s="2">
        <v>0</v>
      </c>
      <c r="M79" s="2">
        <v>0</v>
      </c>
      <c r="N79" s="2">
        <v>2</v>
      </c>
      <c r="O79" s="2">
        <v>224</v>
      </c>
      <c r="P79" s="2">
        <v>320</v>
      </c>
      <c r="Q79" s="2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>
      <c r="A80" s="2">
        <v>48</v>
      </c>
      <c r="B80" s="2" t="str">
        <v>methyl syringate, HBAD</v>
      </c>
      <c r="C80" s="2">
        <v>0.61035309999999998</v>
      </c>
      <c r="D80" s="411">
        <v>137.5</v>
      </c>
      <c r="E80" s="2" t="str">
        <v>G</v>
      </c>
      <c r="F80" s="411">
        <v>175.3</v>
      </c>
      <c r="G80" s="2" t="str">
        <v>T</v>
      </c>
      <c r="H80" s="411">
        <v>202.8</v>
      </c>
      <c r="I80" s="2" t="str">
        <v>CB</v>
      </c>
      <c r="J80" s="2">
        <v>1</v>
      </c>
      <c r="K80" s="2">
        <v>277</v>
      </c>
      <c r="L80" s="2">
        <v>0</v>
      </c>
      <c r="M80" s="2">
        <v>0</v>
      </c>
      <c r="N80" s="2">
        <v>2</v>
      </c>
      <c r="O80" s="2">
        <v>237</v>
      </c>
      <c r="P80" s="2">
        <v>312</v>
      </c>
      <c r="Q80" s="2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>
      <c r="A81" s="2">
        <v>50</v>
      </c>
      <c r="B81" s="2" t="str">
        <v>m-hydroxybenzoic acid, HBAD</v>
      </c>
      <c r="C81" s="2">
        <v>0.64390040000000004</v>
      </c>
      <c r="D81" s="411">
        <v>137.5</v>
      </c>
      <c r="E81" s="2" t="str">
        <v>G</v>
      </c>
      <c r="F81" s="411">
        <v>181.3</v>
      </c>
      <c r="G81" s="2" t="str">
        <v>CB</v>
      </c>
      <c r="H81" s="411">
        <v>184</v>
      </c>
      <c r="I81" s="2" t="str">
        <v>CB</v>
      </c>
      <c r="J81" s="2">
        <v>1</v>
      </c>
      <c r="K81" s="2">
        <v>298</v>
      </c>
      <c r="L81" s="2">
        <v>0</v>
      </c>
      <c r="M81" s="2">
        <v>0</v>
      </c>
      <c r="N81" s="2">
        <v>2</v>
      </c>
      <c r="O81" s="2">
        <v>223</v>
      </c>
      <c r="P81" s="2">
        <v>310</v>
      </c>
      <c r="Q81" s="2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>
      <c r="A82" s="2">
        <v>52</v>
      </c>
      <c r="B82" s="2" t="str">
        <v>o-Anisic acid , HBAD</v>
      </c>
      <c r="C82" s="2">
        <v>0.5891653</v>
      </c>
      <c r="D82" s="411">
        <v>138.1</v>
      </c>
      <c r="E82" s="2" t="str">
        <v>G</v>
      </c>
      <c r="F82" s="411">
        <v>206.3</v>
      </c>
      <c r="G82" s="2" t="str">
        <v>CB</v>
      </c>
      <c r="H82" s="411">
        <v>193</v>
      </c>
      <c r="I82" s="2" t="str">
        <v>CB</v>
      </c>
      <c r="J82" s="2">
        <v>1</v>
      </c>
      <c r="K82" s="2">
        <v>299</v>
      </c>
      <c r="L82" s="2">
        <v>0</v>
      </c>
      <c r="M82" s="2">
        <v>0</v>
      </c>
      <c r="N82" s="2">
        <v>3</v>
      </c>
      <c r="O82" s="2">
        <v>221</v>
      </c>
      <c r="P82" s="2">
        <v>264</v>
      </c>
      <c r="Q82" s="2">
        <v>310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>
      <c r="A83" s="2">
        <v>54</v>
      </c>
      <c r="B83" s="2" t="str">
        <v>p-hydroxybenzoic acid, HBAD</v>
      </c>
      <c r="C83" s="2">
        <v>0.63683780000000001</v>
      </c>
      <c r="D83" s="411">
        <v>129.6</v>
      </c>
      <c r="E83" s="2" t="str">
        <v>G</v>
      </c>
      <c r="F83" s="411">
        <v>183.8</v>
      </c>
      <c r="G83" s="2" t="str">
        <v>CB</v>
      </c>
      <c r="H83" s="411">
        <v>180</v>
      </c>
      <c r="I83" s="2" t="str">
        <v>CB</v>
      </c>
      <c r="J83" s="2">
        <v>1</v>
      </c>
      <c r="K83" s="2">
        <v>257</v>
      </c>
      <c r="L83" s="2">
        <v>0</v>
      </c>
      <c r="M83" s="2">
        <v>0</v>
      </c>
      <c r="N83" s="2">
        <v>2</v>
      </c>
      <c r="O83" s="2">
        <v>225</v>
      </c>
      <c r="P83" s="2">
        <v>344</v>
      </c>
      <c r="Q83" s="2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>
      <c r="A84" s="2">
        <v>55</v>
      </c>
      <c r="B84" s="2" t="str">
        <v>protocatechuic acid, HBAD</v>
      </c>
      <c r="C84" s="2">
        <v>0.57680569999999998</v>
      </c>
      <c r="D84" s="411">
        <v>136.1</v>
      </c>
      <c r="E84" s="2" t="str">
        <v>G</v>
      </c>
      <c r="F84" s="411">
        <v>183</v>
      </c>
      <c r="G84" s="2" t="str">
        <v>CB</v>
      </c>
      <c r="H84" s="411">
        <v>245.9</v>
      </c>
      <c r="I84" s="2" t="str">
        <v>V</v>
      </c>
      <c r="J84" s="2">
        <v>2</v>
      </c>
      <c r="K84" s="2">
        <v>261</v>
      </c>
      <c r="L84" s="2">
        <v>295</v>
      </c>
      <c r="M84" s="2">
        <v>0</v>
      </c>
      <c r="N84" s="2">
        <v>2</v>
      </c>
      <c r="O84" s="2">
        <v>225</v>
      </c>
      <c r="P84" s="2">
        <v>312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>
      <c r="A85" s="2">
        <v>56</v>
      </c>
      <c r="B85" s="2" t="str">
        <v>resorcylic acid, HBAD</v>
      </c>
      <c r="C85" s="2">
        <v>0.63</v>
      </c>
      <c r="D85" s="411">
        <v>143.5</v>
      </c>
      <c r="E85" s="2" t="str">
        <v>G</v>
      </c>
      <c r="F85" s="411">
        <v>213.7</v>
      </c>
      <c r="G85" s="2" t="str">
        <v>B</v>
      </c>
      <c r="H85" s="411">
        <v>225.5</v>
      </c>
      <c r="I85" s="2" t="str">
        <v>B</v>
      </c>
      <c r="J85" s="2">
        <v>2</v>
      </c>
      <c r="K85" s="2">
        <v>246</v>
      </c>
      <c r="L85" s="2">
        <v>313</v>
      </c>
      <c r="M85" s="2">
        <v>0</v>
      </c>
      <c r="N85" s="2">
        <v>2</v>
      </c>
      <c r="O85" s="2">
        <v>224</v>
      </c>
      <c r="P85" s="2">
        <v>311</v>
      </c>
      <c r="Q85" s="2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>
      <c r="A86" s="2">
        <v>58</v>
      </c>
      <c r="B86" s="2" t="str">
        <v>syringic acid, HBAD</v>
      </c>
      <c r="C86" s="2">
        <v>0.57679999999999998</v>
      </c>
      <c r="D86" s="411">
        <v>137.30000000000001</v>
      </c>
      <c r="E86" s="2" t="str">
        <v>G</v>
      </c>
      <c r="F86" s="411">
        <v>191.5</v>
      </c>
      <c r="G86" s="2" t="str">
        <v>CB</v>
      </c>
      <c r="H86" s="411">
        <v>215.2</v>
      </c>
      <c r="I86" s="2" t="str">
        <v>B</v>
      </c>
      <c r="J86" s="2">
        <v>1</v>
      </c>
      <c r="K86" s="2">
        <v>277</v>
      </c>
      <c r="L86" s="2">
        <v>0</v>
      </c>
      <c r="M86" s="2">
        <v>0</v>
      </c>
      <c r="N86" s="2">
        <v>2</v>
      </c>
      <c r="O86" s="2">
        <v>225</v>
      </c>
      <c r="P86" s="2">
        <v>313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>
      <c r="A87" s="2">
        <v>59</v>
      </c>
      <c r="B87" s="2" t="str">
        <v>vanillic acid, HBAD</v>
      </c>
      <c r="C87" s="2">
        <v>0.62271259999999995</v>
      </c>
      <c r="D87" s="411">
        <v>135.80000000000001</v>
      </c>
      <c r="E87" s="2" t="str">
        <v>G</v>
      </c>
      <c r="F87" s="411">
        <v>191.5</v>
      </c>
      <c r="G87" s="2" t="str">
        <v>CB</v>
      </c>
      <c r="H87" s="411">
        <v>208.7</v>
      </c>
      <c r="I87" s="2" t="str">
        <v>CB</v>
      </c>
      <c r="J87" s="2">
        <v>2</v>
      </c>
      <c r="K87" s="2">
        <v>263</v>
      </c>
      <c r="L87" s="2">
        <v>294</v>
      </c>
      <c r="M87" s="2">
        <v>0</v>
      </c>
      <c r="N87" s="2">
        <v>2</v>
      </c>
      <c r="O87" s="2">
        <v>228</v>
      </c>
      <c r="P87" s="2">
        <v>312</v>
      </c>
      <c r="Q87" s="2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>
      <c r="A88" s="2">
        <v>61</v>
      </c>
      <c r="B88" s="2" t="str">
        <v>caffeic acid, HCAD</v>
      </c>
      <c r="C88" s="2">
        <v>0.5891653</v>
      </c>
      <c r="D88" s="411">
        <v>139.30000000000001</v>
      </c>
      <c r="E88" s="2" t="str">
        <v>G</v>
      </c>
      <c r="F88" s="411">
        <v>211.1</v>
      </c>
      <c r="G88" s="2" t="str">
        <v>B</v>
      </c>
      <c r="H88" s="411">
        <v>196.5</v>
      </c>
      <c r="I88" s="2" t="str">
        <v>CB</v>
      </c>
      <c r="J88" s="2">
        <v>1</v>
      </c>
      <c r="K88" s="2">
        <v>321</v>
      </c>
      <c r="L88" s="2">
        <v>0</v>
      </c>
      <c r="M88" s="2">
        <v>0</v>
      </c>
      <c r="N88" s="2">
        <v>2</v>
      </c>
      <c r="O88" s="2">
        <v>224</v>
      </c>
      <c r="P88" s="2">
        <v>344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>
      <c r="A89" s="2">
        <v>62</v>
      </c>
      <c r="B89" s="2" t="str">
        <v>caffeic acid dimethyl ether, HCAD</v>
      </c>
      <c r="C89" s="2">
        <v>0.6085874</v>
      </c>
      <c r="D89" s="411">
        <v>141.9</v>
      </c>
      <c r="E89" s="2" t="str">
        <v>G</v>
      </c>
      <c r="F89" s="411">
        <v>239.3</v>
      </c>
      <c r="G89" s="2" t="str">
        <v>B</v>
      </c>
      <c r="H89" s="411">
        <v>223</v>
      </c>
      <c r="I89" s="2" t="str">
        <v>B</v>
      </c>
      <c r="J89" s="2">
        <v>1</v>
      </c>
      <c r="K89" s="2">
        <v>317</v>
      </c>
      <c r="L89" s="2">
        <v>0</v>
      </c>
      <c r="M89" s="2">
        <v>0</v>
      </c>
      <c r="N89" s="2">
        <v>2</v>
      </c>
      <c r="O89" s="2">
        <v>223</v>
      </c>
      <c r="P89" s="2">
        <v>342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>
      <c r="A90" s="2">
        <v>65</v>
      </c>
      <c r="B90" s="2" t="str">
        <v>ferulic acid, HCAD</v>
      </c>
      <c r="C90" s="2">
        <v>0.61565000000000003</v>
      </c>
      <c r="D90" s="411">
        <v>139.4</v>
      </c>
      <c r="E90" s="2" t="str">
        <v>G</v>
      </c>
      <c r="F90" s="411">
        <v>209.2</v>
      </c>
      <c r="G90" s="2" t="str">
        <v>CB</v>
      </c>
      <c r="H90" s="411">
        <v>205.5</v>
      </c>
      <c r="I90" s="2" t="str">
        <v>CB</v>
      </c>
      <c r="J90" s="2">
        <v>1</v>
      </c>
      <c r="K90" s="2">
        <v>319</v>
      </c>
      <c r="L90" s="2">
        <v>0</v>
      </c>
      <c r="M90" s="2">
        <v>0</v>
      </c>
      <c r="N90" s="2">
        <v>2</v>
      </c>
      <c r="O90" s="2">
        <v>224</v>
      </c>
      <c r="P90" s="2">
        <v>346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>
      <c r="A91" s="2">
        <v>66</v>
      </c>
      <c r="B91" s="2" t="str">
        <v>isoferulic acid, HCAD</v>
      </c>
      <c r="C91" s="2">
        <v>0.59975920000000005</v>
      </c>
      <c r="D91" s="411">
        <v>140.4</v>
      </c>
      <c r="E91" s="2" t="str">
        <v>G</v>
      </c>
      <c r="F91" s="411">
        <v>227.4</v>
      </c>
      <c r="G91" s="2" t="str">
        <v>B</v>
      </c>
      <c r="H91" s="411">
        <v>215.8</v>
      </c>
      <c r="I91" s="2" t="str">
        <v>B</v>
      </c>
      <c r="J91" s="2">
        <v>1</v>
      </c>
      <c r="K91" s="2">
        <v>320</v>
      </c>
      <c r="L91" s="2">
        <v>0</v>
      </c>
      <c r="M91" s="2">
        <v>0</v>
      </c>
      <c r="N91" s="2">
        <v>2</v>
      </c>
      <c r="O91" s="2">
        <v>224</v>
      </c>
      <c r="P91" s="2">
        <v>344</v>
      </c>
      <c r="Q91" s="2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>
      <c r="A92" s="2">
        <v>67</v>
      </c>
      <c r="B92" s="2" t="str">
        <v>m-coumaric acid, HCAD</v>
      </c>
      <c r="C92" s="2">
        <v>0.63300000000000001</v>
      </c>
      <c r="D92" s="411">
        <v>143.4</v>
      </c>
      <c r="E92" s="2" t="str">
        <v>G</v>
      </c>
      <c r="F92" s="411">
        <v>214.6</v>
      </c>
      <c r="G92" s="2" t="str">
        <v>B</v>
      </c>
      <c r="H92" s="411">
        <v>220.4</v>
      </c>
      <c r="I92" s="2" t="str">
        <v>B</v>
      </c>
      <c r="J92" s="2">
        <v>1</v>
      </c>
      <c r="K92" s="2">
        <v>280</v>
      </c>
      <c r="L92" s="2">
        <v>0</v>
      </c>
      <c r="M92" s="2">
        <v>0</v>
      </c>
      <c r="N92" s="2">
        <v>2</v>
      </c>
      <c r="O92" s="2">
        <v>224</v>
      </c>
      <c r="P92" s="2">
        <v>315</v>
      </c>
      <c r="Q92" s="2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>
      <c r="A93" s="2">
        <v>70</v>
      </c>
      <c r="B93" s="2" t="str">
        <v>o-coumaric acid, HCAD</v>
      </c>
      <c r="C93" s="2">
        <v>0.64570000000000005</v>
      </c>
      <c r="D93" s="411">
        <v>146.1</v>
      </c>
      <c r="E93" s="2" t="str">
        <v>G</v>
      </c>
      <c r="F93" s="411">
        <v>205.2</v>
      </c>
      <c r="G93" s="2" t="str">
        <v>CB</v>
      </c>
      <c r="H93" s="411">
        <v>203.9</v>
      </c>
      <c r="I93" s="2" t="str">
        <v>CB</v>
      </c>
      <c r="J93" s="2">
        <v>2</v>
      </c>
      <c r="K93" s="2">
        <v>279</v>
      </c>
      <c r="L93" s="2">
        <v>321</v>
      </c>
      <c r="M93" s="2">
        <v>0</v>
      </c>
      <c r="N93" s="2">
        <v>2</v>
      </c>
      <c r="O93" s="2">
        <v>224</v>
      </c>
      <c r="P93" s="2">
        <v>341</v>
      </c>
      <c r="Q93" s="2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>
      <c r="A94" s="2">
        <v>71</v>
      </c>
      <c r="B94" s="2" t="str">
        <v>p-coumaric acid, HCAD</v>
      </c>
      <c r="C94" s="2">
        <v>0.63</v>
      </c>
      <c r="D94" s="411">
        <v>135.69999999999999</v>
      </c>
      <c r="E94" s="2" t="str">
        <v>G</v>
      </c>
      <c r="F94" s="411">
        <v>198.8</v>
      </c>
      <c r="G94" s="2" t="str">
        <v>CB</v>
      </c>
      <c r="H94" s="411">
        <v>205.3</v>
      </c>
      <c r="I94" s="2" t="str">
        <v>CB</v>
      </c>
      <c r="J94" s="2">
        <v>1</v>
      </c>
      <c r="K94" s="2">
        <v>307</v>
      </c>
      <c r="L94" s="2">
        <v>0</v>
      </c>
      <c r="M94" s="2">
        <v>0</v>
      </c>
      <c r="N94" s="2">
        <v>2</v>
      </c>
      <c r="O94" s="2">
        <v>223</v>
      </c>
      <c r="P94" s="2">
        <v>354</v>
      </c>
      <c r="Q94" s="2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>
      <c r="A95" s="2">
        <v>74</v>
      </c>
      <c r="B95" s="2" t="str">
        <v>sinapic acid, HCAD</v>
      </c>
      <c r="C95" s="2">
        <v>0.63</v>
      </c>
      <c r="D95" s="411">
        <v>138.69999999999999</v>
      </c>
      <c r="E95" s="2" t="str">
        <v>G</v>
      </c>
      <c r="F95" s="411">
        <v>224.1</v>
      </c>
      <c r="G95" s="2" t="str">
        <v>B</v>
      </c>
      <c r="H95" s="411">
        <v>198.1</v>
      </c>
      <c r="I95" s="2" t="str">
        <v>CB</v>
      </c>
      <c r="J95" s="2">
        <v>1</v>
      </c>
      <c r="K95" s="2">
        <v>328</v>
      </c>
      <c r="L95" s="2">
        <v>0</v>
      </c>
      <c r="M95" s="2">
        <v>0</v>
      </c>
      <c r="N95" s="2">
        <v>2</v>
      </c>
      <c r="O95" s="2">
        <v>222</v>
      </c>
      <c r="P95" s="2">
        <v>342</v>
      </c>
      <c r="Q95" s="2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>
      <c r="A96" s="2">
        <v>79</v>
      </c>
      <c r="B96" s="2" t="str">
        <v>Homovanillic Acid, HPAAD</v>
      </c>
      <c r="C96" s="2">
        <v>0.65449429999999997</v>
      </c>
      <c r="D96" s="411">
        <v>137.30000000000001</v>
      </c>
      <c r="E96" s="2" t="str">
        <v>G</v>
      </c>
      <c r="F96" s="411">
        <v>176.9</v>
      </c>
      <c r="G96" s="2" t="str">
        <v>T</v>
      </c>
      <c r="H96" s="411">
        <v>212.7</v>
      </c>
      <c r="I96" s="2" t="str">
        <v>B</v>
      </c>
      <c r="J96" s="2">
        <v>1</v>
      </c>
      <c r="K96" s="2">
        <v>282</v>
      </c>
      <c r="L96" s="2">
        <v>0</v>
      </c>
      <c r="M96" s="2">
        <v>0</v>
      </c>
      <c r="N96" s="2">
        <v>3</v>
      </c>
      <c r="O96" s="2">
        <v>222</v>
      </c>
      <c r="P96" s="2">
        <v>256</v>
      </c>
      <c r="Q96" s="2">
        <v>351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>
      <c r="A97" s="2">
        <v>82</v>
      </c>
      <c r="B97" s="2" t="str">
        <v>p-Hydroxyphenylacetic acid, HPAAD</v>
      </c>
      <c r="C97" s="2">
        <v>0.62</v>
      </c>
      <c r="D97" s="411">
        <v>138.1</v>
      </c>
      <c r="E97" s="2" t="str">
        <v>G</v>
      </c>
      <c r="F97" s="411">
        <v>178.8</v>
      </c>
      <c r="G97" s="2" t="str">
        <v>T</v>
      </c>
      <c r="H97" s="411">
        <v>180</v>
      </c>
      <c r="I97" s="2" t="str">
        <v>CB</v>
      </c>
      <c r="J97" s="2">
        <v>1</v>
      </c>
      <c r="K97" s="2">
        <v>277</v>
      </c>
      <c r="L97" s="2">
        <v>0</v>
      </c>
      <c r="M97" s="2">
        <v>0</v>
      </c>
      <c r="N97" s="2">
        <v>3</v>
      </c>
      <c r="O97" s="2">
        <v>222</v>
      </c>
      <c r="P97" s="2">
        <v>252</v>
      </c>
      <c r="Q97" s="2">
        <v>330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>
      <c r="A98" s="2">
        <v>84</v>
      </c>
      <c r="B98" s="2" t="str">
        <v>DL-p-Phenyllactic Acid, HPLAD</v>
      </c>
      <c r="C98" s="2">
        <v>0.61565000000000003</v>
      </c>
      <c r="D98" s="411">
        <v>139.19999999999999</v>
      </c>
      <c r="E98" s="2" t="str">
        <v>G</v>
      </c>
      <c r="F98" s="411">
        <v>120</v>
      </c>
      <c r="G98" s="2" t="str">
        <v>G</v>
      </c>
      <c r="H98" s="411">
        <v>171.1</v>
      </c>
      <c r="I98" s="2" t="str">
        <v>T</v>
      </c>
      <c r="J98" s="2">
        <v>1</v>
      </c>
      <c r="K98" s="2">
        <v>278</v>
      </c>
      <c r="L98" s="2">
        <v>0</v>
      </c>
      <c r="M98" s="2">
        <v>0</v>
      </c>
      <c r="N98" s="2">
        <v>3</v>
      </c>
      <c r="O98" s="2">
        <v>223</v>
      </c>
      <c r="P98" s="2">
        <v>253</v>
      </c>
      <c r="Q98" s="2">
        <v>330</v>
      </c>
    </row>
    <row r="99" spans="1:64">
      <c r="A99" s="2">
        <v>87</v>
      </c>
      <c r="B99" s="2" t="str">
        <v>Phloretic acid, HPPAD</v>
      </c>
      <c r="C99" s="2">
        <v>0.62977519999999998</v>
      </c>
      <c r="D99" s="411">
        <v>140.69999999999999</v>
      </c>
      <c r="E99" s="2" t="str">
        <v>G</v>
      </c>
      <c r="F99" s="411">
        <v>187.7</v>
      </c>
      <c r="G99" s="2" t="str">
        <v>CB</v>
      </c>
      <c r="H99" s="411">
        <v>189.8</v>
      </c>
      <c r="I99" s="2" t="str">
        <v>CB</v>
      </c>
      <c r="J99" s="2">
        <v>1</v>
      </c>
      <c r="K99" s="2">
        <v>278</v>
      </c>
      <c r="L99" s="2">
        <v>0</v>
      </c>
      <c r="M99" s="2">
        <v>0</v>
      </c>
      <c r="N99" s="2">
        <v>3</v>
      </c>
      <c r="O99" s="2">
        <v>221</v>
      </c>
      <c r="P99" s="2">
        <v>248</v>
      </c>
      <c r="Q99" s="2">
        <v>341</v>
      </c>
    </row>
    <row r="100" spans="1:64">
      <c r="A100" s="2">
        <v>98</v>
      </c>
      <c r="B100" s="2" t="str">
        <v>Protocatechualdehyde, HBzd</v>
      </c>
      <c r="C100" s="2">
        <v>0.59446220000000005</v>
      </c>
      <c r="D100" s="411">
        <v>134.9</v>
      </c>
      <c r="E100" s="2" t="str">
        <v>G</v>
      </c>
      <c r="F100" s="411">
        <v>231.9</v>
      </c>
      <c r="G100" s="2" t="str">
        <v>B</v>
      </c>
      <c r="H100" s="411">
        <v>232.9</v>
      </c>
      <c r="I100" s="2" t="str">
        <v>B</v>
      </c>
      <c r="J100" s="2">
        <v>2</v>
      </c>
      <c r="K100" s="2">
        <v>283</v>
      </c>
      <c r="L100" s="2">
        <v>314</v>
      </c>
      <c r="M100" s="2">
        <v>0</v>
      </c>
      <c r="N100" s="2">
        <v>3</v>
      </c>
      <c r="O100" s="2">
        <v>221</v>
      </c>
      <c r="P100" s="2">
        <v>250</v>
      </c>
      <c r="Q100" s="2">
        <v>342</v>
      </c>
    </row>
    <row r="101" spans="1:64">
      <c r="A101" s="2">
        <v>99</v>
      </c>
      <c r="B101" s="2" t="str">
        <v>Vanillin, HBzd</v>
      </c>
      <c r="C101" s="2">
        <v>0.63683780000000001</v>
      </c>
      <c r="D101" s="411">
        <v>136.19999999999999</v>
      </c>
      <c r="E101" s="2" t="str">
        <v>G</v>
      </c>
      <c r="F101" s="411">
        <v>221.6</v>
      </c>
      <c r="G101" s="2" t="str">
        <v>B</v>
      </c>
      <c r="H101" s="411">
        <v>223.7</v>
      </c>
      <c r="I101" s="2" t="str">
        <v>B</v>
      </c>
      <c r="J101" s="2">
        <v>2</v>
      </c>
      <c r="K101" s="2">
        <v>284</v>
      </c>
      <c r="L101" s="2">
        <v>312</v>
      </c>
      <c r="M101" s="2">
        <v>0</v>
      </c>
      <c r="N101" s="2">
        <v>3</v>
      </c>
      <c r="O101" s="2">
        <v>221</v>
      </c>
      <c r="P101" s="2">
        <v>248</v>
      </c>
      <c r="Q101" s="2">
        <v>341</v>
      </c>
    </row>
    <row r="102" spans="1:64">
      <c r="A102" s="2">
        <v>103</v>
      </c>
      <c r="B102" s="2" t="str">
        <v>Absiscic Acid, Non Phenolic</v>
      </c>
      <c r="C102" s="2">
        <v>0.59799999999999998</v>
      </c>
      <c r="D102" s="411">
        <v>126.9</v>
      </c>
      <c r="E102" s="2" t="str">
        <v>G</v>
      </c>
      <c r="F102" s="411">
        <v>171.4</v>
      </c>
      <c r="G102" s="2" t="str">
        <v>T</v>
      </c>
      <c r="H102" s="411">
        <v>204.6</v>
      </c>
      <c r="I102" s="2" t="str">
        <v>CB</v>
      </c>
      <c r="J102" s="2">
        <v>1</v>
      </c>
      <c r="K102" s="2">
        <v>268</v>
      </c>
      <c r="L102" s="2">
        <v>0</v>
      </c>
      <c r="M102" s="2">
        <v>0</v>
      </c>
      <c r="N102" s="2">
        <v>2</v>
      </c>
      <c r="O102" s="2">
        <v>221</v>
      </c>
      <c r="P102" s="2">
        <v>344</v>
      </c>
      <c r="Q102" s="2">
        <v>0</v>
      </c>
    </row>
    <row r="103" spans="1:64">
      <c r="B103" s="2"/>
      <c r="C103" s="2"/>
      <c r="D103" s="411"/>
      <c r="E103" s="2"/>
      <c r="F103" s="411"/>
      <c r="G103" s="2"/>
      <c r="H103" s="411"/>
      <c r="I103" s="2"/>
      <c r="J103" s="2"/>
      <c r="K103" s="2"/>
      <c r="L103" s="2"/>
      <c r="M103" s="2"/>
      <c r="N103" s="2"/>
      <c r="O103" s="2"/>
      <c r="P103" s="2"/>
      <c r="Q103" s="2"/>
    </row>
    <row r="104" spans="1:64">
      <c r="A104" s="2" cm="1">
        <f t="array" ref="A104:Q143">_xlfn._xlws.SORT(_xlfn._xlws.FILTER(LNPNEW[], (LNPNEW[Rf (MPA)]&lt;=$C$5)*(LNPNEW[Rf (MPA)]&gt;=$C$4)*(LNPNEW[H° DEV 254 nm]&lt;=$D$5)*(LNPNEW[H° DEV 254 nm]&gt;=$D$4)*(LNPNEW[H° DEV 366 nm]&lt;=$F$5)*(LNPNEW[H° DEV 366 nm]&gt;=$F$4),"No Result"))</f>
        <v>3</v>
      </c>
      <c r="B104" s="2" t="str">
        <v>acacetin, Flavone</v>
      </c>
      <c r="C104" s="2">
        <v>0.64919740000000004</v>
      </c>
      <c r="D104" s="411">
        <v>134.6</v>
      </c>
      <c r="E104" s="2" t="str">
        <v>G</v>
      </c>
      <c r="F104" s="411">
        <v>180</v>
      </c>
      <c r="G104" s="2" t="str">
        <v>CB</v>
      </c>
      <c r="H104" s="411">
        <v>77.599999999999994</v>
      </c>
      <c r="I104" s="2" t="str">
        <v>Y</v>
      </c>
      <c r="J104" s="2">
        <v>2</v>
      </c>
      <c r="K104" s="2">
        <v>270</v>
      </c>
      <c r="L104" s="2">
        <v>329</v>
      </c>
      <c r="M104" s="2">
        <v>0</v>
      </c>
      <c r="N104" s="2">
        <v>2</v>
      </c>
      <c r="O104" s="2">
        <v>224</v>
      </c>
      <c r="P104" s="2">
        <v>357</v>
      </c>
      <c r="Q104" s="2">
        <v>0</v>
      </c>
      <c r="R104" s="1">
        <f>COUNTIF(A104:A143, "&lt;&gt;")</f>
        <v>40</v>
      </c>
      <c r="S104" s="2" t="s">
        <v>150</v>
      </c>
    </row>
    <row r="105" spans="1:64">
      <c r="A105" s="2">
        <v>4</v>
      </c>
      <c r="B105" s="2" t="str">
        <v>apigenin, Flavone</v>
      </c>
      <c r="C105" s="2">
        <v>0.61741570000000001</v>
      </c>
      <c r="D105" s="411">
        <v>134</v>
      </c>
      <c r="E105" s="2" t="str">
        <v>G</v>
      </c>
      <c r="F105" s="411">
        <v>199.1</v>
      </c>
      <c r="G105" s="2" t="str">
        <v>CB</v>
      </c>
      <c r="H105" s="411">
        <v>108.7</v>
      </c>
      <c r="I105" s="2" t="str">
        <v>YG</v>
      </c>
      <c r="J105" s="2">
        <v>2</v>
      </c>
      <c r="K105" s="2">
        <v>271</v>
      </c>
      <c r="L105" s="2">
        <v>336</v>
      </c>
      <c r="M105" s="2">
        <v>0</v>
      </c>
      <c r="N105" s="2">
        <v>2</v>
      </c>
      <c r="O105" s="2">
        <v>224</v>
      </c>
      <c r="P105" s="2">
        <v>341</v>
      </c>
      <c r="Q105" s="2">
        <v>0</v>
      </c>
    </row>
    <row r="106" spans="1:64">
      <c r="A106" s="2">
        <v>12</v>
      </c>
      <c r="B106" s="2" t="str">
        <v>isorhamnetin, Flavonol</v>
      </c>
      <c r="C106" s="2">
        <v>0.65100000000000002</v>
      </c>
      <c r="D106" s="411">
        <v>136.1</v>
      </c>
      <c r="E106" s="2" t="str">
        <v>G</v>
      </c>
      <c r="F106" s="411">
        <v>180</v>
      </c>
      <c r="G106" s="2" t="str">
        <v>CB</v>
      </c>
      <c r="H106" s="411">
        <v>167</v>
      </c>
      <c r="I106" s="2" t="str">
        <v>T</v>
      </c>
      <c r="J106" s="2">
        <v>2</v>
      </c>
      <c r="K106" s="2">
        <v>261</v>
      </c>
      <c r="L106" s="2">
        <v>364</v>
      </c>
      <c r="M106" s="2">
        <v>0</v>
      </c>
      <c r="N106" s="2">
        <v>2</v>
      </c>
      <c r="O106" s="2">
        <v>224</v>
      </c>
      <c r="P106" s="2">
        <v>340</v>
      </c>
      <c r="Q106" s="2">
        <v>0</v>
      </c>
    </row>
    <row r="107" spans="1:64">
      <c r="A107" s="2">
        <v>14</v>
      </c>
      <c r="B107" s="2" t="str">
        <v>kaempferol, Flavonol</v>
      </c>
      <c r="C107" s="2">
        <v>0.65449429999999997</v>
      </c>
      <c r="D107" s="411">
        <v>130.9</v>
      </c>
      <c r="E107" s="2" t="str">
        <v>G</v>
      </c>
      <c r="F107" s="411">
        <v>150</v>
      </c>
      <c r="G107" s="2" t="str">
        <v>T</v>
      </c>
      <c r="H107" s="411">
        <v>150</v>
      </c>
      <c r="I107" s="2" t="str">
        <v>T</v>
      </c>
      <c r="J107" s="2">
        <v>2</v>
      </c>
      <c r="K107" s="2">
        <v>269</v>
      </c>
      <c r="L107" s="2">
        <v>371</v>
      </c>
      <c r="M107" s="2">
        <v>0</v>
      </c>
      <c r="N107" s="2">
        <v>2</v>
      </c>
      <c r="O107" s="2">
        <v>223</v>
      </c>
      <c r="P107" s="2">
        <v>361</v>
      </c>
      <c r="Q107" s="2">
        <v>0</v>
      </c>
    </row>
    <row r="108" spans="1:64">
      <c r="A108" s="2">
        <v>15</v>
      </c>
      <c r="B108" s="2" t="str">
        <v>myricetin, Flavonol</v>
      </c>
      <c r="C108" s="2">
        <v>0.58739960000000002</v>
      </c>
      <c r="D108" s="411">
        <v>129.9</v>
      </c>
      <c r="E108" s="2" t="str">
        <v>G</v>
      </c>
      <c r="F108" s="411">
        <v>131.69999999999999</v>
      </c>
      <c r="G108" s="2" t="str">
        <v>G</v>
      </c>
      <c r="H108" s="411">
        <v>30.5</v>
      </c>
      <c r="I108" s="2" t="str">
        <v>O</v>
      </c>
      <c r="J108" s="2">
        <v>2</v>
      </c>
      <c r="K108" s="2">
        <v>261</v>
      </c>
      <c r="L108" s="2">
        <v>373</v>
      </c>
      <c r="M108" s="2">
        <v>0</v>
      </c>
      <c r="N108" s="2">
        <v>2</v>
      </c>
      <c r="O108" s="2">
        <v>224</v>
      </c>
      <c r="P108" s="2">
        <v>341</v>
      </c>
      <c r="Q108" s="2">
        <v>0</v>
      </c>
    </row>
    <row r="109" spans="1:64">
      <c r="A109" s="2">
        <v>16</v>
      </c>
      <c r="B109" s="2" t="str">
        <v>quercetin, Flavonol</v>
      </c>
      <c r="C109" s="2">
        <v>0.61741570000000001</v>
      </c>
      <c r="D109" s="411">
        <v>125.9</v>
      </c>
      <c r="E109" s="2" t="str">
        <v>G</v>
      </c>
      <c r="F109" s="411">
        <v>127.1</v>
      </c>
      <c r="G109" s="2" t="str">
        <v>G</v>
      </c>
      <c r="H109" s="411">
        <v>37.299999999999997</v>
      </c>
      <c r="I109" s="2" t="str">
        <v>O</v>
      </c>
      <c r="J109" s="2">
        <v>2</v>
      </c>
      <c r="K109" s="2">
        <v>261</v>
      </c>
      <c r="L109" s="2">
        <v>370</v>
      </c>
      <c r="M109" s="2">
        <v>0</v>
      </c>
      <c r="N109" s="2">
        <v>2</v>
      </c>
      <c r="O109" s="2">
        <v>224</v>
      </c>
      <c r="P109" s="2">
        <v>340</v>
      </c>
      <c r="Q109" s="2">
        <v>0</v>
      </c>
    </row>
    <row r="110" spans="1:64">
      <c r="A110" s="2">
        <v>25</v>
      </c>
      <c r="B110" s="2" t="str">
        <v>taxifolin, Flavanonol</v>
      </c>
      <c r="C110" s="2">
        <v>0.59093090000000004</v>
      </c>
      <c r="D110" s="411">
        <v>134.5</v>
      </c>
      <c r="E110" s="2" t="str">
        <v>G</v>
      </c>
      <c r="F110" s="411">
        <v>183.4</v>
      </c>
      <c r="G110" s="2" t="str">
        <v>CB</v>
      </c>
      <c r="H110" s="411">
        <v>51.1</v>
      </c>
      <c r="I110" s="2" t="str">
        <v>O</v>
      </c>
      <c r="J110" s="2">
        <v>1</v>
      </c>
      <c r="K110" s="2">
        <v>292</v>
      </c>
      <c r="L110" s="2">
        <v>0</v>
      </c>
      <c r="M110" s="2">
        <v>0</v>
      </c>
      <c r="N110" s="2">
        <v>3</v>
      </c>
      <c r="O110" s="2">
        <v>224</v>
      </c>
      <c r="P110" s="2">
        <v>256</v>
      </c>
      <c r="Q110" s="2">
        <v>364</v>
      </c>
    </row>
    <row r="111" spans="1:64">
      <c r="A111" s="2">
        <v>31</v>
      </c>
      <c r="B111" s="2" t="str">
        <v>daidzein, Isoflavone</v>
      </c>
      <c r="C111" s="2">
        <v>0.59975920000000005</v>
      </c>
      <c r="D111" s="411">
        <v>136.6</v>
      </c>
      <c r="E111" s="2" t="str">
        <v>G</v>
      </c>
      <c r="F111" s="411">
        <v>160.9</v>
      </c>
      <c r="G111" s="2" t="str">
        <v>T</v>
      </c>
      <c r="H111" s="411">
        <v>202.5</v>
      </c>
      <c r="I111" s="2" t="str">
        <v>CB</v>
      </c>
      <c r="J111" s="2">
        <v>2</v>
      </c>
      <c r="K111" s="2">
        <v>250</v>
      </c>
      <c r="L111" s="2">
        <v>305</v>
      </c>
      <c r="M111" s="2">
        <v>0</v>
      </c>
      <c r="N111" s="2">
        <v>2</v>
      </c>
      <c r="O111" s="2">
        <v>222</v>
      </c>
      <c r="P111" s="2">
        <v>314</v>
      </c>
      <c r="Q111" s="2">
        <v>0</v>
      </c>
    </row>
    <row r="112" spans="1:64">
      <c r="A112" s="2">
        <v>32</v>
      </c>
      <c r="B112" s="2" t="str">
        <v>formononetin, Isoflavone</v>
      </c>
      <c r="C112" s="2">
        <v>0.63680000000000003</v>
      </c>
      <c r="D112" s="411">
        <v>147.4</v>
      </c>
      <c r="E112" s="2" t="str">
        <v>G</v>
      </c>
      <c r="F112" s="411">
        <v>195.3</v>
      </c>
      <c r="G112" s="2" t="str">
        <v>CB</v>
      </c>
      <c r="H112" s="411">
        <v>194.4</v>
      </c>
      <c r="I112" s="2" t="str">
        <v>CB</v>
      </c>
      <c r="J112" s="2">
        <v>2</v>
      </c>
      <c r="K112" s="2">
        <v>250</v>
      </c>
      <c r="L112" s="2">
        <v>306</v>
      </c>
      <c r="M112" s="2">
        <v>0</v>
      </c>
      <c r="N112" s="2">
        <v>2</v>
      </c>
      <c r="O112" s="2">
        <v>223</v>
      </c>
      <c r="P112" s="2">
        <v>313</v>
      </c>
      <c r="Q112" s="2">
        <v>0</v>
      </c>
    </row>
    <row r="113" spans="1:17">
      <c r="A113" s="2">
        <v>36</v>
      </c>
      <c r="B113" s="2" t="str">
        <v>2,3,4-THBA, HBAD</v>
      </c>
      <c r="C113" s="2">
        <v>0.5891653</v>
      </c>
      <c r="D113" s="411">
        <v>137.9</v>
      </c>
      <c r="E113" s="2" t="str">
        <v>G</v>
      </c>
      <c r="F113" s="411">
        <v>185.1</v>
      </c>
      <c r="G113" s="2" t="str">
        <v>CB</v>
      </c>
      <c r="H113" s="411">
        <v>216.2</v>
      </c>
      <c r="I113" s="2" t="str">
        <v>B</v>
      </c>
      <c r="J113" s="2">
        <v>1</v>
      </c>
      <c r="K113" s="2">
        <v>267</v>
      </c>
      <c r="L113" s="2">
        <v>0</v>
      </c>
      <c r="M113" s="2">
        <v>0</v>
      </c>
      <c r="N113" s="2">
        <v>2</v>
      </c>
      <c r="O113" s="2">
        <v>223</v>
      </c>
      <c r="P113" s="2">
        <v>339</v>
      </c>
      <c r="Q113" s="2">
        <v>0</v>
      </c>
    </row>
    <row r="114" spans="1:17">
      <c r="A114" s="2">
        <v>37</v>
      </c>
      <c r="B114" s="2" t="str">
        <v>2,3,4-TMBA, HBAD</v>
      </c>
      <c r="C114" s="2">
        <v>0.60152479999999997</v>
      </c>
      <c r="D114" s="411">
        <v>141.5</v>
      </c>
      <c r="E114" s="2" t="str">
        <v>G</v>
      </c>
      <c r="F114" s="411">
        <v>120</v>
      </c>
      <c r="G114" s="2" t="str">
        <v>G</v>
      </c>
      <c r="H114" s="411">
        <v>147</v>
      </c>
      <c r="I114" s="2" t="str">
        <v>G</v>
      </c>
      <c r="J114" s="2">
        <v>1</v>
      </c>
      <c r="K114" s="2">
        <v>261</v>
      </c>
      <c r="L114" s="2">
        <v>0</v>
      </c>
      <c r="M114" s="2">
        <v>0</v>
      </c>
      <c r="N114" s="2">
        <v>2</v>
      </c>
      <c r="O114" s="2">
        <v>225</v>
      </c>
      <c r="P114" s="2">
        <v>308</v>
      </c>
      <c r="Q114" s="2">
        <v>0</v>
      </c>
    </row>
    <row r="115" spans="1:17">
      <c r="A115" s="2">
        <v>39</v>
      </c>
      <c r="B115" s="2" t="str">
        <v>3,5-Dihydroxybenzoic acid, HBAD</v>
      </c>
      <c r="C115" s="2">
        <v>0.59446220000000005</v>
      </c>
      <c r="D115" s="411">
        <v>138.19999999999999</v>
      </c>
      <c r="E115" s="2" t="str">
        <v>G</v>
      </c>
      <c r="F115" s="411">
        <v>191.3</v>
      </c>
      <c r="G115" s="2" t="str">
        <v>CB</v>
      </c>
      <c r="H115" s="411">
        <v>216.8</v>
      </c>
      <c r="I115" s="2" t="str">
        <v>B</v>
      </c>
      <c r="J115" s="2">
        <v>2</v>
      </c>
      <c r="K115" s="2">
        <v>251</v>
      </c>
      <c r="L115" s="2">
        <v>308</v>
      </c>
      <c r="M115" s="2">
        <v>0</v>
      </c>
      <c r="N115" s="2">
        <v>2</v>
      </c>
      <c r="O115" s="2">
        <v>225</v>
      </c>
      <c r="P115" s="2">
        <v>313</v>
      </c>
      <c r="Q115" s="2">
        <v>0</v>
      </c>
    </row>
    <row r="116" spans="1:17">
      <c r="A116" s="2">
        <v>43</v>
      </c>
      <c r="B116" s="2" t="str">
        <v>eudesmic acid, HBAD</v>
      </c>
      <c r="C116" s="2">
        <v>0.61741570000000001</v>
      </c>
      <c r="D116" s="411">
        <v>138.9</v>
      </c>
      <c r="E116" s="2" t="str">
        <v>G</v>
      </c>
      <c r="F116" s="411">
        <v>180</v>
      </c>
      <c r="G116" s="2" t="str">
        <v>CB</v>
      </c>
      <c r="H116" s="411">
        <v>203.4</v>
      </c>
      <c r="I116" s="2" t="str">
        <v>CB</v>
      </c>
      <c r="J116" s="2">
        <v>1</v>
      </c>
      <c r="K116" s="2">
        <v>264</v>
      </c>
      <c r="L116" s="2">
        <v>0</v>
      </c>
      <c r="M116" s="2">
        <v>0</v>
      </c>
      <c r="N116" s="2">
        <v>2</v>
      </c>
      <c r="O116" s="2">
        <v>228</v>
      </c>
      <c r="P116" s="2">
        <v>310</v>
      </c>
      <c r="Q116" s="2">
        <v>0</v>
      </c>
    </row>
    <row r="117" spans="1:17">
      <c r="A117" s="2">
        <v>45</v>
      </c>
      <c r="B117" s="2" t="str">
        <v>gentisic acid, HBAD</v>
      </c>
      <c r="C117" s="2">
        <v>0.62624389999999996</v>
      </c>
      <c r="D117" s="411">
        <v>142.69999999999999</v>
      </c>
      <c r="E117" s="2" t="str">
        <v>G</v>
      </c>
      <c r="F117" s="411">
        <v>224.2</v>
      </c>
      <c r="G117" s="2" t="str">
        <v>B</v>
      </c>
      <c r="H117" s="411">
        <v>245.7</v>
      </c>
      <c r="I117" s="2" t="str">
        <v>V</v>
      </c>
      <c r="J117" s="2">
        <v>1</v>
      </c>
      <c r="K117" s="2">
        <v>326</v>
      </c>
      <c r="L117" s="2">
        <v>0</v>
      </c>
      <c r="M117" s="2">
        <v>0</v>
      </c>
      <c r="N117" s="2">
        <v>2</v>
      </c>
      <c r="O117" s="2">
        <v>224</v>
      </c>
      <c r="P117" s="2">
        <v>320</v>
      </c>
      <c r="Q117" s="2">
        <v>0</v>
      </c>
    </row>
    <row r="118" spans="1:17">
      <c r="A118" s="2">
        <v>48</v>
      </c>
      <c r="B118" s="2" t="str">
        <v>methyl syringate, HBAD</v>
      </c>
      <c r="C118" s="2">
        <v>0.61035309999999998</v>
      </c>
      <c r="D118" s="411">
        <v>137.5</v>
      </c>
      <c r="E118" s="2" t="str">
        <v>G</v>
      </c>
      <c r="F118" s="411">
        <v>175.3</v>
      </c>
      <c r="G118" s="2" t="str">
        <v>T</v>
      </c>
      <c r="H118" s="411">
        <v>202.8</v>
      </c>
      <c r="I118" s="2" t="str">
        <v>CB</v>
      </c>
      <c r="J118" s="2">
        <v>1</v>
      </c>
      <c r="K118" s="2">
        <v>277</v>
      </c>
      <c r="L118" s="2">
        <v>0</v>
      </c>
      <c r="M118" s="2">
        <v>0</v>
      </c>
      <c r="N118" s="2">
        <v>2</v>
      </c>
      <c r="O118" s="2">
        <v>237</v>
      </c>
      <c r="P118" s="2">
        <v>312</v>
      </c>
      <c r="Q118" s="2">
        <v>0</v>
      </c>
    </row>
    <row r="119" spans="1:17">
      <c r="A119" s="2">
        <v>50</v>
      </c>
      <c r="B119" s="2" t="str">
        <v>m-hydroxybenzoic acid, HBAD</v>
      </c>
      <c r="C119" s="2">
        <v>0.64390040000000004</v>
      </c>
      <c r="D119" s="411">
        <v>137.5</v>
      </c>
      <c r="E119" s="2" t="str">
        <v>G</v>
      </c>
      <c r="F119" s="411">
        <v>181.3</v>
      </c>
      <c r="G119" s="2" t="str">
        <v>CB</v>
      </c>
      <c r="H119" s="411">
        <v>184</v>
      </c>
      <c r="I119" s="2" t="str">
        <v>CB</v>
      </c>
      <c r="J119" s="2">
        <v>1</v>
      </c>
      <c r="K119" s="2">
        <v>298</v>
      </c>
      <c r="L119" s="2">
        <v>0</v>
      </c>
      <c r="M119" s="2">
        <v>0</v>
      </c>
      <c r="N119" s="2">
        <v>2</v>
      </c>
      <c r="O119" s="2">
        <v>223</v>
      </c>
      <c r="P119" s="2">
        <v>310</v>
      </c>
      <c r="Q119" s="2">
        <v>0</v>
      </c>
    </row>
    <row r="120" spans="1:17">
      <c r="A120" s="2">
        <v>52</v>
      </c>
      <c r="B120" s="2" t="str">
        <v>o-Anisic acid , HBAD</v>
      </c>
      <c r="C120" s="2">
        <v>0.5891653</v>
      </c>
      <c r="D120" s="411">
        <v>138.1</v>
      </c>
      <c r="E120" s="2" t="str">
        <v>G</v>
      </c>
      <c r="F120" s="411">
        <v>206.3</v>
      </c>
      <c r="G120" s="2" t="str">
        <v>CB</v>
      </c>
      <c r="H120" s="411">
        <v>193</v>
      </c>
      <c r="I120" s="2" t="str">
        <v>CB</v>
      </c>
      <c r="J120" s="2">
        <v>1</v>
      </c>
      <c r="K120" s="2">
        <v>299</v>
      </c>
      <c r="L120" s="2">
        <v>0</v>
      </c>
      <c r="M120" s="2">
        <v>0</v>
      </c>
      <c r="N120" s="2">
        <v>3</v>
      </c>
      <c r="O120" s="2">
        <v>221</v>
      </c>
      <c r="P120" s="2">
        <v>264</v>
      </c>
      <c r="Q120" s="2">
        <v>310</v>
      </c>
    </row>
    <row r="121" spans="1:17">
      <c r="A121" s="2">
        <v>54</v>
      </c>
      <c r="B121" s="2" t="str">
        <v>p-hydroxybenzoic acid, HBAD</v>
      </c>
      <c r="C121" s="2">
        <v>0.63683780000000001</v>
      </c>
      <c r="D121" s="411">
        <v>129.6</v>
      </c>
      <c r="E121" s="2" t="str">
        <v>G</v>
      </c>
      <c r="F121" s="411">
        <v>183.8</v>
      </c>
      <c r="G121" s="2" t="str">
        <v>CB</v>
      </c>
      <c r="H121" s="411">
        <v>180</v>
      </c>
      <c r="I121" s="2" t="str">
        <v>CB</v>
      </c>
      <c r="J121" s="2">
        <v>1</v>
      </c>
      <c r="K121" s="2">
        <v>257</v>
      </c>
      <c r="L121" s="2">
        <v>0</v>
      </c>
      <c r="M121" s="2">
        <v>0</v>
      </c>
      <c r="N121" s="2">
        <v>2</v>
      </c>
      <c r="O121" s="2">
        <v>225</v>
      </c>
      <c r="P121" s="2">
        <v>344</v>
      </c>
      <c r="Q121" s="2">
        <v>0</v>
      </c>
    </row>
    <row r="122" spans="1:17">
      <c r="A122" s="2">
        <v>55</v>
      </c>
      <c r="B122" s="2" t="str">
        <v>protocatechuic acid, HBAD</v>
      </c>
      <c r="C122" s="2">
        <v>0.57680569999999998</v>
      </c>
      <c r="D122" s="411">
        <v>136.1</v>
      </c>
      <c r="E122" s="2" t="str">
        <v>G</v>
      </c>
      <c r="F122" s="411">
        <v>183</v>
      </c>
      <c r="G122" s="2" t="str">
        <v>CB</v>
      </c>
      <c r="H122" s="411">
        <v>245.9</v>
      </c>
      <c r="I122" s="2" t="str">
        <v>V</v>
      </c>
      <c r="J122" s="2">
        <v>2</v>
      </c>
      <c r="K122" s="2">
        <v>261</v>
      </c>
      <c r="L122" s="2">
        <v>295</v>
      </c>
      <c r="M122" s="2">
        <v>0</v>
      </c>
      <c r="N122" s="2">
        <v>2</v>
      </c>
      <c r="O122" s="2">
        <v>225</v>
      </c>
      <c r="P122" s="2">
        <v>312</v>
      </c>
      <c r="Q122" s="2">
        <v>0</v>
      </c>
    </row>
    <row r="123" spans="1:17">
      <c r="A123" s="2">
        <v>56</v>
      </c>
      <c r="B123" s="2" t="str">
        <v>resorcylic acid, HBAD</v>
      </c>
      <c r="C123" s="2">
        <v>0.63</v>
      </c>
      <c r="D123" s="411">
        <v>143.5</v>
      </c>
      <c r="E123" s="2" t="str">
        <v>G</v>
      </c>
      <c r="F123" s="411">
        <v>213.7</v>
      </c>
      <c r="G123" s="2" t="str">
        <v>B</v>
      </c>
      <c r="H123" s="411">
        <v>225.5</v>
      </c>
      <c r="I123" s="2" t="str">
        <v>B</v>
      </c>
      <c r="J123" s="2">
        <v>2</v>
      </c>
      <c r="K123" s="2">
        <v>246</v>
      </c>
      <c r="L123" s="2">
        <v>313</v>
      </c>
      <c r="M123" s="2">
        <v>0</v>
      </c>
      <c r="N123" s="2">
        <v>2</v>
      </c>
      <c r="O123" s="2">
        <v>224</v>
      </c>
      <c r="P123" s="2">
        <v>311</v>
      </c>
      <c r="Q123" s="2">
        <v>0</v>
      </c>
    </row>
    <row r="124" spans="1:17">
      <c r="A124" s="2">
        <v>58</v>
      </c>
      <c r="B124" s="2" t="str">
        <v>syringic acid, HBAD</v>
      </c>
      <c r="C124" s="2">
        <v>0.57679999999999998</v>
      </c>
      <c r="D124" s="411">
        <v>137.30000000000001</v>
      </c>
      <c r="E124" s="2" t="str">
        <v>G</v>
      </c>
      <c r="F124" s="411">
        <v>191.5</v>
      </c>
      <c r="G124" s="2" t="str">
        <v>CB</v>
      </c>
      <c r="H124" s="411">
        <v>215.2</v>
      </c>
      <c r="I124" s="2" t="str">
        <v>B</v>
      </c>
      <c r="J124" s="2">
        <v>1</v>
      </c>
      <c r="K124" s="2">
        <v>277</v>
      </c>
      <c r="L124" s="2">
        <v>0</v>
      </c>
      <c r="M124" s="2">
        <v>0</v>
      </c>
      <c r="N124" s="2">
        <v>2</v>
      </c>
      <c r="O124" s="2">
        <v>225</v>
      </c>
      <c r="P124" s="2">
        <v>313</v>
      </c>
      <c r="Q124" s="2">
        <v>0</v>
      </c>
    </row>
    <row r="125" spans="1:17">
      <c r="A125" s="2">
        <v>59</v>
      </c>
      <c r="B125" s="2" t="str">
        <v>vanillic acid, HBAD</v>
      </c>
      <c r="C125" s="2">
        <v>0.62271259999999995</v>
      </c>
      <c r="D125" s="411">
        <v>135.80000000000001</v>
      </c>
      <c r="E125" s="2" t="str">
        <v>G</v>
      </c>
      <c r="F125" s="411">
        <v>191.5</v>
      </c>
      <c r="G125" s="2" t="str">
        <v>CB</v>
      </c>
      <c r="H125" s="411">
        <v>208.7</v>
      </c>
      <c r="I125" s="2" t="str">
        <v>CB</v>
      </c>
      <c r="J125" s="2">
        <v>2</v>
      </c>
      <c r="K125" s="2">
        <v>263</v>
      </c>
      <c r="L125" s="2">
        <v>294</v>
      </c>
      <c r="M125" s="2">
        <v>0</v>
      </c>
      <c r="N125" s="2">
        <v>2</v>
      </c>
      <c r="O125" s="2">
        <v>228</v>
      </c>
      <c r="P125" s="2">
        <v>312</v>
      </c>
      <c r="Q125" s="2">
        <v>0</v>
      </c>
    </row>
    <row r="126" spans="1:17">
      <c r="A126" s="2">
        <v>61</v>
      </c>
      <c r="B126" s="2" t="str">
        <v>caffeic acid, HCAD</v>
      </c>
      <c r="C126" s="2">
        <v>0.5891653</v>
      </c>
      <c r="D126" s="411">
        <v>139.30000000000001</v>
      </c>
      <c r="E126" s="2" t="str">
        <v>G</v>
      </c>
      <c r="F126" s="411">
        <v>211.1</v>
      </c>
      <c r="G126" s="2" t="str">
        <v>B</v>
      </c>
      <c r="H126" s="411">
        <v>196.5</v>
      </c>
      <c r="I126" s="2" t="str">
        <v>CB</v>
      </c>
      <c r="J126" s="2">
        <v>1</v>
      </c>
      <c r="K126" s="2">
        <v>321</v>
      </c>
      <c r="L126" s="2">
        <v>0</v>
      </c>
      <c r="M126" s="2">
        <v>0</v>
      </c>
      <c r="N126" s="2">
        <v>2</v>
      </c>
      <c r="O126" s="2">
        <v>224</v>
      </c>
      <c r="P126" s="2">
        <v>344</v>
      </c>
      <c r="Q126" s="2">
        <v>0</v>
      </c>
    </row>
    <row r="127" spans="1:17">
      <c r="A127" s="2">
        <v>62</v>
      </c>
      <c r="B127" s="2" t="str">
        <v>caffeic acid dimethyl ether, HCAD</v>
      </c>
      <c r="C127" s="2">
        <v>0.6085874</v>
      </c>
      <c r="D127" s="411">
        <v>141.9</v>
      </c>
      <c r="E127" s="2" t="str">
        <v>G</v>
      </c>
      <c r="F127" s="411">
        <v>239.3</v>
      </c>
      <c r="G127" s="2" t="str">
        <v>B</v>
      </c>
      <c r="H127" s="411">
        <v>223</v>
      </c>
      <c r="I127" s="2" t="str">
        <v>B</v>
      </c>
      <c r="J127" s="2">
        <v>1</v>
      </c>
      <c r="K127" s="2">
        <v>317</v>
      </c>
      <c r="L127" s="2">
        <v>0</v>
      </c>
      <c r="M127" s="2">
        <v>0</v>
      </c>
      <c r="N127" s="2">
        <v>2</v>
      </c>
      <c r="O127" s="2">
        <v>223</v>
      </c>
      <c r="P127" s="2">
        <v>342</v>
      </c>
      <c r="Q127" s="2">
        <v>0</v>
      </c>
    </row>
    <row r="128" spans="1:17">
      <c r="A128" s="2">
        <v>65</v>
      </c>
      <c r="B128" s="2" t="str">
        <v>ferulic acid, HCAD</v>
      </c>
      <c r="C128" s="2">
        <v>0.61565000000000003</v>
      </c>
      <c r="D128" s="411">
        <v>139.4</v>
      </c>
      <c r="E128" s="2" t="str">
        <v>G</v>
      </c>
      <c r="F128" s="411">
        <v>209.2</v>
      </c>
      <c r="G128" s="2" t="str">
        <v>CB</v>
      </c>
      <c r="H128" s="411">
        <v>205.5</v>
      </c>
      <c r="I128" s="2" t="str">
        <v>CB</v>
      </c>
      <c r="J128" s="2">
        <v>1</v>
      </c>
      <c r="K128" s="2">
        <v>319</v>
      </c>
      <c r="L128" s="2">
        <v>0</v>
      </c>
      <c r="M128" s="2">
        <v>0</v>
      </c>
      <c r="N128" s="2">
        <v>2</v>
      </c>
      <c r="O128" s="2">
        <v>224</v>
      </c>
      <c r="P128" s="2">
        <v>346</v>
      </c>
      <c r="Q128" s="2">
        <v>0</v>
      </c>
    </row>
    <row r="129" spans="1:17">
      <c r="A129" s="2">
        <v>66</v>
      </c>
      <c r="B129" s="2" t="str">
        <v>isoferulic acid, HCAD</v>
      </c>
      <c r="C129" s="2">
        <v>0.59975920000000005</v>
      </c>
      <c r="D129" s="411">
        <v>140.4</v>
      </c>
      <c r="E129" s="2" t="str">
        <v>G</v>
      </c>
      <c r="F129" s="411">
        <v>227.4</v>
      </c>
      <c r="G129" s="2" t="str">
        <v>B</v>
      </c>
      <c r="H129" s="411">
        <v>215.8</v>
      </c>
      <c r="I129" s="2" t="str">
        <v>B</v>
      </c>
      <c r="J129" s="2">
        <v>1</v>
      </c>
      <c r="K129" s="2">
        <v>320</v>
      </c>
      <c r="L129" s="2">
        <v>0</v>
      </c>
      <c r="M129" s="2">
        <v>0</v>
      </c>
      <c r="N129" s="2">
        <v>2</v>
      </c>
      <c r="O129" s="2">
        <v>224</v>
      </c>
      <c r="P129" s="2">
        <v>344</v>
      </c>
      <c r="Q129" s="2">
        <v>0</v>
      </c>
    </row>
    <row r="130" spans="1:17">
      <c r="A130" s="2">
        <v>67</v>
      </c>
      <c r="B130" s="2" t="str">
        <v>m-coumaric acid, HCAD</v>
      </c>
      <c r="C130" s="2">
        <v>0.63300000000000001</v>
      </c>
      <c r="D130" s="411">
        <v>143.4</v>
      </c>
      <c r="E130" s="2" t="str">
        <v>G</v>
      </c>
      <c r="F130" s="411">
        <v>214.6</v>
      </c>
      <c r="G130" s="2" t="str">
        <v>B</v>
      </c>
      <c r="H130" s="411">
        <v>220.4</v>
      </c>
      <c r="I130" s="2" t="str">
        <v>B</v>
      </c>
      <c r="J130" s="2">
        <v>1</v>
      </c>
      <c r="K130" s="2">
        <v>280</v>
      </c>
      <c r="L130" s="2">
        <v>0</v>
      </c>
      <c r="M130" s="2">
        <v>0</v>
      </c>
      <c r="N130" s="2">
        <v>2</v>
      </c>
      <c r="O130" s="2">
        <v>224</v>
      </c>
      <c r="P130" s="2">
        <v>315</v>
      </c>
      <c r="Q130" s="2">
        <v>0</v>
      </c>
    </row>
    <row r="131" spans="1:17">
      <c r="A131" s="2">
        <v>70</v>
      </c>
      <c r="B131" s="2" t="str">
        <v>o-coumaric acid, HCAD</v>
      </c>
      <c r="C131" s="2">
        <v>0.64570000000000005</v>
      </c>
      <c r="D131" s="411">
        <v>146.1</v>
      </c>
      <c r="E131" s="2" t="str">
        <v>G</v>
      </c>
      <c r="F131" s="411">
        <v>205.2</v>
      </c>
      <c r="G131" s="2" t="str">
        <v>CB</v>
      </c>
      <c r="H131" s="411">
        <v>203.9</v>
      </c>
      <c r="I131" s="2" t="str">
        <v>CB</v>
      </c>
      <c r="J131" s="2">
        <v>2</v>
      </c>
      <c r="K131" s="2">
        <v>279</v>
      </c>
      <c r="L131" s="2">
        <v>321</v>
      </c>
      <c r="M131" s="2">
        <v>0</v>
      </c>
      <c r="N131" s="2">
        <v>2</v>
      </c>
      <c r="O131" s="2">
        <v>224</v>
      </c>
      <c r="P131" s="2">
        <v>341</v>
      </c>
      <c r="Q131" s="2">
        <v>0</v>
      </c>
    </row>
    <row r="132" spans="1:17">
      <c r="A132" s="2">
        <v>71</v>
      </c>
      <c r="B132" s="2" t="str">
        <v>p-coumaric acid, HCAD</v>
      </c>
      <c r="C132" s="2">
        <v>0.63</v>
      </c>
      <c r="D132" s="411">
        <v>135.69999999999999</v>
      </c>
      <c r="E132" s="2" t="str">
        <v>G</v>
      </c>
      <c r="F132" s="411">
        <v>198.8</v>
      </c>
      <c r="G132" s="2" t="str">
        <v>CB</v>
      </c>
      <c r="H132" s="411">
        <v>205.3</v>
      </c>
      <c r="I132" s="2" t="str">
        <v>CB</v>
      </c>
      <c r="J132" s="2">
        <v>1</v>
      </c>
      <c r="K132" s="2">
        <v>307</v>
      </c>
      <c r="L132" s="2">
        <v>0</v>
      </c>
      <c r="M132" s="2">
        <v>0</v>
      </c>
      <c r="N132" s="2">
        <v>2</v>
      </c>
      <c r="O132" s="2">
        <v>223</v>
      </c>
      <c r="P132" s="2">
        <v>354</v>
      </c>
      <c r="Q132" s="2">
        <v>0</v>
      </c>
    </row>
    <row r="133" spans="1:17">
      <c r="A133" s="2">
        <v>72</v>
      </c>
      <c r="B133" s="2" t="str">
        <v>p-MCA, HCAD</v>
      </c>
      <c r="C133" s="2">
        <v>0.65</v>
      </c>
      <c r="D133" s="411">
        <v>137.4</v>
      </c>
      <c r="E133" s="2" t="str">
        <v>G</v>
      </c>
      <c r="F133" s="411">
        <v>190.9</v>
      </c>
      <c r="G133" s="2" t="str">
        <v>CB</v>
      </c>
      <c r="H133" s="411">
        <v>130.9</v>
      </c>
      <c r="I133" s="2" t="str">
        <v>G</v>
      </c>
      <c r="J133" s="2">
        <v>1</v>
      </c>
      <c r="K133" s="2">
        <v>307</v>
      </c>
      <c r="L133" s="2">
        <v>0</v>
      </c>
      <c r="M133" s="2">
        <v>0</v>
      </c>
      <c r="N133" s="2">
        <v>2</v>
      </c>
      <c r="O133" s="2">
        <v>222</v>
      </c>
      <c r="P133" s="2">
        <v>0</v>
      </c>
      <c r="Q133" s="2">
        <v>0</v>
      </c>
    </row>
    <row r="134" spans="1:17">
      <c r="A134" s="2">
        <v>73</v>
      </c>
      <c r="B134" s="2" t="str">
        <v>rosmarinic acid, HCAD</v>
      </c>
      <c r="C134" s="2">
        <v>0.63</v>
      </c>
      <c r="D134" s="411">
        <v>131.4</v>
      </c>
      <c r="E134" s="2" t="str">
        <v>G</v>
      </c>
      <c r="F134" s="411">
        <v>175.3</v>
      </c>
      <c r="G134" s="2" t="str">
        <v>T</v>
      </c>
      <c r="H134" s="411">
        <v>133.9</v>
      </c>
      <c r="I134" s="2" t="str">
        <v>G</v>
      </c>
      <c r="J134" s="2">
        <v>1</v>
      </c>
      <c r="K134" s="2">
        <v>307</v>
      </c>
      <c r="L134" s="2">
        <v>0</v>
      </c>
      <c r="M134" s="2">
        <v>0</v>
      </c>
      <c r="N134" s="2">
        <v>2</v>
      </c>
      <c r="O134" s="2">
        <v>224</v>
      </c>
      <c r="P134" s="2">
        <v>341</v>
      </c>
      <c r="Q134" s="2">
        <v>0</v>
      </c>
    </row>
    <row r="135" spans="1:17">
      <c r="A135" s="2">
        <v>74</v>
      </c>
      <c r="B135" s="2" t="str">
        <v>sinapic acid, HCAD</v>
      </c>
      <c r="C135" s="2">
        <v>0.63</v>
      </c>
      <c r="D135" s="411">
        <v>138.69999999999999</v>
      </c>
      <c r="E135" s="2" t="str">
        <v>G</v>
      </c>
      <c r="F135" s="411">
        <v>224.1</v>
      </c>
      <c r="G135" s="2" t="str">
        <v>B</v>
      </c>
      <c r="H135" s="411">
        <v>198.1</v>
      </c>
      <c r="I135" s="2" t="str">
        <v>CB</v>
      </c>
      <c r="J135" s="2">
        <v>1</v>
      </c>
      <c r="K135" s="2">
        <v>328</v>
      </c>
      <c r="L135" s="2">
        <v>0</v>
      </c>
      <c r="M135" s="2">
        <v>0</v>
      </c>
      <c r="N135" s="2">
        <v>2</v>
      </c>
      <c r="O135" s="2">
        <v>222</v>
      </c>
      <c r="P135" s="2">
        <v>342</v>
      </c>
      <c r="Q135" s="2">
        <v>0</v>
      </c>
    </row>
    <row r="136" spans="1:17">
      <c r="A136" s="2">
        <v>79</v>
      </c>
      <c r="B136" s="2" t="str">
        <v>Homovanillic Acid, HPAAD</v>
      </c>
      <c r="C136" s="2">
        <v>0.65449429999999997</v>
      </c>
      <c r="D136" s="411">
        <v>137.30000000000001</v>
      </c>
      <c r="E136" s="2" t="str">
        <v>G</v>
      </c>
      <c r="F136" s="411">
        <v>176.9</v>
      </c>
      <c r="G136" s="2" t="str">
        <v>T</v>
      </c>
      <c r="H136" s="411">
        <v>212.7</v>
      </c>
      <c r="I136" s="2" t="str">
        <v>B</v>
      </c>
      <c r="J136" s="2">
        <v>1</v>
      </c>
      <c r="K136" s="2">
        <v>282</v>
      </c>
      <c r="L136" s="2">
        <v>0</v>
      </c>
      <c r="M136" s="2">
        <v>0</v>
      </c>
      <c r="N136" s="2">
        <v>3</v>
      </c>
      <c r="O136" s="2">
        <v>222</v>
      </c>
      <c r="P136" s="2">
        <v>256</v>
      </c>
      <c r="Q136" s="2">
        <v>351</v>
      </c>
    </row>
    <row r="137" spans="1:17">
      <c r="A137" s="2">
        <v>82</v>
      </c>
      <c r="B137" s="2" t="str">
        <v>p-Hydroxyphenylacetic acid, HPAAD</v>
      </c>
      <c r="C137" s="2">
        <v>0.62</v>
      </c>
      <c r="D137" s="411">
        <v>138.1</v>
      </c>
      <c r="E137" s="2" t="str">
        <v>G</v>
      </c>
      <c r="F137" s="411">
        <v>178.8</v>
      </c>
      <c r="G137" s="2" t="str">
        <v>T</v>
      </c>
      <c r="H137" s="411">
        <v>180</v>
      </c>
      <c r="I137" s="2" t="str">
        <v>CB</v>
      </c>
      <c r="J137" s="2">
        <v>1</v>
      </c>
      <c r="K137" s="2">
        <v>277</v>
      </c>
      <c r="L137" s="2">
        <v>0</v>
      </c>
      <c r="M137" s="2">
        <v>0</v>
      </c>
      <c r="N137" s="2">
        <v>3</v>
      </c>
      <c r="O137" s="2">
        <v>222</v>
      </c>
      <c r="P137" s="2">
        <v>252</v>
      </c>
      <c r="Q137" s="2">
        <v>330</v>
      </c>
    </row>
    <row r="138" spans="1:17">
      <c r="A138" s="2">
        <v>84</v>
      </c>
      <c r="B138" s="2" t="str">
        <v>DL-p-Phenyllactic Acid, HPLAD</v>
      </c>
      <c r="C138" s="2">
        <v>0.61565000000000003</v>
      </c>
      <c r="D138" s="411">
        <v>139.19999999999999</v>
      </c>
      <c r="E138" s="2" t="str">
        <v>G</v>
      </c>
      <c r="F138" s="411">
        <v>120</v>
      </c>
      <c r="G138" s="2" t="str">
        <v>G</v>
      </c>
      <c r="H138" s="411">
        <v>171.1</v>
      </c>
      <c r="I138" s="2" t="str">
        <v>T</v>
      </c>
      <c r="J138" s="2">
        <v>1</v>
      </c>
      <c r="K138" s="2">
        <v>278</v>
      </c>
      <c r="L138" s="2">
        <v>0</v>
      </c>
      <c r="M138" s="2">
        <v>0</v>
      </c>
      <c r="N138" s="2">
        <v>3</v>
      </c>
      <c r="O138" s="2">
        <v>223</v>
      </c>
      <c r="P138" s="2">
        <v>253</v>
      </c>
      <c r="Q138" s="2">
        <v>330</v>
      </c>
    </row>
    <row r="139" spans="1:17">
      <c r="A139" s="2">
        <v>87</v>
      </c>
      <c r="B139" s="2" t="str">
        <v>Phloretic acid, HPPAD</v>
      </c>
      <c r="C139" s="2">
        <v>0.62977519999999998</v>
      </c>
      <c r="D139" s="411">
        <v>140.69999999999999</v>
      </c>
      <c r="E139" s="2" t="str">
        <v>G</v>
      </c>
      <c r="F139" s="411">
        <v>187.7</v>
      </c>
      <c r="G139" s="2" t="str">
        <v>CB</v>
      </c>
      <c r="H139" s="411">
        <v>189.8</v>
      </c>
      <c r="I139" s="2" t="str">
        <v>CB</v>
      </c>
      <c r="J139" s="2">
        <v>1</v>
      </c>
      <c r="K139" s="2">
        <v>278</v>
      </c>
      <c r="L139" s="2">
        <v>0</v>
      </c>
      <c r="M139" s="2">
        <v>0</v>
      </c>
      <c r="N139" s="2">
        <v>3</v>
      </c>
      <c r="O139" s="2">
        <v>221</v>
      </c>
      <c r="P139" s="2">
        <v>248</v>
      </c>
      <c r="Q139" s="2">
        <v>341</v>
      </c>
    </row>
    <row r="140" spans="1:17">
      <c r="A140" s="2">
        <v>94</v>
      </c>
      <c r="B140" s="2" t="str">
        <v>Pyrogallol, Phenol</v>
      </c>
      <c r="C140" s="2">
        <v>0.60150000000000003</v>
      </c>
      <c r="D140" s="411">
        <v>136.6</v>
      </c>
      <c r="E140" s="2" t="str">
        <v>G</v>
      </c>
      <c r="F140" s="411">
        <v>185.7</v>
      </c>
      <c r="G140" s="2" t="str">
        <v>CB</v>
      </c>
      <c r="H140" s="411">
        <v>51.1</v>
      </c>
      <c r="I140" s="2" t="str">
        <v>O</v>
      </c>
      <c r="J140" s="2">
        <v>1</v>
      </c>
      <c r="K140" s="2">
        <v>270</v>
      </c>
      <c r="L140" s="2">
        <v>0</v>
      </c>
      <c r="M140" s="2">
        <v>0</v>
      </c>
      <c r="N140" s="2">
        <v>2</v>
      </c>
      <c r="O140" s="2">
        <v>224</v>
      </c>
      <c r="P140" s="2">
        <v>350</v>
      </c>
      <c r="Q140" s="2">
        <v>0</v>
      </c>
    </row>
    <row r="141" spans="1:17">
      <c r="A141" s="2">
        <v>98</v>
      </c>
      <c r="B141" s="2" t="str">
        <v>Protocatechualdehyde, HBzd</v>
      </c>
      <c r="C141" s="2">
        <v>0.59446220000000005</v>
      </c>
      <c r="D141" s="411">
        <v>134.9</v>
      </c>
      <c r="E141" s="2" t="str">
        <v>G</v>
      </c>
      <c r="F141" s="411">
        <v>231.9</v>
      </c>
      <c r="G141" s="2" t="str">
        <v>B</v>
      </c>
      <c r="H141" s="411">
        <v>232.9</v>
      </c>
      <c r="I141" s="2" t="str">
        <v>B</v>
      </c>
      <c r="J141" s="2">
        <v>2</v>
      </c>
      <c r="K141" s="2">
        <v>283</v>
      </c>
      <c r="L141" s="2">
        <v>314</v>
      </c>
      <c r="M141" s="2">
        <v>0</v>
      </c>
      <c r="N141" s="2">
        <v>3</v>
      </c>
      <c r="O141" s="2">
        <v>221</v>
      </c>
      <c r="P141" s="2">
        <v>250</v>
      </c>
      <c r="Q141" s="2">
        <v>342</v>
      </c>
    </row>
    <row r="142" spans="1:17">
      <c r="A142" s="2">
        <v>99</v>
      </c>
      <c r="B142" s="2" t="str">
        <v>Vanillin, HBzd</v>
      </c>
      <c r="C142" s="2">
        <v>0.63683780000000001</v>
      </c>
      <c r="D142" s="411">
        <v>136.19999999999999</v>
      </c>
      <c r="E142" s="2" t="str">
        <v>G</v>
      </c>
      <c r="F142" s="411">
        <v>221.6</v>
      </c>
      <c r="G142" s="2" t="str">
        <v>B</v>
      </c>
      <c r="H142" s="411">
        <v>223.7</v>
      </c>
      <c r="I142" s="2" t="str">
        <v>B</v>
      </c>
      <c r="J142" s="2">
        <v>2</v>
      </c>
      <c r="K142" s="2">
        <v>284</v>
      </c>
      <c r="L142" s="2">
        <v>312</v>
      </c>
      <c r="M142" s="2">
        <v>0</v>
      </c>
      <c r="N142" s="2">
        <v>3</v>
      </c>
      <c r="O142" s="2">
        <v>221</v>
      </c>
      <c r="P142" s="2">
        <v>248</v>
      </c>
      <c r="Q142" s="2">
        <v>341</v>
      </c>
    </row>
    <row r="143" spans="1:17">
      <c r="A143" s="2">
        <v>103</v>
      </c>
      <c r="B143" s="2" t="str">
        <v>Absiscic Acid, Non Phenolic</v>
      </c>
      <c r="C143" s="2">
        <v>0.59799999999999998</v>
      </c>
      <c r="D143" s="411">
        <v>126.9</v>
      </c>
      <c r="E143" s="2" t="str">
        <v>G</v>
      </c>
      <c r="F143" s="411">
        <v>171.4</v>
      </c>
      <c r="G143" s="2" t="str">
        <v>T</v>
      </c>
      <c r="H143" s="411">
        <v>204.6</v>
      </c>
      <c r="I143" s="2" t="str">
        <v>CB</v>
      </c>
      <c r="J143" s="2">
        <v>1</v>
      </c>
      <c r="K143" s="2">
        <v>268</v>
      </c>
      <c r="L143" s="2">
        <v>0</v>
      </c>
      <c r="M143" s="2">
        <v>0</v>
      </c>
      <c r="N143" s="2">
        <v>2</v>
      </c>
      <c r="O143" s="2">
        <v>221</v>
      </c>
      <c r="P143" s="2">
        <v>344</v>
      </c>
      <c r="Q143" s="2">
        <v>0</v>
      </c>
    </row>
    <row r="144" spans="1:17">
      <c r="A144" s="2"/>
      <c r="B144" s="2"/>
      <c r="C144" s="2"/>
      <c r="D144" s="411"/>
      <c r="E144" s="2"/>
      <c r="F144" s="411"/>
      <c r="G144" s="2"/>
      <c r="H144" s="411"/>
      <c r="I144" s="2"/>
      <c r="J144" s="2"/>
      <c r="K144" s="2"/>
      <c r="L144" s="2"/>
      <c r="M144" s="2"/>
      <c r="N144" s="2"/>
      <c r="O144" s="2"/>
      <c r="P144" s="2"/>
      <c r="Q144" s="2"/>
    </row>
    <row r="145" spans="1:19">
      <c r="A145" s="2"/>
      <c r="B145" s="2"/>
      <c r="C145" s="2"/>
      <c r="D145" s="411"/>
      <c r="E145" s="2"/>
      <c r="F145" s="411"/>
      <c r="G145" s="2"/>
      <c r="H145" s="411"/>
      <c r="I145" s="2"/>
      <c r="J145" s="2"/>
      <c r="K145" s="2"/>
      <c r="L145" s="2"/>
      <c r="M145" s="2"/>
      <c r="N145" s="2"/>
      <c r="O145" s="2"/>
      <c r="P145" s="2"/>
      <c r="Q145" s="2"/>
    </row>
    <row r="146" spans="1:19">
      <c r="A146" s="2"/>
      <c r="B146" s="2"/>
      <c r="C146" s="2"/>
      <c r="D146" s="411"/>
      <c r="E146" s="2"/>
      <c r="F146" s="411"/>
      <c r="G146" s="2"/>
      <c r="H146" s="411"/>
      <c r="I146" s="2"/>
      <c r="J146" s="2"/>
      <c r="K146" s="2"/>
      <c r="L146" s="2"/>
      <c r="M146" s="2"/>
      <c r="N146" s="2"/>
      <c r="O146" s="2"/>
      <c r="P146" s="2"/>
      <c r="Q146" s="2"/>
    </row>
    <row r="147" spans="1:19">
      <c r="B147" s="2"/>
      <c r="C147" s="2"/>
      <c r="D147" s="411"/>
      <c r="E147" s="2"/>
      <c r="F147" s="411"/>
      <c r="G147" s="2"/>
      <c r="H147" s="411"/>
      <c r="I147" s="2"/>
      <c r="J147" s="2"/>
      <c r="K147" s="2"/>
      <c r="L147" s="2"/>
      <c r="M147" s="2"/>
      <c r="N147" s="2"/>
      <c r="O147" s="2"/>
      <c r="P147" s="2"/>
      <c r="Q147" s="2"/>
    </row>
    <row r="148" spans="1:19">
      <c r="A148" s="2" cm="1">
        <f t="array" ref="A148:Q189">_xlfn._xlws.SORT(_xlfn._xlws.FILTER(LNPNEW[], (LNPNEW[Rf (MPA)]&lt;=$C$5)*(LNPNEW[Rf (MPA)]&gt;=$C$4)*(LNPNEW[H° DEV 254 nm]&lt;=$D$5)*(LNPNEW[H° DEV 254 nm]&gt;=$D$4),"No Result"))</f>
        <v>3</v>
      </c>
      <c r="B148" s="2" t="str">
        <v>acacetin, Flavone</v>
      </c>
      <c r="C148" s="2">
        <v>0.64919740000000004</v>
      </c>
      <c r="D148" s="411">
        <v>134.6</v>
      </c>
      <c r="E148" s="2" t="str">
        <v>G</v>
      </c>
      <c r="F148" s="411">
        <v>180</v>
      </c>
      <c r="G148" s="2" t="str">
        <v>CB</v>
      </c>
      <c r="H148" s="411">
        <v>77.599999999999994</v>
      </c>
      <c r="I148" s="2" t="str">
        <v>Y</v>
      </c>
      <c r="J148" s="2">
        <v>2</v>
      </c>
      <c r="K148" s="2">
        <v>270</v>
      </c>
      <c r="L148" s="2">
        <v>329</v>
      </c>
      <c r="M148" s="2">
        <v>0</v>
      </c>
      <c r="N148" s="2">
        <v>2</v>
      </c>
      <c r="O148" s="2">
        <v>224</v>
      </c>
      <c r="P148" s="2">
        <v>357</v>
      </c>
      <c r="Q148" s="2">
        <v>0</v>
      </c>
      <c r="R148" s="1">
        <f>COUNTIF(A148:A189, "&lt;&gt;")</f>
        <v>42</v>
      </c>
      <c r="S148" s="2" t="s">
        <v>151</v>
      </c>
    </row>
    <row r="149" spans="1:19">
      <c r="A149" s="2">
        <v>4</v>
      </c>
      <c r="B149" s="2" t="str">
        <v>apigenin, Flavone</v>
      </c>
      <c r="C149" s="2">
        <v>0.61741570000000001</v>
      </c>
      <c r="D149" s="411">
        <v>134</v>
      </c>
      <c r="E149" s="2" t="str">
        <v>G</v>
      </c>
      <c r="F149" s="411">
        <v>199.1</v>
      </c>
      <c r="G149" s="2" t="str">
        <v>CB</v>
      </c>
      <c r="H149" s="411">
        <v>108.7</v>
      </c>
      <c r="I149" s="2" t="str">
        <v>YG</v>
      </c>
      <c r="J149" s="2">
        <v>2</v>
      </c>
      <c r="K149" s="2">
        <v>271</v>
      </c>
      <c r="L149" s="2">
        <v>336</v>
      </c>
      <c r="M149" s="2">
        <v>0</v>
      </c>
      <c r="N149" s="2">
        <v>2</v>
      </c>
      <c r="O149" s="2">
        <v>224</v>
      </c>
      <c r="P149" s="2">
        <v>341</v>
      </c>
      <c r="Q149" s="2">
        <v>0</v>
      </c>
    </row>
    <row r="150" spans="1:19">
      <c r="A150" s="2">
        <v>7</v>
      </c>
      <c r="B150" s="2" t="str">
        <v>Genkwanin, Flavone</v>
      </c>
      <c r="C150" s="2">
        <v>0.65272870000000005</v>
      </c>
      <c r="D150" s="411">
        <v>138.9</v>
      </c>
      <c r="E150" s="2" t="str">
        <v>G</v>
      </c>
      <c r="F150" s="411">
        <v>46.1</v>
      </c>
      <c r="G150" s="2" t="str">
        <v>O</v>
      </c>
      <c r="H150" s="411">
        <v>125.6</v>
      </c>
      <c r="I150" s="2" t="str">
        <v>G</v>
      </c>
      <c r="J150" s="2">
        <v>2</v>
      </c>
      <c r="K150" s="2">
        <v>268</v>
      </c>
      <c r="L150" s="2">
        <v>338</v>
      </c>
      <c r="M150" s="2">
        <v>0</v>
      </c>
      <c r="N150" s="2">
        <v>2</v>
      </c>
      <c r="O150" s="2">
        <v>224</v>
      </c>
      <c r="P150" s="2">
        <v>367</v>
      </c>
      <c r="Q150" s="2">
        <v>0</v>
      </c>
    </row>
    <row r="151" spans="1:19">
      <c r="A151" s="2">
        <v>8</v>
      </c>
      <c r="B151" s="2" t="str">
        <v>luteolin, Flavone</v>
      </c>
      <c r="C151" s="2">
        <v>0.58389999999999997</v>
      </c>
      <c r="D151" s="411">
        <v>129.1</v>
      </c>
      <c r="E151" s="2" t="str">
        <v>G</v>
      </c>
      <c r="F151" s="411">
        <v>33</v>
      </c>
      <c r="G151" s="2" t="str">
        <v>O</v>
      </c>
      <c r="H151" s="411">
        <v>54.1</v>
      </c>
      <c r="I151" s="2" t="str">
        <v>O</v>
      </c>
      <c r="J151" s="2">
        <v>2</v>
      </c>
      <c r="K151" s="2">
        <v>268</v>
      </c>
      <c r="L151" s="2">
        <v>352</v>
      </c>
      <c r="M151" s="2">
        <v>0</v>
      </c>
      <c r="N151" s="2">
        <v>2</v>
      </c>
      <c r="O151" s="2">
        <v>224</v>
      </c>
      <c r="P151" s="2">
        <v>342</v>
      </c>
      <c r="Q151" s="2">
        <v>0</v>
      </c>
    </row>
    <row r="152" spans="1:19">
      <c r="A152" s="2">
        <v>12</v>
      </c>
      <c r="B152" s="2" t="str">
        <v>isorhamnetin, Flavonol</v>
      </c>
      <c r="C152" s="2">
        <v>0.65100000000000002</v>
      </c>
      <c r="D152" s="411">
        <v>136.1</v>
      </c>
      <c r="E152" s="2" t="str">
        <v>G</v>
      </c>
      <c r="F152" s="411">
        <v>180</v>
      </c>
      <c r="G152" s="2" t="str">
        <v>CB</v>
      </c>
      <c r="H152" s="411">
        <v>167</v>
      </c>
      <c r="I152" s="2" t="str">
        <v>T</v>
      </c>
      <c r="J152" s="2">
        <v>2</v>
      </c>
      <c r="K152" s="2">
        <v>261</v>
      </c>
      <c r="L152" s="2">
        <v>364</v>
      </c>
      <c r="M152" s="2">
        <v>0</v>
      </c>
      <c r="N152" s="2">
        <v>2</v>
      </c>
      <c r="O152" s="2">
        <v>224</v>
      </c>
      <c r="P152" s="2">
        <v>340</v>
      </c>
      <c r="Q152" s="2">
        <v>0</v>
      </c>
    </row>
    <row r="153" spans="1:19">
      <c r="A153" s="2">
        <v>14</v>
      </c>
      <c r="B153" s="2" t="str">
        <v>kaempferol, Flavonol</v>
      </c>
      <c r="C153" s="2">
        <v>0.65449429999999997</v>
      </c>
      <c r="D153" s="411">
        <v>130.9</v>
      </c>
      <c r="E153" s="2" t="str">
        <v>G</v>
      </c>
      <c r="F153" s="411">
        <v>150</v>
      </c>
      <c r="G153" s="2" t="str">
        <v>T</v>
      </c>
      <c r="H153" s="411">
        <v>150</v>
      </c>
      <c r="I153" s="2" t="str">
        <v>T</v>
      </c>
      <c r="J153" s="2">
        <v>2</v>
      </c>
      <c r="K153" s="2">
        <v>269</v>
      </c>
      <c r="L153" s="2">
        <v>371</v>
      </c>
      <c r="M153" s="2">
        <v>0</v>
      </c>
      <c r="N153" s="2">
        <v>2</v>
      </c>
      <c r="O153" s="2">
        <v>223</v>
      </c>
      <c r="P153" s="2">
        <v>361</v>
      </c>
      <c r="Q153" s="2">
        <v>0</v>
      </c>
    </row>
    <row r="154" spans="1:19">
      <c r="A154" s="2">
        <v>15</v>
      </c>
      <c r="B154" s="2" t="str">
        <v>myricetin, Flavonol</v>
      </c>
      <c r="C154" s="2">
        <v>0.58739960000000002</v>
      </c>
      <c r="D154" s="411">
        <v>129.9</v>
      </c>
      <c r="E154" s="2" t="str">
        <v>G</v>
      </c>
      <c r="F154" s="411">
        <v>131.69999999999999</v>
      </c>
      <c r="G154" s="2" t="str">
        <v>G</v>
      </c>
      <c r="H154" s="411">
        <v>30.5</v>
      </c>
      <c r="I154" s="2" t="str">
        <v>O</v>
      </c>
      <c r="J154" s="2">
        <v>2</v>
      </c>
      <c r="K154" s="2">
        <v>261</v>
      </c>
      <c r="L154" s="2">
        <v>373</v>
      </c>
      <c r="M154" s="2">
        <v>0</v>
      </c>
      <c r="N154" s="2">
        <v>2</v>
      </c>
      <c r="O154" s="2">
        <v>224</v>
      </c>
      <c r="P154" s="2">
        <v>341</v>
      </c>
      <c r="Q154" s="2">
        <v>0</v>
      </c>
    </row>
    <row r="155" spans="1:19">
      <c r="A155" s="2">
        <v>16</v>
      </c>
      <c r="B155" s="2" t="str">
        <v>quercetin, Flavonol</v>
      </c>
      <c r="C155" s="2">
        <v>0.61741570000000001</v>
      </c>
      <c r="D155" s="411">
        <v>125.9</v>
      </c>
      <c r="E155" s="2" t="str">
        <v>G</v>
      </c>
      <c r="F155" s="411">
        <v>127.1</v>
      </c>
      <c r="G155" s="2" t="str">
        <v>G</v>
      </c>
      <c r="H155" s="411">
        <v>37.299999999999997</v>
      </c>
      <c r="I155" s="2" t="str">
        <v>O</v>
      </c>
      <c r="J155" s="2">
        <v>2</v>
      </c>
      <c r="K155" s="2">
        <v>261</v>
      </c>
      <c r="L155" s="2">
        <v>370</v>
      </c>
      <c r="M155" s="2">
        <v>0</v>
      </c>
      <c r="N155" s="2">
        <v>2</v>
      </c>
      <c r="O155" s="2">
        <v>224</v>
      </c>
      <c r="P155" s="2">
        <v>340</v>
      </c>
      <c r="Q155" s="2">
        <v>0</v>
      </c>
    </row>
    <row r="156" spans="1:19">
      <c r="A156" s="2">
        <v>25</v>
      </c>
      <c r="B156" s="2" t="str">
        <v>taxifolin, Flavanonol</v>
      </c>
      <c r="C156" s="2">
        <v>0.59093090000000004</v>
      </c>
      <c r="D156" s="411">
        <v>134.5</v>
      </c>
      <c r="E156" s="2" t="str">
        <v>G</v>
      </c>
      <c r="F156" s="411">
        <v>183.4</v>
      </c>
      <c r="G156" s="2" t="str">
        <v>CB</v>
      </c>
      <c r="H156" s="411">
        <v>51.1</v>
      </c>
      <c r="I156" s="2" t="str">
        <v>O</v>
      </c>
      <c r="J156" s="2">
        <v>1</v>
      </c>
      <c r="K156" s="2">
        <v>292</v>
      </c>
      <c r="L156" s="2">
        <v>0</v>
      </c>
      <c r="M156" s="2">
        <v>0</v>
      </c>
      <c r="N156" s="2">
        <v>3</v>
      </c>
      <c r="O156" s="2">
        <v>224</v>
      </c>
      <c r="P156" s="2">
        <v>256</v>
      </c>
      <c r="Q156" s="2">
        <v>364</v>
      </c>
    </row>
    <row r="157" spans="1:19">
      <c r="A157" s="2">
        <v>31</v>
      </c>
      <c r="B157" s="2" t="str">
        <v>daidzein, Isoflavone</v>
      </c>
      <c r="C157" s="2">
        <v>0.59975920000000005</v>
      </c>
      <c r="D157" s="411">
        <v>136.6</v>
      </c>
      <c r="E157" s="2" t="str">
        <v>G</v>
      </c>
      <c r="F157" s="411">
        <v>160.9</v>
      </c>
      <c r="G157" s="2" t="str">
        <v>T</v>
      </c>
      <c r="H157" s="411">
        <v>202.5</v>
      </c>
      <c r="I157" s="2" t="str">
        <v>CB</v>
      </c>
      <c r="J157" s="2">
        <v>2</v>
      </c>
      <c r="K157" s="2">
        <v>250</v>
      </c>
      <c r="L157" s="2">
        <v>305</v>
      </c>
      <c r="M157" s="2">
        <v>0</v>
      </c>
      <c r="N157" s="2">
        <v>2</v>
      </c>
      <c r="O157" s="2">
        <v>222</v>
      </c>
      <c r="P157" s="2">
        <v>314</v>
      </c>
      <c r="Q157" s="2">
        <v>0</v>
      </c>
    </row>
    <row r="158" spans="1:19">
      <c r="A158" s="2">
        <v>32</v>
      </c>
      <c r="B158" s="2" t="str">
        <v>formononetin, Isoflavone</v>
      </c>
      <c r="C158" s="2">
        <v>0.63680000000000003</v>
      </c>
      <c r="D158" s="411">
        <v>147.4</v>
      </c>
      <c r="E158" s="2" t="str">
        <v>G</v>
      </c>
      <c r="F158" s="411">
        <v>195.3</v>
      </c>
      <c r="G158" s="2" t="str">
        <v>CB</v>
      </c>
      <c r="H158" s="411">
        <v>194.4</v>
      </c>
      <c r="I158" s="2" t="str">
        <v>CB</v>
      </c>
      <c r="J158" s="2">
        <v>2</v>
      </c>
      <c r="K158" s="2">
        <v>250</v>
      </c>
      <c r="L158" s="2">
        <v>306</v>
      </c>
      <c r="M158" s="2">
        <v>0</v>
      </c>
      <c r="N158" s="2">
        <v>2</v>
      </c>
      <c r="O158" s="2">
        <v>223</v>
      </c>
      <c r="P158" s="2">
        <v>313</v>
      </c>
      <c r="Q158" s="2">
        <v>0</v>
      </c>
    </row>
    <row r="159" spans="1:19">
      <c r="A159" s="2">
        <v>36</v>
      </c>
      <c r="B159" s="2" t="str">
        <v>2,3,4-THBA, HBAD</v>
      </c>
      <c r="C159" s="2">
        <v>0.5891653</v>
      </c>
      <c r="D159" s="411">
        <v>137.9</v>
      </c>
      <c r="E159" s="2" t="str">
        <v>G</v>
      </c>
      <c r="F159" s="411">
        <v>185.1</v>
      </c>
      <c r="G159" s="2" t="str">
        <v>CB</v>
      </c>
      <c r="H159" s="411">
        <v>216.2</v>
      </c>
      <c r="I159" s="2" t="str">
        <v>B</v>
      </c>
      <c r="J159" s="2">
        <v>1</v>
      </c>
      <c r="K159" s="2">
        <v>267</v>
      </c>
      <c r="L159" s="2">
        <v>0</v>
      </c>
      <c r="M159" s="2">
        <v>0</v>
      </c>
      <c r="N159" s="2">
        <v>2</v>
      </c>
      <c r="O159" s="2">
        <v>223</v>
      </c>
      <c r="P159" s="2">
        <v>339</v>
      </c>
      <c r="Q159" s="2">
        <v>0</v>
      </c>
    </row>
    <row r="160" spans="1:19">
      <c r="A160" s="2">
        <v>37</v>
      </c>
      <c r="B160" s="2" t="str">
        <v>2,3,4-TMBA, HBAD</v>
      </c>
      <c r="C160" s="2">
        <v>0.60152479999999997</v>
      </c>
      <c r="D160" s="411">
        <v>141.5</v>
      </c>
      <c r="E160" s="2" t="str">
        <v>G</v>
      </c>
      <c r="F160" s="411">
        <v>120</v>
      </c>
      <c r="G160" s="2" t="str">
        <v>G</v>
      </c>
      <c r="H160" s="411">
        <v>147</v>
      </c>
      <c r="I160" s="2" t="str">
        <v>G</v>
      </c>
      <c r="J160" s="2">
        <v>1</v>
      </c>
      <c r="K160" s="2">
        <v>261</v>
      </c>
      <c r="L160" s="2">
        <v>0</v>
      </c>
      <c r="M160" s="2">
        <v>0</v>
      </c>
      <c r="N160" s="2">
        <v>2</v>
      </c>
      <c r="O160" s="2">
        <v>225</v>
      </c>
      <c r="P160" s="2">
        <v>308</v>
      </c>
      <c r="Q160" s="2">
        <v>0</v>
      </c>
    </row>
    <row r="161" spans="1:17">
      <c r="A161" s="2">
        <v>39</v>
      </c>
      <c r="B161" s="2" t="str">
        <v>3,5-Dihydroxybenzoic acid, HBAD</v>
      </c>
      <c r="C161" s="2">
        <v>0.59446220000000005</v>
      </c>
      <c r="D161" s="411">
        <v>138.19999999999999</v>
      </c>
      <c r="E161" s="2" t="str">
        <v>G</v>
      </c>
      <c r="F161" s="411">
        <v>191.3</v>
      </c>
      <c r="G161" s="2" t="str">
        <v>CB</v>
      </c>
      <c r="H161" s="411">
        <v>216.8</v>
      </c>
      <c r="I161" s="2" t="str">
        <v>B</v>
      </c>
      <c r="J161" s="2">
        <v>2</v>
      </c>
      <c r="K161" s="2">
        <v>251</v>
      </c>
      <c r="L161" s="2">
        <v>308</v>
      </c>
      <c r="M161" s="2">
        <v>0</v>
      </c>
      <c r="N161" s="2">
        <v>2</v>
      </c>
      <c r="O161" s="2">
        <v>225</v>
      </c>
      <c r="P161" s="2">
        <v>313</v>
      </c>
      <c r="Q161" s="2">
        <v>0</v>
      </c>
    </row>
    <row r="162" spans="1:17">
      <c r="A162" s="2">
        <v>43</v>
      </c>
      <c r="B162" s="2" t="str">
        <v>eudesmic acid, HBAD</v>
      </c>
      <c r="C162" s="2">
        <v>0.61741570000000001</v>
      </c>
      <c r="D162" s="411">
        <v>138.9</v>
      </c>
      <c r="E162" s="2" t="str">
        <v>G</v>
      </c>
      <c r="F162" s="411">
        <v>180</v>
      </c>
      <c r="G162" s="2" t="str">
        <v>CB</v>
      </c>
      <c r="H162" s="411">
        <v>203.4</v>
      </c>
      <c r="I162" s="2" t="str">
        <v>CB</v>
      </c>
      <c r="J162" s="2">
        <v>1</v>
      </c>
      <c r="K162" s="2">
        <v>264</v>
      </c>
      <c r="L162" s="2">
        <v>0</v>
      </c>
      <c r="M162" s="2">
        <v>0</v>
      </c>
      <c r="N162" s="2">
        <v>2</v>
      </c>
      <c r="O162" s="2">
        <v>228</v>
      </c>
      <c r="P162" s="2">
        <v>310</v>
      </c>
      <c r="Q162" s="2">
        <v>0</v>
      </c>
    </row>
    <row r="163" spans="1:17">
      <c r="A163" s="2">
        <v>45</v>
      </c>
      <c r="B163" s="2" t="str">
        <v>gentisic acid, HBAD</v>
      </c>
      <c r="C163" s="2">
        <v>0.62624389999999996</v>
      </c>
      <c r="D163" s="411">
        <v>142.69999999999999</v>
      </c>
      <c r="E163" s="2" t="str">
        <v>G</v>
      </c>
      <c r="F163" s="411">
        <v>224.2</v>
      </c>
      <c r="G163" s="2" t="str">
        <v>B</v>
      </c>
      <c r="H163" s="411">
        <v>245.7</v>
      </c>
      <c r="I163" s="2" t="str">
        <v>V</v>
      </c>
      <c r="J163" s="2">
        <v>1</v>
      </c>
      <c r="K163" s="2">
        <v>326</v>
      </c>
      <c r="L163" s="2">
        <v>0</v>
      </c>
      <c r="M163" s="2">
        <v>0</v>
      </c>
      <c r="N163" s="2">
        <v>2</v>
      </c>
      <c r="O163" s="2">
        <v>224</v>
      </c>
      <c r="P163" s="2">
        <v>320</v>
      </c>
      <c r="Q163" s="2">
        <v>0</v>
      </c>
    </row>
    <row r="164" spans="1:17">
      <c r="A164" s="2">
        <v>48</v>
      </c>
      <c r="B164" s="2" t="str">
        <v>methyl syringate, HBAD</v>
      </c>
      <c r="C164" s="2">
        <v>0.61035309999999998</v>
      </c>
      <c r="D164" s="411">
        <v>137.5</v>
      </c>
      <c r="E164" s="2" t="str">
        <v>G</v>
      </c>
      <c r="F164" s="411">
        <v>175.3</v>
      </c>
      <c r="G164" s="2" t="str">
        <v>T</v>
      </c>
      <c r="H164" s="411">
        <v>202.8</v>
      </c>
      <c r="I164" s="2" t="str">
        <v>CB</v>
      </c>
      <c r="J164" s="2">
        <v>1</v>
      </c>
      <c r="K164" s="2">
        <v>277</v>
      </c>
      <c r="L164" s="2">
        <v>0</v>
      </c>
      <c r="M164" s="2">
        <v>0</v>
      </c>
      <c r="N164" s="2">
        <v>2</v>
      </c>
      <c r="O164" s="2">
        <v>237</v>
      </c>
      <c r="P164" s="2">
        <v>312</v>
      </c>
      <c r="Q164" s="2">
        <v>0</v>
      </c>
    </row>
    <row r="165" spans="1:17">
      <c r="A165" s="2">
        <v>50</v>
      </c>
      <c r="B165" s="2" t="str">
        <v>m-hydroxybenzoic acid, HBAD</v>
      </c>
      <c r="C165" s="2">
        <v>0.64390040000000004</v>
      </c>
      <c r="D165" s="411">
        <v>137.5</v>
      </c>
      <c r="E165" s="2" t="str">
        <v>G</v>
      </c>
      <c r="F165" s="411">
        <v>181.3</v>
      </c>
      <c r="G165" s="2" t="str">
        <v>CB</v>
      </c>
      <c r="H165" s="411">
        <v>184</v>
      </c>
      <c r="I165" s="2" t="str">
        <v>CB</v>
      </c>
      <c r="J165" s="2">
        <v>1</v>
      </c>
      <c r="K165" s="2">
        <v>298</v>
      </c>
      <c r="L165" s="2">
        <v>0</v>
      </c>
      <c r="M165" s="2">
        <v>0</v>
      </c>
      <c r="N165" s="2">
        <v>2</v>
      </c>
      <c r="O165" s="2">
        <v>223</v>
      </c>
      <c r="P165" s="2">
        <v>310</v>
      </c>
      <c r="Q165" s="2">
        <v>0</v>
      </c>
    </row>
    <row r="166" spans="1:17">
      <c r="A166" s="2">
        <v>52</v>
      </c>
      <c r="B166" s="2" t="str">
        <v>o-Anisic acid , HBAD</v>
      </c>
      <c r="C166" s="2">
        <v>0.5891653</v>
      </c>
      <c r="D166" s="411">
        <v>138.1</v>
      </c>
      <c r="E166" s="2" t="str">
        <v>G</v>
      </c>
      <c r="F166" s="411">
        <v>206.3</v>
      </c>
      <c r="G166" s="2" t="str">
        <v>CB</v>
      </c>
      <c r="H166" s="411">
        <v>193</v>
      </c>
      <c r="I166" s="2" t="str">
        <v>CB</v>
      </c>
      <c r="J166" s="2">
        <v>1</v>
      </c>
      <c r="K166" s="2">
        <v>299</v>
      </c>
      <c r="L166" s="2">
        <v>0</v>
      </c>
      <c r="M166" s="2">
        <v>0</v>
      </c>
      <c r="N166" s="2">
        <v>3</v>
      </c>
      <c r="O166" s="2">
        <v>221</v>
      </c>
      <c r="P166" s="2">
        <v>264</v>
      </c>
      <c r="Q166" s="2">
        <v>310</v>
      </c>
    </row>
    <row r="167" spans="1:17">
      <c r="A167" s="2">
        <v>54</v>
      </c>
      <c r="B167" s="2" t="str">
        <v>p-hydroxybenzoic acid, HBAD</v>
      </c>
      <c r="C167" s="2">
        <v>0.63683780000000001</v>
      </c>
      <c r="D167" s="411">
        <v>129.6</v>
      </c>
      <c r="E167" s="2" t="str">
        <v>G</v>
      </c>
      <c r="F167" s="411">
        <v>183.8</v>
      </c>
      <c r="G167" s="2" t="str">
        <v>CB</v>
      </c>
      <c r="H167" s="411">
        <v>180</v>
      </c>
      <c r="I167" s="2" t="str">
        <v>CB</v>
      </c>
      <c r="J167" s="2">
        <v>1</v>
      </c>
      <c r="K167" s="2">
        <v>257</v>
      </c>
      <c r="L167" s="2">
        <v>0</v>
      </c>
      <c r="M167" s="2">
        <v>0</v>
      </c>
      <c r="N167" s="2">
        <v>2</v>
      </c>
      <c r="O167" s="2">
        <v>225</v>
      </c>
      <c r="P167" s="2">
        <v>344</v>
      </c>
      <c r="Q167" s="2">
        <v>0</v>
      </c>
    </row>
    <row r="168" spans="1:17">
      <c r="A168" s="2">
        <v>55</v>
      </c>
      <c r="B168" s="2" t="str">
        <v>protocatechuic acid, HBAD</v>
      </c>
      <c r="C168" s="2">
        <v>0.57680569999999998</v>
      </c>
      <c r="D168" s="411">
        <v>136.1</v>
      </c>
      <c r="E168" s="2" t="str">
        <v>G</v>
      </c>
      <c r="F168" s="411">
        <v>183</v>
      </c>
      <c r="G168" s="2" t="str">
        <v>CB</v>
      </c>
      <c r="H168" s="411">
        <v>245.9</v>
      </c>
      <c r="I168" s="2" t="str">
        <v>V</v>
      </c>
      <c r="J168" s="2">
        <v>2</v>
      </c>
      <c r="K168" s="2">
        <v>261</v>
      </c>
      <c r="L168" s="2">
        <v>295</v>
      </c>
      <c r="M168" s="2">
        <v>0</v>
      </c>
      <c r="N168" s="2">
        <v>2</v>
      </c>
      <c r="O168" s="2">
        <v>225</v>
      </c>
      <c r="P168" s="2">
        <v>312</v>
      </c>
      <c r="Q168" s="2">
        <v>0</v>
      </c>
    </row>
    <row r="169" spans="1:17">
      <c r="A169" s="2">
        <v>56</v>
      </c>
      <c r="B169" s="2" t="str">
        <v>resorcylic acid, HBAD</v>
      </c>
      <c r="C169" s="2">
        <v>0.63</v>
      </c>
      <c r="D169" s="411">
        <v>143.5</v>
      </c>
      <c r="E169" s="2" t="str">
        <v>G</v>
      </c>
      <c r="F169" s="411">
        <v>213.7</v>
      </c>
      <c r="G169" s="2" t="str">
        <v>B</v>
      </c>
      <c r="H169" s="411">
        <v>225.5</v>
      </c>
      <c r="I169" s="2" t="str">
        <v>B</v>
      </c>
      <c r="J169" s="2">
        <v>2</v>
      </c>
      <c r="K169" s="2">
        <v>246</v>
      </c>
      <c r="L169" s="2">
        <v>313</v>
      </c>
      <c r="M169" s="2">
        <v>0</v>
      </c>
      <c r="N169" s="2">
        <v>2</v>
      </c>
      <c r="O169" s="2">
        <v>224</v>
      </c>
      <c r="P169" s="2">
        <v>311</v>
      </c>
      <c r="Q169" s="2">
        <v>0</v>
      </c>
    </row>
    <row r="170" spans="1:17">
      <c r="A170" s="2">
        <v>58</v>
      </c>
      <c r="B170" s="2" t="str">
        <v>syringic acid, HBAD</v>
      </c>
      <c r="C170" s="2">
        <v>0.57679999999999998</v>
      </c>
      <c r="D170" s="411">
        <v>137.30000000000001</v>
      </c>
      <c r="E170" s="2" t="str">
        <v>G</v>
      </c>
      <c r="F170" s="411">
        <v>191.5</v>
      </c>
      <c r="G170" s="2" t="str">
        <v>CB</v>
      </c>
      <c r="H170" s="411">
        <v>215.2</v>
      </c>
      <c r="I170" s="2" t="str">
        <v>B</v>
      </c>
      <c r="J170" s="2">
        <v>1</v>
      </c>
      <c r="K170" s="2">
        <v>277</v>
      </c>
      <c r="L170" s="2">
        <v>0</v>
      </c>
      <c r="M170" s="2">
        <v>0</v>
      </c>
      <c r="N170" s="2">
        <v>2</v>
      </c>
      <c r="O170" s="2">
        <v>225</v>
      </c>
      <c r="P170" s="2">
        <v>313</v>
      </c>
      <c r="Q170" s="2">
        <v>0</v>
      </c>
    </row>
    <row r="171" spans="1:17">
      <c r="A171" s="2">
        <v>59</v>
      </c>
      <c r="B171" s="2" t="str">
        <v>vanillic acid, HBAD</v>
      </c>
      <c r="C171" s="2">
        <v>0.62271259999999995</v>
      </c>
      <c r="D171" s="411">
        <v>135.80000000000001</v>
      </c>
      <c r="E171" s="2" t="str">
        <v>G</v>
      </c>
      <c r="F171" s="411">
        <v>191.5</v>
      </c>
      <c r="G171" s="2" t="str">
        <v>CB</v>
      </c>
      <c r="H171" s="411">
        <v>208.7</v>
      </c>
      <c r="I171" s="2" t="str">
        <v>CB</v>
      </c>
      <c r="J171" s="2">
        <v>2</v>
      </c>
      <c r="K171" s="2">
        <v>263</v>
      </c>
      <c r="L171" s="2">
        <v>294</v>
      </c>
      <c r="M171" s="2">
        <v>0</v>
      </c>
      <c r="N171" s="2">
        <v>2</v>
      </c>
      <c r="O171" s="2">
        <v>228</v>
      </c>
      <c r="P171" s="2">
        <v>312</v>
      </c>
      <c r="Q171" s="2">
        <v>0</v>
      </c>
    </row>
    <row r="172" spans="1:17">
      <c r="A172" s="2">
        <v>61</v>
      </c>
      <c r="B172" s="2" t="str">
        <v>caffeic acid, HCAD</v>
      </c>
      <c r="C172" s="2">
        <v>0.5891653</v>
      </c>
      <c r="D172" s="411">
        <v>139.30000000000001</v>
      </c>
      <c r="E172" s="2" t="str">
        <v>G</v>
      </c>
      <c r="F172" s="411">
        <v>211.1</v>
      </c>
      <c r="G172" s="2" t="str">
        <v>B</v>
      </c>
      <c r="H172" s="411">
        <v>196.5</v>
      </c>
      <c r="I172" s="2" t="str">
        <v>CB</v>
      </c>
      <c r="J172" s="2">
        <v>1</v>
      </c>
      <c r="K172" s="2">
        <v>321</v>
      </c>
      <c r="L172" s="2">
        <v>0</v>
      </c>
      <c r="M172" s="2">
        <v>0</v>
      </c>
      <c r="N172" s="2">
        <v>2</v>
      </c>
      <c r="O172" s="2">
        <v>224</v>
      </c>
      <c r="P172" s="2">
        <v>344</v>
      </c>
      <c r="Q172" s="2">
        <v>0</v>
      </c>
    </row>
    <row r="173" spans="1:17">
      <c r="A173" s="2">
        <v>62</v>
      </c>
      <c r="B173" s="2" t="str">
        <v>caffeic acid dimethyl ether, HCAD</v>
      </c>
      <c r="C173" s="2">
        <v>0.6085874</v>
      </c>
      <c r="D173" s="411">
        <v>141.9</v>
      </c>
      <c r="E173" s="2" t="str">
        <v>G</v>
      </c>
      <c r="F173" s="411">
        <v>239.3</v>
      </c>
      <c r="G173" s="2" t="str">
        <v>B</v>
      </c>
      <c r="H173" s="411">
        <v>223</v>
      </c>
      <c r="I173" s="2" t="str">
        <v>B</v>
      </c>
      <c r="J173" s="2">
        <v>1</v>
      </c>
      <c r="K173" s="2">
        <v>317</v>
      </c>
      <c r="L173" s="2">
        <v>0</v>
      </c>
      <c r="M173" s="2">
        <v>0</v>
      </c>
      <c r="N173" s="2">
        <v>2</v>
      </c>
      <c r="O173" s="2">
        <v>223</v>
      </c>
      <c r="P173" s="2">
        <v>342</v>
      </c>
      <c r="Q173" s="2">
        <v>0</v>
      </c>
    </row>
    <row r="174" spans="1:17">
      <c r="A174" s="2">
        <v>65</v>
      </c>
      <c r="B174" s="2" t="str">
        <v>ferulic acid, HCAD</v>
      </c>
      <c r="C174" s="2">
        <v>0.61565000000000003</v>
      </c>
      <c r="D174" s="411">
        <v>139.4</v>
      </c>
      <c r="E174" s="2" t="str">
        <v>G</v>
      </c>
      <c r="F174" s="411">
        <v>209.2</v>
      </c>
      <c r="G174" s="2" t="str">
        <v>CB</v>
      </c>
      <c r="H174" s="411">
        <v>205.5</v>
      </c>
      <c r="I174" s="2" t="str">
        <v>CB</v>
      </c>
      <c r="J174" s="2">
        <v>1</v>
      </c>
      <c r="K174" s="2">
        <v>319</v>
      </c>
      <c r="L174" s="2">
        <v>0</v>
      </c>
      <c r="M174" s="2">
        <v>0</v>
      </c>
      <c r="N174" s="2">
        <v>2</v>
      </c>
      <c r="O174" s="2">
        <v>224</v>
      </c>
      <c r="P174" s="2">
        <v>346</v>
      </c>
      <c r="Q174" s="2">
        <v>0</v>
      </c>
    </row>
    <row r="175" spans="1:17">
      <c r="A175" s="2">
        <v>66</v>
      </c>
      <c r="B175" s="2" t="str">
        <v>isoferulic acid, HCAD</v>
      </c>
      <c r="C175" s="2">
        <v>0.59975920000000005</v>
      </c>
      <c r="D175" s="411">
        <v>140.4</v>
      </c>
      <c r="E175" s="2" t="str">
        <v>G</v>
      </c>
      <c r="F175" s="411">
        <v>227.4</v>
      </c>
      <c r="G175" s="2" t="str">
        <v>B</v>
      </c>
      <c r="H175" s="411">
        <v>215.8</v>
      </c>
      <c r="I175" s="2" t="str">
        <v>B</v>
      </c>
      <c r="J175" s="2">
        <v>1</v>
      </c>
      <c r="K175" s="2">
        <v>320</v>
      </c>
      <c r="L175" s="2">
        <v>0</v>
      </c>
      <c r="M175" s="2">
        <v>0</v>
      </c>
      <c r="N175" s="2">
        <v>2</v>
      </c>
      <c r="O175" s="2">
        <v>224</v>
      </c>
      <c r="P175" s="2">
        <v>344</v>
      </c>
      <c r="Q175" s="2">
        <v>0</v>
      </c>
    </row>
    <row r="176" spans="1:17">
      <c r="A176" s="2">
        <v>67</v>
      </c>
      <c r="B176" s="2" t="str">
        <v>m-coumaric acid, HCAD</v>
      </c>
      <c r="C176" s="2">
        <v>0.63300000000000001</v>
      </c>
      <c r="D176" s="411">
        <v>143.4</v>
      </c>
      <c r="E176" s="2" t="str">
        <v>G</v>
      </c>
      <c r="F176" s="411">
        <v>214.6</v>
      </c>
      <c r="G176" s="2" t="str">
        <v>B</v>
      </c>
      <c r="H176" s="411">
        <v>220.4</v>
      </c>
      <c r="I176" s="2" t="str">
        <v>B</v>
      </c>
      <c r="J176" s="2">
        <v>1</v>
      </c>
      <c r="K176" s="2">
        <v>280</v>
      </c>
      <c r="L176" s="2">
        <v>0</v>
      </c>
      <c r="M176" s="2">
        <v>0</v>
      </c>
      <c r="N176" s="2">
        <v>2</v>
      </c>
      <c r="O176" s="2">
        <v>224</v>
      </c>
      <c r="P176" s="2">
        <v>315</v>
      </c>
      <c r="Q176" s="2">
        <v>0</v>
      </c>
    </row>
    <row r="177" spans="1:17">
      <c r="A177" s="2">
        <v>70</v>
      </c>
      <c r="B177" s="2" t="str">
        <v>o-coumaric acid, HCAD</v>
      </c>
      <c r="C177" s="2">
        <v>0.64570000000000005</v>
      </c>
      <c r="D177" s="411">
        <v>146.1</v>
      </c>
      <c r="E177" s="2" t="str">
        <v>G</v>
      </c>
      <c r="F177" s="411">
        <v>205.2</v>
      </c>
      <c r="G177" s="2" t="str">
        <v>CB</v>
      </c>
      <c r="H177" s="411">
        <v>203.9</v>
      </c>
      <c r="I177" s="2" t="str">
        <v>CB</v>
      </c>
      <c r="J177" s="2">
        <v>2</v>
      </c>
      <c r="K177" s="2">
        <v>279</v>
      </c>
      <c r="L177" s="2">
        <v>321</v>
      </c>
      <c r="M177" s="2">
        <v>0</v>
      </c>
      <c r="N177" s="2">
        <v>2</v>
      </c>
      <c r="O177" s="2">
        <v>224</v>
      </c>
      <c r="P177" s="2">
        <v>341</v>
      </c>
      <c r="Q177" s="2">
        <v>0</v>
      </c>
    </row>
    <row r="178" spans="1:17">
      <c r="A178" s="2">
        <v>71</v>
      </c>
      <c r="B178" s="2" t="str">
        <v>p-coumaric acid, HCAD</v>
      </c>
      <c r="C178" s="2">
        <v>0.63</v>
      </c>
      <c r="D178" s="411">
        <v>135.69999999999999</v>
      </c>
      <c r="E178" s="2" t="str">
        <v>G</v>
      </c>
      <c r="F178" s="411">
        <v>198.8</v>
      </c>
      <c r="G178" s="2" t="str">
        <v>CB</v>
      </c>
      <c r="H178" s="411">
        <v>205.3</v>
      </c>
      <c r="I178" s="2" t="str">
        <v>CB</v>
      </c>
      <c r="J178" s="2">
        <v>1</v>
      </c>
      <c r="K178" s="2">
        <v>307</v>
      </c>
      <c r="L178" s="2">
        <v>0</v>
      </c>
      <c r="M178" s="2">
        <v>0</v>
      </c>
      <c r="N178" s="2">
        <v>2</v>
      </c>
      <c r="O178" s="2">
        <v>223</v>
      </c>
      <c r="P178" s="2">
        <v>354</v>
      </c>
      <c r="Q178" s="2">
        <v>0</v>
      </c>
    </row>
    <row r="179" spans="1:17">
      <c r="A179" s="2">
        <v>72</v>
      </c>
      <c r="B179" s="2" t="str">
        <v>p-MCA, HCAD</v>
      </c>
      <c r="C179" s="2">
        <v>0.65</v>
      </c>
      <c r="D179" s="411">
        <v>137.4</v>
      </c>
      <c r="E179" s="2" t="str">
        <v>G</v>
      </c>
      <c r="F179" s="411">
        <v>190.9</v>
      </c>
      <c r="G179" s="2" t="str">
        <v>CB</v>
      </c>
      <c r="H179" s="411">
        <v>130.9</v>
      </c>
      <c r="I179" s="2" t="str">
        <v>G</v>
      </c>
      <c r="J179" s="2">
        <v>1</v>
      </c>
      <c r="K179" s="2">
        <v>307</v>
      </c>
      <c r="L179" s="2">
        <v>0</v>
      </c>
      <c r="M179" s="2">
        <v>0</v>
      </c>
      <c r="N179" s="2">
        <v>2</v>
      </c>
      <c r="O179" s="2">
        <v>222</v>
      </c>
      <c r="P179" s="2">
        <v>0</v>
      </c>
      <c r="Q179" s="2">
        <v>0</v>
      </c>
    </row>
    <row r="180" spans="1:17">
      <c r="A180" s="2">
        <v>73</v>
      </c>
      <c r="B180" s="2" t="str">
        <v>rosmarinic acid, HCAD</v>
      </c>
      <c r="C180" s="2">
        <v>0.63</v>
      </c>
      <c r="D180" s="411">
        <v>131.4</v>
      </c>
      <c r="E180" s="2" t="str">
        <v>G</v>
      </c>
      <c r="F180" s="411">
        <v>175.3</v>
      </c>
      <c r="G180" s="2" t="str">
        <v>T</v>
      </c>
      <c r="H180" s="411">
        <v>133.9</v>
      </c>
      <c r="I180" s="2" t="str">
        <v>G</v>
      </c>
      <c r="J180" s="2">
        <v>1</v>
      </c>
      <c r="K180" s="2">
        <v>307</v>
      </c>
      <c r="L180" s="2">
        <v>0</v>
      </c>
      <c r="M180" s="2">
        <v>0</v>
      </c>
      <c r="N180" s="2">
        <v>2</v>
      </c>
      <c r="O180" s="2">
        <v>224</v>
      </c>
      <c r="P180" s="2">
        <v>341</v>
      </c>
      <c r="Q180" s="2">
        <v>0</v>
      </c>
    </row>
    <row r="181" spans="1:17">
      <c r="A181" s="2">
        <v>74</v>
      </c>
      <c r="B181" s="2" t="str">
        <v>sinapic acid, HCAD</v>
      </c>
      <c r="C181" s="2">
        <v>0.63</v>
      </c>
      <c r="D181" s="411">
        <v>138.69999999999999</v>
      </c>
      <c r="E181" s="2" t="str">
        <v>G</v>
      </c>
      <c r="F181" s="411">
        <v>224.1</v>
      </c>
      <c r="G181" s="2" t="str">
        <v>B</v>
      </c>
      <c r="H181" s="411">
        <v>198.1</v>
      </c>
      <c r="I181" s="2" t="str">
        <v>CB</v>
      </c>
      <c r="J181" s="2">
        <v>1</v>
      </c>
      <c r="K181" s="2">
        <v>328</v>
      </c>
      <c r="L181" s="2">
        <v>0</v>
      </c>
      <c r="M181" s="2">
        <v>0</v>
      </c>
      <c r="N181" s="2">
        <v>2</v>
      </c>
      <c r="O181" s="2">
        <v>222</v>
      </c>
      <c r="P181" s="2">
        <v>342</v>
      </c>
      <c r="Q181" s="2">
        <v>0</v>
      </c>
    </row>
    <row r="182" spans="1:17">
      <c r="A182" s="2">
        <v>79</v>
      </c>
      <c r="B182" s="2" t="str">
        <v>Homovanillic Acid, HPAAD</v>
      </c>
      <c r="C182" s="2">
        <v>0.65449429999999997</v>
      </c>
      <c r="D182" s="411">
        <v>137.30000000000001</v>
      </c>
      <c r="E182" s="2" t="str">
        <v>G</v>
      </c>
      <c r="F182" s="411">
        <v>176.9</v>
      </c>
      <c r="G182" s="2" t="str">
        <v>T</v>
      </c>
      <c r="H182" s="411">
        <v>212.7</v>
      </c>
      <c r="I182" s="2" t="str">
        <v>B</v>
      </c>
      <c r="J182" s="2">
        <v>1</v>
      </c>
      <c r="K182" s="2">
        <v>282</v>
      </c>
      <c r="L182" s="2">
        <v>0</v>
      </c>
      <c r="M182" s="2">
        <v>0</v>
      </c>
      <c r="N182" s="2">
        <v>3</v>
      </c>
      <c r="O182" s="2">
        <v>222</v>
      </c>
      <c r="P182" s="2">
        <v>256</v>
      </c>
      <c r="Q182" s="2">
        <v>351</v>
      </c>
    </row>
    <row r="183" spans="1:17">
      <c r="A183" s="2">
        <v>82</v>
      </c>
      <c r="B183" s="2" t="str">
        <v>p-Hydroxyphenylacetic acid, HPAAD</v>
      </c>
      <c r="C183" s="2">
        <v>0.62</v>
      </c>
      <c r="D183" s="411">
        <v>138.1</v>
      </c>
      <c r="E183" s="2" t="str">
        <v>G</v>
      </c>
      <c r="F183" s="411">
        <v>178.8</v>
      </c>
      <c r="G183" s="2" t="str">
        <v>T</v>
      </c>
      <c r="H183" s="411">
        <v>180</v>
      </c>
      <c r="I183" s="2" t="str">
        <v>CB</v>
      </c>
      <c r="J183" s="2">
        <v>1</v>
      </c>
      <c r="K183" s="2">
        <v>277</v>
      </c>
      <c r="L183" s="2">
        <v>0</v>
      </c>
      <c r="M183" s="2">
        <v>0</v>
      </c>
      <c r="N183" s="2">
        <v>3</v>
      </c>
      <c r="O183" s="2">
        <v>222</v>
      </c>
      <c r="P183" s="2">
        <v>252</v>
      </c>
      <c r="Q183" s="2">
        <v>330</v>
      </c>
    </row>
    <row r="184" spans="1:17">
      <c r="A184" s="2">
        <v>84</v>
      </c>
      <c r="B184" s="2" t="str">
        <v>DL-p-Phenyllactic Acid, HPLAD</v>
      </c>
      <c r="C184" s="2">
        <v>0.61565000000000003</v>
      </c>
      <c r="D184" s="411">
        <v>139.19999999999999</v>
      </c>
      <c r="E184" s="2" t="str">
        <v>G</v>
      </c>
      <c r="F184" s="411">
        <v>120</v>
      </c>
      <c r="G184" s="2" t="str">
        <v>G</v>
      </c>
      <c r="H184" s="411">
        <v>171.1</v>
      </c>
      <c r="I184" s="2" t="str">
        <v>T</v>
      </c>
      <c r="J184" s="2">
        <v>1</v>
      </c>
      <c r="K184" s="2">
        <v>278</v>
      </c>
      <c r="L184" s="2">
        <v>0</v>
      </c>
      <c r="M184" s="2">
        <v>0</v>
      </c>
      <c r="N184" s="2">
        <v>3</v>
      </c>
      <c r="O184" s="2">
        <v>223</v>
      </c>
      <c r="P184" s="2">
        <v>253</v>
      </c>
      <c r="Q184" s="2">
        <v>330</v>
      </c>
    </row>
    <row r="185" spans="1:17">
      <c r="A185" s="2">
        <v>87</v>
      </c>
      <c r="B185" s="2" t="str">
        <v>Phloretic acid, HPPAD</v>
      </c>
      <c r="C185" s="2">
        <v>0.62977519999999998</v>
      </c>
      <c r="D185" s="411">
        <v>140.69999999999999</v>
      </c>
      <c r="E185" s="2" t="str">
        <v>G</v>
      </c>
      <c r="F185" s="411">
        <v>187.7</v>
      </c>
      <c r="G185" s="2" t="str">
        <v>CB</v>
      </c>
      <c r="H185" s="411">
        <v>189.8</v>
      </c>
      <c r="I185" s="2" t="str">
        <v>CB</v>
      </c>
      <c r="J185" s="2">
        <v>1</v>
      </c>
      <c r="K185" s="2">
        <v>278</v>
      </c>
      <c r="L185" s="2">
        <v>0</v>
      </c>
      <c r="M185" s="2">
        <v>0</v>
      </c>
      <c r="N185" s="2">
        <v>3</v>
      </c>
      <c r="O185" s="2">
        <v>221</v>
      </c>
      <c r="P185" s="2">
        <v>248</v>
      </c>
      <c r="Q185" s="2">
        <v>341</v>
      </c>
    </row>
    <row r="186" spans="1:17">
      <c r="A186" s="2">
        <v>94</v>
      </c>
      <c r="B186" s="2" t="str">
        <v>Pyrogallol, Phenol</v>
      </c>
      <c r="C186" s="2">
        <v>0.60150000000000003</v>
      </c>
      <c r="D186" s="411">
        <v>136.6</v>
      </c>
      <c r="E186" s="2" t="str">
        <v>G</v>
      </c>
      <c r="F186" s="411">
        <v>185.7</v>
      </c>
      <c r="G186" s="2" t="str">
        <v>CB</v>
      </c>
      <c r="H186" s="411">
        <v>51.1</v>
      </c>
      <c r="I186" s="2" t="str">
        <v>O</v>
      </c>
      <c r="J186" s="2">
        <v>1</v>
      </c>
      <c r="K186" s="2">
        <v>270</v>
      </c>
      <c r="L186" s="2">
        <v>0</v>
      </c>
      <c r="M186" s="2">
        <v>0</v>
      </c>
      <c r="N186" s="2">
        <v>2</v>
      </c>
      <c r="O186" s="2">
        <v>224</v>
      </c>
      <c r="P186" s="2">
        <v>350</v>
      </c>
      <c r="Q186" s="2">
        <v>0</v>
      </c>
    </row>
    <row r="187" spans="1:17">
      <c r="A187" s="2">
        <v>98</v>
      </c>
      <c r="B187" s="2" t="str">
        <v>Protocatechualdehyde, HBzd</v>
      </c>
      <c r="C187" s="2">
        <v>0.59446220000000005</v>
      </c>
      <c r="D187" s="411">
        <v>134.9</v>
      </c>
      <c r="E187" s="2" t="str">
        <v>G</v>
      </c>
      <c r="F187" s="411">
        <v>231.9</v>
      </c>
      <c r="G187" s="2" t="str">
        <v>B</v>
      </c>
      <c r="H187" s="411">
        <v>232.9</v>
      </c>
      <c r="I187" s="2" t="str">
        <v>B</v>
      </c>
      <c r="J187" s="2">
        <v>2</v>
      </c>
      <c r="K187" s="2">
        <v>283</v>
      </c>
      <c r="L187" s="2">
        <v>314</v>
      </c>
      <c r="M187" s="2">
        <v>0</v>
      </c>
      <c r="N187" s="2">
        <v>3</v>
      </c>
      <c r="O187" s="2">
        <v>221</v>
      </c>
      <c r="P187" s="2">
        <v>250</v>
      </c>
      <c r="Q187" s="2">
        <v>342</v>
      </c>
    </row>
    <row r="188" spans="1:17">
      <c r="A188" s="2">
        <v>99</v>
      </c>
      <c r="B188" s="2" t="str">
        <v>Vanillin, HBzd</v>
      </c>
      <c r="C188" s="2">
        <v>0.63683780000000001</v>
      </c>
      <c r="D188" s="411">
        <v>136.19999999999999</v>
      </c>
      <c r="E188" s="2" t="str">
        <v>G</v>
      </c>
      <c r="F188" s="411">
        <v>221.6</v>
      </c>
      <c r="G188" s="2" t="str">
        <v>B</v>
      </c>
      <c r="H188" s="411">
        <v>223.7</v>
      </c>
      <c r="I188" s="2" t="str">
        <v>B</v>
      </c>
      <c r="J188" s="2">
        <v>2</v>
      </c>
      <c r="K188" s="2">
        <v>284</v>
      </c>
      <c r="L188" s="2">
        <v>312</v>
      </c>
      <c r="M188" s="2">
        <v>0</v>
      </c>
      <c r="N188" s="2">
        <v>3</v>
      </c>
      <c r="O188" s="2">
        <v>221</v>
      </c>
      <c r="P188" s="2">
        <v>248</v>
      </c>
      <c r="Q188" s="2">
        <v>341</v>
      </c>
    </row>
    <row r="189" spans="1:17">
      <c r="A189" s="2">
        <v>103</v>
      </c>
      <c r="B189" s="2" t="str">
        <v>Absiscic Acid, Non Phenolic</v>
      </c>
      <c r="C189" s="2">
        <v>0.59799999999999998</v>
      </c>
      <c r="D189" s="411">
        <v>126.9</v>
      </c>
      <c r="E189" s="2" t="str">
        <v>G</v>
      </c>
      <c r="F189" s="411">
        <v>171.4</v>
      </c>
      <c r="G189" s="2" t="str">
        <v>T</v>
      </c>
      <c r="H189" s="411">
        <v>204.6</v>
      </c>
      <c r="I189" s="2" t="str">
        <v>CB</v>
      </c>
      <c r="J189" s="2">
        <v>1</v>
      </c>
      <c r="K189" s="2">
        <v>268</v>
      </c>
      <c r="L189" s="2">
        <v>0</v>
      </c>
      <c r="M189" s="2">
        <v>0</v>
      </c>
      <c r="N189" s="2">
        <v>2</v>
      </c>
      <c r="O189" s="2">
        <v>221</v>
      </c>
      <c r="P189" s="2">
        <v>344</v>
      </c>
      <c r="Q189" s="2">
        <v>0</v>
      </c>
    </row>
    <row r="190" spans="1:17">
      <c r="A190" s="2"/>
      <c r="B190" s="2"/>
      <c r="C190" s="2"/>
      <c r="D190" s="411"/>
      <c r="E190" s="2"/>
      <c r="F190" s="411"/>
      <c r="G190" s="2"/>
      <c r="H190" s="411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411"/>
      <c r="E191" s="2"/>
      <c r="F191" s="411"/>
      <c r="G191" s="2"/>
      <c r="H191" s="411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411"/>
      <c r="E192" s="2"/>
      <c r="F192" s="411"/>
      <c r="G192" s="2"/>
      <c r="H192" s="411"/>
      <c r="I192" s="2"/>
      <c r="J192" s="2"/>
      <c r="K192" s="2"/>
      <c r="L192" s="2"/>
      <c r="M192" s="2"/>
      <c r="N192" s="2"/>
      <c r="O192" s="2"/>
      <c r="P192" s="2"/>
      <c r="Q192" s="2"/>
    </row>
    <row r="193" spans="1:19">
      <c r="A193" s="2"/>
      <c r="B193" s="2"/>
      <c r="C193" s="2"/>
      <c r="D193" s="411"/>
      <c r="E193" s="2"/>
      <c r="F193" s="411"/>
      <c r="G193" s="2"/>
      <c r="H193" s="411"/>
      <c r="I193" s="2"/>
      <c r="J193" s="2"/>
      <c r="K193" s="2"/>
      <c r="L193" s="2"/>
      <c r="M193" s="2"/>
      <c r="N193" s="2"/>
      <c r="O193" s="2"/>
      <c r="P193" s="2"/>
      <c r="Q193" s="2"/>
    </row>
    <row r="194" spans="1:19">
      <c r="A194" s="2"/>
      <c r="B194" s="2"/>
      <c r="C194" s="2"/>
      <c r="D194" s="411"/>
      <c r="E194" s="2"/>
      <c r="F194" s="411"/>
      <c r="G194" s="2"/>
      <c r="H194" s="411"/>
      <c r="I194" s="2"/>
      <c r="J194" s="2"/>
      <c r="K194" s="2"/>
      <c r="L194" s="2"/>
      <c r="M194" s="2"/>
      <c r="N194" s="2"/>
      <c r="O194" s="2"/>
      <c r="P194" s="2"/>
      <c r="Q194" s="2"/>
    </row>
    <row r="195" spans="1:19">
      <c r="A195" s="2"/>
      <c r="B195" s="2"/>
      <c r="C195" s="2"/>
      <c r="D195" s="411"/>
      <c r="E195" s="2"/>
      <c r="F195" s="411"/>
      <c r="G195" s="2"/>
      <c r="H195" s="411"/>
      <c r="I195" s="2"/>
      <c r="J195" s="2"/>
      <c r="K195" s="2"/>
      <c r="L195" s="2"/>
      <c r="M195" s="2"/>
      <c r="N195" s="2"/>
      <c r="O195" s="2"/>
      <c r="P195" s="2"/>
      <c r="Q195" s="2"/>
    </row>
    <row r="196" spans="1:19">
      <c r="A196" s="2"/>
      <c r="B196" s="2"/>
      <c r="C196" s="2"/>
      <c r="D196" s="411"/>
      <c r="E196" s="2"/>
      <c r="F196" s="411"/>
      <c r="G196" s="2"/>
      <c r="H196" s="411"/>
      <c r="I196" s="2"/>
      <c r="J196" s="2"/>
      <c r="K196" s="2"/>
      <c r="L196" s="2"/>
      <c r="M196" s="2"/>
      <c r="N196" s="2"/>
      <c r="O196" s="2"/>
      <c r="P196" s="2"/>
      <c r="Q196" s="2"/>
    </row>
    <row r="197" spans="1:19">
      <c r="B197" s="2"/>
      <c r="C197" s="2"/>
      <c r="D197" s="411"/>
      <c r="E197" s="2"/>
      <c r="F197" s="411"/>
      <c r="G197" s="2"/>
      <c r="H197" s="411"/>
      <c r="I197" s="2"/>
      <c r="J197" s="2"/>
      <c r="K197" s="2"/>
      <c r="L197" s="2"/>
      <c r="M197" s="2"/>
      <c r="N197" s="2"/>
      <c r="O197" s="2"/>
      <c r="P197" s="2"/>
      <c r="Q197" s="2"/>
    </row>
    <row r="198" spans="1:19">
      <c r="A198" s="2" cm="1">
        <f t="array" ref="A198:Q239">_xlfn._xlws.SORT(_xlfn._xlws.FILTER(LNPNEW[], (LNPNEW[Rf (MPA)]&lt;=$C$5)*(LNPNEW[Rf (MPA)]&gt;=$C$4),"No Result"))</f>
        <v>3</v>
      </c>
      <c r="B198" s="2" t="str">
        <v>acacetin, Flavone</v>
      </c>
      <c r="C198" s="2">
        <v>0.64919740000000004</v>
      </c>
      <c r="D198" s="411">
        <v>134.6</v>
      </c>
      <c r="E198" s="2" t="str">
        <v>G</v>
      </c>
      <c r="F198" s="411">
        <v>180</v>
      </c>
      <c r="G198" s="2" t="str">
        <v>CB</v>
      </c>
      <c r="H198" s="411">
        <v>77.599999999999994</v>
      </c>
      <c r="I198" s="2" t="str">
        <v>Y</v>
      </c>
      <c r="J198" s="2">
        <v>2</v>
      </c>
      <c r="K198" s="2">
        <v>270</v>
      </c>
      <c r="L198" s="2">
        <v>329</v>
      </c>
      <c r="M198" s="2">
        <v>0</v>
      </c>
      <c r="N198" s="2">
        <v>2</v>
      </c>
      <c r="O198" s="2">
        <v>224</v>
      </c>
      <c r="P198" s="2">
        <v>357</v>
      </c>
      <c r="Q198" s="2">
        <v>0</v>
      </c>
      <c r="R198" s="1">
        <f>COUNTIF(A198:A239, "&lt;&gt;")</f>
        <v>42</v>
      </c>
      <c r="S198" s="2" t="s">
        <v>152</v>
      </c>
    </row>
    <row r="199" spans="1:19">
      <c r="A199" s="2">
        <v>4</v>
      </c>
      <c r="B199" s="2" t="str">
        <v>apigenin, Flavone</v>
      </c>
      <c r="C199" s="2">
        <v>0.61741570000000001</v>
      </c>
      <c r="D199" s="411">
        <v>134</v>
      </c>
      <c r="E199" s="2" t="str">
        <v>G</v>
      </c>
      <c r="F199" s="411">
        <v>199.1</v>
      </c>
      <c r="G199" s="2" t="str">
        <v>CB</v>
      </c>
      <c r="H199" s="411">
        <v>108.7</v>
      </c>
      <c r="I199" s="2" t="str">
        <v>YG</v>
      </c>
      <c r="J199" s="2">
        <v>2</v>
      </c>
      <c r="K199" s="2">
        <v>271</v>
      </c>
      <c r="L199" s="2">
        <v>336</v>
      </c>
      <c r="M199" s="2">
        <v>0</v>
      </c>
      <c r="N199" s="2">
        <v>2</v>
      </c>
      <c r="O199" s="2">
        <v>224</v>
      </c>
      <c r="P199" s="2">
        <v>341</v>
      </c>
      <c r="Q199" s="2">
        <v>0</v>
      </c>
    </row>
    <row r="200" spans="1:19">
      <c r="A200" s="2">
        <v>7</v>
      </c>
      <c r="B200" s="2" t="str">
        <v>Genkwanin, Flavone</v>
      </c>
      <c r="C200" s="2">
        <v>0.65272870000000005</v>
      </c>
      <c r="D200" s="411">
        <v>138.9</v>
      </c>
      <c r="E200" s="2" t="str">
        <v>G</v>
      </c>
      <c r="F200" s="411">
        <v>46.1</v>
      </c>
      <c r="G200" s="2" t="str">
        <v>O</v>
      </c>
      <c r="H200" s="411">
        <v>125.6</v>
      </c>
      <c r="I200" s="2" t="str">
        <v>G</v>
      </c>
      <c r="J200" s="2">
        <v>2</v>
      </c>
      <c r="K200" s="2">
        <v>268</v>
      </c>
      <c r="L200" s="2">
        <v>338</v>
      </c>
      <c r="M200" s="2">
        <v>0</v>
      </c>
      <c r="N200" s="2">
        <v>2</v>
      </c>
      <c r="O200" s="2">
        <v>224</v>
      </c>
      <c r="P200" s="2">
        <v>367</v>
      </c>
      <c r="Q200" s="2">
        <v>0</v>
      </c>
    </row>
    <row r="201" spans="1:19">
      <c r="A201" s="2">
        <v>8</v>
      </c>
      <c r="B201" s="2" t="str">
        <v>luteolin, Flavone</v>
      </c>
      <c r="C201" s="2">
        <v>0.58389999999999997</v>
      </c>
      <c r="D201" s="411">
        <v>129.1</v>
      </c>
      <c r="E201" s="2" t="str">
        <v>G</v>
      </c>
      <c r="F201" s="411">
        <v>33</v>
      </c>
      <c r="G201" s="2" t="str">
        <v>O</v>
      </c>
      <c r="H201" s="411">
        <v>54.1</v>
      </c>
      <c r="I201" s="2" t="str">
        <v>O</v>
      </c>
      <c r="J201" s="2">
        <v>2</v>
      </c>
      <c r="K201" s="2">
        <v>268</v>
      </c>
      <c r="L201" s="2">
        <v>352</v>
      </c>
      <c r="M201" s="2">
        <v>0</v>
      </c>
      <c r="N201" s="2">
        <v>2</v>
      </c>
      <c r="O201" s="2">
        <v>224</v>
      </c>
      <c r="P201" s="2">
        <v>342</v>
      </c>
      <c r="Q201" s="2">
        <v>0</v>
      </c>
    </row>
    <row r="202" spans="1:19">
      <c r="A202" s="2">
        <v>12</v>
      </c>
      <c r="B202" s="2" t="str">
        <v>isorhamnetin, Flavonol</v>
      </c>
      <c r="C202" s="2">
        <v>0.65100000000000002</v>
      </c>
      <c r="D202" s="411">
        <v>136.1</v>
      </c>
      <c r="E202" s="2" t="str">
        <v>G</v>
      </c>
      <c r="F202" s="411">
        <v>180</v>
      </c>
      <c r="G202" s="2" t="str">
        <v>CB</v>
      </c>
      <c r="H202" s="411">
        <v>167</v>
      </c>
      <c r="I202" s="2" t="str">
        <v>T</v>
      </c>
      <c r="J202" s="2">
        <v>2</v>
      </c>
      <c r="K202" s="2">
        <v>261</v>
      </c>
      <c r="L202" s="2">
        <v>364</v>
      </c>
      <c r="M202" s="2">
        <v>0</v>
      </c>
      <c r="N202" s="2">
        <v>2</v>
      </c>
      <c r="O202" s="2">
        <v>224</v>
      </c>
      <c r="P202" s="2">
        <v>340</v>
      </c>
      <c r="Q202" s="2">
        <v>0</v>
      </c>
    </row>
    <row r="203" spans="1:19">
      <c r="A203" s="2">
        <v>14</v>
      </c>
      <c r="B203" s="2" t="str">
        <v>kaempferol, Flavonol</v>
      </c>
      <c r="C203" s="2">
        <v>0.65449429999999997</v>
      </c>
      <c r="D203" s="411">
        <v>130.9</v>
      </c>
      <c r="E203" s="2" t="str">
        <v>G</v>
      </c>
      <c r="F203" s="411">
        <v>150</v>
      </c>
      <c r="G203" s="2" t="str">
        <v>T</v>
      </c>
      <c r="H203" s="411">
        <v>150</v>
      </c>
      <c r="I203" s="2" t="str">
        <v>T</v>
      </c>
      <c r="J203" s="2">
        <v>2</v>
      </c>
      <c r="K203" s="2">
        <v>269</v>
      </c>
      <c r="L203" s="2">
        <v>371</v>
      </c>
      <c r="M203" s="2">
        <v>0</v>
      </c>
      <c r="N203" s="2">
        <v>2</v>
      </c>
      <c r="O203" s="2">
        <v>223</v>
      </c>
      <c r="P203" s="2">
        <v>361</v>
      </c>
      <c r="Q203" s="2">
        <v>0</v>
      </c>
    </row>
    <row r="204" spans="1:19">
      <c r="A204" s="2">
        <v>15</v>
      </c>
      <c r="B204" s="2" t="str">
        <v>myricetin, Flavonol</v>
      </c>
      <c r="C204" s="2">
        <v>0.58739960000000002</v>
      </c>
      <c r="D204" s="411">
        <v>129.9</v>
      </c>
      <c r="E204" s="2" t="str">
        <v>G</v>
      </c>
      <c r="F204" s="411">
        <v>131.69999999999999</v>
      </c>
      <c r="G204" s="2" t="str">
        <v>G</v>
      </c>
      <c r="H204" s="411">
        <v>30.5</v>
      </c>
      <c r="I204" s="2" t="str">
        <v>O</v>
      </c>
      <c r="J204" s="2">
        <v>2</v>
      </c>
      <c r="K204" s="2">
        <v>261</v>
      </c>
      <c r="L204" s="2">
        <v>373</v>
      </c>
      <c r="M204" s="2">
        <v>0</v>
      </c>
      <c r="N204" s="2">
        <v>2</v>
      </c>
      <c r="O204" s="2">
        <v>224</v>
      </c>
      <c r="P204" s="2">
        <v>341</v>
      </c>
      <c r="Q204" s="2">
        <v>0</v>
      </c>
    </row>
    <row r="205" spans="1:19">
      <c r="A205" s="2">
        <v>16</v>
      </c>
      <c r="B205" s="2" t="str">
        <v>quercetin, Flavonol</v>
      </c>
      <c r="C205" s="2">
        <v>0.61741570000000001</v>
      </c>
      <c r="D205" s="411">
        <v>125.9</v>
      </c>
      <c r="E205" s="2" t="str">
        <v>G</v>
      </c>
      <c r="F205" s="411">
        <v>127.1</v>
      </c>
      <c r="G205" s="2" t="str">
        <v>G</v>
      </c>
      <c r="H205" s="411">
        <v>37.299999999999997</v>
      </c>
      <c r="I205" s="2" t="str">
        <v>O</v>
      </c>
      <c r="J205" s="2">
        <v>2</v>
      </c>
      <c r="K205" s="2">
        <v>261</v>
      </c>
      <c r="L205" s="2">
        <v>370</v>
      </c>
      <c r="M205" s="2">
        <v>0</v>
      </c>
      <c r="N205" s="2">
        <v>2</v>
      </c>
      <c r="O205" s="2">
        <v>224</v>
      </c>
      <c r="P205" s="2">
        <v>340</v>
      </c>
      <c r="Q205" s="2">
        <v>0</v>
      </c>
    </row>
    <row r="206" spans="1:19">
      <c r="A206" s="2">
        <v>25</v>
      </c>
      <c r="B206" s="2" t="str">
        <v>taxifolin, Flavanonol</v>
      </c>
      <c r="C206" s="2">
        <v>0.59093090000000004</v>
      </c>
      <c r="D206" s="411">
        <v>134.5</v>
      </c>
      <c r="E206" s="2" t="str">
        <v>G</v>
      </c>
      <c r="F206" s="411">
        <v>183.4</v>
      </c>
      <c r="G206" s="2" t="str">
        <v>CB</v>
      </c>
      <c r="H206" s="411">
        <v>51.1</v>
      </c>
      <c r="I206" s="2" t="str">
        <v>O</v>
      </c>
      <c r="J206" s="2">
        <v>1</v>
      </c>
      <c r="K206" s="2">
        <v>292</v>
      </c>
      <c r="L206" s="2">
        <v>0</v>
      </c>
      <c r="M206" s="2">
        <v>0</v>
      </c>
      <c r="N206" s="2">
        <v>3</v>
      </c>
      <c r="O206" s="2">
        <v>224</v>
      </c>
      <c r="P206" s="2">
        <v>256</v>
      </c>
      <c r="Q206" s="2">
        <v>364</v>
      </c>
    </row>
    <row r="207" spans="1:19">
      <c r="A207" s="2">
        <v>31</v>
      </c>
      <c r="B207" s="2" t="str">
        <v>daidzein, Isoflavone</v>
      </c>
      <c r="C207" s="2">
        <v>0.59975920000000005</v>
      </c>
      <c r="D207" s="411">
        <v>136.6</v>
      </c>
      <c r="E207" s="2" t="str">
        <v>G</v>
      </c>
      <c r="F207" s="411">
        <v>160.9</v>
      </c>
      <c r="G207" s="2" t="str">
        <v>T</v>
      </c>
      <c r="H207" s="411">
        <v>202.5</v>
      </c>
      <c r="I207" s="2" t="str">
        <v>CB</v>
      </c>
      <c r="J207" s="2">
        <v>2</v>
      </c>
      <c r="K207" s="2">
        <v>250</v>
      </c>
      <c r="L207" s="2">
        <v>305</v>
      </c>
      <c r="M207" s="2">
        <v>0</v>
      </c>
      <c r="N207" s="2">
        <v>2</v>
      </c>
      <c r="O207" s="2">
        <v>222</v>
      </c>
      <c r="P207" s="2">
        <v>314</v>
      </c>
      <c r="Q207" s="2">
        <v>0</v>
      </c>
    </row>
    <row r="208" spans="1:19">
      <c r="A208" s="2">
        <v>32</v>
      </c>
      <c r="B208" s="2" t="str">
        <v>formononetin, Isoflavone</v>
      </c>
      <c r="C208" s="2">
        <v>0.63680000000000003</v>
      </c>
      <c r="D208" s="411">
        <v>147.4</v>
      </c>
      <c r="E208" s="2" t="str">
        <v>G</v>
      </c>
      <c r="F208" s="411">
        <v>195.3</v>
      </c>
      <c r="G208" s="2" t="str">
        <v>CB</v>
      </c>
      <c r="H208" s="411">
        <v>194.4</v>
      </c>
      <c r="I208" s="2" t="str">
        <v>CB</v>
      </c>
      <c r="J208" s="2">
        <v>2</v>
      </c>
      <c r="K208" s="2">
        <v>250</v>
      </c>
      <c r="L208" s="2">
        <v>306</v>
      </c>
      <c r="M208" s="2">
        <v>0</v>
      </c>
      <c r="N208" s="2">
        <v>2</v>
      </c>
      <c r="O208" s="2">
        <v>223</v>
      </c>
      <c r="P208" s="2">
        <v>313</v>
      </c>
      <c r="Q208" s="2">
        <v>0</v>
      </c>
    </row>
    <row r="209" spans="1:17">
      <c r="A209" s="2">
        <v>36</v>
      </c>
      <c r="B209" s="2" t="str">
        <v>2,3,4-THBA, HBAD</v>
      </c>
      <c r="C209" s="2">
        <v>0.5891653</v>
      </c>
      <c r="D209" s="411">
        <v>137.9</v>
      </c>
      <c r="E209" s="2" t="str">
        <v>G</v>
      </c>
      <c r="F209" s="411">
        <v>185.1</v>
      </c>
      <c r="G209" s="2" t="str">
        <v>CB</v>
      </c>
      <c r="H209" s="411">
        <v>216.2</v>
      </c>
      <c r="I209" s="2" t="str">
        <v>B</v>
      </c>
      <c r="J209" s="2">
        <v>1</v>
      </c>
      <c r="K209" s="2">
        <v>267</v>
      </c>
      <c r="L209" s="2">
        <v>0</v>
      </c>
      <c r="M209" s="2">
        <v>0</v>
      </c>
      <c r="N209" s="2">
        <v>2</v>
      </c>
      <c r="O209" s="2">
        <v>223</v>
      </c>
      <c r="P209" s="2">
        <v>339</v>
      </c>
      <c r="Q209" s="2">
        <v>0</v>
      </c>
    </row>
    <row r="210" spans="1:17">
      <c r="A210" s="2">
        <v>37</v>
      </c>
      <c r="B210" s="2" t="str">
        <v>2,3,4-TMBA, HBAD</v>
      </c>
      <c r="C210" s="2">
        <v>0.60152479999999997</v>
      </c>
      <c r="D210" s="411">
        <v>141.5</v>
      </c>
      <c r="E210" s="2" t="str">
        <v>G</v>
      </c>
      <c r="F210" s="411">
        <v>120</v>
      </c>
      <c r="G210" s="2" t="str">
        <v>G</v>
      </c>
      <c r="H210" s="411">
        <v>147</v>
      </c>
      <c r="I210" s="2" t="str">
        <v>G</v>
      </c>
      <c r="J210" s="2">
        <v>1</v>
      </c>
      <c r="K210" s="2">
        <v>261</v>
      </c>
      <c r="L210" s="2">
        <v>0</v>
      </c>
      <c r="M210" s="2">
        <v>0</v>
      </c>
      <c r="N210" s="2">
        <v>2</v>
      </c>
      <c r="O210" s="2">
        <v>225</v>
      </c>
      <c r="P210" s="2">
        <v>308</v>
      </c>
      <c r="Q210" s="2">
        <v>0</v>
      </c>
    </row>
    <row r="211" spans="1:17">
      <c r="A211" s="2">
        <v>39</v>
      </c>
      <c r="B211" s="2" t="str">
        <v>3,5-Dihydroxybenzoic acid, HBAD</v>
      </c>
      <c r="C211" s="2">
        <v>0.59446220000000005</v>
      </c>
      <c r="D211" s="411">
        <v>138.19999999999999</v>
      </c>
      <c r="E211" s="2" t="str">
        <v>G</v>
      </c>
      <c r="F211" s="411">
        <v>191.3</v>
      </c>
      <c r="G211" s="2" t="str">
        <v>CB</v>
      </c>
      <c r="H211" s="411">
        <v>216.8</v>
      </c>
      <c r="I211" s="2" t="str">
        <v>B</v>
      </c>
      <c r="J211" s="2">
        <v>2</v>
      </c>
      <c r="K211" s="2">
        <v>251</v>
      </c>
      <c r="L211" s="2">
        <v>308</v>
      </c>
      <c r="M211" s="2">
        <v>0</v>
      </c>
      <c r="N211" s="2">
        <v>2</v>
      </c>
      <c r="O211" s="2">
        <v>225</v>
      </c>
      <c r="P211" s="2">
        <v>313</v>
      </c>
      <c r="Q211" s="2">
        <v>0</v>
      </c>
    </row>
    <row r="212" spans="1:17">
      <c r="A212" s="2">
        <v>43</v>
      </c>
      <c r="B212" s="2" t="str">
        <v>eudesmic acid, HBAD</v>
      </c>
      <c r="C212" s="2">
        <v>0.61741570000000001</v>
      </c>
      <c r="D212" s="411">
        <v>138.9</v>
      </c>
      <c r="E212" s="2" t="str">
        <v>G</v>
      </c>
      <c r="F212" s="411">
        <v>180</v>
      </c>
      <c r="G212" s="2" t="str">
        <v>CB</v>
      </c>
      <c r="H212" s="411">
        <v>203.4</v>
      </c>
      <c r="I212" s="2" t="str">
        <v>CB</v>
      </c>
      <c r="J212" s="2">
        <v>1</v>
      </c>
      <c r="K212" s="2">
        <v>264</v>
      </c>
      <c r="L212" s="2">
        <v>0</v>
      </c>
      <c r="M212" s="2">
        <v>0</v>
      </c>
      <c r="N212" s="2">
        <v>2</v>
      </c>
      <c r="O212" s="2">
        <v>228</v>
      </c>
      <c r="P212" s="2">
        <v>310</v>
      </c>
      <c r="Q212" s="2">
        <v>0</v>
      </c>
    </row>
    <row r="213" spans="1:17">
      <c r="A213" s="2">
        <v>45</v>
      </c>
      <c r="B213" s="2" t="str">
        <v>gentisic acid, HBAD</v>
      </c>
      <c r="C213" s="2">
        <v>0.62624389999999996</v>
      </c>
      <c r="D213" s="411">
        <v>142.69999999999999</v>
      </c>
      <c r="E213" s="2" t="str">
        <v>G</v>
      </c>
      <c r="F213" s="411">
        <v>224.2</v>
      </c>
      <c r="G213" s="2" t="str">
        <v>B</v>
      </c>
      <c r="H213" s="411">
        <v>245.7</v>
      </c>
      <c r="I213" s="2" t="str">
        <v>V</v>
      </c>
      <c r="J213" s="2">
        <v>1</v>
      </c>
      <c r="K213" s="2">
        <v>326</v>
      </c>
      <c r="L213" s="2">
        <v>0</v>
      </c>
      <c r="M213" s="2">
        <v>0</v>
      </c>
      <c r="N213" s="2">
        <v>2</v>
      </c>
      <c r="O213" s="2">
        <v>224</v>
      </c>
      <c r="P213" s="2">
        <v>320</v>
      </c>
      <c r="Q213" s="2">
        <v>0</v>
      </c>
    </row>
    <row r="214" spans="1:17">
      <c r="A214" s="2">
        <v>48</v>
      </c>
      <c r="B214" s="2" t="str">
        <v>methyl syringate, HBAD</v>
      </c>
      <c r="C214" s="2">
        <v>0.61035309999999998</v>
      </c>
      <c r="D214" s="411">
        <v>137.5</v>
      </c>
      <c r="E214" s="2" t="str">
        <v>G</v>
      </c>
      <c r="F214" s="411">
        <v>175.3</v>
      </c>
      <c r="G214" s="2" t="str">
        <v>T</v>
      </c>
      <c r="H214" s="411">
        <v>202.8</v>
      </c>
      <c r="I214" s="2" t="str">
        <v>CB</v>
      </c>
      <c r="J214" s="2">
        <v>1</v>
      </c>
      <c r="K214" s="2">
        <v>277</v>
      </c>
      <c r="L214" s="2">
        <v>0</v>
      </c>
      <c r="M214" s="2">
        <v>0</v>
      </c>
      <c r="N214" s="2">
        <v>2</v>
      </c>
      <c r="O214" s="2">
        <v>237</v>
      </c>
      <c r="P214" s="2">
        <v>312</v>
      </c>
      <c r="Q214" s="2">
        <v>0</v>
      </c>
    </row>
    <row r="215" spans="1:17">
      <c r="A215" s="2">
        <v>50</v>
      </c>
      <c r="B215" s="2" t="str">
        <v>m-hydroxybenzoic acid, HBAD</v>
      </c>
      <c r="C215" s="2">
        <v>0.64390040000000004</v>
      </c>
      <c r="D215" s="411">
        <v>137.5</v>
      </c>
      <c r="E215" s="2" t="str">
        <v>G</v>
      </c>
      <c r="F215" s="411">
        <v>181.3</v>
      </c>
      <c r="G215" s="2" t="str">
        <v>CB</v>
      </c>
      <c r="H215" s="411">
        <v>184</v>
      </c>
      <c r="I215" s="2" t="str">
        <v>CB</v>
      </c>
      <c r="J215" s="2">
        <v>1</v>
      </c>
      <c r="K215" s="2">
        <v>298</v>
      </c>
      <c r="L215" s="2">
        <v>0</v>
      </c>
      <c r="M215" s="2">
        <v>0</v>
      </c>
      <c r="N215" s="2">
        <v>2</v>
      </c>
      <c r="O215" s="2">
        <v>223</v>
      </c>
      <c r="P215" s="2">
        <v>310</v>
      </c>
      <c r="Q215" s="2">
        <v>0</v>
      </c>
    </row>
    <row r="216" spans="1:17">
      <c r="A216" s="2">
        <v>52</v>
      </c>
      <c r="B216" s="2" t="str">
        <v>o-Anisic acid , HBAD</v>
      </c>
      <c r="C216" s="2">
        <v>0.5891653</v>
      </c>
      <c r="D216" s="411">
        <v>138.1</v>
      </c>
      <c r="E216" s="2" t="str">
        <v>G</v>
      </c>
      <c r="F216" s="411">
        <v>206.3</v>
      </c>
      <c r="G216" s="2" t="str">
        <v>CB</v>
      </c>
      <c r="H216" s="411">
        <v>193</v>
      </c>
      <c r="I216" s="2" t="str">
        <v>CB</v>
      </c>
      <c r="J216" s="2">
        <v>1</v>
      </c>
      <c r="K216" s="2">
        <v>299</v>
      </c>
      <c r="L216" s="2">
        <v>0</v>
      </c>
      <c r="M216" s="2">
        <v>0</v>
      </c>
      <c r="N216" s="2">
        <v>3</v>
      </c>
      <c r="O216" s="2">
        <v>221</v>
      </c>
      <c r="P216" s="2">
        <v>264</v>
      </c>
      <c r="Q216" s="2">
        <v>310</v>
      </c>
    </row>
    <row r="217" spans="1:17">
      <c r="A217" s="2">
        <v>54</v>
      </c>
      <c r="B217" s="2" t="str">
        <v>p-hydroxybenzoic acid, HBAD</v>
      </c>
      <c r="C217" s="2">
        <v>0.63683780000000001</v>
      </c>
      <c r="D217" s="411">
        <v>129.6</v>
      </c>
      <c r="E217" s="2" t="str">
        <v>G</v>
      </c>
      <c r="F217" s="411">
        <v>183.8</v>
      </c>
      <c r="G217" s="2" t="str">
        <v>CB</v>
      </c>
      <c r="H217" s="411">
        <v>180</v>
      </c>
      <c r="I217" s="2" t="str">
        <v>CB</v>
      </c>
      <c r="J217" s="2">
        <v>1</v>
      </c>
      <c r="K217" s="2">
        <v>257</v>
      </c>
      <c r="L217" s="2">
        <v>0</v>
      </c>
      <c r="M217" s="2">
        <v>0</v>
      </c>
      <c r="N217" s="2">
        <v>2</v>
      </c>
      <c r="O217" s="2">
        <v>225</v>
      </c>
      <c r="P217" s="2">
        <v>344</v>
      </c>
      <c r="Q217" s="2">
        <v>0</v>
      </c>
    </row>
    <row r="218" spans="1:17">
      <c r="A218" s="2">
        <v>55</v>
      </c>
      <c r="B218" s="2" t="str">
        <v>protocatechuic acid, HBAD</v>
      </c>
      <c r="C218" s="2">
        <v>0.57680569999999998</v>
      </c>
      <c r="D218" s="411">
        <v>136.1</v>
      </c>
      <c r="E218" s="2" t="str">
        <v>G</v>
      </c>
      <c r="F218" s="411">
        <v>183</v>
      </c>
      <c r="G218" s="2" t="str">
        <v>CB</v>
      </c>
      <c r="H218" s="411">
        <v>245.9</v>
      </c>
      <c r="I218" s="2" t="str">
        <v>V</v>
      </c>
      <c r="J218" s="2">
        <v>2</v>
      </c>
      <c r="K218" s="2">
        <v>261</v>
      </c>
      <c r="L218" s="2">
        <v>295</v>
      </c>
      <c r="M218" s="2">
        <v>0</v>
      </c>
      <c r="N218" s="2">
        <v>2</v>
      </c>
      <c r="O218" s="2">
        <v>225</v>
      </c>
      <c r="P218" s="2">
        <v>312</v>
      </c>
      <c r="Q218" s="2">
        <v>0</v>
      </c>
    </row>
    <row r="219" spans="1:17">
      <c r="A219" s="2">
        <v>56</v>
      </c>
      <c r="B219" s="2" t="str">
        <v>resorcylic acid, HBAD</v>
      </c>
      <c r="C219" s="2">
        <v>0.63</v>
      </c>
      <c r="D219" s="411">
        <v>143.5</v>
      </c>
      <c r="E219" s="2" t="str">
        <v>G</v>
      </c>
      <c r="F219" s="411">
        <v>213.7</v>
      </c>
      <c r="G219" s="2" t="str">
        <v>B</v>
      </c>
      <c r="H219" s="411">
        <v>225.5</v>
      </c>
      <c r="I219" s="2" t="str">
        <v>B</v>
      </c>
      <c r="J219" s="2">
        <v>2</v>
      </c>
      <c r="K219" s="2">
        <v>246</v>
      </c>
      <c r="L219" s="2">
        <v>313</v>
      </c>
      <c r="M219" s="2">
        <v>0</v>
      </c>
      <c r="N219" s="2">
        <v>2</v>
      </c>
      <c r="O219" s="2">
        <v>224</v>
      </c>
      <c r="P219" s="2">
        <v>311</v>
      </c>
      <c r="Q219" s="2">
        <v>0</v>
      </c>
    </row>
    <row r="220" spans="1:17">
      <c r="A220" s="2">
        <v>58</v>
      </c>
      <c r="B220" s="2" t="str">
        <v>syringic acid, HBAD</v>
      </c>
      <c r="C220" s="2">
        <v>0.57679999999999998</v>
      </c>
      <c r="D220" s="411">
        <v>137.30000000000001</v>
      </c>
      <c r="E220" s="2" t="str">
        <v>G</v>
      </c>
      <c r="F220" s="411">
        <v>191.5</v>
      </c>
      <c r="G220" s="2" t="str">
        <v>CB</v>
      </c>
      <c r="H220" s="411">
        <v>215.2</v>
      </c>
      <c r="I220" s="2" t="str">
        <v>B</v>
      </c>
      <c r="J220" s="2">
        <v>1</v>
      </c>
      <c r="K220" s="2">
        <v>277</v>
      </c>
      <c r="L220" s="2">
        <v>0</v>
      </c>
      <c r="M220" s="2">
        <v>0</v>
      </c>
      <c r="N220" s="2">
        <v>2</v>
      </c>
      <c r="O220" s="2">
        <v>225</v>
      </c>
      <c r="P220" s="2">
        <v>313</v>
      </c>
      <c r="Q220" s="2">
        <v>0</v>
      </c>
    </row>
    <row r="221" spans="1:17">
      <c r="A221" s="2">
        <v>59</v>
      </c>
      <c r="B221" s="2" t="str">
        <v>vanillic acid, HBAD</v>
      </c>
      <c r="C221" s="2">
        <v>0.62271259999999995</v>
      </c>
      <c r="D221" s="411">
        <v>135.80000000000001</v>
      </c>
      <c r="E221" s="2" t="str">
        <v>G</v>
      </c>
      <c r="F221" s="411">
        <v>191.5</v>
      </c>
      <c r="G221" s="2" t="str">
        <v>CB</v>
      </c>
      <c r="H221" s="411">
        <v>208.7</v>
      </c>
      <c r="I221" s="2" t="str">
        <v>CB</v>
      </c>
      <c r="J221" s="2">
        <v>2</v>
      </c>
      <c r="K221" s="2">
        <v>263</v>
      </c>
      <c r="L221" s="2">
        <v>294</v>
      </c>
      <c r="M221" s="2">
        <v>0</v>
      </c>
      <c r="N221" s="2">
        <v>2</v>
      </c>
      <c r="O221" s="2">
        <v>228</v>
      </c>
      <c r="P221" s="2">
        <v>312</v>
      </c>
      <c r="Q221" s="2">
        <v>0</v>
      </c>
    </row>
    <row r="222" spans="1:17">
      <c r="A222" s="2">
        <v>61</v>
      </c>
      <c r="B222" s="2" t="str">
        <v>caffeic acid, HCAD</v>
      </c>
      <c r="C222" s="2">
        <v>0.5891653</v>
      </c>
      <c r="D222" s="411">
        <v>139.30000000000001</v>
      </c>
      <c r="E222" s="2" t="str">
        <v>G</v>
      </c>
      <c r="F222" s="411">
        <v>211.1</v>
      </c>
      <c r="G222" s="2" t="str">
        <v>B</v>
      </c>
      <c r="H222" s="411">
        <v>196.5</v>
      </c>
      <c r="I222" s="2" t="str">
        <v>CB</v>
      </c>
      <c r="J222" s="2">
        <v>1</v>
      </c>
      <c r="K222" s="2">
        <v>321</v>
      </c>
      <c r="L222" s="2">
        <v>0</v>
      </c>
      <c r="M222" s="2">
        <v>0</v>
      </c>
      <c r="N222" s="2">
        <v>2</v>
      </c>
      <c r="O222" s="2">
        <v>224</v>
      </c>
      <c r="P222" s="2">
        <v>344</v>
      </c>
      <c r="Q222" s="2">
        <v>0</v>
      </c>
    </row>
    <row r="223" spans="1:17">
      <c r="A223" s="2">
        <v>62</v>
      </c>
      <c r="B223" s="2" t="str">
        <v>caffeic acid dimethyl ether, HCAD</v>
      </c>
      <c r="C223" s="2">
        <v>0.6085874</v>
      </c>
      <c r="D223" s="411">
        <v>141.9</v>
      </c>
      <c r="E223" s="2" t="str">
        <v>G</v>
      </c>
      <c r="F223" s="411">
        <v>239.3</v>
      </c>
      <c r="G223" s="2" t="str">
        <v>B</v>
      </c>
      <c r="H223" s="411">
        <v>223</v>
      </c>
      <c r="I223" s="2" t="str">
        <v>B</v>
      </c>
      <c r="J223" s="2">
        <v>1</v>
      </c>
      <c r="K223" s="2">
        <v>317</v>
      </c>
      <c r="L223" s="2">
        <v>0</v>
      </c>
      <c r="M223" s="2">
        <v>0</v>
      </c>
      <c r="N223" s="2">
        <v>2</v>
      </c>
      <c r="O223" s="2">
        <v>223</v>
      </c>
      <c r="P223" s="2">
        <v>342</v>
      </c>
      <c r="Q223" s="2">
        <v>0</v>
      </c>
    </row>
    <row r="224" spans="1:17">
      <c r="A224" s="2">
        <v>65</v>
      </c>
      <c r="B224" s="2" t="str">
        <v>ferulic acid, HCAD</v>
      </c>
      <c r="C224" s="2">
        <v>0.61565000000000003</v>
      </c>
      <c r="D224" s="411">
        <v>139.4</v>
      </c>
      <c r="E224" s="2" t="str">
        <v>G</v>
      </c>
      <c r="F224" s="411">
        <v>209.2</v>
      </c>
      <c r="G224" s="2" t="str">
        <v>CB</v>
      </c>
      <c r="H224" s="411">
        <v>205.5</v>
      </c>
      <c r="I224" s="2" t="str">
        <v>CB</v>
      </c>
      <c r="J224" s="2">
        <v>1</v>
      </c>
      <c r="K224" s="2">
        <v>319</v>
      </c>
      <c r="L224" s="2">
        <v>0</v>
      </c>
      <c r="M224" s="2">
        <v>0</v>
      </c>
      <c r="N224" s="2">
        <v>2</v>
      </c>
      <c r="O224" s="2">
        <v>224</v>
      </c>
      <c r="P224" s="2">
        <v>346</v>
      </c>
      <c r="Q224" s="2">
        <v>0</v>
      </c>
    </row>
    <row r="225" spans="1:17">
      <c r="A225" s="2">
        <v>66</v>
      </c>
      <c r="B225" s="2" t="str">
        <v>isoferulic acid, HCAD</v>
      </c>
      <c r="C225" s="2">
        <v>0.59975920000000005</v>
      </c>
      <c r="D225" s="411">
        <v>140.4</v>
      </c>
      <c r="E225" s="2" t="str">
        <v>G</v>
      </c>
      <c r="F225" s="411">
        <v>227.4</v>
      </c>
      <c r="G225" s="2" t="str">
        <v>B</v>
      </c>
      <c r="H225" s="411">
        <v>215.8</v>
      </c>
      <c r="I225" s="2" t="str">
        <v>B</v>
      </c>
      <c r="J225" s="2">
        <v>1</v>
      </c>
      <c r="K225" s="2">
        <v>320</v>
      </c>
      <c r="L225" s="2">
        <v>0</v>
      </c>
      <c r="M225" s="2">
        <v>0</v>
      </c>
      <c r="N225" s="2">
        <v>2</v>
      </c>
      <c r="O225" s="2">
        <v>224</v>
      </c>
      <c r="P225" s="2">
        <v>344</v>
      </c>
      <c r="Q225" s="2">
        <v>0</v>
      </c>
    </row>
    <row r="226" spans="1:17">
      <c r="A226" s="2">
        <v>67</v>
      </c>
      <c r="B226" s="2" t="str">
        <v>m-coumaric acid, HCAD</v>
      </c>
      <c r="C226" s="2">
        <v>0.63300000000000001</v>
      </c>
      <c r="D226" s="411">
        <v>143.4</v>
      </c>
      <c r="E226" s="2" t="str">
        <v>G</v>
      </c>
      <c r="F226" s="411">
        <v>214.6</v>
      </c>
      <c r="G226" s="2" t="str">
        <v>B</v>
      </c>
      <c r="H226" s="411">
        <v>220.4</v>
      </c>
      <c r="I226" s="2" t="str">
        <v>B</v>
      </c>
      <c r="J226" s="2">
        <v>1</v>
      </c>
      <c r="K226" s="2">
        <v>280</v>
      </c>
      <c r="L226" s="2">
        <v>0</v>
      </c>
      <c r="M226" s="2">
        <v>0</v>
      </c>
      <c r="N226" s="2">
        <v>2</v>
      </c>
      <c r="O226" s="2">
        <v>224</v>
      </c>
      <c r="P226" s="2">
        <v>315</v>
      </c>
      <c r="Q226" s="2">
        <v>0</v>
      </c>
    </row>
    <row r="227" spans="1:17">
      <c r="A227" s="2">
        <v>70</v>
      </c>
      <c r="B227" s="2" t="str">
        <v>o-coumaric acid, HCAD</v>
      </c>
      <c r="C227" s="2">
        <v>0.64570000000000005</v>
      </c>
      <c r="D227" s="411">
        <v>146.1</v>
      </c>
      <c r="E227" s="2" t="str">
        <v>G</v>
      </c>
      <c r="F227" s="411">
        <v>205.2</v>
      </c>
      <c r="G227" s="2" t="str">
        <v>CB</v>
      </c>
      <c r="H227" s="411">
        <v>203.9</v>
      </c>
      <c r="I227" s="2" t="str">
        <v>CB</v>
      </c>
      <c r="J227" s="2">
        <v>2</v>
      </c>
      <c r="K227" s="2">
        <v>279</v>
      </c>
      <c r="L227" s="2">
        <v>321</v>
      </c>
      <c r="M227" s="2">
        <v>0</v>
      </c>
      <c r="N227" s="2">
        <v>2</v>
      </c>
      <c r="O227" s="2">
        <v>224</v>
      </c>
      <c r="P227" s="2">
        <v>341</v>
      </c>
      <c r="Q227" s="2">
        <v>0</v>
      </c>
    </row>
    <row r="228" spans="1:17">
      <c r="A228" s="2">
        <v>71</v>
      </c>
      <c r="B228" s="2" t="str">
        <v>p-coumaric acid, HCAD</v>
      </c>
      <c r="C228" s="2">
        <v>0.63</v>
      </c>
      <c r="D228" s="411">
        <v>135.69999999999999</v>
      </c>
      <c r="E228" s="2" t="str">
        <v>G</v>
      </c>
      <c r="F228" s="411">
        <v>198.8</v>
      </c>
      <c r="G228" s="2" t="str">
        <v>CB</v>
      </c>
      <c r="H228" s="411">
        <v>205.3</v>
      </c>
      <c r="I228" s="2" t="str">
        <v>CB</v>
      </c>
      <c r="J228" s="2">
        <v>1</v>
      </c>
      <c r="K228" s="2">
        <v>307</v>
      </c>
      <c r="L228" s="2">
        <v>0</v>
      </c>
      <c r="M228" s="2">
        <v>0</v>
      </c>
      <c r="N228" s="2">
        <v>2</v>
      </c>
      <c r="O228" s="2">
        <v>223</v>
      </c>
      <c r="P228" s="2">
        <v>354</v>
      </c>
      <c r="Q228" s="2">
        <v>0</v>
      </c>
    </row>
    <row r="229" spans="1:17">
      <c r="A229" s="2">
        <v>72</v>
      </c>
      <c r="B229" s="2" t="str">
        <v>p-MCA, HCAD</v>
      </c>
      <c r="C229" s="2">
        <v>0.65</v>
      </c>
      <c r="D229" s="411">
        <v>137.4</v>
      </c>
      <c r="E229" s="2" t="str">
        <v>G</v>
      </c>
      <c r="F229" s="411">
        <v>190.9</v>
      </c>
      <c r="G229" s="2" t="str">
        <v>CB</v>
      </c>
      <c r="H229" s="411">
        <v>130.9</v>
      </c>
      <c r="I229" s="2" t="str">
        <v>G</v>
      </c>
      <c r="J229" s="2">
        <v>1</v>
      </c>
      <c r="K229" s="2">
        <v>307</v>
      </c>
      <c r="L229" s="2">
        <v>0</v>
      </c>
      <c r="M229" s="2">
        <v>0</v>
      </c>
      <c r="N229" s="2">
        <v>2</v>
      </c>
      <c r="O229" s="2">
        <v>222</v>
      </c>
      <c r="P229" s="2">
        <v>0</v>
      </c>
      <c r="Q229" s="2">
        <v>0</v>
      </c>
    </row>
    <row r="230" spans="1:17">
      <c r="A230" s="2">
        <v>73</v>
      </c>
      <c r="B230" s="2" t="str">
        <v>rosmarinic acid, HCAD</v>
      </c>
      <c r="C230" s="2">
        <v>0.63</v>
      </c>
      <c r="D230" s="411">
        <v>131.4</v>
      </c>
      <c r="E230" s="2" t="str">
        <v>G</v>
      </c>
      <c r="F230" s="411">
        <v>175.3</v>
      </c>
      <c r="G230" s="2" t="str">
        <v>T</v>
      </c>
      <c r="H230" s="411">
        <v>133.9</v>
      </c>
      <c r="I230" s="2" t="str">
        <v>G</v>
      </c>
      <c r="J230" s="2">
        <v>1</v>
      </c>
      <c r="K230" s="2">
        <v>307</v>
      </c>
      <c r="L230" s="2">
        <v>0</v>
      </c>
      <c r="M230" s="2">
        <v>0</v>
      </c>
      <c r="N230" s="2">
        <v>2</v>
      </c>
      <c r="O230" s="2">
        <v>224</v>
      </c>
      <c r="P230" s="2">
        <v>341</v>
      </c>
      <c r="Q230" s="2">
        <v>0</v>
      </c>
    </row>
    <row r="231" spans="1:17">
      <c r="A231" s="2">
        <v>74</v>
      </c>
      <c r="B231" s="2" t="str">
        <v>sinapic acid, HCAD</v>
      </c>
      <c r="C231" s="2">
        <v>0.63</v>
      </c>
      <c r="D231" s="411">
        <v>138.69999999999999</v>
      </c>
      <c r="E231" s="2" t="str">
        <v>G</v>
      </c>
      <c r="F231" s="411">
        <v>224.1</v>
      </c>
      <c r="G231" s="2" t="str">
        <v>B</v>
      </c>
      <c r="H231" s="411">
        <v>198.1</v>
      </c>
      <c r="I231" s="2" t="str">
        <v>CB</v>
      </c>
      <c r="J231" s="2">
        <v>1</v>
      </c>
      <c r="K231" s="2">
        <v>328</v>
      </c>
      <c r="L231" s="2">
        <v>0</v>
      </c>
      <c r="M231" s="2">
        <v>0</v>
      </c>
      <c r="N231" s="2">
        <v>2</v>
      </c>
      <c r="O231" s="2">
        <v>222</v>
      </c>
      <c r="P231" s="2">
        <v>342</v>
      </c>
      <c r="Q231" s="2">
        <v>0</v>
      </c>
    </row>
    <row r="232" spans="1:17">
      <c r="A232" s="2">
        <v>79</v>
      </c>
      <c r="B232" s="2" t="str">
        <v>Homovanillic Acid, HPAAD</v>
      </c>
      <c r="C232" s="2">
        <v>0.65449429999999997</v>
      </c>
      <c r="D232" s="411">
        <v>137.30000000000001</v>
      </c>
      <c r="E232" s="2" t="str">
        <v>G</v>
      </c>
      <c r="F232" s="411">
        <v>176.9</v>
      </c>
      <c r="G232" s="2" t="str">
        <v>T</v>
      </c>
      <c r="H232" s="411">
        <v>212.7</v>
      </c>
      <c r="I232" s="2" t="str">
        <v>B</v>
      </c>
      <c r="J232" s="2">
        <v>1</v>
      </c>
      <c r="K232" s="2">
        <v>282</v>
      </c>
      <c r="L232" s="2">
        <v>0</v>
      </c>
      <c r="M232" s="2">
        <v>0</v>
      </c>
      <c r="N232" s="2">
        <v>3</v>
      </c>
      <c r="O232" s="2">
        <v>222</v>
      </c>
      <c r="P232" s="2">
        <v>256</v>
      </c>
      <c r="Q232" s="2">
        <v>351</v>
      </c>
    </row>
    <row r="233" spans="1:17">
      <c r="A233" s="2">
        <v>82</v>
      </c>
      <c r="B233" s="2" t="str">
        <v>p-Hydroxyphenylacetic acid, HPAAD</v>
      </c>
      <c r="C233" s="2">
        <v>0.62</v>
      </c>
      <c r="D233" s="411">
        <v>138.1</v>
      </c>
      <c r="E233" s="2" t="str">
        <v>G</v>
      </c>
      <c r="F233" s="411">
        <v>178.8</v>
      </c>
      <c r="G233" s="2" t="str">
        <v>T</v>
      </c>
      <c r="H233" s="411">
        <v>180</v>
      </c>
      <c r="I233" s="2" t="str">
        <v>CB</v>
      </c>
      <c r="J233" s="2">
        <v>1</v>
      </c>
      <c r="K233" s="2">
        <v>277</v>
      </c>
      <c r="L233" s="2">
        <v>0</v>
      </c>
      <c r="M233" s="2">
        <v>0</v>
      </c>
      <c r="N233" s="2">
        <v>3</v>
      </c>
      <c r="O233" s="2">
        <v>222</v>
      </c>
      <c r="P233" s="2">
        <v>252</v>
      </c>
      <c r="Q233" s="2">
        <v>330</v>
      </c>
    </row>
    <row r="234" spans="1:17">
      <c r="A234" s="2">
        <v>84</v>
      </c>
      <c r="B234" s="2" t="str">
        <v>DL-p-Phenyllactic Acid, HPLAD</v>
      </c>
      <c r="C234" s="2">
        <v>0.61565000000000003</v>
      </c>
      <c r="D234" s="411">
        <v>139.19999999999999</v>
      </c>
      <c r="E234" s="2" t="str">
        <v>G</v>
      </c>
      <c r="F234" s="411">
        <v>120</v>
      </c>
      <c r="G234" s="2" t="str">
        <v>G</v>
      </c>
      <c r="H234" s="411">
        <v>171.1</v>
      </c>
      <c r="I234" s="2" t="str">
        <v>T</v>
      </c>
      <c r="J234" s="2">
        <v>1</v>
      </c>
      <c r="K234" s="2">
        <v>278</v>
      </c>
      <c r="L234" s="2">
        <v>0</v>
      </c>
      <c r="M234" s="2">
        <v>0</v>
      </c>
      <c r="N234" s="2">
        <v>3</v>
      </c>
      <c r="O234" s="2">
        <v>223</v>
      </c>
      <c r="P234" s="2">
        <v>253</v>
      </c>
      <c r="Q234" s="2">
        <v>330</v>
      </c>
    </row>
    <row r="235" spans="1:17">
      <c r="A235" s="2">
        <v>87</v>
      </c>
      <c r="B235" s="2" t="str">
        <v>Phloretic acid, HPPAD</v>
      </c>
      <c r="C235" s="2">
        <v>0.62977519999999998</v>
      </c>
      <c r="D235" s="411">
        <v>140.69999999999999</v>
      </c>
      <c r="E235" s="2" t="str">
        <v>G</v>
      </c>
      <c r="F235" s="411">
        <v>187.7</v>
      </c>
      <c r="G235" s="2" t="str">
        <v>CB</v>
      </c>
      <c r="H235" s="411">
        <v>189.8</v>
      </c>
      <c r="I235" s="2" t="str">
        <v>CB</v>
      </c>
      <c r="J235" s="2">
        <v>1</v>
      </c>
      <c r="K235" s="2">
        <v>278</v>
      </c>
      <c r="L235" s="2">
        <v>0</v>
      </c>
      <c r="M235" s="2">
        <v>0</v>
      </c>
      <c r="N235" s="2">
        <v>3</v>
      </c>
      <c r="O235" s="2">
        <v>221</v>
      </c>
      <c r="P235" s="2">
        <v>248</v>
      </c>
      <c r="Q235" s="2">
        <v>341</v>
      </c>
    </row>
    <row r="236" spans="1:17">
      <c r="A236" s="2">
        <v>94</v>
      </c>
      <c r="B236" s="2" t="str">
        <v>Pyrogallol, Phenol</v>
      </c>
      <c r="C236" s="2">
        <v>0.60150000000000003</v>
      </c>
      <c r="D236" s="411">
        <v>136.6</v>
      </c>
      <c r="E236" s="2" t="str">
        <v>G</v>
      </c>
      <c r="F236" s="411">
        <v>185.7</v>
      </c>
      <c r="G236" s="2" t="str">
        <v>CB</v>
      </c>
      <c r="H236" s="411">
        <v>51.1</v>
      </c>
      <c r="I236" s="2" t="str">
        <v>O</v>
      </c>
      <c r="J236" s="2">
        <v>1</v>
      </c>
      <c r="K236" s="2">
        <v>270</v>
      </c>
      <c r="L236" s="2">
        <v>0</v>
      </c>
      <c r="M236" s="2">
        <v>0</v>
      </c>
      <c r="N236" s="2">
        <v>2</v>
      </c>
      <c r="O236" s="2">
        <v>224</v>
      </c>
      <c r="P236" s="2">
        <v>350</v>
      </c>
      <c r="Q236" s="2">
        <v>0</v>
      </c>
    </row>
    <row r="237" spans="1:17">
      <c r="A237" s="2">
        <v>98</v>
      </c>
      <c r="B237" s="2" t="str">
        <v>Protocatechualdehyde, HBzd</v>
      </c>
      <c r="C237" s="2">
        <v>0.59446220000000005</v>
      </c>
      <c r="D237" s="411">
        <v>134.9</v>
      </c>
      <c r="E237" s="2" t="str">
        <v>G</v>
      </c>
      <c r="F237" s="411">
        <v>231.9</v>
      </c>
      <c r="G237" s="2" t="str">
        <v>B</v>
      </c>
      <c r="H237" s="411">
        <v>232.9</v>
      </c>
      <c r="I237" s="2" t="str">
        <v>B</v>
      </c>
      <c r="J237" s="2">
        <v>2</v>
      </c>
      <c r="K237" s="2">
        <v>283</v>
      </c>
      <c r="L237" s="2">
        <v>314</v>
      </c>
      <c r="M237" s="2">
        <v>0</v>
      </c>
      <c r="N237" s="2">
        <v>3</v>
      </c>
      <c r="O237" s="2">
        <v>221</v>
      </c>
      <c r="P237" s="2">
        <v>250</v>
      </c>
      <c r="Q237" s="2">
        <v>342</v>
      </c>
    </row>
    <row r="238" spans="1:17">
      <c r="A238" s="2">
        <v>99</v>
      </c>
      <c r="B238" s="2" t="str">
        <v>Vanillin, HBzd</v>
      </c>
      <c r="C238" s="2">
        <v>0.63683780000000001</v>
      </c>
      <c r="D238" s="411">
        <v>136.19999999999999</v>
      </c>
      <c r="E238" s="2" t="str">
        <v>G</v>
      </c>
      <c r="F238" s="411">
        <v>221.6</v>
      </c>
      <c r="G238" s="2" t="str">
        <v>B</v>
      </c>
      <c r="H238" s="411">
        <v>223.7</v>
      </c>
      <c r="I238" s="2" t="str">
        <v>B</v>
      </c>
      <c r="J238" s="2">
        <v>2</v>
      </c>
      <c r="K238" s="2">
        <v>284</v>
      </c>
      <c r="L238" s="2">
        <v>312</v>
      </c>
      <c r="M238" s="2">
        <v>0</v>
      </c>
      <c r="N238" s="2">
        <v>3</v>
      </c>
      <c r="O238" s="2">
        <v>221</v>
      </c>
      <c r="P238" s="2">
        <v>248</v>
      </c>
      <c r="Q238" s="2">
        <v>341</v>
      </c>
    </row>
    <row r="239" spans="1:17">
      <c r="A239" s="2">
        <v>103</v>
      </c>
      <c r="B239" s="2" t="str">
        <v>Absiscic Acid, Non Phenolic</v>
      </c>
      <c r="C239" s="2">
        <v>0.59799999999999998</v>
      </c>
      <c r="D239" s="411">
        <v>126.9</v>
      </c>
      <c r="E239" s="2" t="str">
        <v>G</v>
      </c>
      <c r="F239" s="411">
        <v>171.4</v>
      </c>
      <c r="G239" s="2" t="str">
        <v>T</v>
      </c>
      <c r="H239" s="411">
        <v>204.6</v>
      </c>
      <c r="I239" s="2" t="str">
        <v>CB</v>
      </c>
      <c r="J239" s="2">
        <v>1</v>
      </c>
      <c r="K239" s="2">
        <v>268</v>
      </c>
      <c r="L239" s="2">
        <v>0</v>
      </c>
      <c r="M239" s="2">
        <v>0</v>
      </c>
      <c r="N239" s="2">
        <v>2</v>
      </c>
      <c r="O239" s="2">
        <v>221</v>
      </c>
      <c r="P239" s="2">
        <v>344</v>
      </c>
      <c r="Q239" s="2">
        <v>0</v>
      </c>
    </row>
    <row r="240" spans="1:17">
      <c r="A240" s="2"/>
      <c r="B240" s="2"/>
      <c r="C240" s="2"/>
      <c r="D240" s="411"/>
      <c r="E240" s="2"/>
      <c r="F240" s="411"/>
      <c r="G240" s="2"/>
      <c r="H240" s="411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411"/>
      <c r="E241" s="2"/>
      <c r="F241" s="411"/>
      <c r="G241" s="2"/>
      <c r="H241" s="411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411"/>
      <c r="E242" s="2"/>
      <c r="F242" s="411"/>
      <c r="G242" s="2"/>
      <c r="H242" s="411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411"/>
      <c r="E243" s="2"/>
      <c r="F243" s="411"/>
      <c r="G243" s="2"/>
      <c r="H243" s="411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411"/>
      <c r="E244" s="2"/>
      <c r="F244" s="411"/>
      <c r="G244" s="2"/>
      <c r="H244" s="411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411"/>
      <c r="E245" s="2"/>
      <c r="F245" s="411"/>
      <c r="G245" s="2"/>
      <c r="H245" s="411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411"/>
      <c r="E246" s="2"/>
      <c r="F246" s="411"/>
      <c r="G246" s="2"/>
      <c r="H246" s="411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411"/>
      <c r="E247" s="2"/>
      <c r="F247" s="411"/>
      <c r="G247" s="2"/>
      <c r="H247" s="411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411"/>
      <c r="E248" s="2"/>
      <c r="F248" s="411"/>
      <c r="G248" s="2"/>
      <c r="H248" s="411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411"/>
      <c r="E249" s="2"/>
      <c r="F249" s="411"/>
      <c r="G249" s="2"/>
      <c r="H249" s="411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411"/>
      <c r="E250" s="2"/>
      <c r="F250" s="411"/>
      <c r="G250" s="2"/>
      <c r="H250" s="411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411"/>
      <c r="E251" s="2"/>
      <c r="F251" s="411"/>
      <c r="G251" s="2"/>
      <c r="H251" s="411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411"/>
      <c r="E252" s="2"/>
      <c r="F252" s="411"/>
      <c r="G252" s="2"/>
      <c r="H252" s="411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411"/>
      <c r="E253" s="2"/>
      <c r="F253" s="411"/>
      <c r="G253" s="2"/>
      <c r="H253" s="411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411"/>
      <c r="E254" s="2"/>
      <c r="F254" s="411"/>
      <c r="G254" s="2"/>
      <c r="H254" s="411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411"/>
      <c r="E255" s="2"/>
      <c r="F255" s="411"/>
      <c r="G255" s="2"/>
      <c r="H255" s="411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411"/>
      <c r="E256" s="2"/>
      <c r="F256" s="411"/>
      <c r="G256" s="2"/>
      <c r="H256" s="411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411"/>
      <c r="E257" s="2"/>
      <c r="F257" s="411"/>
      <c r="G257" s="2"/>
      <c r="H257" s="411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411"/>
      <c r="E258" s="2"/>
      <c r="F258" s="411"/>
      <c r="G258" s="2"/>
      <c r="H258" s="411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411"/>
      <c r="E259" s="2"/>
      <c r="F259" s="411"/>
      <c r="G259" s="2"/>
      <c r="H259" s="411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411"/>
      <c r="E260" s="2"/>
      <c r="F260" s="411"/>
      <c r="G260" s="2"/>
      <c r="H260" s="411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411"/>
      <c r="E261" s="2"/>
      <c r="F261" s="411"/>
      <c r="G261" s="2"/>
      <c r="H261" s="411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411"/>
      <c r="E262" s="2"/>
      <c r="F262" s="411"/>
      <c r="G262" s="2"/>
      <c r="H262" s="411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411"/>
      <c r="E263" s="2"/>
      <c r="F263" s="411"/>
      <c r="G263" s="2"/>
      <c r="H263" s="411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411"/>
      <c r="E264" s="2"/>
      <c r="F264" s="411"/>
      <c r="G264" s="2"/>
      <c r="H264" s="411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411"/>
      <c r="E265" s="2"/>
      <c r="F265" s="411"/>
      <c r="G265" s="2"/>
      <c r="H265" s="411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411"/>
      <c r="E266" s="2"/>
      <c r="F266" s="411"/>
      <c r="G266" s="2"/>
      <c r="H266" s="411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411"/>
      <c r="E267" s="2"/>
      <c r="F267" s="411"/>
      <c r="G267" s="2"/>
      <c r="H267" s="411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411"/>
      <c r="E268" s="2"/>
      <c r="F268" s="411"/>
      <c r="G268" s="2"/>
      <c r="H268" s="411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411"/>
      <c r="E269" s="2"/>
      <c r="F269" s="411"/>
      <c r="G269" s="2"/>
      <c r="H269" s="411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411"/>
      <c r="E270" s="2"/>
      <c r="F270" s="411"/>
      <c r="G270" s="2"/>
      <c r="H270" s="411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411"/>
      <c r="E271" s="2"/>
      <c r="F271" s="411"/>
      <c r="G271" s="2"/>
      <c r="H271" s="411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411"/>
      <c r="E272" s="2"/>
      <c r="F272" s="411"/>
      <c r="G272" s="2"/>
      <c r="H272" s="411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411"/>
      <c r="E273" s="2"/>
      <c r="F273" s="411"/>
      <c r="G273" s="2"/>
      <c r="H273" s="411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411"/>
      <c r="E274" s="2"/>
      <c r="F274" s="411"/>
      <c r="G274" s="2"/>
      <c r="H274" s="411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411"/>
      <c r="E275" s="2"/>
      <c r="F275" s="411"/>
      <c r="G275" s="2"/>
      <c r="H275" s="411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411"/>
      <c r="E276" s="2"/>
      <c r="F276" s="411"/>
      <c r="G276" s="2"/>
      <c r="H276" s="411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411"/>
      <c r="E277" s="2"/>
      <c r="F277" s="411"/>
      <c r="G277" s="2"/>
      <c r="H277" s="411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411"/>
      <c r="E278" s="2"/>
      <c r="F278" s="411"/>
      <c r="G278" s="2"/>
      <c r="H278" s="411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411"/>
      <c r="E279" s="2"/>
      <c r="F279" s="411"/>
      <c r="G279" s="2"/>
      <c r="H279" s="411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411"/>
      <c r="E280" s="2"/>
      <c r="F280" s="411"/>
      <c r="G280" s="2"/>
      <c r="H280" s="411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411"/>
      <c r="E281" s="2"/>
      <c r="F281" s="411"/>
      <c r="G281" s="2"/>
      <c r="H281" s="411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411"/>
      <c r="E282" s="2"/>
      <c r="F282" s="411"/>
      <c r="G282" s="2"/>
      <c r="H282" s="411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411"/>
      <c r="E283" s="2"/>
      <c r="F283" s="411"/>
      <c r="G283" s="2"/>
      <c r="H283" s="411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411"/>
      <c r="E284" s="2"/>
      <c r="F284" s="411"/>
      <c r="G284" s="2"/>
      <c r="H284" s="411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411"/>
      <c r="E285" s="2"/>
      <c r="F285" s="411"/>
      <c r="G285" s="2"/>
      <c r="H285" s="411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411"/>
      <c r="E286" s="2"/>
      <c r="F286" s="411"/>
      <c r="G286" s="2"/>
      <c r="H286" s="411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411"/>
      <c r="E287" s="2"/>
      <c r="F287" s="411"/>
      <c r="G287" s="2"/>
      <c r="H287" s="411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411"/>
      <c r="E288" s="2"/>
      <c r="F288" s="411"/>
      <c r="G288" s="2"/>
      <c r="H288" s="411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411"/>
      <c r="E289" s="2"/>
      <c r="F289" s="411"/>
      <c r="G289" s="2"/>
      <c r="H289" s="411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411"/>
      <c r="E290" s="2"/>
      <c r="F290" s="411"/>
      <c r="G290" s="2"/>
      <c r="H290" s="411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411"/>
      <c r="E291" s="2"/>
      <c r="F291" s="411"/>
      <c r="G291" s="2"/>
      <c r="H291" s="411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411"/>
      <c r="E292" s="2"/>
      <c r="F292" s="411"/>
      <c r="G292" s="2"/>
      <c r="H292" s="411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411"/>
      <c r="E293" s="2"/>
      <c r="F293" s="411"/>
      <c r="G293" s="2"/>
      <c r="H293" s="411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411"/>
      <c r="E294" s="2"/>
      <c r="F294" s="411"/>
      <c r="G294" s="2"/>
      <c r="H294" s="411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411"/>
      <c r="E295" s="2"/>
      <c r="F295" s="411"/>
      <c r="G295" s="2"/>
      <c r="H295" s="411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411"/>
      <c r="E296" s="2"/>
      <c r="F296" s="411"/>
      <c r="G296" s="2"/>
      <c r="H296" s="411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411"/>
      <c r="E297" s="2"/>
      <c r="F297" s="411"/>
      <c r="G297" s="2"/>
      <c r="H297" s="411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411"/>
      <c r="E298" s="2"/>
      <c r="F298" s="411"/>
      <c r="G298" s="2"/>
      <c r="H298" s="411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411"/>
      <c r="E299" s="2"/>
      <c r="F299" s="411"/>
      <c r="G299" s="2"/>
      <c r="H299" s="411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411"/>
      <c r="E300" s="2"/>
      <c r="F300" s="411"/>
      <c r="G300" s="2"/>
      <c r="H300" s="411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411"/>
      <c r="E301" s="2"/>
      <c r="F301" s="411"/>
      <c r="G301" s="2"/>
      <c r="H301" s="411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411"/>
      <c r="E302" s="2"/>
      <c r="F302" s="411"/>
      <c r="G302" s="2"/>
      <c r="H302" s="411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411"/>
      <c r="E303" s="2"/>
      <c r="F303" s="411"/>
      <c r="G303" s="2"/>
      <c r="H303" s="411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411"/>
      <c r="E304" s="2"/>
      <c r="F304" s="411"/>
      <c r="G304" s="2"/>
      <c r="H304" s="411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411"/>
      <c r="E305" s="2"/>
      <c r="F305" s="411"/>
      <c r="G305" s="2"/>
      <c r="H305" s="411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411"/>
      <c r="E306" s="2"/>
      <c r="F306" s="411"/>
      <c r="G306" s="2"/>
      <c r="H306" s="411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411"/>
      <c r="E307" s="2"/>
      <c r="F307" s="411"/>
      <c r="G307" s="2"/>
      <c r="H307" s="411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411"/>
      <c r="E308" s="2"/>
      <c r="F308" s="411"/>
      <c r="G308" s="2"/>
      <c r="H308" s="411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411"/>
      <c r="E309" s="2"/>
      <c r="F309" s="411"/>
      <c r="G309" s="2"/>
      <c r="H309" s="411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411"/>
      <c r="E310" s="2"/>
      <c r="F310" s="411"/>
      <c r="G310" s="2"/>
      <c r="H310" s="411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411"/>
      <c r="E311" s="2"/>
      <c r="F311" s="411"/>
      <c r="G311" s="2"/>
      <c r="H311" s="411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411"/>
      <c r="E312" s="2"/>
      <c r="F312" s="411"/>
      <c r="G312" s="2"/>
      <c r="H312" s="411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411"/>
      <c r="E313" s="2"/>
      <c r="F313" s="411"/>
      <c r="G313" s="2"/>
      <c r="H313" s="411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411"/>
      <c r="E314" s="2"/>
      <c r="F314" s="411"/>
      <c r="G314" s="2"/>
      <c r="H314" s="411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411"/>
      <c r="E315" s="2"/>
      <c r="F315" s="411"/>
      <c r="G315" s="2"/>
      <c r="H315" s="411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411"/>
      <c r="E316" s="2"/>
      <c r="F316" s="411"/>
      <c r="G316" s="2"/>
      <c r="H316" s="411"/>
      <c r="I316" s="2"/>
      <c r="J316" s="2"/>
      <c r="K316" s="2"/>
      <c r="L316" s="2"/>
      <c r="M316" s="2"/>
      <c r="N316" s="2"/>
      <c r="O316" s="2"/>
      <c r="P316" s="2"/>
      <c r="Q31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359EDB33-CB5A-4643-8B1B-66523A1875DB}">
          <x14:formula1>
            <xm:f>_xlfn.ANCHORARRAY(D!#REF!)</xm:f>
          </x14:formula1>
          <xm:sqref>B3:B4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33B2-D544-4B4B-B163-C5A26C812ADE}">
  <dimension ref="A2:BL291"/>
  <sheetViews>
    <sheetView topLeftCell="A13" workbookViewId="0">
      <selection activeCell="X29" sqref="X29"/>
    </sheetView>
  </sheetViews>
  <sheetFormatPr defaultRowHeight="15"/>
  <cols>
    <col min="1" max="1" width="9.140625" style="406"/>
    <col min="2" max="2" width="20.140625" style="406" bestFit="1" customWidth="1"/>
    <col min="3" max="3" width="6" style="406" customWidth="1"/>
    <col min="4" max="4" width="8.5703125" style="412" customWidth="1"/>
    <col min="5" max="5" width="3.42578125" style="406" bestFit="1" customWidth="1"/>
    <col min="6" max="6" width="8.5703125" style="412" customWidth="1"/>
    <col min="7" max="7" width="5" style="406" bestFit="1" customWidth="1"/>
    <col min="8" max="8" width="7.140625" style="412" customWidth="1"/>
    <col min="9" max="9" width="5" style="406" bestFit="1" customWidth="1"/>
    <col min="10" max="10" width="7" style="406" customWidth="1"/>
    <col min="11" max="12" width="7" style="406" bestFit="1" customWidth="1"/>
    <col min="13" max="13" width="6.85546875" style="406" bestFit="1" customWidth="1"/>
    <col min="14" max="14" width="7.140625" style="406" customWidth="1"/>
    <col min="15" max="15" width="6.5703125" style="406" customWidth="1"/>
    <col min="16" max="16" width="7" style="406" bestFit="1" customWidth="1"/>
    <col min="17" max="17" width="5.42578125" style="406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4" customFormat="1" ht="43.5" customHeight="1">
      <c r="A2" s="400" t="s">
        <v>0</v>
      </c>
      <c r="B2" s="401" t="s">
        <v>1</v>
      </c>
      <c r="C2" s="401" t="s">
        <v>2</v>
      </c>
      <c r="D2" s="408" t="s">
        <v>3</v>
      </c>
      <c r="E2" s="402" t="s">
        <v>4</v>
      </c>
      <c r="F2" s="408" t="s">
        <v>5</v>
      </c>
      <c r="G2" s="403" t="s">
        <v>6</v>
      </c>
      <c r="H2" s="408" t="s">
        <v>7</v>
      </c>
      <c r="I2" s="402" t="s">
        <v>8</v>
      </c>
      <c r="J2" s="403" t="s">
        <v>9</v>
      </c>
      <c r="K2" s="399" t="s">
        <v>135</v>
      </c>
      <c r="L2" s="399" t="s">
        <v>136</v>
      </c>
      <c r="M2" s="399" t="s">
        <v>137</v>
      </c>
      <c r="N2" s="399" t="s">
        <v>13</v>
      </c>
      <c r="O2" s="399" t="s">
        <v>14</v>
      </c>
      <c r="P2" s="399" t="s">
        <v>15</v>
      </c>
      <c r="Q2" s="399" t="s">
        <v>16</v>
      </c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R2" s="415"/>
      <c r="AS2" s="415"/>
      <c r="AT2" s="415"/>
      <c r="AU2" s="415"/>
      <c r="AV2" s="415"/>
      <c r="AW2" s="415"/>
      <c r="AX2" s="415"/>
      <c r="AY2" s="415"/>
      <c r="AZ2" s="415"/>
      <c r="BA2" s="415"/>
      <c r="BB2" s="415"/>
      <c r="BC2" s="415"/>
      <c r="BD2" s="415"/>
      <c r="BE2" s="415"/>
      <c r="BF2" s="415"/>
      <c r="BG2" s="415"/>
      <c r="BH2" s="415"/>
      <c r="BI2" s="415"/>
      <c r="BJ2" s="415"/>
      <c r="BK2" s="415"/>
      <c r="BL2" s="415"/>
    </row>
    <row r="3" spans="1:64">
      <c r="A3" s="2"/>
      <c r="B3" s="2" t="s">
        <v>153</v>
      </c>
      <c r="C3" s="2">
        <v>0.68500000000000005</v>
      </c>
      <c r="D3" s="409">
        <v>121.3</v>
      </c>
      <c r="E3" s="2" t="s">
        <v>23</v>
      </c>
      <c r="F3" s="413">
        <v>151.9</v>
      </c>
      <c r="G3" s="2" t="s">
        <v>31</v>
      </c>
      <c r="H3" s="414">
        <v>147.11198617631067</v>
      </c>
      <c r="I3" s="2" t="s">
        <v>23</v>
      </c>
      <c r="J3" s="2">
        <f t="shared" ref="J3" si="0">COUNTIF(K3:M3, "&gt;=0")</f>
        <v>2</v>
      </c>
      <c r="K3" s="2">
        <v>269</v>
      </c>
      <c r="L3" s="2">
        <v>367</v>
      </c>
      <c r="M3" s="2"/>
      <c r="N3" s="2">
        <f t="shared" ref="N3" si="1">COUNTIF(O3:P3, "&gt;=0")</f>
        <v>2</v>
      </c>
      <c r="O3" s="2">
        <v>223</v>
      </c>
      <c r="P3" s="2">
        <v>362</v>
      </c>
      <c r="Q3" s="2"/>
    </row>
    <row r="4" spans="1:64">
      <c r="A4" s="2" t="s">
        <v>139</v>
      </c>
      <c r="B4" s="2">
        <v>-0.05</v>
      </c>
      <c r="C4" s="405">
        <f>C3-0.05</f>
        <v>0.63500000000000001</v>
      </c>
      <c r="D4" s="410">
        <f>D3+D8</f>
        <v>61.3</v>
      </c>
      <c r="E4" s="2"/>
      <c r="F4" s="410">
        <f>F3+F8</f>
        <v>91.9</v>
      </c>
      <c r="G4" s="2"/>
      <c r="H4" s="410">
        <f>H3+H8</f>
        <v>87.111986176310666</v>
      </c>
      <c r="I4" s="2"/>
      <c r="J4" s="2"/>
      <c r="K4" s="2">
        <f>K3*K8</f>
        <v>263.62</v>
      </c>
      <c r="L4" s="2">
        <f>L3*L8</f>
        <v>359.65999999999997</v>
      </c>
      <c r="M4" s="2">
        <f>M3*M8</f>
        <v>0</v>
      </c>
      <c r="N4" s="2"/>
      <c r="O4" s="2">
        <f>O3*O7</f>
        <v>218.54</v>
      </c>
      <c r="P4" s="2">
        <f>P3*P7</f>
        <v>354.76</v>
      </c>
      <c r="Q4" s="2">
        <f>Q3*Q7</f>
        <v>0</v>
      </c>
    </row>
    <row r="5" spans="1:64">
      <c r="A5" s="2" t="s">
        <v>140</v>
      </c>
      <c r="B5" s="2">
        <v>0.05</v>
      </c>
      <c r="C5" s="405">
        <f>C3+0.05</f>
        <v>0.7350000000000001</v>
      </c>
      <c r="D5" s="410">
        <f>D3+D7</f>
        <v>181.3</v>
      </c>
      <c r="E5" s="2"/>
      <c r="F5" s="410">
        <f>F3+F7</f>
        <v>211.9</v>
      </c>
      <c r="G5" s="2"/>
      <c r="H5" s="410">
        <f>H3+H7</f>
        <v>207.11198617631067</v>
      </c>
      <c r="I5" s="2"/>
      <c r="J5" s="2"/>
      <c r="K5" s="2">
        <f>K3*K7</f>
        <v>274.38</v>
      </c>
      <c r="L5" s="2">
        <f>L3*L7</f>
        <v>374.34000000000003</v>
      </c>
      <c r="M5" s="2">
        <f>M3*M7</f>
        <v>0</v>
      </c>
      <c r="N5" s="2"/>
      <c r="O5" s="2">
        <f>O3*O8</f>
        <v>227.46</v>
      </c>
      <c r="P5" s="2">
        <f>P3*P8</f>
        <v>369.24</v>
      </c>
      <c r="Q5" s="2">
        <f>Q3*Q8</f>
        <v>0</v>
      </c>
    </row>
    <row r="6" spans="1:64">
      <c r="A6" s="2"/>
      <c r="B6" s="2"/>
      <c r="C6" s="2"/>
      <c r="D6" s="411"/>
      <c r="E6" s="2"/>
      <c r="F6" s="411"/>
      <c r="G6" s="2"/>
      <c r="H6" s="411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411">
        <v>60</v>
      </c>
      <c r="E7" s="2"/>
      <c r="F7" s="411">
        <v>60</v>
      </c>
      <c r="G7" s="2"/>
      <c r="H7" s="411">
        <v>60</v>
      </c>
      <c r="I7" s="2"/>
      <c r="J7" s="2"/>
      <c r="K7" s="407">
        <v>1.02</v>
      </c>
      <c r="L7" s="407">
        <v>1.02</v>
      </c>
      <c r="M7" s="407">
        <v>0.98</v>
      </c>
      <c r="N7" s="2"/>
      <c r="O7" s="407">
        <v>0.98</v>
      </c>
      <c r="P7" s="407">
        <v>0.98</v>
      </c>
      <c r="Q7" s="407">
        <v>0.98</v>
      </c>
    </row>
    <row r="8" spans="1:64" s="1" customFormat="1">
      <c r="A8" s="2"/>
      <c r="B8" s="2"/>
      <c r="C8" s="2"/>
      <c r="D8" s="411">
        <v>-60</v>
      </c>
      <c r="E8" s="2"/>
      <c r="F8" s="411">
        <v>-60</v>
      </c>
      <c r="G8" s="2"/>
      <c r="H8" s="411">
        <v>-60</v>
      </c>
      <c r="I8" s="2"/>
      <c r="J8" s="2"/>
      <c r="K8" s="407">
        <v>0.98</v>
      </c>
      <c r="L8" s="407">
        <v>0.98</v>
      </c>
      <c r="M8" s="407">
        <v>1.02</v>
      </c>
      <c r="N8" s="2"/>
      <c r="O8" s="407">
        <v>1.02</v>
      </c>
      <c r="P8" s="407">
        <v>1.02</v>
      </c>
      <c r="Q8" s="407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411"/>
      <c r="E9" s="2"/>
      <c r="F9" s="411"/>
      <c r="G9" s="2"/>
      <c r="H9" s="411"/>
      <c r="I9" s="2"/>
      <c r="J9" s="2"/>
      <c r="K9" s="407"/>
      <c r="L9" s="407"/>
      <c r="M9" s="407"/>
      <c r="N9" s="2"/>
      <c r="O9" s="407"/>
      <c r="P9" s="407"/>
      <c r="Q9" s="407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B10" s="2"/>
      <c r="C10" s="2"/>
      <c r="D10" s="411"/>
      <c r="E10" s="2"/>
      <c r="F10" s="411"/>
      <c r="G10" s="2"/>
      <c r="H10" s="411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cm="1">
        <f t="array" ref="A11:Q11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1]&gt;=$O$4)*(LNPNEW[Fl λ 2]&lt;=$P$5)*(LNPNEW[Fl λ 2]&gt;=$P$4)*(LNPNEW[Fl λ 3]&lt;=$Q$5)*(LNPNEW[Fl λ 3]&gt;=$Q$4),"No Result"))</f>
        <v>14</v>
      </c>
      <c r="B11" s="2" t="str">
        <v>kaempferol, Flavonol</v>
      </c>
      <c r="C11" s="2">
        <v>0.65449429999999997</v>
      </c>
      <c r="D11" s="411">
        <v>130.9</v>
      </c>
      <c r="E11" s="2" t="str">
        <v>G</v>
      </c>
      <c r="F11" s="411">
        <v>150</v>
      </c>
      <c r="G11" s="2" t="str">
        <v>T</v>
      </c>
      <c r="H11" s="411">
        <v>150</v>
      </c>
      <c r="I11" s="2" t="str">
        <v>T</v>
      </c>
      <c r="J11" s="2">
        <v>2</v>
      </c>
      <c r="K11" s="2">
        <v>269</v>
      </c>
      <c r="L11" s="2">
        <v>371</v>
      </c>
      <c r="M11" s="2">
        <v>0</v>
      </c>
      <c r="N11" s="2">
        <v>2</v>
      </c>
      <c r="O11" s="2">
        <v>223</v>
      </c>
      <c r="P11" s="2">
        <v>361</v>
      </c>
      <c r="Q11" s="2">
        <v>0</v>
      </c>
      <c r="R11" s="1">
        <f>COUNTIF(A11:A13, "&lt;&gt;")</f>
        <v>1</v>
      </c>
      <c r="S11" s="2" t="s">
        <v>141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/>
      <c r="B12" s="2"/>
      <c r="C12" s="2"/>
      <c r="D12" s="411"/>
      <c r="E12" s="2"/>
      <c r="F12" s="411"/>
      <c r="G12" s="2"/>
      <c r="H12" s="411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411"/>
      <c r="E13" s="2"/>
      <c r="F13" s="411"/>
      <c r="G13" s="2"/>
      <c r="H13" s="411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B14" s="2"/>
      <c r="C14" s="2"/>
      <c r="D14" s="411"/>
      <c r="E14" s="2"/>
      <c r="F14" s="411"/>
      <c r="G14" s="2"/>
      <c r="H14" s="411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 cm="1">
        <f t="array" ref="A15:Q15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1]&gt;=$O$4)*(LNPNEW[Fl λ 2]&lt;=$P$5)*(LNPNEW[Fl λ 2]&gt;=$P$4),"No Result"))</f>
        <v>14</v>
      </c>
      <c r="B15" s="2" t="str">
        <v>kaempferol, Flavonol</v>
      </c>
      <c r="C15" s="2">
        <v>0.65449429999999997</v>
      </c>
      <c r="D15" s="411">
        <v>130.9</v>
      </c>
      <c r="E15" s="2" t="str">
        <v>G</v>
      </c>
      <c r="F15" s="411">
        <v>150</v>
      </c>
      <c r="G15" s="2" t="str">
        <v>T</v>
      </c>
      <c r="H15" s="411">
        <v>150</v>
      </c>
      <c r="I15" s="2" t="str">
        <v>T</v>
      </c>
      <c r="J15" s="2">
        <v>2</v>
      </c>
      <c r="K15" s="2">
        <v>269</v>
      </c>
      <c r="L15" s="2">
        <v>371</v>
      </c>
      <c r="M15" s="2">
        <v>0</v>
      </c>
      <c r="N15" s="2">
        <v>2</v>
      </c>
      <c r="O15" s="2">
        <v>223</v>
      </c>
      <c r="P15" s="2">
        <v>361</v>
      </c>
      <c r="Q15" s="2">
        <v>0</v>
      </c>
      <c r="R15" s="1">
        <f>COUNTIF(A15:A17, "&lt;&gt;")</f>
        <v>1</v>
      </c>
      <c r="S15" s="2" t="s">
        <v>142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/>
      <c r="B16" s="2"/>
      <c r="C16" s="2"/>
      <c r="D16" s="411"/>
      <c r="E16" s="2"/>
      <c r="F16" s="411"/>
      <c r="G16" s="2"/>
      <c r="H16" s="411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/>
      <c r="B17" s="2"/>
      <c r="C17" s="2"/>
      <c r="D17" s="411"/>
      <c r="E17" s="2"/>
      <c r="F17" s="411"/>
      <c r="G17" s="2"/>
      <c r="H17" s="411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B18" s="2"/>
      <c r="C18" s="2"/>
      <c r="D18" s="411"/>
      <c r="E18" s="2"/>
      <c r="F18" s="411"/>
      <c r="G18" s="2"/>
      <c r="H18" s="411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 cm="1">
        <f t="array" ref="A19:Q19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1]&gt;=$O$4),"No Result"))</f>
        <v>14</v>
      </c>
      <c r="B19" s="2" t="str">
        <v>kaempferol, Flavonol</v>
      </c>
      <c r="C19" s="2">
        <v>0.65449429999999997</v>
      </c>
      <c r="D19" s="411">
        <v>130.9</v>
      </c>
      <c r="E19" s="2" t="str">
        <v>G</v>
      </c>
      <c r="F19" s="411">
        <v>150</v>
      </c>
      <c r="G19" s="2" t="str">
        <v>T</v>
      </c>
      <c r="H19" s="411">
        <v>150</v>
      </c>
      <c r="I19" s="2" t="str">
        <v>T</v>
      </c>
      <c r="J19" s="2">
        <v>2</v>
      </c>
      <c r="K19" s="2">
        <v>269</v>
      </c>
      <c r="L19" s="2">
        <v>371</v>
      </c>
      <c r="M19" s="2">
        <v>0</v>
      </c>
      <c r="N19" s="2">
        <v>2</v>
      </c>
      <c r="O19" s="2">
        <v>223</v>
      </c>
      <c r="P19" s="2">
        <v>361</v>
      </c>
      <c r="Q19" s="2">
        <v>0</v>
      </c>
      <c r="R19" s="1">
        <f>COUNTIF(A19:A21, "&lt;&gt;")</f>
        <v>1</v>
      </c>
      <c r="S19" s="2" t="s">
        <v>143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/>
      <c r="B20" s="2"/>
      <c r="C20" s="2"/>
      <c r="D20" s="411"/>
      <c r="E20" s="2"/>
      <c r="F20" s="411"/>
      <c r="G20" s="2"/>
      <c r="H20" s="411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/>
      <c r="B21" s="2"/>
      <c r="C21" s="2"/>
      <c r="D21" s="411"/>
      <c r="E21" s="2"/>
      <c r="F21" s="411"/>
      <c r="G21" s="2"/>
      <c r="H21" s="411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B22" s="2"/>
      <c r="C22" s="2"/>
      <c r="D22" s="411"/>
      <c r="E22" s="2"/>
      <c r="F22" s="411"/>
      <c r="G22" s="2"/>
      <c r="H22" s="411"/>
      <c r="I22" s="2"/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 cm="1">
        <f t="array" ref="A23:Q23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Peaks]=$N$3),"No Result"))</f>
        <v>14</v>
      </c>
      <c r="B23" s="2" t="str">
        <v>kaempferol, Flavonol</v>
      </c>
      <c r="C23" s="2">
        <v>0.65449429999999997</v>
      </c>
      <c r="D23" s="411">
        <v>130.9</v>
      </c>
      <c r="E23" s="2" t="str">
        <v>G</v>
      </c>
      <c r="F23" s="411">
        <v>150</v>
      </c>
      <c r="G23" s="2" t="str">
        <v>T</v>
      </c>
      <c r="H23" s="411">
        <v>150</v>
      </c>
      <c r="I23" s="2" t="str">
        <v>T</v>
      </c>
      <c r="J23" s="2">
        <v>2</v>
      </c>
      <c r="K23" s="2">
        <v>269</v>
      </c>
      <c r="L23" s="2">
        <v>371</v>
      </c>
      <c r="M23" s="2">
        <v>0</v>
      </c>
      <c r="N23" s="2">
        <v>2</v>
      </c>
      <c r="O23" s="2">
        <v>223</v>
      </c>
      <c r="P23" s="2">
        <v>361</v>
      </c>
      <c r="Q23" s="2">
        <v>0</v>
      </c>
      <c r="R23" s="1">
        <f>COUNTIF(A23:A25, "&lt;&gt;")</f>
        <v>1</v>
      </c>
      <c r="S23" s="2" t="s">
        <v>144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/>
      <c r="B24" s="2"/>
      <c r="C24" s="2"/>
      <c r="D24" s="411"/>
      <c r="E24" s="2"/>
      <c r="F24" s="411"/>
      <c r="G24" s="2"/>
      <c r="H24" s="411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/>
      <c r="B25" s="2"/>
      <c r="C25" s="2"/>
      <c r="D25" s="411"/>
      <c r="E25" s="2"/>
      <c r="F25" s="411"/>
      <c r="G25" s="2"/>
      <c r="H25" s="411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B26" s="2"/>
      <c r="C26" s="2"/>
      <c r="D26" s="411"/>
      <c r="E26" s="2"/>
      <c r="F26" s="411"/>
      <c r="G26" s="2"/>
      <c r="H26" s="411"/>
      <c r="I26" s="2"/>
      <c r="J26" s="2"/>
      <c r="K26" s="2"/>
      <c r="L26" s="2"/>
      <c r="M26" s="2"/>
      <c r="N26" s="2"/>
      <c r="O26" s="2"/>
      <c r="P26" s="2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 cm="1">
        <f t="array" ref="A27:Q27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3]&gt;=$M$4),"No Result"))</f>
        <v>14</v>
      </c>
      <c r="B27" s="2" t="str">
        <v>kaempferol, Flavonol</v>
      </c>
      <c r="C27" s="2">
        <v>0.65449429999999997</v>
      </c>
      <c r="D27" s="411">
        <v>130.9</v>
      </c>
      <c r="E27" s="2" t="str">
        <v>G</v>
      </c>
      <c r="F27" s="411">
        <v>150</v>
      </c>
      <c r="G27" s="2" t="str">
        <v>T</v>
      </c>
      <c r="H27" s="411">
        <v>150</v>
      </c>
      <c r="I27" s="2" t="str">
        <v>T</v>
      </c>
      <c r="J27" s="2">
        <v>2</v>
      </c>
      <c r="K27" s="2">
        <v>269</v>
      </c>
      <c r="L27" s="2">
        <v>371</v>
      </c>
      <c r="M27" s="2">
        <v>0</v>
      </c>
      <c r="N27" s="2">
        <v>2</v>
      </c>
      <c r="O27" s="2">
        <v>223</v>
      </c>
      <c r="P27" s="2">
        <v>361</v>
      </c>
      <c r="Q27" s="2">
        <v>0</v>
      </c>
      <c r="R27" s="1">
        <f>COUNTIF(A27:A29, "&lt;&gt;")</f>
        <v>1</v>
      </c>
      <c r="S27" s="2" t="s">
        <v>145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/>
      <c r="B28" s="2"/>
      <c r="C28" s="2"/>
      <c r="D28" s="411"/>
      <c r="E28" s="2"/>
      <c r="F28" s="411"/>
      <c r="G28" s="2"/>
      <c r="H28" s="411"/>
      <c r="I28" s="2"/>
      <c r="J28" s="2"/>
      <c r="K28" s="2"/>
      <c r="L28" s="2"/>
      <c r="M28" s="2"/>
      <c r="N28" s="2"/>
      <c r="O28" s="2"/>
      <c r="P28" s="2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/>
      <c r="B29" s="2"/>
      <c r="C29" s="2"/>
      <c r="D29" s="411"/>
      <c r="E29" s="2"/>
      <c r="F29" s="411"/>
      <c r="G29" s="2"/>
      <c r="H29" s="411"/>
      <c r="I29" s="2"/>
      <c r="J29" s="2"/>
      <c r="K29" s="2"/>
      <c r="L29" s="2"/>
      <c r="M29" s="2"/>
      <c r="N29" s="2"/>
      <c r="O29" s="2"/>
      <c r="P29" s="2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B30" s="2"/>
      <c r="C30" s="2"/>
      <c r="D30" s="411"/>
      <c r="E30" s="2"/>
      <c r="F30" s="411"/>
      <c r="G30" s="2"/>
      <c r="H30" s="411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 cm="1">
        <f t="array" ref="A31:Q31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2]&gt;=$L$4),"No Result"))</f>
        <v>14</v>
      </c>
      <c r="B31" s="2" t="str">
        <v>kaempferol, Flavonol</v>
      </c>
      <c r="C31" s="2">
        <v>0.65449429999999997</v>
      </c>
      <c r="D31" s="411">
        <v>130.9</v>
      </c>
      <c r="E31" s="2" t="str">
        <v>G</v>
      </c>
      <c r="F31" s="411">
        <v>150</v>
      </c>
      <c r="G31" s="2" t="str">
        <v>T</v>
      </c>
      <c r="H31" s="411">
        <v>150</v>
      </c>
      <c r="I31" s="2" t="str">
        <v>T</v>
      </c>
      <c r="J31" s="2">
        <v>2</v>
      </c>
      <c r="K31" s="2">
        <v>269</v>
      </c>
      <c r="L31" s="2">
        <v>371</v>
      </c>
      <c r="M31" s="2">
        <v>0</v>
      </c>
      <c r="N31" s="2">
        <v>2</v>
      </c>
      <c r="O31" s="2">
        <v>223</v>
      </c>
      <c r="P31" s="2">
        <v>361</v>
      </c>
      <c r="Q31" s="2">
        <v>0</v>
      </c>
      <c r="R31" s="1">
        <f>COUNTIF(A31:A33, "&lt;&gt;")</f>
        <v>1</v>
      </c>
      <c r="S31" s="2" t="s">
        <v>146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/>
      <c r="B32" s="2"/>
      <c r="C32" s="2"/>
      <c r="D32" s="411"/>
      <c r="E32" s="2"/>
      <c r="F32" s="411"/>
      <c r="G32" s="2"/>
      <c r="H32" s="411"/>
      <c r="I32" s="2"/>
      <c r="J32" s="2"/>
      <c r="K32" s="2"/>
      <c r="L32" s="2"/>
      <c r="M32" s="2"/>
      <c r="N32" s="2"/>
      <c r="O32" s="2"/>
      <c r="P32" s="2"/>
      <c r="Q32" s="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/>
      <c r="B33" s="2"/>
      <c r="C33" s="2"/>
      <c r="D33" s="411"/>
      <c r="E33" s="2"/>
      <c r="F33" s="411"/>
      <c r="G33" s="2"/>
      <c r="H33" s="411"/>
      <c r="I33" s="2"/>
      <c r="J33" s="2"/>
      <c r="K33" s="2"/>
      <c r="L33" s="2"/>
      <c r="M33" s="2"/>
      <c r="N33" s="2"/>
      <c r="O33" s="2"/>
      <c r="P33" s="2"/>
      <c r="Q33" s="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B34" s="2"/>
      <c r="C34" s="2"/>
      <c r="D34" s="411"/>
      <c r="E34" s="2"/>
      <c r="F34" s="411"/>
      <c r="G34" s="2"/>
      <c r="H34" s="411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 cm="1">
        <f t="array" ref="A35:Q35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1]&gt;=$K$4),"No Result"))</f>
        <v>14</v>
      </c>
      <c r="B35" s="2" t="str">
        <v>kaempferol, Flavonol</v>
      </c>
      <c r="C35" s="2">
        <v>0.65449429999999997</v>
      </c>
      <c r="D35" s="411">
        <v>130.9</v>
      </c>
      <c r="E35" s="2" t="str">
        <v>G</v>
      </c>
      <c r="F35" s="411">
        <v>150</v>
      </c>
      <c r="G35" s="2" t="str">
        <v>T</v>
      </c>
      <c r="H35" s="411">
        <v>150</v>
      </c>
      <c r="I35" s="2" t="str">
        <v>T</v>
      </c>
      <c r="J35" s="2">
        <v>2</v>
      </c>
      <c r="K35" s="2">
        <v>269</v>
      </c>
      <c r="L35" s="2">
        <v>371</v>
      </c>
      <c r="M35" s="2">
        <v>0</v>
      </c>
      <c r="N35" s="2">
        <v>2</v>
      </c>
      <c r="O35" s="2">
        <v>223</v>
      </c>
      <c r="P35" s="2">
        <v>361</v>
      </c>
      <c r="Q35" s="2">
        <v>0</v>
      </c>
      <c r="R35" s="1">
        <f>COUNTIF(A35:A37, "&lt;&gt;")</f>
        <v>1</v>
      </c>
      <c r="S35" s="2" t="s">
        <v>147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/>
      <c r="B36" s="2"/>
      <c r="C36" s="2"/>
      <c r="D36" s="411"/>
      <c r="E36" s="2"/>
      <c r="F36" s="411"/>
      <c r="G36" s="2"/>
      <c r="H36" s="411"/>
      <c r="I36" s="2"/>
      <c r="J36" s="2"/>
      <c r="K36" s="2"/>
      <c r="L36" s="2"/>
      <c r="M36" s="2"/>
      <c r="N36" s="2"/>
      <c r="O36" s="2"/>
      <c r="P36" s="2"/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/>
      <c r="B37" s="2"/>
      <c r="C37" s="2"/>
      <c r="D37" s="411"/>
      <c r="E37" s="2"/>
      <c r="F37" s="411"/>
      <c r="G37" s="2"/>
      <c r="H37" s="411"/>
      <c r="I37" s="2"/>
      <c r="J37" s="2"/>
      <c r="K37" s="407"/>
      <c r="L37" s="407"/>
      <c r="M37" s="407"/>
      <c r="N37" s="2"/>
      <c r="O37" s="407"/>
      <c r="P37" s="407"/>
      <c r="Q37" s="40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B38" s="2"/>
      <c r="C38" s="2"/>
      <c r="D38" s="411"/>
      <c r="E38" s="2"/>
      <c r="F38" s="411"/>
      <c r="G38" s="2"/>
      <c r="H38" s="411"/>
      <c r="I38" s="2"/>
      <c r="J38" s="2"/>
      <c r="K38" s="407"/>
      <c r="L38" s="407"/>
      <c r="M38" s="407"/>
      <c r="N38" s="2"/>
      <c r="O38" s="407"/>
      <c r="P38" s="407"/>
      <c r="Q38" s="40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 cm="1">
        <f t="array" ref="A39:Q43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Peaks]=$J$3),"No Result"))</f>
        <v>12</v>
      </c>
      <c r="B39" s="2" t="str">
        <v>isorhamnetin, Flavonol</v>
      </c>
      <c r="C39" s="2">
        <v>0.65100000000000002</v>
      </c>
      <c r="D39" s="411">
        <v>136.1</v>
      </c>
      <c r="E39" s="2" t="str">
        <v>G</v>
      </c>
      <c r="F39" s="411">
        <v>180</v>
      </c>
      <c r="G39" s="2" t="str">
        <v>CB</v>
      </c>
      <c r="H39" s="411">
        <v>167</v>
      </c>
      <c r="I39" s="2" t="str">
        <v>T</v>
      </c>
      <c r="J39" s="2">
        <v>2</v>
      </c>
      <c r="K39" s="411">
        <v>261</v>
      </c>
      <c r="L39" s="411">
        <v>364</v>
      </c>
      <c r="M39" s="411">
        <v>0</v>
      </c>
      <c r="N39" s="2">
        <v>2</v>
      </c>
      <c r="O39" s="411">
        <v>224</v>
      </c>
      <c r="P39" s="411">
        <v>340</v>
      </c>
      <c r="Q39" s="411">
        <v>0</v>
      </c>
      <c r="R39" s="1">
        <f>COUNTIF(A39:A44, "&lt;&gt;")</f>
        <v>5</v>
      </c>
      <c r="S39" s="2" t="s">
        <v>148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>
        <v>14</v>
      </c>
      <c r="B40" s="2" t="str">
        <v>kaempferol, Flavonol</v>
      </c>
      <c r="C40" s="2">
        <v>0.65449429999999997</v>
      </c>
      <c r="D40" s="411">
        <v>130.9</v>
      </c>
      <c r="E40" s="2" t="str">
        <v>G</v>
      </c>
      <c r="F40" s="411">
        <v>150</v>
      </c>
      <c r="G40" s="2" t="str">
        <v>T</v>
      </c>
      <c r="H40" s="411">
        <v>150</v>
      </c>
      <c r="I40" s="2" t="str">
        <v>T</v>
      </c>
      <c r="J40" s="2">
        <v>2</v>
      </c>
      <c r="K40" s="411">
        <v>269</v>
      </c>
      <c r="L40" s="411">
        <v>371</v>
      </c>
      <c r="M40" s="411">
        <v>0</v>
      </c>
      <c r="N40" s="2">
        <v>2</v>
      </c>
      <c r="O40" s="411">
        <v>223</v>
      </c>
      <c r="P40" s="411">
        <v>361</v>
      </c>
      <c r="Q40" s="411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>
        <v>32</v>
      </c>
      <c r="B41" s="2" t="str">
        <v>formononetin, Isoflavone</v>
      </c>
      <c r="C41" s="2">
        <v>0.63680000000000003</v>
      </c>
      <c r="D41" s="411">
        <v>147.4</v>
      </c>
      <c r="E41" s="2" t="str">
        <v>G</v>
      </c>
      <c r="F41" s="411">
        <v>195.3</v>
      </c>
      <c r="G41" s="2" t="str">
        <v>CB</v>
      </c>
      <c r="H41" s="411">
        <v>194.4</v>
      </c>
      <c r="I41" s="2" t="str">
        <v>CB</v>
      </c>
      <c r="J41" s="2">
        <v>2</v>
      </c>
      <c r="K41" s="411">
        <v>250</v>
      </c>
      <c r="L41" s="411">
        <v>306</v>
      </c>
      <c r="M41" s="411">
        <v>0</v>
      </c>
      <c r="N41" s="2">
        <v>2</v>
      </c>
      <c r="O41" s="411">
        <v>223</v>
      </c>
      <c r="P41" s="411">
        <v>313</v>
      </c>
      <c r="Q41" s="411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>
        <v>70</v>
      </c>
      <c r="B42" s="2" t="str">
        <v>o-coumaric acid, HCAD</v>
      </c>
      <c r="C42" s="2">
        <v>0.64570000000000005</v>
      </c>
      <c r="D42" s="411">
        <v>146.1</v>
      </c>
      <c r="E42" s="2" t="str">
        <v>G</v>
      </c>
      <c r="F42" s="411">
        <v>205.2</v>
      </c>
      <c r="G42" s="2" t="str">
        <v>CB</v>
      </c>
      <c r="H42" s="411">
        <v>203.9</v>
      </c>
      <c r="I42" s="2" t="str">
        <v>CB</v>
      </c>
      <c r="J42" s="2">
        <v>2</v>
      </c>
      <c r="K42" s="411">
        <v>279</v>
      </c>
      <c r="L42" s="411">
        <v>321</v>
      </c>
      <c r="M42" s="411">
        <v>0</v>
      </c>
      <c r="N42" s="2">
        <v>2</v>
      </c>
      <c r="O42" s="411">
        <v>224</v>
      </c>
      <c r="P42" s="411">
        <v>341</v>
      </c>
      <c r="Q42" s="411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>
        <v>100</v>
      </c>
      <c r="B43" s="2" t="str">
        <v>2-Hydroxyacetophenone, HAPh</v>
      </c>
      <c r="C43" s="2">
        <v>0.70393249999999996</v>
      </c>
      <c r="D43" s="411">
        <v>132.6</v>
      </c>
      <c r="E43" s="2" t="str">
        <v>G</v>
      </c>
      <c r="F43" s="411">
        <v>151.9</v>
      </c>
      <c r="G43" s="2" t="str">
        <v>T</v>
      </c>
      <c r="H43" s="411">
        <v>180</v>
      </c>
      <c r="I43" s="2" t="str">
        <v>CB</v>
      </c>
      <c r="J43" s="2">
        <v>2</v>
      </c>
      <c r="K43" s="411">
        <v>256</v>
      </c>
      <c r="L43" s="411">
        <v>330</v>
      </c>
      <c r="M43" s="411">
        <v>0</v>
      </c>
      <c r="N43" s="2">
        <v>2</v>
      </c>
      <c r="O43" s="411">
        <v>228</v>
      </c>
      <c r="P43" s="411">
        <v>340</v>
      </c>
      <c r="Q43" s="411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/>
      <c r="B44" s="2"/>
      <c r="C44" s="2"/>
      <c r="D44" s="411"/>
      <c r="E44" s="2"/>
      <c r="F44" s="411"/>
      <c r="G44" s="2"/>
      <c r="H44" s="411"/>
      <c r="I44" s="2"/>
      <c r="J44" s="2"/>
      <c r="K44" s="411"/>
      <c r="L44" s="411"/>
      <c r="M44" s="411"/>
      <c r="N44" s="2"/>
      <c r="O44" s="411"/>
      <c r="P44" s="411"/>
      <c r="Q44" s="411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/>
      <c r="B45" s="2"/>
      <c r="C45" s="2"/>
      <c r="D45" s="411"/>
      <c r="E45" s="2"/>
      <c r="F45" s="411"/>
      <c r="G45" s="2"/>
      <c r="H45" s="411"/>
      <c r="I45" s="2"/>
      <c r="J45" s="2"/>
      <c r="K45" s="407"/>
      <c r="L45" s="407"/>
      <c r="M45" s="407"/>
      <c r="N45" s="2"/>
      <c r="O45" s="407"/>
      <c r="P45" s="407"/>
      <c r="Q45" s="407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B46" s="2"/>
      <c r="C46" s="2"/>
      <c r="D46" s="411"/>
      <c r="E46" s="2"/>
      <c r="F46" s="411"/>
      <c r="G46" s="2"/>
      <c r="H46" s="411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 cm="1">
        <f t="array" ref="A47:Q76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nm]&gt;=$H$4),"No Result"))</f>
        <v>11</v>
      </c>
      <c r="B47" s="2" t="str">
        <v>galangin, Flavonol</v>
      </c>
      <c r="C47" s="2">
        <v>0.70216690000000004</v>
      </c>
      <c r="D47" s="411">
        <v>131.30000000000001</v>
      </c>
      <c r="E47" s="2" t="str">
        <v>G</v>
      </c>
      <c r="F47" s="411">
        <v>171.6</v>
      </c>
      <c r="G47" s="2" t="str">
        <v>T</v>
      </c>
      <c r="H47" s="411">
        <v>172.4</v>
      </c>
      <c r="I47" s="2" t="str">
        <v>T</v>
      </c>
      <c r="J47" s="2">
        <v>3</v>
      </c>
      <c r="K47" s="2">
        <v>268</v>
      </c>
      <c r="L47" s="2">
        <v>311</v>
      </c>
      <c r="M47" s="2">
        <v>363</v>
      </c>
      <c r="N47" s="2">
        <v>2</v>
      </c>
      <c r="O47" s="2">
        <v>224</v>
      </c>
      <c r="P47" s="2">
        <v>343</v>
      </c>
      <c r="Q47" s="2">
        <v>0</v>
      </c>
      <c r="R47" s="1">
        <f>COUNTIF(A47:A76, "&lt;&gt;")</f>
        <v>30</v>
      </c>
      <c r="S47" s="2" t="s">
        <v>149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>
        <v>12</v>
      </c>
      <c r="B48" s="2" t="str">
        <v>isorhamnetin, Flavonol</v>
      </c>
      <c r="C48" s="2">
        <v>0.65100000000000002</v>
      </c>
      <c r="D48" s="411">
        <v>136.1</v>
      </c>
      <c r="E48" s="2" t="str">
        <v>G</v>
      </c>
      <c r="F48" s="411">
        <v>180</v>
      </c>
      <c r="G48" s="2" t="str">
        <v>CB</v>
      </c>
      <c r="H48" s="411">
        <v>167</v>
      </c>
      <c r="I48" s="2" t="str">
        <v>T</v>
      </c>
      <c r="J48" s="2">
        <v>2</v>
      </c>
      <c r="K48" s="2">
        <v>261</v>
      </c>
      <c r="L48" s="2">
        <v>364</v>
      </c>
      <c r="M48" s="2">
        <v>0</v>
      </c>
      <c r="N48" s="2">
        <v>2</v>
      </c>
      <c r="O48" s="2">
        <v>224</v>
      </c>
      <c r="P48" s="2">
        <v>340</v>
      </c>
      <c r="Q48" s="2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>
        <v>13</v>
      </c>
      <c r="B49" s="2" t="str">
        <v>kaempferide, Flavonol</v>
      </c>
      <c r="C49" s="2">
        <v>0.68980730000000001</v>
      </c>
      <c r="D49" s="411">
        <v>129.4</v>
      </c>
      <c r="E49" s="2" t="str">
        <v>G</v>
      </c>
      <c r="F49" s="411">
        <v>144.19999999999999</v>
      </c>
      <c r="G49" s="2" t="str">
        <v>G</v>
      </c>
      <c r="H49" s="411">
        <v>160.9</v>
      </c>
      <c r="I49" s="2" t="str">
        <v>T</v>
      </c>
      <c r="J49" s="2">
        <v>3</v>
      </c>
      <c r="K49" s="2">
        <v>269</v>
      </c>
      <c r="L49" s="2">
        <v>330</v>
      </c>
      <c r="M49" s="2">
        <v>367</v>
      </c>
      <c r="N49" s="2">
        <v>2</v>
      </c>
      <c r="O49" s="2">
        <v>223</v>
      </c>
      <c r="P49" s="2">
        <v>361</v>
      </c>
      <c r="Q49" s="2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>
        <v>14</v>
      </c>
      <c r="B50" s="2" t="str">
        <v>kaempferol, Flavonol</v>
      </c>
      <c r="C50" s="2">
        <v>0.65449429999999997</v>
      </c>
      <c r="D50" s="411">
        <v>130.9</v>
      </c>
      <c r="E50" s="2" t="str">
        <v>G</v>
      </c>
      <c r="F50" s="411">
        <v>150</v>
      </c>
      <c r="G50" s="2" t="str">
        <v>T</v>
      </c>
      <c r="H50" s="411">
        <v>150</v>
      </c>
      <c r="I50" s="2" t="str">
        <v>T</v>
      </c>
      <c r="J50" s="2">
        <v>2</v>
      </c>
      <c r="K50" s="2">
        <v>269</v>
      </c>
      <c r="L50" s="2">
        <v>371</v>
      </c>
      <c r="M50" s="2">
        <v>0</v>
      </c>
      <c r="N50" s="2">
        <v>2</v>
      </c>
      <c r="O50" s="2">
        <v>223</v>
      </c>
      <c r="P50" s="2">
        <v>361</v>
      </c>
      <c r="Q50" s="2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>
        <v>18</v>
      </c>
      <c r="B51" s="2" t="str">
        <v>hesperetin, Flavanone</v>
      </c>
      <c r="C51" s="2">
        <v>0.6668539</v>
      </c>
      <c r="D51" s="411">
        <v>136.5</v>
      </c>
      <c r="E51" s="2" t="str">
        <v>G</v>
      </c>
      <c r="F51" s="411">
        <v>169.3</v>
      </c>
      <c r="G51" s="2" t="str">
        <v>T</v>
      </c>
      <c r="H51" s="411">
        <v>160.1</v>
      </c>
      <c r="I51" s="2" t="str">
        <v>T</v>
      </c>
      <c r="J51" s="2">
        <v>1</v>
      </c>
      <c r="K51" s="2">
        <v>290</v>
      </c>
      <c r="L51" s="2">
        <v>0</v>
      </c>
      <c r="M51" s="2">
        <v>0</v>
      </c>
      <c r="N51" s="2">
        <v>3</v>
      </c>
      <c r="O51" s="2">
        <v>222</v>
      </c>
      <c r="P51" s="2">
        <v>247</v>
      </c>
      <c r="Q51" s="2">
        <v>342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20</v>
      </c>
      <c r="B52" s="2" t="str">
        <v>naringenin, Flavanone</v>
      </c>
      <c r="C52" s="2">
        <v>0.68</v>
      </c>
      <c r="D52" s="411">
        <v>136.80000000000001</v>
      </c>
      <c r="E52" s="2" t="str">
        <v>G</v>
      </c>
      <c r="F52" s="411">
        <v>176.5</v>
      </c>
      <c r="G52" s="2" t="str">
        <v>T</v>
      </c>
      <c r="H52" s="411">
        <v>160.1</v>
      </c>
      <c r="I52" s="2" t="str">
        <v>T</v>
      </c>
      <c r="J52" s="2">
        <v>1</v>
      </c>
      <c r="K52" s="2">
        <v>292</v>
      </c>
      <c r="L52" s="2">
        <v>0</v>
      </c>
      <c r="M52" s="2">
        <v>0</v>
      </c>
      <c r="N52" s="2">
        <v>2</v>
      </c>
      <c r="O52" s="2">
        <v>223</v>
      </c>
      <c r="P52" s="2">
        <v>365</v>
      </c>
      <c r="Q52" s="2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22</v>
      </c>
      <c r="B53" s="2" t="str">
        <v>pinocembrin, Flavanone</v>
      </c>
      <c r="C53" s="2">
        <v>0.72335470000000002</v>
      </c>
      <c r="D53" s="411">
        <v>136.9</v>
      </c>
      <c r="E53" s="2" t="str">
        <v>G</v>
      </c>
      <c r="F53" s="411">
        <v>179.2</v>
      </c>
      <c r="G53" s="2" t="str">
        <v>T</v>
      </c>
      <c r="H53" s="411">
        <v>160.1</v>
      </c>
      <c r="I53" s="2" t="str">
        <v>T</v>
      </c>
      <c r="J53" s="2">
        <v>1</v>
      </c>
      <c r="K53" s="2">
        <v>293</v>
      </c>
      <c r="L53" s="2">
        <v>0</v>
      </c>
      <c r="M53" s="2">
        <v>0</v>
      </c>
      <c r="N53" s="2">
        <v>3</v>
      </c>
      <c r="O53" s="2">
        <v>224</v>
      </c>
      <c r="P53" s="2">
        <v>252</v>
      </c>
      <c r="Q53" s="2">
        <v>365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>
        <v>23</v>
      </c>
      <c r="B54" s="2" t="str">
        <v>sakuranetin, Flavanone</v>
      </c>
      <c r="C54" s="2">
        <v>0.6986</v>
      </c>
      <c r="D54" s="411">
        <v>136.80000000000001</v>
      </c>
      <c r="E54" s="2" t="str">
        <v>G</v>
      </c>
      <c r="F54" s="411">
        <v>159.6</v>
      </c>
      <c r="G54" s="2" t="str">
        <v>T</v>
      </c>
      <c r="H54" s="411">
        <v>102.2</v>
      </c>
      <c r="I54" s="2" t="str">
        <v>YG</v>
      </c>
      <c r="J54" s="2">
        <v>1</v>
      </c>
      <c r="K54" s="2">
        <v>292</v>
      </c>
      <c r="L54" s="2">
        <v>0</v>
      </c>
      <c r="M54" s="2">
        <v>0</v>
      </c>
      <c r="N54" s="2">
        <v>3</v>
      </c>
      <c r="O54" s="2">
        <v>223</v>
      </c>
      <c r="P54" s="2">
        <v>251</v>
      </c>
      <c r="Q54" s="2">
        <v>367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>
        <v>24</v>
      </c>
      <c r="B55" s="2" t="str">
        <v>pinobanksin, Flavanonol</v>
      </c>
      <c r="C55" s="2">
        <v>0.69686990000000004</v>
      </c>
      <c r="D55" s="411">
        <v>136.80000000000001</v>
      </c>
      <c r="E55" s="2" t="str">
        <v>G</v>
      </c>
      <c r="F55" s="411">
        <v>190.7</v>
      </c>
      <c r="G55" s="2" t="str">
        <v>CB</v>
      </c>
      <c r="H55" s="411">
        <v>174.1</v>
      </c>
      <c r="I55" s="2" t="str">
        <v>T</v>
      </c>
      <c r="J55" s="2">
        <v>1</v>
      </c>
      <c r="K55" s="2">
        <v>295</v>
      </c>
      <c r="L55" s="2">
        <v>0</v>
      </c>
      <c r="M55" s="2">
        <v>0</v>
      </c>
      <c r="N55" s="2">
        <v>3</v>
      </c>
      <c r="O55" s="2">
        <v>224</v>
      </c>
      <c r="P55" s="2">
        <v>251</v>
      </c>
      <c r="Q55" s="2">
        <v>365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>
        <v>30</v>
      </c>
      <c r="B56" s="2" t="str">
        <v>Biochanin A, Isoflavone</v>
      </c>
      <c r="C56" s="2">
        <v>0.69157299999999999</v>
      </c>
      <c r="D56" s="411">
        <v>132.69999999999999</v>
      </c>
      <c r="E56" s="2" t="str">
        <v>G</v>
      </c>
      <c r="F56" s="411">
        <v>96.6</v>
      </c>
      <c r="G56" s="2" t="str">
        <v>YG</v>
      </c>
      <c r="H56" s="411">
        <v>156.19999999999999</v>
      </c>
      <c r="I56" s="2" t="str">
        <v>T</v>
      </c>
      <c r="J56" s="2">
        <v>1</v>
      </c>
      <c r="K56" s="2">
        <v>262</v>
      </c>
      <c r="L56" s="2">
        <v>0</v>
      </c>
      <c r="M56" s="2">
        <v>0</v>
      </c>
      <c r="N56" s="2">
        <v>2</v>
      </c>
      <c r="O56" s="2">
        <v>224</v>
      </c>
      <c r="P56" s="2">
        <v>365</v>
      </c>
      <c r="Q56" s="2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>
        <v>32</v>
      </c>
      <c r="B57" s="2" t="str">
        <v>formononetin, Isoflavone</v>
      </c>
      <c r="C57" s="2">
        <v>0.63680000000000003</v>
      </c>
      <c r="D57" s="411">
        <v>147.4</v>
      </c>
      <c r="E57" s="2" t="str">
        <v>G</v>
      </c>
      <c r="F57" s="411">
        <v>195.3</v>
      </c>
      <c r="G57" s="2" t="str">
        <v>CB</v>
      </c>
      <c r="H57" s="411">
        <v>194.4</v>
      </c>
      <c r="I57" s="2" t="str">
        <v>CB</v>
      </c>
      <c r="J57" s="2">
        <v>2</v>
      </c>
      <c r="K57" s="2">
        <v>250</v>
      </c>
      <c r="L57" s="2">
        <v>306</v>
      </c>
      <c r="M57" s="2">
        <v>0</v>
      </c>
      <c r="N57" s="2">
        <v>2</v>
      </c>
      <c r="O57" s="2">
        <v>223</v>
      </c>
      <c r="P57" s="2">
        <v>313</v>
      </c>
      <c r="Q57" s="2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>
        <v>33</v>
      </c>
      <c r="B58" s="2" t="str">
        <v>genistein, Isoflavone</v>
      </c>
      <c r="C58" s="2">
        <v>0.66332259999999998</v>
      </c>
      <c r="D58" s="411">
        <v>128.1</v>
      </c>
      <c r="E58" s="2" t="str">
        <v>G</v>
      </c>
      <c r="F58" s="411">
        <v>181.4</v>
      </c>
      <c r="G58" s="2" t="str">
        <v>CB</v>
      </c>
      <c r="H58" s="411">
        <v>136.1</v>
      </c>
      <c r="I58" s="2" t="str">
        <v>G</v>
      </c>
      <c r="J58" s="2">
        <v>1</v>
      </c>
      <c r="K58" s="2">
        <v>260</v>
      </c>
      <c r="L58" s="2">
        <v>0</v>
      </c>
      <c r="M58" s="2">
        <v>0</v>
      </c>
      <c r="N58" s="2">
        <v>2</v>
      </c>
      <c r="O58" s="2">
        <v>224</v>
      </c>
      <c r="P58" s="2">
        <v>365</v>
      </c>
      <c r="Q58" s="2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40</v>
      </c>
      <c r="B59" s="2" t="str">
        <v>benzoic acid, HBAD</v>
      </c>
      <c r="C59" s="2">
        <v>0.6633</v>
      </c>
      <c r="D59" s="411">
        <v>136.4</v>
      </c>
      <c r="E59" s="2" t="str">
        <v>G</v>
      </c>
      <c r="F59" s="411">
        <v>184.5</v>
      </c>
      <c r="G59" s="2" t="str">
        <v>CB</v>
      </c>
      <c r="H59" s="411">
        <v>159.4</v>
      </c>
      <c r="I59" s="2" t="str">
        <v>T</v>
      </c>
      <c r="J59" s="2">
        <v>1</v>
      </c>
      <c r="K59" s="2">
        <v>276</v>
      </c>
      <c r="L59" s="2">
        <v>0</v>
      </c>
      <c r="M59" s="2">
        <v>0</v>
      </c>
      <c r="N59" s="2">
        <v>2</v>
      </c>
      <c r="O59" s="2">
        <v>221</v>
      </c>
      <c r="P59" s="2">
        <v>328</v>
      </c>
      <c r="Q59" s="2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41</v>
      </c>
      <c r="B60" s="2" t="str">
        <v>Cuminic Acid, HBAD</v>
      </c>
      <c r="C60" s="2">
        <v>0.69686990000000004</v>
      </c>
      <c r="D60" s="411">
        <v>135.5</v>
      </c>
      <c r="E60" s="2" t="str">
        <v>G</v>
      </c>
      <c r="F60" s="411">
        <v>180</v>
      </c>
      <c r="G60" s="2" t="str">
        <v>CB</v>
      </c>
      <c r="H60" s="411">
        <v>185</v>
      </c>
      <c r="I60" s="2" t="str">
        <v>CB</v>
      </c>
      <c r="J60" s="2">
        <v>1</v>
      </c>
      <c r="K60" s="2">
        <v>243</v>
      </c>
      <c r="L60" s="2">
        <v>0</v>
      </c>
      <c r="M60" s="2">
        <v>0</v>
      </c>
      <c r="N60" s="2">
        <v>2</v>
      </c>
      <c r="O60" s="2">
        <v>221</v>
      </c>
      <c r="P60" s="2">
        <v>333</v>
      </c>
      <c r="Q60" s="2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49</v>
      </c>
      <c r="B61" s="2" t="str">
        <v>Methyl-3,4,5-trimethoxybenzoate, HBAD</v>
      </c>
      <c r="C61" s="2">
        <v>0.67038520000000001</v>
      </c>
      <c r="D61" s="411">
        <v>141.1</v>
      </c>
      <c r="E61" s="2" t="str">
        <v>G</v>
      </c>
      <c r="F61" s="411">
        <v>185.5</v>
      </c>
      <c r="G61" s="2" t="str">
        <v>CB</v>
      </c>
      <c r="H61" s="411">
        <v>120</v>
      </c>
      <c r="I61" s="2" t="str">
        <v>G</v>
      </c>
      <c r="J61" s="2">
        <v>1</v>
      </c>
      <c r="K61" s="2">
        <v>265</v>
      </c>
      <c r="L61" s="2">
        <v>0</v>
      </c>
      <c r="M61" s="2">
        <v>0</v>
      </c>
      <c r="N61" s="2">
        <v>2</v>
      </c>
      <c r="O61" s="2">
        <v>230</v>
      </c>
      <c r="P61" s="2">
        <v>311</v>
      </c>
      <c r="Q61" s="2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>
        <v>50</v>
      </c>
      <c r="B62" s="2" t="str">
        <v>m-hydroxybenzoic acid, HBAD</v>
      </c>
      <c r="C62" s="2">
        <v>0.64390040000000004</v>
      </c>
      <c r="D62" s="411">
        <v>137.5</v>
      </c>
      <c r="E62" s="2" t="str">
        <v>G</v>
      </c>
      <c r="F62" s="411">
        <v>181.3</v>
      </c>
      <c r="G62" s="2" t="str">
        <v>CB</v>
      </c>
      <c r="H62" s="411">
        <v>184</v>
      </c>
      <c r="I62" s="2" t="str">
        <v>CB</v>
      </c>
      <c r="J62" s="2">
        <v>1</v>
      </c>
      <c r="K62" s="2">
        <v>298</v>
      </c>
      <c r="L62" s="2">
        <v>0</v>
      </c>
      <c r="M62" s="2">
        <v>0</v>
      </c>
      <c r="N62" s="2">
        <v>2</v>
      </c>
      <c r="O62" s="2">
        <v>223</v>
      </c>
      <c r="P62" s="2">
        <v>310</v>
      </c>
      <c r="Q62" s="2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>
        <v>51</v>
      </c>
      <c r="B63" s="2" t="str">
        <v>m-Toluic Acid, HBAD</v>
      </c>
      <c r="C63" s="2">
        <v>0.68100000000000005</v>
      </c>
      <c r="D63" s="411">
        <v>137.30000000000001</v>
      </c>
      <c r="E63" s="2" t="str">
        <v>G</v>
      </c>
      <c r="F63" s="411">
        <v>159.6</v>
      </c>
      <c r="G63" s="2" t="str">
        <v>T</v>
      </c>
      <c r="H63" s="411">
        <v>188.9</v>
      </c>
      <c r="I63" s="2" t="str">
        <v>CB</v>
      </c>
      <c r="J63" s="2">
        <v>1</v>
      </c>
      <c r="K63" s="2">
        <v>284</v>
      </c>
      <c r="L63" s="2">
        <v>0</v>
      </c>
      <c r="M63" s="2">
        <v>0</v>
      </c>
      <c r="N63" s="2">
        <v>2</v>
      </c>
      <c r="O63" s="2">
        <v>221</v>
      </c>
      <c r="P63" s="2">
        <v>333</v>
      </c>
      <c r="Q63" s="2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>
        <v>54</v>
      </c>
      <c r="B64" s="2" t="str">
        <v>p-hydroxybenzoic acid, HBAD</v>
      </c>
      <c r="C64" s="2">
        <v>0.63683780000000001</v>
      </c>
      <c r="D64" s="411">
        <v>129.6</v>
      </c>
      <c r="E64" s="2" t="str">
        <v>G</v>
      </c>
      <c r="F64" s="411">
        <v>183.8</v>
      </c>
      <c r="G64" s="2" t="str">
        <v>CB</v>
      </c>
      <c r="H64" s="411">
        <v>180</v>
      </c>
      <c r="I64" s="2" t="str">
        <v>CB</v>
      </c>
      <c r="J64" s="2">
        <v>1</v>
      </c>
      <c r="K64" s="2">
        <v>257</v>
      </c>
      <c r="L64" s="2">
        <v>0</v>
      </c>
      <c r="M64" s="2">
        <v>0</v>
      </c>
      <c r="N64" s="2">
        <v>2</v>
      </c>
      <c r="O64" s="2">
        <v>225</v>
      </c>
      <c r="P64" s="2">
        <v>344</v>
      </c>
      <c r="Q64" s="2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>
        <v>57</v>
      </c>
      <c r="B65" s="2" t="str">
        <v>salicylic acid, HBAD</v>
      </c>
      <c r="C65" s="2">
        <v>0.67920000000000003</v>
      </c>
      <c r="D65" s="411">
        <v>139.80000000000001</v>
      </c>
      <c r="E65" s="2" t="str">
        <v>G</v>
      </c>
      <c r="F65" s="411">
        <v>210.5</v>
      </c>
      <c r="G65" s="2" t="str">
        <v>B</v>
      </c>
      <c r="H65" s="411">
        <v>180.9</v>
      </c>
      <c r="I65" s="2" t="str">
        <v>CB</v>
      </c>
      <c r="J65" s="2">
        <v>1</v>
      </c>
      <c r="K65" s="2">
        <v>301</v>
      </c>
      <c r="L65" s="2">
        <v>0</v>
      </c>
      <c r="M65" s="2">
        <v>0</v>
      </c>
      <c r="N65" s="2">
        <v>2</v>
      </c>
      <c r="O65" s="2">
        <v>223</v>
      </c>
      <c r="P65" s="2">
        <v>304</v>
      </c>
      <c r="Q65" s="2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>
        <v>70</v>
      </c>
      <c r="B66" s="2" t="str">
        <v>o-coumaric acid, HCAD</v>
      </c>
      <c r="C66" s="2">
        <v>0.64570000000000005</v>
      </c>
      <c r="D66" s="411">
        <v>146.1</v>
      </c>
      <c r="E66" s="2" t="str">
        <v>G</v>
      </c>
      <c r="F66" s="411">
        <v>205.2</v>
      </c>
      <c r="G66" s="2" t="str">
        <v>CB</v>
      </c>
      <c r="H66" s="411">
        <v>203.9</v>
      </c>
      <c r="I66" s="2" t="str">
        <v>CB</v>
      </c>
      <c r="J66" s="2">
        <v>2</v>
      </c>
      <c r="K66" s="2">
        <v>279</v>
      </c>
      <c r="L66" s="2">
        <v>321</v>
      </c>
      <c r="M66" s="2">
        <v>0</v>
      </c>
      <c r="N66" s="2">
        <v>2</v>
      </c>
      <c r="O66" s="2">
        <v>224</v>
      </c>
      <c r="P66" s="2">
        <v>341</v>
      </c>
      <c r="Q66" s="2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>
        <v>72</v>
      </c>
      <c r="B67" s="2" t="str">
        <v>p-MCA, HCAD</v>
      </c>
      <c r="C67" s="2">
        <v>0.65</v>
      </c>
      <c r="D67" s="411">
        <v>137.4</v>
      </c>
      <c r="E67" s="2" t="str">
        <v>G</v>
      </c>
      <c r="F67" s="411">
        <v>190.9</v>
      </c>
      <c r="G67" s="2" t="str">
        <v>CB</v>
      </c>
      <c r="H67" s="411">
        <v>130.9</v>
      </c>
      <c r="I67" s="2" t="str">
        <v>G</v>
      </c>
      <c r="J67" s="2">
        <v>1</v>
      </c>
      <c r="K67" s="2">
        <v>307</v>
      </c>
      <c r="L67" s="2">
        <v>0</v>
      </c>
      <c r="M67" s="2">
        <v>0</v>
      </c>
      <c r="N67" s="2">
        <v>2</v>
      </c>
      <c r="O67" s="2">
        <v>222</v>
      </c>
      <c r="P67" s="2">
        <v>0</v>
      </c>
      <c r="Q67" s="2">
        <v>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>
        <v>76</v>
      </c>
      <c r="B68" s="2" t="str">
        <v>trans-p-coumaric acid methyl ester, HCAD</v>
      </c>
      <c r="C68" s="2">
        <v>0.67391650000000003</v>
      </c>
      <c r="D68" s="411">
        <v>136.4</v>
      </c>
      <c r="E68" s="2" t="str">
        <v>G</v>
      </c>
      <c r="F68" s="411">
        <v>193.3</v>
      </c>
      <c r="G68" s="2" t="str">
        <v>CB</v>
      </c>
      <c r="H68" s="411">
        <v>202.4</v>
      </c>
      <c r="I68" s="2" t="str">
        <v>CB</v>
      </c>
      <c r="J68" s="2">
        <v>1</v>
      </c>
      <c r="K68" s="2">
        <v>309</v>
      </c>
      <c r="L68" s="2">
        <v>0</v>
      </c>
      <c r="M68" s="2">
        <v>0</v>
      </c>
      <c r="N68" s="2">
        <v>3</v>
      </c>
      <c r="O68" s="2">
        <v>222</v>
      </c>
      <c r="P68" s="2">
        <v>246</v>
      </c>
      <c r="Q68" s="2">
        <v>361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>
        <v>85</v>
      </c>
      <c r="B69" s="2" t="str">
        <v>p-methoxyphenyllactic acid, HPLAD</v>
      </c>
      <c r="C69" s="2">
        <v>0.65802559999999999</v>
      </c>
      <c r="D69" s="411">
        <v>138</v>
      </c>
      <c r="E69" s="2" t="str">
        <v>G</v>
      </c>
      <c r="F69" s="411">
        <v>178.7</v>
      </c>
      <c r="G69" s="2" t="str">
        <v>T</v>
      </c>
      <c r="H69" s="411">
        <v>192.2</v>
      </c>
      <c r="I69" s="2" t="str">
        <v>CB</v>
      </c>
      <c r="J69" s="2">
        <v>1</v>
      </c>
      <c r="K69" s="2">
        <v>276</v>
      </c>
      <c r="L69" s="2">
        <v>0</v>
      </c>
      <c r="M69" s="2">
        <v>0</v>
      </c>
      <c r="N69" s="2">
        <v>3</v>
      </c>
      <c r="O69" s="2">
        <v>222</v>
      </c>
      <c r="P69" s="2">
        <v>251</v>
      </c>
      <c r="Q69" s="2">
        <v>336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>
        <v>88</v>
      </c>
      <c r="B70" s="2" t="str">
        <v>2-Methoxy-4-vinylphenol, AMPh</v>
      </c>
      <c r="C70" s="2">
        <v>0.68804169999999998</v>
      </c>
      <c r="D70" s="411">
        <v>121.7</v>
      </c>
      <c r="E70" s="2" t="str">
        <v>G</v>
      </c>
      <c r="F70" s="411">
        <v>189.2</v>
      </c>
      <c r="G70" s="2" t="str">
        <v>CB</v>
      </c>
      <c r="H70" s="411">
        <v>191.1</v>
      </c>
      <c r="I70" s="2" t="str">
        <v>CB</v>
      </c>
      <c r="J70" s="2">
        <v>1</v>
      </c>
      <c r="K70" s="2">
        <v>266</v>
      </c>
      <c r="L70" s="2">
        <v>0</v>
      </c>
      <c r="M70" s="2">
        <v>0</v>
      </c>
      <c r="N70" s="2">
        <v>2</v>
      </c>
      <c r="O70" s="2">
        <v>224</v>
      </c>
      <c r="P70" s="2">
        <v>336</v>
      </c>
      <c r="Q70" s="2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>
        <v>90</v>
      </c>
      <c r="B71" s="2" t="str">
        <v>4-methylpyrocatechol, APh</v>
      </c>
      <c r="C71" s="2">
        <v>0.67391650000000003</v>
      </c>
      <c r="D71" s="411">
        <v>136.6</v>
      </c>
      <c r="E71" s="2" t="str">
        <v>G</v>
      </c>
      <c r="F71" s="411">
        <v>180</v>
      </c>
      <c r="G71" s="2" t="str">
        <v>CB</v>
      </c>
      <c r="H71" s="411">
        <v>160.9</v>
      </c>
      <c r="I71" s="2" t="str">
        <v>T</v>
      </c>
      <c r="J71" s="2">
        <v>1</v>
      </c>
      <c r="K71" s="2">
        <v>283</v>
      </c>
      <c r="L71" s="2">
        <v>0</v>
      </c>
      <c r="M71" s="2">
        <v>0</v>
      </c>
      <c r="N71" s="2">
        <v>2</v>
      </c>
      <c r="O71" s="2">
        <v>223</v>
      </c>
      <c r="P71" s="2">
        <v>341</v>
      </c>
      <c r="Q71" s="2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>
        <v>91</v>
      </c>
      <c r="B72" s="2" t="str">
        <v>Isopseudocumenol, APh</v>
      </c>
      <c r="C72" s="2">
        <v>0.72512030000000005</v>
      </c>
      <c r="D72" s="411">
        <v>138.1</v>
      </c>
      <c r="E72" s="2" t="str">
        <v>G</v>
      </c>
      <c r="F72" s="411">
        <v>179</v>
      </c>
      <c r="G72" s="2" t="str">
        <v>T</v>
      </c>
      <c r="H72" s="411">
        <v>189.8</v>
      </c>
      <c r="I72" s="2" t="str">
        <v>CB</v>
      </c>
      <c r="J72" s="2">
        <v>1</v>
      </c>
      <c r="K72" s="2">
        <v>279</v>
      </c>
      <c r="L72" s="2">
        <v>0</v>
      </c>
      <c r="M72" s="2">
        <v>0</v>
      </c>
      <c r="N72" s="2">
        <v>2</v>
      </c>
      <c r="O72" s="2">
        <v>247</v>
      </c>
      <c r="P72" s="2">
        <v>353</v>
      </c>
      <c r="Q72" s="2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>
      <c r="A73" s="2">
        <v>92</v>
      </c>
      <c r="B73" s="2" t="str">
        <v>Thymol, AMPh</v>
      </c>
      <c r="C73" s="2">
        <v>0.73209999999999997</v>
      </c>
      <c r="D73" s="411">
        <v>140</v>
      </c>
      <c r="E73" s="2" t="str">
        <v>G</v>
      </c>
      <c r="F73" s="411">
        <v>120</v>
      </c>
      <c r="G73" s="2" t="str">
        <v>G</v>
      </c>
      <c r="H73" s="411">
        <v>130.9</v>
      </c>
      <c r="I73" s="2" t="str">
        <v>G</v>
      </c>
      <c r="J73" s="2">
        <v>1</v>
      </c>
      <c r="K73" s="2">
        <v>278</v>
      </c>
      <c r="L73" s="2">
        <v>0</v>
      </c>
      <c r="M73" s="2">
        <v>0</v>
      </c>
      <c r="N73" s="2">
        <v>2</v>
      </c>
      <c r="O73" s="2">
        <v>244</v>
      </c>
      <c r="P73" s="2">
        <v>347</v>
      </c>
      <c r="Q73" s="2">
        <v>0</v>
      </c>
    </row>
    <row r="74" spans="1:64">
      <c r="A74" s="2">
        <v>96</v>
      </c>
      <c r="B74" s="2" t="str">
        <v>2-methylbenzaldehyde, HBzd</v>
      </c>
      <c r="C74" s="2">
        <v>0.70922949999999996</v>
      </c>
      <c r="D74" s="411">
        <v>133.9</v>
      </c>
      <c r="E74" s="2" t="str">
        <v>G</v>
      </c>
      <c r="F74" s="411">
        <v>188.2</v>
      </c>
      <c r="G74" s="2" t="str">
        <v>CB</v>
      </c>
      <c r="H74" s="411">
        <v>193.9</v>
      </c>
      <c r="I74" s="2" t="str">
        <v>CB</v>
      </c>
      <c r="J74" s="2">
        <v>1</v>
      </c>
      <c r="K74" s="2">
        <v>255</v>
      </c>
      <c r="L74" s="2">
        <v>0</v>
      </c>
      <c r="M74" s="2">
        <v>0</v>
      </c>
      <c r="N74" s="2">
        <v>2</v>
      </c>
      <c r="O74" s="2">
        <v>222</v>
      </c>
      <c r="P74" s="2">
        <v>347</v>
      </c>
      <c r="Q74" s="2">
        <v>0</v>
      </c>
    </row>
    <row r="75" spans="1:64">
      <c r="A75" s="2">
        <v>100</v>
      </c>
      <c r="B75" s="2" t="str">
        <v>2-Hydroxyacetophenone, HAPh</v>
      </c>
      <c r="C75" s="2">
        <v>0.70393249999999996</v>
      </c>
      <c r="D75" s="411">
        <v>132.6</v>
      </c>
      <c r="E75" s="2" t="str">
        <v>G</v>
      </c>
      <c r="F75" s="411">
        <v>151.9</v>
      </c>
      <c r="G75" s="2" t="str">
        <v>T</v>
      </c>
      <c r="H75" s="411">
        <v>180</v>
      </c>
      <c r="I75" s="2" t="str">
        <v>CB</v>
      </c>
      <c r="J75" s="2">
        <v>2</v>
      </c>
      <c r="K75" s="2">
        <v>256</v>
      </c>
      <c r="L75" s="2">
        <v>330</v>
      </c>
      <c r="M75" s="2">
        <v>0</v>
      </c>
      <c r="N75" s="2">
        <v>2</v>
      </c>
      <c r="O75" s="2">
        <v>228</v>
      </c>
      <c r="P75" s="2">
        <v>340</v>
      </c>
      <c r="Q75" s="2">
        <v>0</v>
      </c>
    </row>
    <row r="76" spans="1:64">
      <c r="A76" s="2">
        <v>104</v>
      </c>
      <c r="B76" s="2" t="str">
        <v>benzophenone, Non Phenolic</v>
      </c>
      <c r="C76" s="2">
        <v>0.72688600000000003</v>
      </c>
      <c r="D76" s="411">
        <v>120</v>
      </c>
      <c r="E76" s="2" t="str">
        <v>G</v>
      </c>
      <c r="F76" s="411">
        <v>171.4</v>
      </c>
      <c r="G76" s="2" t="str">
        <v>T</v>
      </c>
      <c r="H76" s="411">
        <v>196.1</v>
      </c>
      <c r="I76" s="2" t="str">
        <v>CB</v>
      </c>
      <c r="J76" s="2">
        <v>1</v>
      </c>
      <c r="K76" s="2">
        <v>260</v>
      </c>
      <c r="L76" s="2">
        <v>0</v>
      </c>
      <c r="M76" s="2">
        <v>0</v>
      </c>
      <c r="N76" s="2">
        <v>2</v>
      </c>
      <c r="O76" s="2">
        <v>224</v>
      </c>
      <c r="P76" s="2">
        <v>363</v>
      </c>
      <c r="Q76" s="2">
        <v>0</v>
      </c>
    </row>
    <row r="77" spans="1:64">
      <c r="A77" s="2"/>
      <c r="B77" s="2"/>
      <c r="C77" s="2"/>
      <c r="D77" s="411"/>
      <c r="E77" s="2"/>
      <c r="F77" s="411"/>
      <c r="G77" s="2"/>
      <c r="H77" s="411"/>
      <c r="I77" s="2"/>
      <c r="J77" s="2"/>
      <c r="K77" s="2"/>
      <c r="L77" s="2"/>
      <c r="M77" s="2"/>
      <c r="N77" s="2"/>
      <c r="O77" s="2"/>
      <c r="P77" s="2"/>
      <c r="Q77" s="2"/>
    </row>
    <row r="78" spans="1:64">
      <c r="B78" s="2"/>
      <c r="C78" s="2"/>
      <c r="D78" s="411"/>
      <c r="E78" s="2"/>
      <c r="F78" s="411"/>
      <c r="G78" s="2"/>
      <c r="H78" s="411"/>
      <c r="I78" s="2"/>
      <c r="J78" s="2"/>
      <c r="K78" s="2"/>
      <c r="L78" s="2"/>
      <c r="M78" s="2"/>
      <c r="N78" s="2"/>
      <c r="O78" s="2"/>
      <c r="P78" s="2"/>
      <c r="Q78" s="2"/>
    </row>
    <row r="79" spans="1:64">
      <c r="A79" s="2" cm="1">
        <f t="array" ref="A79:Q120">_xlfn._xlws.SORT(_xlfn._xlws.FILTER(LNPNEW[], (LNPNEW[Rf (MPA)]&lt;=$C$5)*(LNPNEW[Rf (MPA)]&gt;=$C$4)*(LNPNEW[H° DEV 254 nm]&lt;=$D$5)*(LNPNEW[H° DEV 254 nm]&gt;=$D$4)*(LNPNEW[H° DEV 366 nm]&lt;=$F$5)*(LNPNEW[H° DEV 366 nm]&gt;=$F$4),"No Result"))</f>
        <v>3</v>
      </c>
      <c r="B79" s="2" t="str">
        <v>acacetin, Flavone</v>
      </c>
      <c r="C79" s="2">
        <v>0.64919740000000004</v>
      </c>
      <c r="D79" s="411">
        <v>134.6</v>
      </c>
      <c r="E79" s="2" t="str">
        <v>G</v>
      </c>
      <c r="F79" s="411">
        <v>180</v>
      </c>
      <c r="G79" s="2" t="str">
        <v>CB</v>
      </c>
      <c r="H79" s="411">
        <v>77.599999999999994</v>
      </c>
      <c r="I79" s="2" t="str">
        <v>Y</v>
      </c>
      <c r="J79" s="2">
        <v>2</v>
      </c>
      <c r="K79" s="2">
        <v>270</v>
      </c>
      <c r="L79" s="2">
        <v>329</v>
      </c>
      <c r="M79" s="2">
        <v>0</v>
      </c>
      <c r="N79" s="2">
        <v>2</v>
      </c>
      <c r="O79" s="2">
        <v>224</v>
      </c>
      <c r="P79" s="2">
        <v>357</v>
      </c>
      <c r="Q79" s="2">
        <v>0</v>
      </c>
      <c r="R79" s="1">
        <f>COUNTIF(A79:A120, "&lt;&gt;")</f>
        <v>42</v>
      </c>
      <c r="S79" s="2" t="s">
        <v>150</v>
      </c>
    </row>
    <row r="80" spans="1:64">
      <c r="A80" s="2">
        <v>6</v>
      </c>
      <c r="B80" s="2" t="str">
        <v>chrysin, Flavone</v>
      </c>
      <c r="C80" s="2">
        <v>0.67215080000000005</v>
      </c>
      <c r="D80" s="411">
        <v>132.19999999999999</v>
      </c>
      <c r="E80" s="2" t="str">
        <v>G</v>
      </c>
      <c r="F80" s="411">
        <v>185.5</v>
      </c>
      <c r="G80" s="2" t="str">
        <v>CB</v>
      </c>
      <c r="H80" s="411">
        <v>61.5</v>
      </c>
      <c r="I80" s="2" t="str">
        <v>Y</v>
      </c>
      <c r="J80" s="2">
        <v>2</v>
      </c>
      <c r="K80" s="2">
        <v>270</v>
      </c>
      <c r="L80" s="2">
        <v>317</v>
      </c>
      <c r="M80" s="2">
        <v>0</v>
      </c>
      <c r="N80" s="2">
        <v>2</v>
      </c>
      <c r="O80" s="2">
        <v>224</v>
      </c>
      <c r="P80" s="2">
        <v>358</v>
      </c>
      <c r="Q80" s="2">
        <v>0</v>
      </c>
    </row>
    <row r="81" spans="1:17">
      <c r="A81" s="2">
        <v>11</v>
      </c>
      <c r="B81" s="2" t="str">
        <v>galangin, Flavonol</v>
      </c>
      <c r="C81" s="2">
        <v>0.70216690000000004</v>
      </c>
      <c r="D81" s="411">
        <v>131.30000000000001</v>
      </c>
      <c r="E81" s="2" t="str">
        <v>G</v>
      </c>
      <c r="F81" s="411">
        <v>171.6</v>
      </c>
      <c r="G81" s="2" t="str">
        <v>T</v>
      </c>
      <c r="H81" s="411">
        <v>172.4</v>
      </c>
      <c r="I81" s="2" t="str">
        <v>T</v>
      </c>
      <c r="J81" s="2">
        <v>3</v>
      </c>
      <c r="K81" s="2">
        <v>268</v>
      </c>
      <c r="L81" s="2">
        <v>311</v>
      </c>
      <c r="M81" s="2">
        <v>363</v>
      </c>
      <c r="N81" s="2">
        <v>2</v>
      </c>
      <c r="O81" s="2">
        <v>224</v>
      </c>
      <c r="P81" s="2">
        <v>343</v>
      </c>
      <c r="Q81" s="2">
        <v>0</v>
      </c>
    </row>
    <row r="82" spans="1:17">
      <c r="A82" s="2">
        <v>12</v>
      </c>
      <c r="B82" s="2" t="str">
        <v>isorhamnetin, Flavonol</v>
      </c>
      <c r="C82" s="2">
        <v>0.65100000000000002</v>
      </c>
      <c r="D82" s="411">
        <v>136.1</v>
      </c>
      <c r="E82" s="2" t="str">
        <v>G</v>
      </c>
      <c r="F82" s="411">
        <v>180</v>
      </c>
      <c r="G82" s="2" t="str">
        <v>CB</v>
      </c>
      <c r="H82" s="411">
        <v>167</v>
      </c>
      <c r="I82" s="2" t="str">
        <v>T</v>
      </c>
      <c r="J82" s="2">
        <v>2</v>
      </c>
      <c r="K82" s="2">
        <v>261</v>
      </c>
      <c r="L82" s="2">
        <v>364</v>
      </c>
      <c r="M82" s="2">
        <v>0</v>
      </c>
      <c r="N82" s="2">
        <v>2</v>
      </c>
      <c r="O82" s="2">
        <v>224</v>
      </c>
      <c r="P82" s="2">
        <v>340</v>
      </c>
      <c r="Q82" s="2">
        <v>0</v>
      </c>
    </row>
    <row r="83" spans="1:17">
      <c r="A83" s="2">
        <v>13</v>
      </c>
      <c r="B83" s="2" t="str">
        <v>kaempferide, Flavonol</v>
      </c>
      <c r="C83" s="2">
        <v>0.68980730000000001</v>
      </c>
      <c r="D83" s="411">
        <v>129.4</v>
      </c>
      <c r="E83" s="2" t="str">
        <v>G</v>
      </c>
      <c r="F83" s="411">
        <v>144.19999999999999</v>
      </c>
      <c r="G83" s="2" t="str">
        <v>G</v>
      </c>
      <c r="H83" s="411">
        <v>160.9</v>
      </c>
      <c r="I83" s="2" t="str">
        <v>T</v>
      </c>
      <c r="J83" s="2">
        <v>3</v>
      </c>
      <c r="K83" s="2">
        <v>269</v>
      </c>
      <c r="L83" s="2">
        <v>330</v>
      </c>
      <c r="M83" s="2">
        <v>367</v>
      </c>
      <c r="N83" s="2">
        <v>2</v>
      </c>
      <c r="O83" s="2">
        <v>223</v>
      </c>
      <c r="P83" s="2">
        <v>361</v>
      </c>
      <c r="Q83" s="2">
        <v>0</v>
      </c>
    </row>
    <row r="84" spans="1:17">
      <c r="A84" s="2">
        <v>14</v>
      </c>
      <c r="B84" s="2" t="str">
        <v>kaempferol, Flavonol</v>
      </c>
      <c r="C84" s="2">
        <v>0.65449429999999997</v>
      </c>
      <c r="D84" s="411">
        <v>130.9</v>
      </c>
      <c r="E84" s="2" t="str">
        <v>G</v>
      </c>
      <c r="F84" s="411">
        <v>150</v>
      </c>
      <c r="G84" s="2" t="str">
        <v>T</v>
      </c>
      <c r="H84" s="411">
        <v>150</v>
      </c>
      <c r="I84" s="2" t="str">
        <v>T</v>
      </c>
      <c r="J84" s="2">
        <v>2</v>
      </c>
      <c r="K84" s="2">
        <v>269</v>
      </c>
      <c r="L84" s="2">
        <v>371</v>
      </c>
      <c r="M84" s="2">
        <v>0</v>
      </c>
      <c r="N84" s="2">
        <v>2</v>
      </c>
      <c r="O84" s="2">
        <v>223</v>
      </c>
      <c r="P84" s="2">
        <v>361</v>
      </c>
      <c r="Q84" s="2">
        <v>0</v>
      </c>
    </row>
    <row r="85" spans="1:17">
      <c r="A85" s="2">
        <v>18</v>
      </c>
      <c r="B85" s="2" t="str">
        <v>hesperetin, Flavanone</v>
      </c>
      <c r="C85" s="2">
        <v>0.6668539</v>
      </c>
      <c r="D85" s="411">
        <v>136.5</v>
      </c>
      <c r="E85" s="2" t="str">
        <v>G</v>
      </c>
      <c r="F85" s="411">
        <v>169.3</v>
      </c>
      <c r="G85" s="2" t="str">
        <v>T</v>
      </c>
      <c r="H85" s="411">
        <v>160.1</v>
      </c>
      <c r="I85" s="2" t="str">
        <v>T</v>
      </c>
      <c r="J85" s="2">
        <v>1</v>
      </c>
      <c r="K85" s="2">
        <v>290</v>
      </c>
      <c r="L85" s="2">
        <v>0</v>
      </c>
      <c r="M85" s="2">
        <v>0</v>
      </c>
      <c r="N85" s="2">
        <v>3</v>
      </c>
      <c r="O85" s="2">
        <v>222</v>
      </c>
      <c r="P85" s="2">
        <v>247</v>
      </c>
      <c r="Q85" s="2">
        <v>342</v>
      </c>
    </row>
    <row r="86" spans="1:17">
      <c r="A86" s="2">
        <v>20</v>
      </c>
      <c r="B86" s="2" t="str">
        <v>naringenin, Flavanone</v>
      </c>
      <c r="C86" s="2">
        <v>0.68</v>
      </c>
      <c r="D86" s="411">
        <v>136.80000000000001</v>
      </c>
      <c r="E86" s="2" t="str">
        <v>G</v>
      </c>
      <c r="F86" s="411">
        <v>176.5</v>
      </c>
      <c r="G86" s="2" t="str">
        <v>T</v>
      </c>
      <c r="H86" s="411">
        <v>160.1</v>
      </c>
      <c r="I86" s="2" t="str">
        <v>T</v>
      </c>
      <c r="J86" s="2">
        <v>1</v>
      </c>
      <c r="K86" s="2">
        <v>292</v>
      </c>
      <c r="L86" s="2">
        <v>0</v>
      </c>
      <c r="M86" s="2">
        <v>0</v>
      </c>
      <c r="N86" s="2">
        <v>2</v>
      </c>
      <c r="O86" s="2">
        <v>223</v>
      </c>
      <c r="P86" s="2">
        <v>365</v>
      </c>
      <c r="Q86" s="2">
        <v>0</v>
      </c>
    </row>
    <row r="87" spans="1:17">
      <c r="A87" s="2">
        <v>22</v>
      </c>
      <c r="B87" s="2" t="str">
        <v>pinocembrin, Flavanone</v>
      </c>
      <c r="C87" s="2">
        <v>0.72335470000000002</v>
      </c>
      <c r="D87" s="411">
        <v>136.9</v>
      </c>
      <c r="E87" s="2" t="str">
        <v>G</v>
      </c>
      <c r="F87" s="411">
        <v>179.2</v>
      </c>
      <c r="G87" s="2" t="str">
        <v>T</v>
      </c>
      <c r="H87" s="411">
        <v>160.1</v>
      </c>
      <c r="I87" s="2" t="str">
        <v>T</v>
      </c>
      <c r="J87" s="2">
        <v>1</v>
      </c>
      <c r="K87" s="2">
        <v>293</v>
      </c>
      <c r="L87" s="2">
        <v>0</v>
      </c>
      <c r="M87" s="2">
        <v>0</v>
      </c>
      <c r="N87" s="2">
        <v>3</v>
      </c>
      <c r="O87" s="2">
        <v>224</v>
      </c>
      <c r="P87" s="2">
        <v>252</v>
      </c>
      <c r="Q87" s="2">
        <v>365</v>
      </c>
    </row>
    <row r="88" spans="1:17">
      <c r="A88" s="2">
        <v>23</v>
      </c>
      <c r="B88" s="2" t="str">
        <v>sakuranetin, Flavanone</v>
      </c>
      <c r="C88" s="2">
        <v>0.6986</v>
      </c>
      <c r="D88" s="411">
        <v>136.80000000000001</v>
      </c>
      <c r="E88" s="2" t="str">
        <v>G</v>
      </c>
      <c r="F88" s="411">
        <v>159.6</v>
      </c>
      <c r="G88" s="2" t="str">
        <v>T</v>
      </c>
      <c r="H88" s="411">
        <v>102.2</v>
      </c>
      <c r="I88" s="2" t="str">
        <v>YG</v>
      </c>
      <c r="J88" s="2">
        <v>1</v>
      </c>
      <c r="K88" s="2">
        <v>292</v>
      </c>
      <c r="L88" s="2">
        <v>0</v>
      </c>
      <c r="M88" s="2">
        <v>0</v>
      </c>
      <c r="N88" s="2">
        <v>3</v>
      </c>
      <c r="O88" s="2">
        <v>223</v>
      </c>
      <c r="P88" s="2">
        <v>251</v>
      </c>
      <c r="Q88" s="2">
        <v>367</v>
      </c>
    </row>
    <row r="89" spans="1:17">
      <c r="A89" s="2">
        <v>24</v>
      </c>
      <c r="B89" s="2" t="str">
        <v>pinobanksin, Flavanonol</v>
      </c>
      <c r="C89" s="2">
        <v>0.69686990000000004</v>
      </c>
      <c r="D89" s="411">
        <v>136.80000000000001</v>
      </c>
      <c r="E89" s="2" t="str">
        <v>G</v>
      </c>
      <c r="F89" s="411">
        <v>190.7</v>
      </c>
      <c r="G89" s="2" t="str">
        <v>CB</v>
      </c>
      <c r="H89" s="411">
        <v>174.1</v>
      </c>
      <c r="I89" s="2" t="str">
        <v>T</v>
      </c>
      <c r="J89" s="2">
        <v>1</v>
      </c>
      <c r="K89" s="2">
        <v>295</v>
      </c>
      <c r="L89" s="2">
        <v>0</v>
      </c>
      <c r="M89" s="2">
        <v>0</v>
      </c>
      <c r="N89" s="2">
        <v>3</v>
      </c>
      <c r="O89" s="2">
        <v>224</v>
      </c>
      <c r="P89" s="2">
        <v>251</v>
      </c>
      <c r="Q89" s="2">
        <v>365</v>
      </c>
    </row>
    <row r="90" spans="1:17">
      <c r="A90" s="2">
        <v>30</v>
      </c>
      <c r="B90" s="2" t="str">
        <v>Biochanin A, Isoflavone</v>
      </c>
      <c r="C90" s="2">
        <v>0.69157299999999999</v>
      </c>
      <c r="D90" s="411">
        <v>132.69999999999999</v>
      </c>
      <c r="E90" s="2" t="str">
        <v>G</v>
      </c>
      <c r="F90" s="411">
        <v>96.6</v>
      </c>
      <c r="G90" s="2" t="str">
        <v>YG</v>
      </c>
      <c r="H90" s="411">
        <v>156.19999999999999</v>
      </c>
      <c r="I90" s="2" t="str">
        <v>T</v>
      </c>
      <c r="J90" s="2">
        <v>1</v>
      </c>
      <c r="K90" s="2">
        <v>262</v>
      </c>
      <c r="L90" s="2">
        <v>0</v>
      </c>
      <c r="M90" s="2">
        <v>0</v>
      </c>
      <c r="N90" s="2">
        <v>2</v>
      </c>
      <c r="O90" s="2">
        <v>224</v>
      </c>
      <c r="P90" s="2">
        <v>365</v>
      </c>
      <c r="Q90" s="2">
        <v>0</v>
      </c>
    </row>
    <row r="91" spans="1:17">
      <c r="A91" s="2">
        <v>32</v>
      </c>
      <c r="B91" s="2" t="str">
        <v>formononetin, Isoflavone</v>
      </c>
      <c r="C91" s="2">
        <v>0.63680000000000003</v>
      </c>
      <c r="D91" s="411">
        <v>147.4</v>
      </c>
      <c r="E91" s="2" t="str">
        <v>G</v>
      </c>
      <c r="F91" s="411">
        <v>195.3</v>
      </c>
      <c r="G91" s="2" t="str">
        <v>CB</v>
      </c>
      <c r="H91" s="411">
        <v>194.4</v>
      </c>
      <c r="I91" s="2" t="str">
        <v>CB</v>
      </c>
      <c r="J91" s="2">
        <v>2</v>
      </c>
      <c r="K91" s="2">
        <v>250</v>
      </c>
      <c r="L91" s="2">
        <v>306</v>
      </c>
      <c r="M91" s="2">
        <v>0</v>
      </c>
      <c r="N91" s="2">
        <v>2</v>
      </c>
      <c r="O91" s="2">
        <v>223</v>
      </c>
      <c r="P91" s="2">
        <v>313</v>
      </c>
      <c r="Q91" s="2">
        <v>0</v>
      </c>
    </row>
    <row r="92" spans="1:17">
      <c r="A92" s="2">
        <v>33</v>
      </c>
      <c r="B92" s="2" t="str">
        <v>genistein, Isoflavone</v>
      </c>
      <c r="C92" s="2">
        <v>0.66332259999999998</v>
      </c>
      <c r="D92" s="411">
        <v>128.1</v>
      </c>
      <c r="E92" s="2" t="str">
        <v>G</v>
      </c>
      <c r="F92" s="411">
        <v>181.4</v>
      </c>
      <c r="G92" s="2" t="str">
        <v>CB</v>
      </c>
      <c r="H92" s="411">
        <v>136.1</v>
      </c>
      <c r="I92" s="2" t="str">
        <v>G</v>
      </c>
      <c r="J92" s="2">
        <v>1</v>
      </c>
      <c r="K92" s="2">
        <v>260</v>
      </c>
      <c r="L92" s="2">
        <v>0</v>
      </c>
      <c r="M92" s="2">
        <v>0</v>
      </c>
      <c r="N92" s="2">
        <v>2</v>
      </c>
      <c r="O92" s="2">
        <v>224</v>
      </c>
      <c r="P92" s="2">
        <v>365</v>
      </c>
      <c r="Q92" s="2">
        <v>0</v>
      </c>
    </row>
    <row r="93" spans="1:17">
      <c r="A93" s="2">
        <v>35</v>
      </c>
      <c r="B93" s="2" t="str">
        <v>t-Chalcone, Chalcone</v>
      </c>
      <c r="C93" s="2">
        <v>0.73394859999999995</v>
      </c>
      <c r="D93" s="411">
        <v>137.1</v>
      </c>
      <c r="E93" s="2" t="str">
        <v>G</v>
      </c>
      <c r="F93" s="411">
        <v>113.4</v>
      </c>
      <c r="G93" s="2" t="str">
        <v>YG</v>
      </c>
      <c r="H93" s="411">
        <v>79.099999999999994</v>
      </c>
      <c r="I93" s="2" t="str">
        <v>Y</v>
      </c>
      <c r="J93" s="2">
        <v>1</v>
      </c>
      <c r="K93" s="2">
        <v>310</v>
      </c>
      <c r="L93" s="2">
        <v>0</v>
      </c>
      <c r="M93" s="2">
        <v>0</v>
      </c>
      <c r="N93" s="2">
        <v>2</v>
      </c>
      <c r="O93" s="2">
        <v>221</v>
      </c>
      <c r="P93" s="2">
        <v>366</v>
      </c>
      <c r="Q93" s="2">
        <v>0</v>
      </c>
    </row>
    <row r="94" spans="1:17">
      <c r="A94" s="2">
        <v>40</v>
      </c>
      <c r="B94" s="2" t="str">
        <v>benzoic acid, HBAD</v>
      </c>
      <c r="C94" s="2">
        <v>0.6633</v>
      </c>
      <c r="D94" s="411">
        <v>136.4</v>
      </c>
      <c r="E94" s="2" t="str">
        <v>G</v>
      </c>
      <c r="F94" s="411">
        <v>184.5</v>
      </c>
      <c r="G94" s="2" t="str">
        <v>CB</v>
      </c>
      <c r="H94" s="411">
        <v>159.4</v>
      </c>
      <c r="I94" s="2" t="str">
        <v>T</v>
      </c>
      <c r="J94" s="2">
        <v>1</v>
      </c>
      <c r="K94" s="2">
        <v>276</v>
      </c>
      <c r="L94" s="2">
        <v>0</v>
      </c>
      <c r="M94" s="2">
        <v>0</v>
      </c>
      <c r="N94" s="2">
        <v>2</v>
      </c>
      <c r="O94" s="2">
        <v>221</v>
      </c>
      <c r="P94" s="2">
        <v>328</v>
      </c>
      <c r="Q94" s="2">
        <v>0</v>
      </c>
    </row>
    <row r="95" spans="1:17">
      <c r="A95" s="2">
        <v>41</v>
      </c>
      <c r="B95" s="2" t="str">
        <v>Cuminic Acid, HBAD</v>
      </c>
      <c r="C95" s="2">
        <v>0.69686990000000004</v>
      </c>
      <c r="D95" s="411">
        <v>135.5</v>
      </c>
      <c r="E95" s="2" t="str">
        <v>G</v>
      </c>
      <c r="F95" s="411">
        <v>180</v>
      </c>
      <c r="G95" s="2" t="str">
        <v>CB</v>
      </c>
      <c r="H95" s="411">
        <v>185</v>
      </c>
      <c r="I95" s="2" t="str">
        <v>CB</v>
      </c>
      <c r="J95" s="2">
        <v>1</v>
      </c>
      <c r="K95" s="2">
        <v>243</v>
      </c>
      <c r="L95" s="2">
        <v>0</v>
      </c>
      <c r="M95" s="2">
        <v>0</v>
      </c>
      <c r="N95" s="2">
        <v>2</v>
      </c>
      <c r="O95" s="2">
        <v>221</v>
      </c>
      <c r="P95" s="2">
        <v>333</v>
      </c>
      <c r="Q95" s="2">
        <v>0</v>
      </c>
    </row>
    <row r="96" spans="1:17">
      <c r="A96" s="2">
        <v>47</v>
      </c>
      <c r="B96" s="2" t="str">
        <v>methyl paraben, HBAD</v>
      </c>
      <c r="C96" s="2">
        <v>0.67568209999999995</v>
      </c>
      <c r="D96" s="411">
        <v>127.9</v>
      </c>
      <c r="E96" s="2" t="str">
        <v>G</v>
      </c>
      <c r="F96" s="411">
        <v>178.9</v>
      </c>
      <c r="G96" s="2" t="str">
        <v>T</v>
      </c>
      <c r="H96" s="411">
        <v>219.9</v>
      </c>
      <c r="I96" s="2" t="str">
        <v>B</v>
      </c>
      <c r="J96" s="2">
        <v>1</v>
      </c>
      <c r="K96" s="2">
        <v>257</v>
      </c>
      <c r="L96" s="2">
        <v>0</v>
      </c>
      <c r="M96" s="2">
        <v>0</v>
      </c>
      <c r="N96" s="2">
        <v>2</v>
      </c>
      <c r="O96" s="2">
        <v>224</v>
      </c>
      <c r="P96" s="2">
        <v>352</v>
      </c>
      <c r="Q96" s="2">
        <v>0</v>
      </c>
    </row>
    <row r="97" spans="1:17">
      <c r="A97" s="2">
        <v>49</v>
      </c>
      <c r="B97" s="2" t="str">
        <v>Methyl-3,4,5-trimethoxybenzoate, HBAD</v>
      </c>
      <c r="C97" s="2">
        <v>0.67038520000000001</v>
      </c>
      <c r="D97" s="411">
        <v>141.1</v>
      </c>
      <c r="E97" s="2" t="str">
        <v>G</v>
      </c>
      <c r="F97" s="411">
        <v>185.5</v>
      </c>
      <c r="G97" s="2" t="str">
        <v>CB</v>
      </c>
      <c r="H97" s="411">
        <v>120</v>
      </c>
      <c r="I97" s="2" t="str">
        <v>G</v>
      </c>
      <c r="J97" s="2">
        <v>1</v>
      </c>
      <c r="K97" s="2">
        <v>265</v>
      </c>
      <c r="L97" s="2">
        <v>0</v>
      </c>
      <c r="M97" s="2">
        <v>0</v>
      </c>
      <c r="N97" s="2">
        <v>2</v>
      </c>
      <c r="O97" s="2">
        <v>230</v>
      </c>
      <c r="P97" s="2">
        <v>311</v>
      </c>
      <c r="Q97" s="2">
        <v>0</v>
      </c>
    </row>
    <row r="98" spans="1:17">
      <c r="A98" s="2">
        <v>50</v>
      </c>
      <c r="B98" s="2" t="str">
        <v>m-hydroxybenzoic acid, HBAD</v>
      </c>
      <c r="C98" s="2">
        <v>0.64390040000000004</v>
      </c>
      <c r="D98" s="411">
        <v>137.5</v>
      </c>
      <c r="E98" s="2" t="str">
        <v>G</v>
      </c>
      <c r="F98" s="411">
        <v>181.3</v>
      </c>
      <c r="G98" s="2" t="str">
        <v>CB</v>
      </c>
      <c r="H98" s="411">
        <v>184</v>
      </c>
      <c r="I98" s="2" t="str">
        <v>CB</v>
      </c>
      <c r="J98" s="2">
        <v>1</v>
      </c>
      <c r="K98" s="2">
        <v>298</v>
      </c>
      <c r="L98" s="2">
        <v>0</v>
      </c>
      <c r="M98" s="2">
        <v>0</v>
      </c>
      <c r="N98" s="2">
        <v>2</v>
      </c>
      <c r="O98" s="2">
        <v>223</v>
      </c>
      <c r="P98" s="2">
        <v>310</v>
      </c>
      <c r="Q98" s="2">
        <v>0</v>
      </c>
    </row>
    <row r="99" spans="1:17">
      <c r="A99" s="2">
        <v>51</v>
      </c>
      <c r="B99" s="2" t="str">
        <v>m-Toluic Acid, HBAD</v>
      </c>
      <c r="C99" s="2">
        <v>0.68100000000000005</v>
      </c>
      <c r="D99" s="411">
        <v>137.30000000000001</v>
      </c>
      <c r="E99" s="2" t="str">
        <v>G</v>
      </c>
      <c r="F99" s="411">
        <v>159.6</v>
      </c>
      <c r="G99" s="2" t="str">
        <v>T</v>
      </c>
      <c r="H99" s="411">
        <v>188.9</v>
      </c>
      <c r="I99" s="2" t="str">
        <v>CB</v>
      </c>
      <c r="J99" s="2">
        <v>1</v>
      </c>
      <c r="K99" s="2">
        <v>284</v>
      </c>
      <c r="L99" s="2">
        <v>0</v>
      </c>
      <c r="M99" s="2">
        <v>0</v>
      </c>
      <c r="N99" s="2">
        <v>2</v>
      </c>
      <c r="O99" s="2">
        <v>221</v>
      </c>
      <c r="P99" s="2">
        <v>333</v>
      </c>
      <c r="Q99" s="2">
        <v>0</v>
      </c>
    </row>
    <row r="100" spans="1:17">
      <c r="A100" s="2">
        <v>53</v>
      </c>
      <c r="B100" s="2" t="str">
        <v>o-Toluic Acid, HBAD</v>
      </c>
      <c r="C100" s="2">
        <v>0.69159999999999999</v>
      </c>
      <c r="D100" s="411">
        <v>137.6</v>
      </c>
      <c r="E100" s="2" t="str">
        <v>G</v>
      </c>
      <c r="F100" s="411">
        <v>174.5</v>
      </c>
      <c r="G100" s="2" t="str">
        <v>T</v>
      </c>
      <c r="H100" s="411">
        <v>214.7</v>
      </c>
      <c r="I100" s="2" t="str">
        <v>B</v>
      </c>
      <c r="J100" s="2">
        <v>1</v>
      </c>
      <c r="K100" s="2">
        <v>281</v>
      </c>
      <c r="L100" s="2">
        <v>0</v>
      </c>
      <c r="M100" s="2">
        <v>0</v>
      </c>
      <c r="N100" s="2">
        <v>2</v>
      </c>
      <c r="O100" s="2">
        <v>221</v>
      </c>
      <c r="P100" s="2">
        <v>335</v>
      </c>
      <c r="Q100" s="2">
        <v>0</v>
      </c>
    </row>
    <row r="101" spans="1:17">
      <c r="A101" s="2">
        <v>54</v>
      </c>
      <c r="B101" s="2" t="str">
        <v>p-hydroxybenzoic acid, HBAD</v>
      </c>
      <c r="C101" s="2">
        <v>0.63683780000000001</v>
      </c>
      <c r="D101" s="411">
        <v>129.6</v>
      </c>
      <c r="E101" s="2" t="str">
        <v>G</v>
      </c>
      <c r="F101" s="411">
        <v>183.8</v>
      </c>
      <c r="G101" s="2" t="str">
        <v>CB</v>
      </c>
      <c r="H101" s="411">
        <v>180</v>
      </c>
      <c r="I101" s="2" t="str">
        <v>CB</v>
      </c>
      <c r="J101" s="2">
        <v>1</v>
      </c>
      <c r="K101" s="2">
        <v>257</v>
      </c>
      <c r="L101" s="2">
        <v>0</v>
      </c>
      <c r="M101" s="2">
        <v>0</v>
      </c>
      <c r="N101" s="2">
        <v>2</v>
      </c>
      <c r="O101" s="2">
        <v>225</v>
      </c>
      <c r="P101" s="2">
        <v>344</v>
      </c>
      <c r="Q101" s="2">
        <v>0</v>
      </c>
    </row>
    <row r="102" spans="1:17">
      <c r="A102" s="2">
        <v>57</v>
      </c>
      <c r="B102" s="2" t="str">
        <v>salicylic acid, HBAD</v>
      </c>
      <c r="C102" s="2">
        <v>0.67920000000000003</v>
      </c>
      <c r="D102" s="411">
        <v>139.80000000000001</v>
      </c>
      <c r="E102" s="2" t="str">
        <v>G</v>
      </c>
      <c r="F102" s="411">
        <v>210.5</v>
      </c>
      <c r="G102" s="2" t="str">
        <v>B</v>
      </c>
      <c r="H102" s="411">
        <v>180.9</v>
      </c>
      <c r="I102" s="2" t="str">
        <v>CB</v>
      </c>
      <c r="J102" s="2">
        <v>1</v>
      </c>
      <c r="K102" s="2">
        <v>301</v>
      </c>
      <c r="L102" s="2">
        <v>0</v>
      </c>
      <c r="M102" s="2">
        <v>0</v>
      </c>
      <c r="N102" s="2">
        <v>2</v>
      </c>
      <c r="O102" s="2">
        <v>223</v>
      </c>
      <c r="P102" s="2">
        <v>304</v>
      </c>
      <c r="Q102" s="2">
        <v>0</v>
      </c>
    </row>
    <row r="103" spans="1:17">
      <c r="A103" s="2">
        <v>60</v>
      </c>
      <c r="B103" s="2" t="str">
        <v>vanillic acid methyl ester, HBAD</v>
      </c>
      <c r="C103" s="2">
        <v>0.65802559999999999</v>
      </c>
      <c r="D103" s="411">
        <v>135.19999999999999</v>
      </c>
      <c r="E103" s="2" t="str">
        <v>G</v>
      </c>
      <c r="F103" s="411">
        <v>178.9</v>
      </c>
      <c r="G103" s="2" t="str">
        <v>T</v>
      </c>
      <c r="H103" s="411">
        <v>230.9</v>
      </c>
      <c r="I103" s="2" t="str">
        <v>B</v>
      </c>
      <c r="J103" s="2">
        <v>2</v>
      </c>
      <c r="K103" s="2">
        <v>263</v>
      </c>
      <c r="L103" s="2">
        <v>294</v>
      </c>
      <c r="M103" s="2">
        <v>0</v>
      </c>
      <c r="N103" s="2">
        <v>2</v>
      </c>
      <c r="O103" s="2">
        <v>225</v>
      </c>
      <c r="P103" s="2">
        <v>347</v>
      </c>
      <c r="Q103" s="2">
        <v>0</v>
      </c>
    </row>
    <row r="104" spans="1:17">
      <c r="A104" s="2">
        <v>70</v>
      </c>
      <c r="B104" s="2" t="str">
        <v>o-coumaric acid, HCAD</v>
      </c>
      <c r="C104" s="2">
        <v>0.64570000000000005</v>
      </c>
      <c r="D104" s="411">
        <v>146.1</v>
      </c>
      <c r="E104" s="2" t="str">
        <v>G</v>
      </c>
      <c r="F104" s="411">
        <v>205.2</v>
      </c>
      <c r="G104" s="2" t="str">
        <v>CB</v>
      </c>
      <c r="H104" s="411">
        <v>203.9</v>
      </c>
      <c r="I104" s="2" t="str">
        <v>CB</v>
      </c>
      <c r="J104" s="2">
        <v>2</v>
      </c>
      <c r="K104" s="2">
        <v>279</v>
      </c>
      <c r="L104" s="2">
        <v>321</v>
      </c>
      <c r="M104" s="2">
        <v>0</v>
      </c>
      <c r="N104" s="2">
        <v>2</v>
      </c>
      <c r="O104" s="2">
        <v>224</v>
      </c>
      <c r="P104" s="2">
        <v>341</v>
      </c>
      <c r="Q104" s="2">
        <v>0</v>
      </c>
    </row>
    <row r="105" spans="1:17">
      <c r="A105" s="2">
        <v>72</v>
      </c>
      <c r="B105" s="2" t="str">
        <v>p-MCA, HCAD</v>
      </c>
      <c r="C105" s="2">
        <v>0.65</v>
      </c>
      <c r="D105" s="411">
        <v>137.4</v>
      </c>
      <c r="E105" s="2" t="str">
        <v>G</v>
      </c>
      <c r="F105" s="411">
        <v>190.9</v>
      </c>
      <c r="G105" s="2" t="str">
        <v>CB</v>
      </c>
      <c r="H105" s="411">
        <v>130.9</v>
      </c>
      <c r="I105" s="2" t="str">
        <v>G</v>
      </c>
      <c r="J105" s="2">
        <v>1</v>
      </c>
      <c r="K105" s="2">
        <v>307</v>
      </c>
      <c r="L105" s="2">
        <v>0</v>
      </c>
      <c r="M105" s="2">
        <v>0</v>
      </c>
      <c r="N105" s="2">
        <v>2</v>
      </c>
      <c r="O105" s="2">
        <v>222</v>
      </c>
      <c r="P105" s="2">
        <v>0</v>
      </c>
      <c r="Q105" s="2">
        <v>0</v>
      </c>
    </row>
    <row r="106" spans="1:17">
      <c r="A106" s="2">
        <v>76</v>
      </c>
      <c r="B106" s="2" t="str">
        <v>trans-p-coumaric acid methyl ester, HCAD</v>
      </c>
      <c r="C106" s="2">
        <v>0.67391650000000003</v>
      </c>
      <c r="D106" s="411">
        <v>136.4</v>
      </c>
      <c r="E106" s="2" t="str">
        <v>G</v>
      </c>
      <c r="F106" s="411">
        <v>193.3</v>
      </c>
      <c r="G106" s="2" t="str">
        <v>CB</v>
      </c>
      <c r="H106" s="411">
        <v>202.4</v>
      </c>
      <c r="I106" s="2" t="str">
        <v>CB</v>
      </c>
      <c r="J106" s="2">
        <v>1</v>
      </c>
      <c r="K106" s="2">
        <v>309</v>
      </c>
      <c r="L106" s="2">
        <v>0</v>
      </c>
      <c r="M106" s="2">
        <v>0</v>
      </c>
      <c r="N106" s="2">
        <v>3</v>
      </c>
      <c r="O106" s="2">
        <v>222</v>
      </c>
      <c r="P106" s="2">
        <v>246</v>
      </c>
      <c r="Q106" s="2">
        <v>361</v>
      </c>
    </row>
    <row r="107" spans="1:17">
      <c r="A107" s="2">
        <v>79</v>
      </c>
      <c r="B107" s="2" t="str">
        <v>Homovanillic Acid, HPAAD</v>
      </c>
      <c r="C107" s="2">
        <v>0.65449429999999997</v>
      </c>
      <c r="D107" s="411">
        <v>137.30000000000001</v>
      </c>
      <c r="E107" s="2" t="str">
        <v>G</v>
      </c>
      <c r="F107" s="411">
        <v>176.9</v>
      </c>
      <c r="G107" s="2" t="str">
        <v>T</v>
      </c>
      <c r="H107" s="411">
        <v>212.7</v>
      </c>
      <c r="I107" s="2" t="str">
        <v>B</v>
      </c>
      <c r="J107" s="2">
        <v>1</v>
      </c>
      <c r="K107" s="2">
        <v>282</v>
      </c>
      <c r="L107" s="2">
        <v>0</v>
      </c>
      <c r="M107" s="2">
        <v>0</v>
      </c>
      <c r="N107" s="2">
        <v>3</v>
      </c>
      <c r="O107" s="2">
        <v>222</v>
      </c>
      <c r="P107" s="2">
        <v>256</v>
      </c>
      <c r="Q107" s="2">
        <v>351</v>
      </c>
    </row>
    <row r="108" spans="1:17">
      <c r="A108" s="2">
        <v>81</v>
      </c>
      <c r="B108" s="2" t="str">
        <v>Phenylacetic Acid, HPAAD</v>
      </c>
      <c r="C108" s="2">
        <v>0.67</v>
      </c>
      <c r="D108" s="411">
        <v>135.5</v>
      </c>
      <c r="E108" s="2" t="str">
        <v>G</v>
      </c>
      <c r="F108" s="411">
        <v>174.5</v>
      </c>
      <c r="G108" s="2" t="str">
        <v>T</v>
      </c>
      <c r="H108" s="411">
        <v>343.2</v>
      </c>
      <c r="I108" s="2" t="str">
        <v>S</v>
      </c>
      <c r="J108" s="2">
        <v>1</v>
      </c>
      <c r="K108" s="2">
        <v>260</v>
      </c>
      <c r="L108" s="2">
        <v>0</v>
      </c>
      <c r="M108" s="2">
        <v>0</v>
      </c>
      <c r="N108" s="2">
        <v>2</v>
      </c>
      <c r="O108" s="2">
        <v>239</v>
      </c>
      <c r="P108" s="2">
        <v>336</v>
      </c>
      <c r="Q108" s="2">
        <v>0</v>
      </c>
    </row>
    <row r="109" spans="1:17">
      <c r="A109" s="2">
        <v>85</v>
      </c>
      <c r="B109" s="2" t="str">
        <v>p-methoxyphenyllactic acid, HPLAD</v>
      </c>
      <c r="C109" s="2">
        <v>0.65802559999999999</v>
      </c>
      <c r="D109" s="411">
        <v>138</v>
      </c>
      <c r="E109" s="2" t="str">
        <v>G</v>
      </c>
      <c r="F109" s="411">
        <v>178.7</v>
      </c>
      <c r="G109" s="2" t="str">
        <v>T</v>
      </c>
      <c r="H109" s="411">
        <v>192.2</v>
      </c>
      <c r="I109" s="2" t="str">
        <v>CB</v>
      </c>
      <c r="J109" s="2">
        <v>1</v>
      </c>
      <c r="K109" s="2">
        <v>276</v>
      </c>
      <c r="L109" s="2">
        <v>0</v>
      </c>
      <c r="M109" s="2">
        <v>0</v>
      </c>
      <c r="N109" s="2">
        <v>3</v>
      </c>
      <c r="O109" s="2">
        <v>222</v>
      </c>
      <c r="P109" s="2">
        <v>251</v>
      </c>
      <c r="Q109" s="2">
        <v>336</v>
      </c>
    </row>
    <row r="110" spans="1:17">
      <c r="A110" s="2">
        <v>86</v>
      </c>
      <c r="B110" s="2" t="str">
        <v>3-Phenylpropanoic acid, HPPAD</v>
      </c>
      <c r="C110" s="2">
        <v>0.68274469999999998</v>
      </c>
      <c r="D110" s="411">
        <v>138.6</v>
      </c>
      <c r="E110" s="2" t="str">
        <v>G</v>
      </c>
      <c r="F110" s="411">
        <v>177.8</v>
      </c>
      <c r="G110" s="2" t="str">
        <v>T</v>
      </c>
      <c r="H110" s="411">
        <v>230.2</v>
      </c>
      <c r="I110" s="2" t="str">
        <v>B</v>
      </c>
      <c r="J110" s="2">
        <v>1</v>
      </c>
      <c r="K110" s="2">
        <v>260</v>
      </c>
      <c r="L110" s="2">
        <v>0</v>
      </c>
      <c r="M110" s="2">
        <v>0</v>
      </c>
      <c r="N110" s="2">
        <v>2</v>
      </c>
      <c r="O110" s="2">
        <v>230</v>
      </c>
      <c r="P110" s="2">
        <v>327</v>
      </c>
      <c r="Q110" s="2">
        <v>0</v>
      </c>
    </row>
    <row r="111" spans="1:17">
      <c r="A111" s="2">
        <v>88</v>
      </c>
      <c r="B111" s="2" t="str">
        <v>2-Methoxy-4-vinylphenol, AMPh</v>
      </c>
      <c r="C111" s="2">
        <v>0.68804169999999998</v>
      </c>
      <c r="D111" s="411">
        <v>121.7</v>
      </c>
      <c r="E111" s="2" t="str">
        <v>G</v>
      </c>
      <c r="F111" s="411">
        <v>189.2</v>
      </c>
      <c r="G111" s="2" t="str">
        <v>CB</v>
      </c>
      <c r="H111" s="411">
        <v>191.1</v>
      </c>
      <c r="I111" s="2" t="str">
        <v>CB</v>
      </c>
      <c r="J111" s="2">
        <v>1</v>
      </c>
      <c r="K111" s="2">
        <v>266</v>
      </c>
      <c r="L111" s="2">
        <v>0</v>
      </c>
      <c r="M111" s="2">
        <v>0</v>
      </c>
      <c r="N111" s="2">
        <v>2</v>
      </c>
      <c r="O111" s="2">
        <v>224</v>
      </c>
      <c r="P111" s="2">
        <v>336</v>
      </c>
      <c r="Q111" s="2">
        <v>0</v>
      </c>
    </row>
    <row r="112" spans="1:17">
      <c r="A112" s="2">
        <v>89</v>
      </c>
      <c r="B112" s="2" t="str">
        <v>p-methoxyphenol, AMPh</v>
      </c>
      <c r="C112" s="2">
        <v>0.6845</v>
      </c>
      <c r="D112" s="411">
        <v>134.4</v>
      </c>
      <c r="E112" s="2" t="str">
        <v>G</v>
      </c>
      <c r="F112" s="411">
        <v>171.4</v>
      </c>
      <c r="G112" s="2" t="str">
        <v>T</v>
      </c>
      <c r="H112" s="411">
        <v>234.8</v>
      </c>
      <c r="I112" s="2" t="str">
        <v>B</v>
      </c>
      <c r="J112" s="2">
        <v>1</v>
      </c>
      <c r="K112" s="2">
        <v>288</v>
      </c>
      <c r="L112" s="2">
        <v>0</v>
      </c>
      <c r="M112" s="2">
        <v>0</v>
      </c>
      <c r="N112" s="2">
        <v>3</v>
      </c>
      <c r="O112" s="2">
        <v>223</v>
      </c>
      <c r="P112" s="2">
        <v>252</v>
      </c>
      <c r="Q112" s="2">
        <v>313</v>
      </c>
    </row>
    <row r="113" spans="1:19">
      <c r="A113" s="2">
        <v>90</v>
      </c>
      <c r="B113" s="2" t="str">
        <v>4-methylpyrocatechol, APh</v>
      </c>
      <c r="C113" s="2">
        <v>0.67391650000000003</v>
      </c>
      <c r="D113" s="411">
        <v>136.6</v>
      </c>
      <c r="E113" s="2" t="str">
        <v>G</v>
      </c>
      <c r="F113" s="411">
        <v>180</v>
      </c>
      <c r="G113" s="2" t="str">
        <v>CB</v>
      </c>
      <c r="H113" s="411">
        <v>160.9</v>
      </c>
      <c r="I113" s="2" t="str">
        <v>T</v>
      </c>
      <c r="J113" s="2">
        <v>1</v>
      </c>
      <c r="K113" s="2">
        <v>283</v>
      </c>
      <c r="L113" s="2">
        <v>0</v>
      </c>
      <c r="M113" s="2">
        <v>0</v>
      </c>
      <c r="N113" s="2">
        <v>2</v>
      </c>
      <c r="O113" s="2">
        <v>223</v>
      </c>
      <c r="P113" s="2">
        <v>341</v>
      </c>
      <c r="Q113" s="2">
        <v>0</v>
      </c>
    </row>
    <row r="114" spans="1:19">
      <c r="A114" s="2">
        <v>91</v>
      </c>
      <c r="B114" s="2" t="str">
        <v>Isopseudocumenol, APh</v>
      </c>
      <c r="C114" s="2">
        <v>0.72512030000000005</v>
      </c>
      <c r="D114" s="411">
        <v>138.1</v>
      </c>
      <c r="E114" s="2" t="str">
        <v>G</v>
      </c>
      <c r="F114" s="411">
        <v>179</v>
      </c>
      <c r="G114" s="2" t="str">
        <v>T</v>
      </c>
      <c r="H114" s="411">
        <v>189.8</v>
      </c>
      <c r="I114" s="2" t="str">
        <v>CB</v>
      </c>
      <c r="J114" s="2">
        <v>1</v>
      </c>
      <c r="K114" s="2">
        <v>279</v>
      </c>
      <c r="L114" s="2">
        <v>0</v>
      </c>
      <c r="M114" s="2">
        <v>0</v>
      </c>
      <c r="N114" s="2">
        <v>2</v>
      </c>
      <c r="O114" s="2">
        <v>247</v>
      </c>
      <c r="P114" s="2">
        <v>353</v>
      </c>
      <c r="Q114" s="2">
        <v>0</v>
      </c>
    </row>
    <row r="115" spans="1:19">
      <c r="A115" s="2">
        <v>92</v>
      </c>
      <c r="B115" s="2" t="str">
        <v>Thymol, AMPh</v>
      </c>
      <c r="C115" s="2">
        <v>0.73209999999999997</v>
      </c>
      <c r="D115" s="411">
        <v>140</v>
      </c>
      <c r="E115" s="2" t="str">
        <v>G</v>
      </c>
      <c r="F115" s="411">
        <v>120</v>
      </c>
      <c r="G115" s="2" t="str">
        <v>G</v>
      </c>
      <c r="H115" s="411">
        <v>130.9</v>
      </c>
      <c r="I115" s="2" t="str">
        <v>G</v>
      </c>
      <c r="J115" s="2">
        <v>1</v>
      </c>
      <c r="K115" s="2">
        <v>278</v>
      </c>
      <c r="L115" s="2">
        <v>0</v>
      </c>
      <c r="M115" s="2">
        <v>0</v>
      </c>
      <c r="N115" s="2">
        <v>2</v>
      </c>
      <c r="O115" s="2">
        <v>244</v>
      </c>
      <c r="P115" s="2">
        <v>347</v>
      </c>
      <c r="Q115" s="2">
        <v>0</v>
      </c>
    </row>
    <row r="116" spans="1:19">
      <c r="A116" s="2">
        <v>95</v>
      </c>
      <c r="B116" s="2" t="str">
        <v>Pyrocatechol, Phenol</v>
      </c>
      <c r="C116" s="2">
        <v>0.6615569</v>
      </c>
      <c r="D116" s="411">
        <v>137.4</v>
      </c>
      <c r="E116" s="2" t="str">
        <v>G</v>
      </c>
      <c r="F116" s="411">
        <v>180.8</v>
      </c>
      <c r="G116" s="2" t="str">
        <v>CB</v>
      </c>
      <c r="H116" s="411">
        <v>75.3</v>
      </c>
      <c r="I116" s="2" t="str">
        <v>Y</v>
      </c>
      <c r="J116" s="2">
        <v>1</v>
      </c>
      <c r="K116" s="2">
        <v>277</v>
      </c>
      <c r="L116" s="2">
        <v>0</v>
      </c>
      <c r="M116" s="2">
        <v>0</v>
      </c>
      <c r="N116" s="2">
        <v>3</v>
      </c>
      <c r="O116" s="2">
        <v>226</v>
      </c>
      <c r="P116" s="2">
        <v>240</v>
      </c>
      <c r="Q116" s="2">
        <v>336</v>
      </c>
    </row>
    <row r="117" spans="1:19">
      <c r="A117" s="2">
        <v>96</v>
      </c>
      <c r="B117" s="2" t="str">
        <v>2-methylbenzaldehyde, HBzd</v>
      </c>
      <c r="C117" s="2">
        <v>0.70922949999999996</v>
      </c>
      <c r="D117" s="411">
        <v>133.9</v>
      </c>
      <c r="E117" s="2" t="str">
        <v>G</v>
      </c>
      <c r="F117" s="411">
        <v>188.2</v>
      </c>
      <c r="G117" s="2" t="str">
        <v>CB</v>
      </c>
      <c r="H117" s="411">
        <v>193.9</v>
      </c>
      <c r="I117" s="2" t="str">
        <v>CB</v>
      </c>
      <c r="J117" s="2">
        <v>1</v>
      </c>
      <c r="K117" s="2">
        <v>255</v>
      </c>
      <c r="L117" s="2">
        <v>0</v>
      </c>
      <c r="M117" s="2">
        <v>0</v>
      </c>
      <c r="N117" s="2">
        <v>2</v>
      </c>
      <c r="O117" s="2">
        <v>222</v>
      </c>
      <c r="P117" s="2">
        <v>347</v>
      </c>
      <c r="Q117" s="2">
        <v>0</v>
      </c>
    </row>
    <row r="118" spans="1:19">
      <c r="A118" s="2">
        <v>97</v>
      </c>
      <c r="B118" s="2" t="str">
        <v>p-anisaldehyde, HBzd</v>
      </c>
      <c r="C118" s="2">
        <v>0.65979129999999997</v>
      </c>
      <c r="D118" s="411">
        <v>120</v>
      </c>
      <c r="E118" s="2" t="str">
        <v>G</v>
      </c>
      <c r="F118" s="411">
        <v>203.4</v>
      </c>
      <c r="G118" s="2" t="str">
        <v>CB</v>
      </c>
      <c r="H118" s="411">
        <v>346.6</v>
      </c>
      <c r="I118" s="2" t="str">
        <v>S</v>
      </c>
      <c r="J118" s="2">
        <v>1</v>
      </c>
      <c r="K118" s="2">
        <v>286</v>
      </c>
      <c r="L118" s="2">
        <v>0</v>
      </c>
      <c r="M118" s="2">
        <v>0</v>
      </c>
      <c r="N118" s="2">
        <v>2</v>
      </c>
      <c r="O118" s="2">
        <v>224</v>
      </c>
      <c r="P118" s="2">
        <v>350</v>
      </c>
      <c r="Q118" s="2">
        <v>0</v>
      </c>
    </row>
    <row r="119" spans="1:19">
      <c r="A119" s="2">
        <v>100</v>
      </c>
      <c r="B119" s="2" t="str">
        <v>2-Hydroxyacetophenone, HAPh</v>
      </c>
      <c r="C119" s="2">
        <v>0.70393249999999996</v>
      </c>
      <c r="D119" s="411">
        <v>132.6</v>
      </c>
      <c r="E119" s="2" t="str">
        <v>G</v>
      </c>
      <c r="F119" s="411">
        <v>151.9</v>
      </c>
      <c r="G119" s="2" t="str">
        <v>T</v>
      </c>
      <c r="H119" s="411">
        <v>180</v>
      </c>
      <c r="I119" s="2" t="str">
        <v>CB</v>
      </c>
      <c r="J119" s="2">
        <v>2</v>
      </c>
      <c r="K119" s="2">
        <v>256</v>
      </c>
      <c r="L119" s="2">
        <v>330</v>
      </c>
      <c r="M119" s="2">
        <v>0</v>
      </c>
      <c r="N119" s="2">
        <v>2</v>
      </c>
      <c r="O119" s="2">
        <v>228</v>
      </c>
      <c r="P119" s="2">
        <v>340</v>
      </c>
      <c r="Q119" s="2">
        <v>0</v>
      </c>
    </row>
    <row r="120" spans="1:19">
      <c r="A120" s="2">
        <v>104</v>
      </c>
      <c r="B120" s="2" t="str">
        <v>benzophenone, Non Phenolic</v>
      </c>
      <c r="C120" s="2">
        <v>0.72688600000000003</v>
      </c>
      <c r="D120" s="411">
        <v>120</v>
      </c>
      <c r="E120" s="2" t="str">
        <v>G</v>
      </c>
      <c r="F120" s="411">
        <v>171.4</v>
      </c>
      <c r="G120" s="2" t="str">
        <v>T</v>
      </c>
      <c r="H120" s="411">
        <v>196.1</v>
      </c>
      <c r="I120" s="2" t="str">
        <v>CB</v>
      </c>
      <c r="J120" s="2">
        <v>1</v>
      </c>
      <c r="K120" s="2">
        <v>260</v>
      </c>
      <c r="L120" s="2">
        <v>0</v>
      </c>
      <c r="M120" s="2">
        <v>0</v>
      </c>
      <c r="N120" s="2">
        <v>2</v>
      </c>
      <c r="O120" s="2">
        <v>224</v>
      </c>
      <c r="P120" s="2">
        <v>363</v>
      </c>
      <c r="Q120" s="2">
        <v>0</v>
      </c>
    </row>
    <row r="121" spans="1:19">
      <c r="A121" s="2"/>
      <c r="B121" s="2"/>
      <c r="C121" s="2"/>
      <c r="D121" s="411"/>
      <c r="E121" s="2"/>
      <c r="F121" s="411"/>
      <c r="G121" s="2"/>
      <c r="H121" s="411"/>
      <c r="I121" s="2"/>
      <c r="J121" s="2"/>
      <c r="K121" s="2"/>
      <c r="L121" s="2"/>
      <c r="M121" s="2"/>
      <c r="N121" s="2"/>
      <c r="O121" s="2"/>
      <c r="P121" s="2"/>
      <c r="Q121" s="2"/>
    </row>
    <row r="122" spans="1:19">
      <c r="B122" s="2"/>
      <c r="C122" s="2"/>
      <c r="D122" s="411"/>
      <c r="E122" s="2"/>
      <c r="F122" s="411"/>
      <c r="G122" s="2"/>
      <c r="H122" s="411"/>
      <c r="I122" s="2"/>
      <c r="J122" s="2"/>
      <c r="K122" s="2"/>
      <c r="L122" s="2"/>
      <c r="M122" s="2"/>
      <c r="N122" s="2"/>
      <c r="O122" s="2"/>
      <c r="P122" s="2"/>
      <c r="Q122" s="2"/>
    </row>
    <row r="123" spans="1:19">
      <c r="A123" s="2" cm="1">
        <f t="array" ref="A123:Q170">_xlfn._xlws.SORT(_xlfn._xlws.FILTER(LNPNEW[], (LNPNEW[Rf (MPA)]&lt;=$C$5)*(LNPNEW[Rf (MPA)]&gt;=$C$4)*(LNPNEW[H° DEV 254 nm]&lt;=$D$5)*(LNPNEW[H° DEV 254 nm]&gt;=$D$4),"No Result"))</f>
        <v>3</v>
      </c>
      <c r="B123" s="2" t="str">
        <v>acacetin, Flavone</v>
      </c>
      <c r="C123" s="2">
        <v>0.64919740000000004</v>
      </c>
      <c r="D123" s="411">
        <v>134.6</v>
      </c>
      <c r="E123" s="2" t="str">
        <v>G</v>
      </c>
      <c r="F123" s="411">
        <v>180</v>
      </c>
      <c r="G123" s="2" t="str">
        <v>CB</v>
      </c>
      <c r="H123" s="411">
        <v>77.599999999999994</v>
      </c>
      <c r="I123" s="2" t="str">
        <v>Y</v>
      </c>
      <c r="J123" s="2">
        <v>2</v>
      </c>
      <c r="K123" s="2">
        <v>270</v>
      </c>
      <c r="L123" s="2">
        <v>329</v>
      </c>
      <c r="M123" s="2">
        <v>0</v>
      </c>
      <c r="N123" s="2">
        <v>2</v>
      </c>
      <c r="O123" s="2">
        <v>224</v>
      </c>
      <c r="P123" s="2">
        <v>357</v>
      </c>
      <c r="Q123" s="2">
        <v>0</v>
      </c>
      <c r="R123" s="1">
        <f>COUNTIF(A123:A170, "&lt;&gt;")</f>
        <v>48</v>
      </c>
      <c r="S123" s="2" t="s">
        <v>151</v>
      </c>
    </row>
    <row r="124" spans="1:19">
      <c r="A124" s="2">
        <v>6</v>
      </c>
      <c r="B124" s="2" t="str">
        <v>chrysin, Flavone</v>
      </c>
      <c r="C124" s="2">
        <v>0.67215080000000005</v>
      </c>
      <c r="D124" s="411">
        <v>132.19999999999999</v>
      </c>
      <c r="E124" s="2" t="str">
        <v>G</v>
      </c>
      <c r="F124" s="411">
        <v>185.5</v>
      </c>
      <c r="G124" s="2" t="str">
        <v>CB</v>
      </c>
      <c r="H124" s="411">
        <v>61.5</v>
      </c>
      <c r="I124" s="2" t="str">
        <v>Y</v>
      </c>
      <c r="J124" s="2">
        <v>2</v>
      </c>
      <c r="K124" s="2">
        <v>270</v>
      </c>
      <c r="L124" s="2">
        <v>317</v>
      </c>
      <c r="M124" s="2">
        <v>0</v>
      </c>
      <c r="N124" s="2">
        <v>2</v>
      </c>
      <c r="O124" s="2">
        <v>224</v>
      </c>
      <c r="P124" s="2">
        <v>358</v>
      </c>
      <c r="Q124" s="2">
        <v>0</v>
      </c>
    </row>
    <row r="125" spans="1:19">
      <c r="A125" s="2">
        <v>7</v>
      </c>
      <c r="B125" s="2" t="str">
        <v>Genkwanin, Flavone</v>
      </c>
      <c r="C125" s="2">
        <v>0.65272870000000005</v>
      </c>
      <c r="D125" s="411">
        <v>138.9</v>
      </c>
      <c r="E125" s="2" t="str">
        <v>G</v>
      </c>
      <c r="F125" s="411">
        <v>46.1</v>
      </c>
      <c r="G125" s="2" t="str">
        <v>O</v>
      </c>
      <c r="H125" s="411">
        <v>125.6</v>
      </c>
      <c r="I125" s="2" t="str">
        <v>G</v>
      </c>
      <c r="J125" s="2">
        <v>2</v>
      </c>
      <c r="K125" s="2">
        <v>268</v>
      </c>
      <c r="L125" s="2">
        <v>338</v>
      </c>
      <c r="M125" s="2">
        <v>0</v>
      </c>
      <c r="N125" s="2">
        <v>2</v>
      </c>
      <c r="O125" s="2">
        <v>224</v>
      </c>
      <c r="P125" s="2">
        <v>367</v>
      </c>
      <c r="Q125" s="2">
        <v>0</v>
      </c>
    </row>
    <row r="126" spans="1:19">
      <c r="A126" s="2">
        <v>11</v>
      </c>
      <c r="B126" s="2" t="str">
        <v>galangin, Flavonol</v>
      </c>
      <c r="C126" s="2">
        <v>0.70216690000000004</v>
      </c>
      <c r="D126" s="411">
        <v>131.30000000000001</v>
      </c>
      <c r="E126" s="2" t="str">
        <v>G</v>
      </c>
      <c r="F126" s="411">
        <v>171.6</v>
      </c>
      <c r="G126" s="2" t="str">
        <v>T</v>
      </c>
      <c r="H126" s="411">
        <v>172.4</v>
      </c>
      <c r="I126" s="2" t="str">
        <v>T</v>
      </c>
      <c r="J126" s="2">
        <v>3</v>
      </c>
      <c r="K126" s="2">
        <v>268</v>
      </c>
      <c r="L126" s="2">
        <v>311</v>
      </c>
      <c r="M126" s="2">
        <v>363</v>
      </c>
      <c r="N126" s="2">
        <v>2</v>
      </c>
      <c r="O126" s="2">
        <v>224</v>
      </c>
      <c r="P126" s="2">
        <v>343</v>
      </c>
      <c r="Q126" s="2">
        <v>0</v>
      </c>
    </row>
    <row r="127" spans="1:19">
      <c r="A127" s="2">
        <v>12</v>
      </c>
      <c r="B127" s="2" t="str">
        <v>isorhamnetin, Flavonol</v>
      </c>
      <c r="C127" s="2">
        <v>0.65100000000000002</v>
      </c>
      <c r="D127" s="411">
        <v>136.1</v>
      </c>
      <c r="E127" s="2" t="str">
        <v>G</v>
      </c>
      <c r="F127" s="411">
        <v>180</v>
      </c>
      <c r="G127" s="2" t="str">
        <v>CB</v>
      </c>
      <c r="H127" s="411">
        <v>167</v>
      </c>
      <c r="I127" s="2" t="str">
        <v>T</v>
      </c>
      <c r="J127" s="2">
        <v>2</v>
      </c>
      <c r="K127" s="2">
        <v>261</v>
      </c>
      <c r="L127" s="2">
        <v>364</v>
      </c>
      <c r="M127" s="2">
        <v>0</v>
      </c>
      <c r="N127" s="2">
        <v>2</v>
      </c>
      <c r="O127" s="2">
        <v>224</v>
      </c>
      <c r="P127" s="2">
        <v>340</v>
      </c>
      <c r="Q127" s="2">
        <v>0</v>
      </c>
    </row>
    <row r="128" spans="1:19">
      <c r="A128" s="2">
        <v>13</v>
      </c>
      <c r="B128" s="2" t="str">
        <v>kaempferide, Flavonol</v>
      </c>
      <c r="C128" s="2">
        <v>0.68980730000000001</v>
      </c>
      <c r="D128" s="411">
        <v>129.4</v>
      </c>
      <c r="E128" s="2" t="str">
        <v>G</v>
      </c>
      <c r="F128" s="411">
        <v>144.19999999999999</v>
      </c>
      <c r="G128" s="2" t="str">
        <v>G</v>
      </c>
      <c r="H128" s="411">
        <v>160.9</v>
      </c>
      <c r="I128" s="2" t="str">
        <v>T</v>
      </c>
      <c r="J128" s="2">
        <v>3</v>
      </c>
      <c r="K128" s="2">
        <v>269</v>
      </c>
      <c r="L128" s="2">
        <v>330</v>
      </c>
      <c r="M128" s="2">
        <v>367</v>
      </c>
      <c r="N128" s="2">
        <v>2</v>
      </c>
      <c r="O128" s="2">
        <v>223</v>
      </c>
      <c r="P128" s="2">
        <v>361</v>
      </c>
      <c r="Q128" s="2">
        <v>0</v>
      </c>
    </row>
    <row r="129" spans="1:17">
      <c r="A129" s="2">
        <v>14</v>
      </c>
      <c r="B129" s="2" t="str">
        <v>kaempferol, Flavonol</v>
      </c>
      <c r="C129" s="2">
        <v>0.65449429999999997</v>
      </c>
      <c r="D129" s="411">
        <v>130.9</v>
      </c>
      <c r="E129" s="2" t="str">
        <v>G</v>
      </c>
      <c r="F129" s="411">
        <v>150</v>
      </c>
      <c r="G129" s="2" t="str">
        <v>T</v>
      </c>
      <c r="H129" s="411">
        <v>150</v>
      </c>
      <c r="I129" s="2" t="str">
        <v>T</v>
      </c>
      <c r="J129" s="2">
        <v>2</v>
      </c>
      <c r="K129" s="2">
        <v>269</v>
      </c>
      <c r="L129" s="2">
        <v>371</v>
      </c>
      <c r="M129" s="2">
        <v>0</v>
      </c>
      <c r="N129" s="2">
        <v>2</v>
      </c>
      <c r="O129" s="2">
        <v>223</v>
      </c>
      <c r="P129" s="2">
        <v>361</v>
      </c>
      <c r="Q129" s="2">
        <v>0</v>
      </c>
    </row>
    <row r="130" spans="1:17">
      <c r="A130" s="2">
        <v>18</v>
      </c>
      <c r="B130" s="2" t="str">
        <v>hesperetin, Flavanone</v>
      </c>
      <c r="C130" s="2">
        <v>0.6668539</v>
      </c>
      <c r="D130" s="411">
        <v>136.5</v>
      </c>
      <c r="E130" s="2" t="str">
        <v>G</v>
      </c>
      <c r="F130" s="411">
        <v>169.3</v>
      </c>
      <c r="G130" s="2" t="str">
        <v>T</v>
      </c>
      <c r="H130" s="411">
        <v>160.1</v>
      </c>
      <c r="I130" s="2" t="str">
        <v>T</v>
      </c>
      <c r="J130" s="2">
        <v>1</v>
      </c>
      <c r="K130" s="2">
        <v>290</v>
      </c>
      <c r="L130" s="2">
        <v>0</v>
      </c>
      <c r="M130" s="2">
        <v>0</v>
      </c>
      <c r="N130" s="2">
        <v>3</v>
      </c>
      <c r="O130" s="2">
        <v>222</v>
      </c>
      <c r="P130" s="2">
        <v>247</v>
      </c>
      <c r="Q130" s="2">
        <v>342</v>
      </c>
    </row>
    <row r="131" spans="1:17">
      <c r="A131" s="2">
        <v>20</v>
      </c>
      <c r="B131" s="2" t="str">
        <v>naringenin, Flavanone</v>
      </c>
      <c r="C131" s="2">
        <v>0.68</v>
      </c>
      <c r="D131" s="411">
        <v>136.80000000000001</v>
      </c>
      <c r="E131" s="2" t="str">
        <v>G</v>
      </c>
      <c r="F131" s="411">
        <v>176.5</v>
      </c>
      <c r="G131" s="2" t="str">
        <v>T</v>
      </c>
      <c r="H131" s="411">
        <v>160.1</v>
      </c>
      <c r="I131" s="2" t="str">
        <v>T</v>
      </c>
      <c r="J131" s="2">
        <v>1</v>
      </c>
      <c r="K131" s="2">
        <v>292</v>
      </c>
      <c r="L131" s="2">
        <v>0</v>
      </c>
      <c r="M131" s="2">
        <v>0</v>
      </c>
      <c r="N131" s="2">
        <v>2</v>
      </c>
      <c r="O131" s="2">
        <v>223</v>
      </c>
      <c r="P131" s="2">
        <v>365</v>
      </c>
      <c r="Q131" s="2">
        <v>0</v>
      </c>
    </row>
    <row r="132" spans="1:17">
      <c r="A132" s="2">
        <v>22</v>
      </c>
      <c r="B132" s="2" t="str">
        <v>pinocembrin, Flavanone</v>
      </c>
      <c r="C132" s="2">
        <v>0.72335470000000002</v>
      </c>
      <c r="D132" s="411">
        <v>136.9</v>
      </c>
      <c r="E132" s="2" t="str">
        <v>G</v>
      </c>
      <c r="F132" s="411">
        <v>179.2</v>
      </c>
      <c r="G132" s="2" t="str">
        <v>T</v>
      </c>
      <c r="H132" s="411">
        <v>160.1</v>
      </c>
      <c r="I132" s="2" t="str">
        <v>T</v>
      </c>
      <c r="J132" s="2">
        <v>1</v>
      </c>
      <c r="K132" s="2">
        <v>293</v>
      </c>
      <c r="L132" s="2">
        <v>0</v>
      </c>
      <c r="M132" s="2">
        <v>0</v>
      </c>
      <c r="N132" s="2">
        <v>3</v>
      </c>
      <c r="O132" s="2">
        <v>224</v>
      </c>
      <c r="P132" s="2">
        <v>252</v>
      </c>
      <c r="Q132" s="2">
        <v>365</v>
      </c>
    </row>
    <row r="133" spans="1:17">
      <c r="A133" s="2">
        <v>23</v>
      </c>
      <c r="B133" s="2" t="str">
        <v>sakuranetin, Flavanone</v>
      </c>
      <c r="C133" s="2">
        <v>0.6986</v>
      </c>
      <c r="D133" s="411">
        <v>136.80000000000001</v>
      </c>
      <c r="E133" s="2" t="str">
        <v>G</v>
      </c>
      <c r="F133" s="411">
        <v>159.6</v>
      </c>
      <c r="G133" s="2" t="str">
        <v>T</v>
      </c>
      <c r="H133" s="411">
        <v>102.2</v>
      </c>
      <c r="I133" s="2" t="str">
        <v>YG</v>
      </c>
      <c r="J133" s="2">
        <v>1</v>
      </c>
      <c r="K133" s="2">
        <v>292</v>
      </c>
      <c r="L133" s="2">
        <v>0</v>
      </c>
      <c r="M133" s="2">
        <v>0</v>
      </c>
      <c r="N133" s="2">
        <v>3</v>
      </c>
      <c r="O133" s="2">
        <v>223</v>
      </c>
      <c r="P133" s="2">
        <v>251</v>
      </c>
      <c r="Q133" s="2">
        <v>367</v>
      </c>
    </row>
    <row r="134" spans="1:17">
      <c r="A134" s="2">
        <v>24</v>
      </c>
      <c r="B134" s="2" t="str">
        <v>pinobanksin, Flavanonol</v>
      </c>
      <c r="C134" s="2">
        <v>0.69686990000000004</v>
      </c>
      <c r="D134" s="411">
        <v>136.80000000000001</v>
      </c>
      <c r="E134" s="2" t="str">
        <v>G</v>
      </c>
      <c r="F134" s="411">
        <v>190.7</v>
      </c>
      <c r="G134" s="2" t="str">
        <v>CB</v>
      </c>
      <c r="H134" s="411">
        <v>174.1</v>
      </c>
      <c r="I134" s="2" t="str">
        <v>T</v>
      </c>
      <c r="J134" s="2">
        <v>1</v>
      </c>
      <c r="K134" s="2">
        <v>295</v>
      </c>
      <c r="L134" s="2">
        <v>0</v>
      </c>
      <c r="M134" s="2">
        <v>0</v>
      </c>
      <c r="N134" s="2">
        <v>3</v>
      </c>
      <c r="O134" s="2">
        <v>224</v>
      </c>
      <c r="P134" s="2">
        <v>251</v>
      </c>
      <c r="Q134" s="2">
        <v>365</v>
      </c>
    </row>
    <row r="135" spans="1:17">
      <c r="A135" s="2">
        <v>30</v>
      </c>
      <c r="B135" s="2" t="str">
        <v>Biochanin A, Isoflavone</v>
      </c>
      <c r="C135" s="2">
        <v>0.69157299999999999</v>
      </c>
      <c r="D135" s="411">
        <v>132.69999999999999</v>
      </c>
      <c r="E135" s="2" t="str">
        <v>G</v>
      </c>
      <c r="F135" s="411">
        <v>96.6</v>
      </c>
      <c r="G135" s="2" t="str">
        <v>YG</v>
      </c>
      <c r="H135" s="411">
        <v>156.19999999999999</v>
      </c>
      <c r="I135" s="2" t="str">
        <v>T</v>
      </c>
      <c r="J135" s="2">
        <v>1</v>
      </c>
      <c r="K135" s="2">
        <v>262</v>
      </c>
      <c r="L135" s="2">
        <v>0</v>
      </c>
      <c r="M135" s="2">
        <v>0</v>
      </c>
      <c r="N135" s="2">
        <v>2</v>
      </c>
      <c r="O135" s="2">
        <v>224</v>
      </c>
      <c r="P135" s="2">
        <v>365</v>
      </c>
      <c r="Q135" s="2">
        <v>0</v>
      </c>
    </row>
    <row r="136" spans="1:17">
      <c r="A136" s="2">
        <v>32</v>
      </c>
      <c r="B136" s="2" t="str">
        <v>formononetin, Isoflavone</v>
      </c>
      <c r="C136" s="2">
        <v>0.63680000000000003</v>
      </c>
      <c r="D136" s="411">
        <v>147.4</v>
      </c>
      <c r="E136" s="2" t="str">
        <v>G</v>
      </c>
      <c r="F136" s="411">
        <v>195.3</v>
      </c>
      <c r="G136" s="2" t="str">
        <v>CB</v>
      </c>
      <c r="H136" s="411">
        <v>194.4</v>
      </c>
      <c r="I136" s="2" t="str">
        <v>CB</v>
      </c>
      <c r="J136" s="2">
        <v>2</v>
      </c>
      <c r="K136" s="2">
        <v>250</v>
      </c>
      <c r="L136" s="2">
        <v>306</v>
      </c>
      <c r="M136" s="2">
        <v>0</v>
      </c>
      <c r="N136" s="2">
        <v>2</v>
      </c>
      <c r="O136" s="2">
        <v>223</v>
      </c>
      <c r="P136" s="2">
        <v>313</v>
      </c>
      <c r="Q136" s="2">
        <v>0</v>
      </c>
    </row>
    <row r="137" spans="1:17">
      <c r="A137" s="2">
        <v>33</v>
      </c>
      <c r="B137" s="2" t="str">
        <v>genistein, Isoflavone</v>
      </c>
      <c r="C137" s="2">
        <v>0.66332259999999998</v>
      </c>
      <c r="D137" s="411">
        <v>128.1</v>
      </c>
      <c r="E137" s="2" t="str">
        <v>G</v>
      </c>
      <c r="F137" s="411">
        <v>181.4</v>
      </c>
      <c r="G137" s="2" t="str">
        <v>CB</v>
      </c>
      <c r="H137" s="411">
        <v>136.1</v>
      </c>
      <c r="I137" s="2" t="str">
        <v>G</v>
      </c>
      <c r="J137" s="2">
        <v>1</v>
      </c>
      <c r="K137" s="2">
        <v>260</v>
      </c>
      <c r="L137" s="2">
        <v>0</v>
      </c>
      <c r="M137" s="2">
        <v>0</v>
      </c>
      <c r="N137" s="2">
        <v>2</v>
      </c>
      <c r="O137" s="2">
        <v>224</v>
      </c>
      <c r="P137" s="2">
        <v>365</v>
      </c>
      <c r="Q137" s="2">
        <v>0</v>
      </c>
    </row>
    <row r="138" spans="1:17">
      <c r="A138" s="2">
        <v>35</v>
      </c>
      <c r="B138" s="2" t="str">
        <v>t-Chalcone, Chalcone</v>
      </c>
      <c r="C138" s="2">
        <v>0.73394859999999995</v>
      </c>
      <c r="D138" s="411">
        <v>137.1</v>
      </c>
      <c r="E138" s="2" t="str">
        <v>G</v>
      </c>
      <c r="F138" s="411">
        <v>113.4</v>
      </c>
      <c r="G138" s="2" t="str">
        <v>YG</v>
      </c>
      <c r="H138" s="411">
        <v>79.099999999999994</v>
      </c>
      <c r="I138" s="2" t="str">
        <v>Y</v>
      </c>
      <c r="J138" s="2">
        <v>1</v>
      </c>
      <c r="K138" s="2">
        <v>310</v>
      </c>
      <c r="L138" s="2">
        <v>0</v>
      </c>
      <c r="M138" s="2">
        <v>0</v>
      </c>
      <c r="N138" s="2">
        <v>2</v>
      </c>
      <c r="O138" s="2">
        <v>221</v>
      </c>
      <c r="P138" s="2">
        <v>366</v>
      </c>
      <c r="Q138" s="2">
        <v>0</v>
      </c>
    </row>
    <row r="139" spans="1:17">
      <c r="A139" s="2">
        <v>40</v>
      </c>
      <c r="B139" s="2" t="str">
        <v>benzoic acid, HBAD</v>
      </c>
      <c r="C139" s="2">
        <v>0.6633</v>
      </c>
      <c r="D139" s="411">
        <v>136.4</v>
      </c>
      <c r="E139" s="2" t="str">
        <v>G</v>
      </c>
      <c r="F139" s="411">
        <v>184.5</v>
      </c>
      <c r="G139" s="2" t="str">
        <v>CB</v>
      </c>
      <c r="H139" s="411">
        <v>159.4</v>
      </c>
      <c r="I139" s="2" t="str">
        <v>T</v>
      </c>
      <c r="J139" s="2">
        <v>1</v>
      </c>
      <c r="K139" s="2">
        <v>276</v>
      </c>
      <c r="L139" s="2">
        <v>0</v>
      </c>
      <c r="M139" s="2">
        <v>0</v>
      </c>
      <c r="N139" s="2">
        <v>2</v>
      </c>
      <c r="O139" s="2">
        <v>221</v>
      </c>
      <c r="P139" s="2">
        <v>328</v>
      </c>
      <c r="Q139" s="2">
        <v>0</v>
      </c>
    </row>
    <row r="140" spans="1:17">
      <c r="A140" s="2">
        <v>41</v>
      </c>
      <c r="B140" s="2" t="str">
        <v>Cuminic Acid, HBAD</v>
      </c>
      <c r="C140" s="2">
        <v>0.69686990000000004</v>
      </c>
      <c r="D140" s="411">
        <v>135.5</v>
      </c>
      <c r="E140" s="2" t="str">
        <v>G</v>
      </c>
      <c r="F140" s="411">
        <v>180</v>
      </c>
      <c r="G140" s="2" t="str">
        <v>CB</v>
      </c>
      <c r="H140" s="411">
        <v>185</v>
      </c>
      <c r="I140" s="2" t="str">
        <v>CB</v>
      </c>
      <c r="J140" s="2">
        <v>1</v>
      </c>
      <c r="K140" s="2">
        <v>243</v>
      </c>
      <c r="L140" s="2">
        <v>0</v>
      </c>
      <c r="M140" s="2">
        <v>0</v>
      </c>
      <c r="N140" s="2">
        <v>2</v>
      </c>
      <c r="O140" s="2">
        <v>221</v>
      </c>
      <c r="P140" s="2">
        <v>333</v>
      </c>
      <c r="Q140" s="2">
        <v>0</v>
      </c>
    </row>
    <row r="141" spans="1:17">
      <c r="A141" s="2">
        <v>47</v>
      </c>
      <c r="B141" s="2" t="str">
        <v>methyl paraben, HBAD</v>
      </c>
      <c r="C141" s="2">
        <v>0.67568209999999995</v>
      </c>
      <c r="D141" s="411">
        <v>127.9</v>
      </c>
      <c r="E141" s="2" t="str">
        <v>G</v>
      </c>
      <c r="F141" s="411">
        <v>178.9</v>
      </c>
      <c r="G141" s="2" t="str">
        <v>T</v>
      </c>
      <c r="H141" s="411">
        <v>219.9</v>
      </c>
      <c r="I141" s="2" t="str">
        <v>B</v>
      </c>
      <c r="J141" s="2">
        <v>1</v>
      </c>
      <c r="K141" s="2">
        <v>257</v>
      </c>
      <c r="L141" s="2">
        <v>0</v>
      </c>
      <c r="M141" s="2">
        <v>0</v>
      </c>
      <c r="N141" s="2">
        <v>2</v>
      </c>
      <c r="O141" s="2">
        <v>224</v>
      </c>
      <c r="P141" s="2">
        <v>352</v>
      </c>
      <c r="Q141" s="2">
        <v>0</v>
      </c>
    </row>
    <row r="142" spans="1:17">
      <c r="A142" s="2">
        <v>49</v>
      </c>
      <c r="B142" s="2" t="str">
        <v>Methyl-3,4,5-trimethoxybenzoate, HBAD</v>
      </c>
      <c r="C142" s="2">
        <v>0.67038520000000001</v>
      </c>
      <c r="D142" s="411">
        <v>141.1</v>
      </c>
      <c r="E142" s="2" t="str">
        <v>G</v>
      </c>
      <c r="F142" s="411">
        <v>185.5</v>
      </c>
      <c r="G142" s="2" t="str">
        <v>CB</v>
      </c>
      <c r="H142" s="411">
        <v>120</v>
      </c>
      <c r="I142" s="2" t="str">
        <v>G</v>
      </c>
      <c r="J142" s="2">
        <v>1</v>
      </c>
      <c r="K142" s="2">
        <v>265</v>
      </c>
      <c r="L142" s="2">
        <v>0</v>
      </c>
      <c r="M142" s="2">
        <v>0</v>
      </c>
      <c r="N142" s="2">
        <v>2</v>
      </c>
      <c r="O142" s="2">
        <v>230</v>
      </c>
      <c r="P142" s="2">
        <v>311</v>
      </c>
      <c r="Q142" s="2">
        <v>0</v>
      </c>
    </row>
    <row r="143" spans="1:17">
      <c r="A143" s="2">
        <v>50</v>
      </c>
      <c r="B143" s="2" t="str">
        <v>m-hydroxybenzoic acid, HBAD</v>
      </c>
      <c r="C143" s="2">
        <v>0.64390040000000004</v>
      </c>
      <c r="D143" s="411">
        <v>137.5</v>
      </c>
      <c r="E143" s="2" t="str">
        <v>G</v>
      </c>
      <c r="F143" s="411">
        <v>181.3</v>
      </c>
      <c r="G143" s="2" t="str">
        <v>CB</v>
      </c>
      <c r="H143" s="411">
        <v>184</v>
      </c>
      <c r="I143" s="2" t="str">
        <v>CB</v>
      </c>
      <c r="J143" s="2">
        <v>1</v>
      </c>
      <c r="K143" s="2">
        <v>298</v>
      </c>
      <c r="L143" s="2">
        <v>0</v>
      </c>
      <c r="M143" s="2">
        <v>0</v>
      </c>
      <c r="N143" s="2">
        <v>2</v>
      </c>
      <c r="O143" s="2">
        <v>223</v>
      </c>
      <c r="P143" s="2">
        <v>310</v>
      </c>
      <c r="Q143" s="2">
        <v>0</v>
      </c>
    </row>
    <row r="144" spans="1:17">
      <c r="A144" s="2">
        <v>51</v>
      </c>
      <c r="B144" s="2" t="str">
        <v>m-Toluic Acid, HBAD</v>
      </c>
      <c r="C144" s="2">
        <v>0.68100000000000005</v>
      </c>
      <c r="D144" s="411">
        <v>137.30000000000001</v>
      </c>
      <c r="E144" s="2" t="str">
        <v>G</v>
      </c>
      <c r="F144" s="411">
        <v>159.6</v>
      </c>
      <c r="G144" s="2" t="str">
        <v>T</v>
      </c>
      <c r="H144" s="411">
        <v>188.9</v>
      </c>
      <c r="I144" s="2" t="str">
        <v>CB</v>
      </c>
      <c r="J144" s="2">
        <v>1</v>
      </c>
      <c r="K144" s="2">
        <v>284</v>
      </c>
      <c r="L144" s="2">
        <v>0</v>
      </c>
      <c r="M144" s="2">
        <v>0</v>
      </c>
      <c r="N144" s="2">
        <v>2</v>
      </c>
      <c r="O144" s="2">
        <v>221</v>
      </c>
      <c r="P144" s="2">
        <v>333</v>
      </c>
      <c r="Q144" s="2">
        <v>0</v>
      </c>
    </row>
    <row r="145" spans="1:17">
      <c r="A145" s="2">
        <v>53</v>
      </c>
      <c r="B145" s="2" t="str">
        <v>o-Toluic Acid, HBAD</v>
      </c>
      <c r="C145" s="2">
        <v>0.69159999999999999</v>
      </c>
      <c r="D145" s="411">
        <v>137.6</v>
      </c>
      <c r="E145" s="2" t="str">
        <v>G</v>
      </c>
      <c r="F145" s="411">
        <v>174.5</v>
      </c>
      <c r="G145" s="2" t="str">
        <v>T</v>
      </c>
      <c r="H145" s="411">
        <v>214.7</v>
      </c>
      <c r="I145" s="2" t="str">
        <v>B</v>
      </c>
      <c r="J145" s="2">
        <v>1</v>
      </c>
      <c r="K145" s="2">
        <v>281</v>
      </c>
      <c r="L145" s="2">
        <v>0</v>
      </c>
      <c r="M145" s="2">
        <v>0</v>
      </c>
      <c r="N145" s="2">
        <v>2</v>
      </c>
      <c r="O145" s="2">
        <v>221</v>
      </c>
      <c r="P145" s="2">
        <v>335</v>
      </c>
      <c r="Q145" s="2">
        <v>0</v>
      </c>
    </row>
    <row r="146" spans="1:17">
      <c r="A146" s="2">
        <v>54</v>
      </c>
      <c r="B146" s="2" t="str">
        <v>p-hydroxybenzoic acid, HBAD</v>
      </c>
      <c r="C146" s="2">
        <v>0.63683780000000001</v>
      </c>
      <c r="D146" s="411">
        <v>129.6</v>
      </c>
      <c r="E146" s="2" t="str">
        <v>G</v>
      </c>
      <c r="F146" s="411">
        <v>183.8</v>
      </c>
      <c r="G146" s="2" t="str">
        <v>CB</v>
      </c>
      <c r="H146" s="411">
        <v>180</v>
      </c>
      <c r="I146" s="2" t="str">
        <v>CB</v>
      </c>
      <c r="J146" s="2">
        <v>1</v>
      </c>
      <c r="K146" s="2">
        <v>257</v>
      </c>
      <c r="L146" s="2">
        <v>0</v>
      </c>
      <c r="M146" s="2">
        <v>0</v>
      </c>
      <c r="N146" s="2">
        <v>2</v>
      </c>
      <c r="O146" s="2">
        <v>225</v>
      </c>
      <c r="P146" s="2">
        <v>344</v>
      </c>
      <c r="Q146" s="2">
        <v>0</v>
      </c>
    </row>
    <row r="147" spans="1:17">
      <c r="A147" s="2">
        <v>57</v>
      </c>
      <c r="B147" s="2" t="str">
        <v>salicylic acid, HBAD</v>
      </c>
      <c r="C147" s="2">
        <v>0.67920000000000003</v>
      </c>
      <c r="D147" s="411">
        <v>139.80000000000001</v>
      </c>
      <c r="E147" s="2" t="str">
        <v>G</v>
      </c>
      <c r="F147" s="411">
        <v>210.5</v>
      </c>
      <c r="G147" s="2" t="str">
        <v>B</v>
      </c>
      <c r="H147" s="411">
        <v>180.9</v>
      </c>
      <c r="I147" s="2" t="str">
        <v>CB</v>
      </c>
      <c r="J147" s="2">
        <v>1</v>
      </c>
      <c r="K147" s="2">
        <v>301</v>
      </c>
      <c r="L147" s="2">
        <v>0</v>
      </c>
      <c r="M147" s="2">
        <v>0</v>
      </c>
      <c r="N147" s="2">
        <v>2</v>
      </c>
      <c r="O147" s="2">
        <v>223</v>
      </c>
      <c r="P147" s="2">
        <v>304</v>
      </c>
      <c r="Q147" s="2">
        <v>0</v>
      </c>
    </row>
    <row r="148" spans="1:17">
      <c r="A148" s="2">
        <v>60</v>
      </c>
      <c r="B148" s="2" t="str">
        <v>vanillic acid methyl ester, HBAD</v>
      </c>
      <c r="C148" s="2">
        <v>0.65802559999999999</v>
      </c>
      <c r="D148" s="411">
        <v>135.19999999999999</v>
      </c>
      <c r="E148" s="2" t="str">
        <v>G</v>
      </c>
      <c r="F148" s="411">
        <v>178.9</v>
      </c>
      <c r="G148" s="2" t="str">
        <v>T</v>
      </c>
      <c r="H148" s="411">
        <v>230.9</v>
      </c>
      <c r="I148" s="2" t="str">
        <v>B</v>
      </c>
      <c r="J148" s="2">
        <v>2</v>
      </c>
      <c r="K148" s="2">
        <v>263</v>
      </c>
      <c r="L148" s="2">
        <v>294</v>
      </c>
      <c r="M148" s="2">
        <v>0</v>
      </c>
      <c r="N148" s="2">
        <v>2</v>
      </c>
      <c r="O148" s="2">
        <v>225</v>
      </c>
      <c r="P148" s="2">
        <v>347</v>
      </c>
      <c r="Q148" s="2">
        <v>0</v>
      </c>
    </row>
    <row r="149" spans="1:17">
      <c r="A149" s="2">
        <v>63</v>
      </c>
      <c r="B149" s="2" t="str">
        <v>CAPE, HCAD</v>
      </c>
      <c r="C149" s="2">
        <v>0.67568209999999995</v>
      </c>
      <c r="D149" s="411">
        <v>140.30000000000001</v>
      </c>
      <c r="E149" s="2" t="str">
        <v>G</v>
      </c>
      <c r="F149" s="411">
        <v>234.8</v>
      </c>
      <c r="G149" s="2" t="str">
        <v>B</v>
      </c>
      <c r="H149" s="411">
        <v>208.7</v>
      </c>
      <c r="I149" s="2" t="str">
        <v>CB</v>
      </c>
      <c r="J149" s="2">
        <v>1</v>
      </c>
      <c r="K149" s="2">
        <v>325</v>
      </c>
      <c r="L149" s="2">
        <v>0</v>
      </c>
      <c r="M149" s="2">
        <v>0</v>
      </c>
      <c r="N149" s="2">
        <v>2</v>
      </c>
      <c r="O149" s="2">
        <v>225</v>
      </c>
      <c r="P149" s="2">
        <v>337</v>
      </c>
      <c r="Q149" s="2">
        <v>0</v>
      </c>
    </row>
    <row r="150" spans="1:17">
      <c r="A150" s="2">
        <v>68</v>
      </c>
      <c r="B150" s="2" t="str">
        <v>methyl ferulate, HCAD</v>
      </c>
      <c r="C150" s="2">
        <v>0.6668539</v>
      </c>
      <c r="D150" s="411">
        <v>138.19999999999999</v>
      </c>
      <c r="E150" s="2" t="str">
        <v>G</v>
      </c>
      <c r="F150" s="411">
        <v>236.2</v>
      </c>
      <c r="G150" s="2" t="str">
        <v>B</v>
      </c>
      <c r="H150" s="411">
        <v>228.4</v>
      </c>
      <c r="I150" s="2" t="str">
        <v>B</v>
      </c>
      <c r="J150" s="2">
        <v>1</v>
      </c>
      <c r="K150" s="2">
        <v>324</v>
      </c>
      <c r="L150" s="2">
        <v>0</v>
      </c>
      <c r="M150" s="2">
        <v>0</v>
      </c>
      <c r="N150" s="2">
        <v>2</v>
      </c>
      <c r="O150" s="2">
        <v>224</v>
      </c>
      <c r="P150" s="2">
        <v>360</v>
      </c>
      <c r="Q150" s="2">
        <v>0</v>
      </c>
    </row>
    <row r="151" spans="1:17">
      <c r="A151" s="2">
        <v>70</v>
      </c>
      <c r="B151" s="2" t="str">
        <v>o-coumaric acid, HCAD</v>
      </c>
      <c r="C151" s="2">
        <v>0.64570000000000005</v>
      </c>
      <c r="D151" s="411">
        <v>146.1</v>
      </c>
      <c r="E151" s="2" t="str">
        <v>G</v>
      </c>
      <c r="F151" s="411">
        <v>205.2</v>
      </c>
      <c r="G151" s="2" t="str">
        <v>CB</v>
      </c>
      <c r="H151" s="411">
        <v>203.9</v>
      </c>
      <c r="I151" s="2" t="str">
        <v>CB</v>
      </c>
      <c r="J151" s="2">
        <v>2</v>
      </c>
      <c r="K151" s="2">
        <v>279</v>
      </c>
      <c r="L151" s="2">
        <v>321</v>
      </c>
      <c r="M151" s="2">
        <v>0</v>
      </c>
      <c r="N151" s="2">
        <v>2</v>
      </c>
      <c r="O151" s="2">
        <v>224</v>
      </c>
      <c r="P151" s="2">
        <v>341</v>
      </c>
      <c r="Q151" s="2">
        <v>0</v>
      </c>
    </row>
    <row r="152" spans="1:17">
      <c r="A152" s="2">
        <v>72</v>
      </c>
      <c r="B152" s="2" t="str">
        <v>p-MCA, HCAD</v>
      </c>
      <c r="C152" s="2">
        <v>0.65</v>
      </c>
      <c r="D152" s="411">
        <v>137.4</v>
      </c>
      <c r="E152" s="2" t="str">
        <v>G</v>
      </c>
      <c r="F152" s="411">
        <v>190.9</v>
      </c>
      <c r="G152" s="2" t="str">
        <v>CB</v>
      </c>
      <c r="H152" s="411">
        <v>130.9</v>
      </c>
      <c r="I152" s="2" t="str">
        <v>G</v>
      </c>
      <c r="J152" s="2">
        <v>1</v>
      </c>
      <c r="K152" s="2">
        <v>307</v>
      </c>
      <c r="L152" s="2">
        <v>0</v>
      </c>
      <c r="M152" s="2">
        <v>0</v>
      </c>
      <c r="N152" s="2">
        <v>2</v>
      </c>
      <c r="O152" s="2">
        <v>222</v>
      </c>
      <c r="P152" s="2">
        <v>0</v>
      </c>
      <c r="Q152" s="2">
        <v>0</v>
      </c>
    </row>
    <row r="153" spans="1:17">
      <c r="A153" s="2">
        <v>75</v>
      </c>
      <c r="B153" s="2" t="str">
        <v>t-cinnamic acid, HCAD</v>
      </c>
      <c r="C153" s="2">
        <v>0.67215080000000005</v>
      </c>
      <c r="D153" s="411">
        <v>140.30000000000001</v>
      </c>
      <c r="E153" s="2" t="str">
        <v>G</v>
      </c>
      <c r="F153" s="411">
        <v>242.2</v>
      </c>
      <c r="G153" s="2" t="str">
        <v>V</v>
      </c>
      <c r="H153" s="411">
        <v>222</v>
      </c>
      <c r="I153" s="2" t="str">
        <v>B</v>
      </c>
      <c r="J153" s="2">
        <v>1</v>
      </c>
      <c r="K153" s="2">
        <v>279</v>
      </c>
      <c r="L153" s="2">
        <v>0</v>
      </c>
      <c r="M153" s="2">
        <v>0</v>
      </c>
      <c r="N153" s="2">
        <v>2</v>
      </c>
      <c r="O153" s="2">
        <v>229</v>
      </c>
      <c r="P153" s="2">
        <v>347</v>
      </c>
      <c r="Q153" s="2">
        <v>0</v>
      </c>
    </row>
    <row r="154" spans="1:17">
      <c r="A154" s="2">
        <v>76</v>
      </c>
      <c r="B154" s="2" t="str">
        <v>trans-p-coumaric acid methyl ester, HCAD</v>
      </c>
      <c r="C154" s="2">
        <v>0.67391650000000003</v>
      </c>
      <c r="D154" s="411">
        <v>136.4</v>
      </c>
      <c r="E154" s="2" t="str">
        <v>G</v>
      </c>
      <c r="F154" s="411">
        <v>193.3</v>
      </c>
      <c r="G154" s="2" t="str">
        <v>CB</v>
      </c>
      <c r="H154" s="411">
        <v>202.4</v>
      </c>
      <c r="I154" s="2" t="str">
        <v>CB</v>
      </c>
      <c r="J154" s="2">
        <v>1</v>
      </c>
      <c r="K154" s="2">
        <v>309</v>
      </c>
      <c r="L154" s="2">
        <v>0</v>
      </c>
      <c r="M154" s="2">
        <v>0</v>
      </c>
      <c r="N154" s="2">
        <v>3</v>
      </c>
      <c r="O154" s="2">
        <v>222</v>
      </c>
      <c r="P154" s="2">
        <v>246</v>
      </c>
      <c r="Q154" s="2">
        <v>361</v>
      </c>
    </row>
    <row r="155" spans="1:17">
      <c r="A155" s="2">
        <v>79</v>
      </c>
      <c r="B155" s="2" t="str">
        <v>Homovanillic Acid, HPAAD</v>
      </c>
      <c r="C155" s="2">
        <v>0.65449429999999997</v>
      </c>
      <c r="D155" s="411">
        <v>137.30000000000001</v>
      </c>
      <c r="E155" s="2" t="str">
        <v>G</v>
      </c>
      <c r="F155" s="411">
        <v>176.9</v>
      </c>
      <c r="G155" s="2" t="str">
        <v>T</v>
      </c>
      <c r="H155" s="411">
        <v>212.7</v>
      </c>
      <c r="I155" s="2" t="str">
        <v>B</v>
      </c>
      <c r="J155" s="2">
        <v>1</v>
      </c>
      <c r="K155" s="2">
        <v>282</v>
      </c>
      <c r="L155" s="2">
        <v>0</v>
      </c>
      <c r="M155" s="2">
        <v>0</v>
      </c>
      <c r="N155" s="2">
        <v>3</v>
      </c>
      <c r="O155" s="2">
        <v>222</v>
      </c>
      <c r="P155" s="2">
        <v>256</v>
      </c>
      <c r="Q155" s="2">
        <v>351</v>
      </c>
    </row>
    <row r="156" spans="1:17">
      <c r="A156" s="2">
        <v>81</v>
      </c>
      <c r="B156" s="2" t="str">
        <v>Phenylacetic Acid, HPAAD</v>
      </c>
      <c r="C156" s="2">
        <v>0.67</v>
      </c>
      <c r="D156" s="411">
        <v>135.5</v>
      </c>
      <c r="E156" s="2" t="str">
        <v>G</v>
      </c>
      <c r="F156" s="411">
        <v>174.5</v>
      </c>
      <c r="G156" s="2" t="str">
        <v>T</v>
      </c>
      <c r="H156" s="411">
        <v>343.2</v>
      </c>
      <c r="I156" s="2" t="str">
        <v>S</v>
      </c>
      <c r="J156" s="2">
        <v>1</v>
      </c>
      <c r="K156" s="2">
        <v>260</v>
      </c>
      <c r="L156" s="2">
        <v>0</v>
      </c>
      <c r="M156" s="2">
        <v>0</v>
      </c>
      <c r="N156" s="2">
        <v>2</v>
      </c>
      <c r="O156" s="2">
        <v>239</v>
      </c>
      <c r="P156" s="2">
        <v>336</v>
      </c>
      <c r="Q156" s="2">
        <v>0</v>
      </c>
    </row>
    <row r="157" spans="1:17">
      <c r="A157" s="2">
        <v>85</v>
      </c>
      <c r="B157" s="2" t="str">
        <v>p-methoxyphenyllactic acid, HPLAD</v>
      </c>
      <c r="C157" s="2">
        <v>0.65802559999999999</v>
      </c>
      <c r="D157" s="411">
        <v>138</v>
      </c>
      <c r="E157" s="2" t="str">
        <v>G</v>
      </c>
      <c r="F157" s="411">
        <v>178.7</v>
      </c>
      <c r="G157" s="2" t="str">
        <v>T</v>
      </c>
      <c r="H157" s="411">
        <v>192.2</v>
      </c>
      <c r="I157" s="2" t="str">
        <v>CB</v>
      </c>
      <c r="J157" s="2">
        <v>1</v>
      </c>
      <c r="K157" s="2">
        <v>276</v>
      </c>
      <c r="L157" s="2">
        <v>0</v>
      </c>
      <c r="M157" s="2">
        <v>0</v>
      </c>
      <c r="N157" s="2">
        <v>3</v>
      </c>
      <c r="O157" s="2">
        <v>222</v>
      </c>
      <c r="P157" s="2">
        <v>251</v>
      </c>
      <c r="Q157" s="2">
        <v>336</v>
      </c>
    </row>
    <row r="158" spans="1:17">
      <c r="A158" s="2">
        <v>86</v>
      </c>
      <c r="B158" s="2" t="str">
        <v>3-Phenylpropanoic acid, HPPAD</v>
      </c>
      <c r="C158" s="2">
        <v>0.68274469999999998</v>
      </c>
      <c r="D158" s="411">
        <v>138.6</v>
      </c>
      <c r="E158" s="2" t="str">
        <v>G</v>
      </c>
      <c r="F158" s="411">
        <v>177.8</v>
      </c>
      <c r="G158" s="2" t="str">
        <v>T</v>
      </c>
      <c r="H158" s="411">
        <v>230.2</v>
      </c>
      <c r="I158" s="2" t="str">
        <v>B</v>
      </c>
      <c r="J158" s="2">
        <v>1</v>
      </c>
      <c r="K158" s="2">
        <v>260</v>
      </c>
      <c r="L158" s="2">
        <v>0</v>
      </c>
      <c r="M158" s="2">
        <v>0</v>
      </c>
      <c r="N158" s="2">
        <v>2</v>
      </c>
      <c r="O158" s="2">
        <v>230</v>
      </c>
      <c r="P158" s="2">
        <v>327</v>
      </c>
      <c r="Q158" s="2">
        <v>0</v>
      </c>
    </row>
    <row r="159" spans="1:17">
      <c r="A159" s="2">
        <v>88</v>
      </c>
      <c r="B159" s="2" t="str">
        <v>2-Methoxy-4-vinylphenol, AMPh</v>
      </c>
      <c r="C159" s="2">
        <v>0.68804169999999998</v>
      </c>
      <c r="D159" s="411">
        <v>121.7</v>
      </c>
      <c r="E159" s="2" t="str">
        <v>G</v>
      </c>
      <c r="F159" s="411">
        <v>189.2</v>
      </c>
      <c r="G159" s="2" t="str">
        <v>CB</v>
      </c>
      <c r="H159" s="411">
        <v>191.1</v>
      </c>
      <c r="I159" s="2" t="str">
        <v>CB</v>
      </c>
      <c r="J159" s="2">
        <v>1</v>
      </c>
      <c r="K159" s="2">
        <v>266</v>
      </c>
      <c r="L159" s="2">
        <v>0</v>
      </c>
      <c r="M159" s="2">
        <v>0</v>
      </c>
      <c r="N159" s="2">
        <v>2</v>
      </c>
      <c r="O159" s="2">
        <v>224</v>
      </c>
      <c r="P159" s="2">
        <v>336</v>
      </c>
      <c r="Q159" s="2">
        <v>0</v>
      </c>
    </row>
    <row r="160" spans="1:17">
      <c r="A160" s="2">
        <v>89</v>
      </c>
      <c r="B160" s="2" t="str">
        <v>p-methoxyphenol, AMPh</v>
      </c>
      <c r="C160" s="2">
        <v>0.6845</v>
      </c>
      <c r="D160" s="411">
        <v>134.4</v>
      </c>
      <c r="E160" s="2" t="str">
        <v>G</v>
      </c>
      <c r="F160" s="411">
        <v>171.4</v>
      </c>
      <c r="G160" s="2" t="str">
        <v>T</v>
      </c>
      <c r="H160" s="411">
        <v>234.8</v>
      </c>
      <c r="I160" s="2" t="str">
        <v>B</v>
      </c>
      <c r="J160" s="2">
        <v>1</v>
      </c>
      <c r="K160" s="2">
        <v>288</v>
      </c>
      <c r="L160" s="2">
        <v>0</v>
      </c>
      <c r="M160" s="2">
        <v>0</v>
      </c>
      <c r="N160" s="2">
        <v>3</v>
      </c>
      <c r="O160" s="2">
        <v>223</v>
      </c>
      <c r="P160" s="2">
        <v>252</v>
      </c>
      <c r="Q160" s="2">
        <v>313</v>
      </c>
    </row>
    <row r="161" spans="1:19">
      <c r="A161" s="2">
        <v>90</v>
      </c>
      <c r="B161" s="2" t="str">
        <v>4-methylpyrocatechol, APh</v>
      </c>
      <c r="C161" s="2">
        <v>0.67391650000000003</v>
      </c>
      <c r="D161" s="411">
        <v>136.6</v>
      </c>
      <c r="E161" s="2" t="str">
        <v>G</v>
      </c>
      <c r="F161" s="411">
        <v>180</v>
      </c>
      <c r="G161" s="2" t="str">
        <v>CB</v>
      </c>
      <c r="H161" s="411">
        <v>160.9</v>
      </c>
      <c r="I161" s="2" t="str">
        <v>T</v>
      </c>
      <c r="J161" s="2">
        <v>1</v>
      </c>
      <c r="K161" s="2">
        <v>283</v>
      </c>
      <c r="L161" s="2">
        <v>0</v>
      </c>
      <c r="M161" s="2">
        <v>0</v>
      </c>
      <c r="N161" s="2">
        <v>2</v>
      </c>
      <c r="O161" s="2">
        <v>223</v>
      </c>
      <c r="P161" s="2">
        <v>341</v>
      </c>
      <c r="Q161" s="2">
        <v>0</v>
      </c>
    </row>
    <row r="162" spans="1:19">
      <c r="A162" s="2">
        <v>91</v>
      </c>
      <c r="B162" s="2" t="str">
        <v>Isopseudocumenol, APh</v>
      </c>
      <c r="C162" s="2">
        <v>0.72512030000000005</v>
      </c>
      <c r="D162" s="411">
        <v>138.1</v>
      </c>
      <c r="E162" s="2" t="str">
        <v>G</v>
      </c>
      <c r="F162" s="411">
        <v>179</v>
      </c>
      <c r="G162" s="2" t="str">
        <v>T</v>
      </c>
      <c r="H162" s="411">
        <v>189.8</v>
      </c>
      <c r="I162" s="2" t="str">
        <v>CB</v>
      </c>
      <c r="J162" s="2">
        <v>1</v>
      </c>
      <c r="K162" s="2">
        <v>279</v>
      </c>
      <c r="L162" s="2">
        <v>0</v>
      </c>
      <c r="M162" s="2">
        <v>0</v>
      </c>
      <c r="N162" s="2">
        <v>2</v>
      </c>
      <c r="O162" s="2">
        <v>247</v>
      </c>
      <c r="P162" s="2">
        <v>353</v>
      </c>
      <c r="Q162" s="2">
        <v>0</v>
      </c>
    </row>
    <row r="163" spans="1:19">
      <c r="A163" s="2">
        <v>92</v>
      </c>
      <c r="B163" s="2" t="str">
        <v>Thymol, AMPh</v>
      </c>
      <c r="C163" s="2">
        <v>0.73209999999999997</v>
      </c>
      <c r="D163" s="411">
        <v>140</v>
      </c>
      <c r="E163" s="2" t="str">
        <v>G</v>
      </c>
      <c r="F163" s="411">
        <v>120</v>
      </c>
      <c r="G163" s="2" t="str">
        <v>G</v>
      </c>
      <c r="H163" s="411">
        <v>130.9</v>
      </c>
      <c r="I163" s="2" t="str">
        <v>G</v>
      </c>
      <c r="J163" s="2">
        <v>1</v>
      </c>
      <c r="K163" s="2">
        <v>278</v>
      </c>
      <c r="L163" s="2">
        <v>0</v>
      </c>
      <c r="M163" s="2">
        <v>0</v>
      </c>
      <c r="N163" s="2">
        <v>2</v>
      </c>
      <c r="O163" s="2">
        <v>244</v>
      </c>
      <c r="P163" s="2">
        <v>347</v>
      </c>
      <c r="Q163" s="2">
        <v>0</v>
      </c>
    </row>
    <row r="164" spans="1:19">
      <c r="A164" s="2">
        <v>95</v>
      </c>
      <c r="B164" s="2" t="str">
        <v>Pyrocatechol, Phenol</v>
      </c>
      <c r="C164" s="2">
        <v>0.6615569</v>
      </c>
      <c r="D164" s="411">
        <v>137.4</v>
      </c>
      <c r="E164" s="2" t="str">
        <v>G</v>
      </c>
      <c r="F164" s="411">
        <v>180.8</v>
      </c>
      <c r="G164" s="2" t="str">
        <v>CB</v>
      </c>
      <c r="H164" s="411">
        <v>75.3</v>
      </c>
      <c r="I164" s="2" t="str">
        <v>Y</v>
      </c>
      <c r="J164" s="2">
        <v>1</v>
      </c>
      <c r="K164" s="2">
        <v>277</v>
      </c>
      <c r="L164" s="2">
        <v>0</v>
      </c>
      <c r="M164" s="2">
        <v>0</v>
      </c>
      <c r="N164" s="2">
        <v>3</v>
      </c>
      <c r="O164" s="2">
        <v>226</v>
      </c>
      <c r="P164" s="2">
        <v>240</v>
      </c>
      <c r="Q164" s="2">
        <v>336</v>
      </c>
    </row>
    <row r="165" spans="1:19">
      <c r="A165" s="2">
        <v>96</v>
      </c>
      <c r="B165" s="2" t="str">
        <v>2-methylbenzaldehyde, HBzd</v>
      </c>
      <c r="C165" s="2">
        <v>0.70922949999999996</v>
      </c>
      <c r="D165" s="411">
        <v>133.9</v>
      </c>
      <c r="E165" s="2" t="str">
        <v>G</v>
      </c>
      <c r="F165" s="411">
        <v>188.2</v>
      </c>
      <c r="G165" s="2" t="str">
        <v>CB</v>
      </c>
      <c r="H165" s="411">
        <v>193.9</v>
      </c>
      <c r="I165" s="2" t="str">
        <v>CB</v>
      </c>
      <c r="J165" s="2">
        <v>1</v>
      </c>
      <c r="K165" s="2">
        <v>255</v>
      </c>
      <c r="L165" s="2">
        <v>0</v>
      </c>
      <c r="M165" s="2">
        <v>0</v>
      </c>
      <c r="N165" s="2">
        <v>2</v>
      </c>
      <c r="O165" s="2">
        <v>222</v>
      </c>
      <c r="P165" s="2">
        <v>347</v>
      </c>
      <c r="Q165" s="2">
        <v>0</v>
      </c>
    </row>
    <row r="166" spans="1:19">
      <c r="A166" s="2">
        <v>97</v>
      </c>
      <c r="B166" s="2" t="str">
        <v>p-anisaldehyde, HBzd</v>
      </c>
      <c r="C166" s="2">
        <v>0.65979129999999997</v>
      </c>
      <c r="D166" s="411">
        <v>120</v>
      </c>
      <c r="E166" s="2" t="str">
        <v>G</v>
      </c>
      <c r="F166" s="411">
        <v>203.4</v>
      </c>
      <c r="G166" s="2" t="str">
        <v>CB</v>
      </c>
      <c r="H166" s="411">
        <v>346.6</v>
      </c>
      <c r="I166" s="2" t="str">
        <v>S</v>
      </c>
      <c r="J166" s="2">
        <v>1</v>
      </c>
      <c r="K166" s="2">
        <v>286</v>
      </c>
      <c r="L166" s="2">
        <v>0</v>
      </c>
      <c r="M166" s="2">
        <v>0</v>
      </c>
      <c r="N166" s="2">
        <v>2</v>
      </c>
      <c r="O166" s="2">
        <v>224</v>
      </c>
      <c r="P166" s="2">
        <v>350</v>
      </c>
      <c r="Q166" s="2">
        <v>0</v>
      </c>
    </row>
    <row r="167" spans="1:19">
      <c r="A167" s="2">
        <v>99</v>
      </c>
      <c r="B167" s="2" t="str">
        <v>Vanillin, HBzd</v>
      </c>
      <c r="C167" s="2">
        <v>0.63683780000000001</v>
      </c>
      <c r="D167" s="411">
        <v>136.19999999999999</v>
      </c>
      <c r="E167" s="2" t="str">
        <v>G</v>
      </c>
      <c r="F167" s="411">
        <v>221.6</v>
      </c>
      <c r="G167" s="2" t="str">
        <v>B</v>
      </c>
      <c r="H167" s="411">
        <v>223.7</v>
      </c>
      <c r="I167" s="2" t="str">
        <v>B</v>
      </c>
      <c r="J167" s="2">
        <v>2</v>
      </c>
      <c r="K167" s="2">
        <v>284</v>
      </c>
      <c r="L167" s="2">
        <v>312</v>
      </c>
      <c r="M167" s="2">
        <v>0</v>
      </c>
      <c r="N167" s="2">
        <v>3</v>
      </c>
      <c r="O167" s="2">
        <v>221</v>
      </c>
      <c r="P167" s="2">
        <v>248</v>
      </c>
      <c r="Q167" s="2">
        <v>341</v>
      </c>
    </row>
    <row r="168" spans="1:19">
      <c r="A168" s="2">
        <v>100</v>
      </c>
      <c r="B168" s="2" t="str">
        <v>2-Hydroxyacetophenone, HAPh</v>
      </c>
      <c r="C168" s="2">
        <v>0.70393249999999996</v>
      </c>
      <c r="D168" s="411">
        <v>132.6</v>
      </c>
      <c r="E168" s="2" t="str">
        <v>G</v>
      </c>
      <c r="F168" s="411">
        <v>151.9</v>
      </c>
      <c r="G168" s="2" t="str">
        <v>T</v>
      </c>
      <c r="H168" s="411">
        <v>180</v>
      </c>
      <c r="I168" s="2" t="str">
        <v>CB</v>
      </c>
      <c r="J168" s="2">
        <v>2</v>
      </c>
      <c r="K168" s="2">
        <v>256</v>
      </c>
      <c r="L168" s="2">
        <v>330</v>
      </c>
      <c r="M168" s="2">
        <v>0</v>
      </c>
      <c r="N168" s="2">
        <v>2</v>
      </c>
      <c r="O168" s="2">
        <v>228</v>
      </c>
      <c r="P168" s="2">
        <v>340</v>
      </c>
      <c r="Q168" s="2">
        <v>0</v>
      </c>
    </row>
    <row r="169" spans="1:19">
      <c r="A169" s="2">
        <v>101</v>
      </c>
      <c r="B169" s="2" t="str">
        <v>2-Methoxyacetophenone, HAPh</v>
      </c>
      <c r="C169" s="2">
        <v>0.66861950000000003</v>
      </c>
      <c r="D169" s="411">
        <v>139.1</v>
      </c>
      <c r="E169" s="2" t="str">
        <v>G</v>
      </c>
      <c r="F169" s="411">
        <v>240.8</v>
      </c>
      <c r="G169" s="2" t="str">
        <v>V</v>
      </c>
      <c r="H169" s="411">
        <v>203.9</v>
      </c>
      <c r="I169" s="2" t="str">
        <v>CB</v>
      </c>
      <c r="J169" s="2">
        <v>2</v>
      </c>
      <c r="K169" s="2">
        <v>256</v>
      </c>
      <c r="L169" s="2">
        <v>330</v>
      </c>
      <c r="M169" s="2">
        <v>0</v>
      </c>
      <c r="N169" s="2">
        <v>2</v>
      </c>
      <c r="O169" s="2">
        <v>225</v>
      </c>
      <c r="P169" s="2">
        <v>340</v>
      </c>
      <c r="Q169" s="2">
        <v>0</v>
      </c>
    </row>
    <row r="170" spans="1:19">
      <c r="A170" s="2">
        <v>104</v>
      </c>
      <c r="B170" s="2" t="str">
        <v>benzophenone, Non Phenolic</v>
      </c>
      <c r="C170" s="2">
        <v>0.72688600000000003</v>
      </c>
      <c r="D170" s="411">
        <v>120</v>
      </c>
      <c r="E170" s="2" t="str">
        <v>G</v>
      </c>
      <c r="F170" s="411">
        <v>171.4</v>
      </c>
      <c r="G170" s="2" t="str">
        <v>T</v>
      </c>
      <c r="H170" s="411">
        <v>196.1</v>
      </c>
      <c r="I170" s="2" t="str">
        <v>CB</v>
      </c>
      <c r="J170" s="2">
        <v>1</v>
      </c>
      <c r="K170" s="2">
        <v>260</v>
      </c>
      <c r="L170" s="2">
        <v>0</v>
      </c>
      <c r="M170" s="2">
        <v>0</v>
      </c>
      <c r="N170" s="2">
        <v>2</v>
      </c>
      <c r="O170" s="2">
        <v>224</v>
      </c>
      <c r="P170" s="2">
        <v>363</v>
      </c>
      <c r="Q170" s="2">
        <v>0</v>
      </c>
    </row>
    <row r="171" spans="1:19">
      <c r="A171" s="2"/>
      <c r="B171" s="2"/>
      <c r="C171" s="2"/>
      <c r="D171" s="411"/>
      <c r="E171" s="2"/>
      <c r="F171" s="411"/>
      <c r="G171" s="2"/>
      <c r="H171" s="411"/>
      <c r="I171" s="2"/>
      <c r="J171" s="2"/>
      <c r="K171" s="2"/>
      <c r="L171" s="2"/>
      <c r="M171" s="2"/>
      <c r="N171" s="2"/>
      <c r="O171" s="2"/>
      <c r="P171" s="2"/>
      <c r="Q171" s="2"/>
    </row>
    <row r="172" spans="1:19">
      <c r="B172" s="2"/>
      <c r="C172" s="2"/>
      <c r="D172" s="411"/>
      <c r="E172" s="2"/>
      <c r="F172" s="411"/>
      <c r="G172" s="2"/>
      <c r="H172" s="411"/>
      <c r="I172" s="2"/>
      <c r="J172" s="2"/>
      <c r="K172" s="2"/>
      <c r="L172" s="2"/>
      <c r="M172" s="2"/>
      <c r="N172" s="2"/>
      <c r="O172" s="2"/>
      <c r="P172" s="2"/>
      <c r="Q172" s="2"/>
    </row>
    <row r="173" spans="1:19">
      <c r="A173" s="2" cm="1">
        <f t="array" ref="A173:Q220">_xlfn._xlws.SORT(_xlfn._xlws.FILTER(LNPNEW[], (LNPNEW[Rf (MPA)]&lt;=$C$5)*(LNPNEW[Rf (MPA)]&gt;=$C$4),"No Result"))</f>
        <v>3</v>
      </c>
      <c r="B173" s="2" t="str">
        <v>acacetin, Flavone</v>
      </c>
      <c r="C173" s="2">
        <v>0.64919740000000004</v>
      </c>
      <c r="D173" s="411">
        <v>134.6</v>
      </c>
      <c r="E173" s="2" t="str">
        <v>G</v>
      </c>
      <c r="F173" s="411">
        <v>180</v>
      </c>
      <c r="G173" s="2" t="str">
        <v>CB</v>
      </c>
      <c r="H173" s="411">
        <v>77.599999999999994</v>
      </c>
      <c r="I173" s="2" t="str">
        <v>Y</v>
      </c>
      <c r="J173" s="2">
        <v>2</v>
      </c>
      <c r="K173" s="2">
        <v>270</v>
      </c>
      <c r="L173" s="2">
        <v>329</v>
      </c>
      <c r="M173" s="2">
        <v>0</v>
      </c>
      <c r="N173" s="2">
        <v>2</v>
      </c>
      <c r="O173" s="2">
        <v>224</v>
      </c>
      <c r="P173" s="2">
        <v>357</v>
      </c>
      <c r="Q173" s="2">
        <v>0</v>
      </c>
      <c r="R173" s="1">
        <f>COUNTIF(A173:A220, "&lt;&gt;")</f>
        <v>48</v>
      </c>
      <c r="S173" s="2" t="s">
        <v>152</v>
      </c>
    </row>
    <row r="174" spans="1:19">
      <c r="A174" s="2">
        <v>6</v>
      </c>
      <c r="B174" s="2" t="str">
        <v>chrysin, Flavone</v>
      </c>
      <c r="C174" s="2">
        <v>0.67215080000000005</v>
      </c>
      <c r="D174" s="411">
        <v>132.19999999999999</v>
      </c>
      <c r="E174" s="2" t="str">
        <v>G</v>
      </c>
      <c r="F174" s="411">
        <v>185.5</v>
      </c>
      <c r="G174" s="2" t="str">
        <v>CB</v>
      </c>
      <c r="H174" s="411">
        <v>61.5</v>
      </c>
      <c r="I174" s="2" t="str">
        <v>Y</v>
      </c>
      <c r="J174" s="2">
        <v>2</v>
      </c>
      <c r="K174" s="2">
        <v>270</v>
      </c>
      <c r="L174" s="2">
        <v>317</v>
      </c>
      <c r="M174" s="2">
        <v>0</v>
      </c>
      <c r="N174" s="2">
        <v>2</v>
      </c>
      <c r="O174" s="2">
        <v>224</v>
      </c>
      <c r="P174" s="2">
        <v>358</v>
      </c>
      <c r="Q174" s="2">
        <v>0</v>
      </c>
    </row>
    <row r="175" spans="1:19">
      <c r="A175" s="2">
        <v>7</v>
      </c>
      <c r="B175" s="2" t="str">
        <v>Genkwanin, Flavone</v>
      </c>
      <c r="C175" s="2">
        <v>0.65272870000000005</v>
      </c>
      <c r="D175" s="411">
        <v>138.9</v>
      </c>
      <c r="E175" s="2" t="str">
        <v>G</v>
      </c>
      <c r="F175" s="411">
        <v>46.1</v>
      </c>
      <c r="G175" s="2" t="str">
        <v>O</v>
      </c>
      <c r="H175" s="411">
        <v>125.6</v>
      </c>
      <c r="I175" s="2" t="str">
        <v>G</v>
      </c>
      <c r="J175" s="2">
        <v>2</v>
      </c>
      <c r="K175" s="2">
        <v>268</v>
      </c>
      <c r="L175" s="2">
        <v>338</v>
      </c>
      <c r="M175" s="2">
        <v>0</v>
      </c>
      <c r="N175" s="2">
        <v>2</v>
      </c>
      <c r="O175" s="2">
        <v>224</v>
      </c>
      <c r="P175" s="2">
        <v>367</v>
      </c>
      <c r="Q175" s="2">
        <v>0</v>
      </c>
    </row>
    <row r="176" spans="1:19">
      <c r="A176" s="2">
        <v>11</v>
      </c>
      <c r="B176" s="2" t="str">
        <v>galangin, Flavonol</v>
      </c>
      <c r="C176" s="2">
        <v>0.70216690000000004</v>
      </c>
      <c r="D176" s="411">
        <v>131.30000000000001</v>
      </c>
      <c r="E176" s="2" t="str">
        <v>G</v>
      </c>
      <c r="F176" s="411">
        <v>171.6</v>
      </c>
      <c r="G176" s="2" t="str">
        <v>T</v>
      </c>
      <c r="H176" s="411">
        <v>172.4</v>
      </c>
      <c r="I176" s="2" t="str">
        <v>T</v>
      </c>
      <c r="J176" s="2">
        <v>3</v>
      </c>
      <c r="K176" s="2">
        <v>268</v>
      </c>
      <c r="L176" s="2">
        <v>311</v>
      </c>
      <c r="M176" s="2">
        <v>363</v>
      </c>
      <c r="N176" s="2">
        <v>2</v>
      </c>
      <c r="O176" s="2">
        <v>224</v>
      </c>
      <c r="P176" s="2">
        <v>343</v>
      </c>
      <c r="Q176" s="2">
        <v>0</v>
      </c>
    </row>
    <row r="177" spans="1:17">
      <c r="A177" s="2">
        <v>12</v>
      </c>
      <c r="B177" s="2" t="str">
        <v>isorhamnetin, Flavonol</v>
      </c>
      <c r="C177" s="2">
        <v>0.65100000000000002</v>
      </c>
      <c r="D177" s="411">
        <v>136.1</v>
      </c>
      <c r="E177" s="2" t="str">
        <v>G</v>
      </c>
      <c r="F177" s="411">
        <v>180</v>
      </c>
      <c r="G177" s="2" t="str">
        <v>CB</v>
      </c>
      <c r="H177" s="411">
        <v>167</v>
      </c>
      <c r="I177" s="2" t="str">
        <v>T</v>
      </c>
      <c r="J177" s="2">
        <v>2</v>
      </c>
      <c r="K177" s="2">
        <v>261</v>
      </c>
      <c r="L177" s="2">
        <v>364</v>
      </c>
      <c r="M177" s="2">
        <v>0</v>
      </c>
      <c r="N177" s="2">
        <v>2</v>
      </c>
      <c r="O177" s="2">
        <v>224</v>
      </c>
      <c r="P177" s="2">
        <v>340</v>
      </c>
      <c r="Q177" s="2">
        <v>0</v>
      </c>
    </row>
    <row r="178" spans="1:17">
      <c r="A178" s="2">
        <v>13</v>
      </c>
      <c r="B178" s="2" t="str">
        <v>kaempferide, Flavonol</v>
      </c>
      <c r="C178" s="2">
        <v>0.68980730000000001</v>
      </c>
      <c r="D178" s="411">
        <v>129.4</v>
      </c>
      <c r="E178" s="2" t="str">
        <v>G</v>
      </c>
      <c r="F178" s="411">
        <v>144.19999999999999</v>
      </c>
      <c r="G178" s="2" t="str">
        <v>G</v>
      </c>
      <c r="H178" s="411">
        <v>160.9</v>
      </c>
      <c r="I178" s="2" t="str">
        <v>T</v>
      </c>
      <c r="J178" s="2">
        <v>3</v>
      </c>
      <c r="K178" s="2">
        <v>269</v>
      </c>
      <c r="L178" s="2">
        <v>330</v>
      </c>
      <c r="M178" s="2">
        <v>367</v>
      </c>
      <c r="N178" s="2">
        <v>2</v>
      </c>
      <c r="O178" s="2">
        <v>223</v>
      </c>
      <c r="P178" s="2">
        <v>361</v>
      </c>
      <c r="Q178" s="2">
        <v>0</v>
      </c>
    </row>
    <row r="179" spans="1:17">
      <c r="A179" s="2">
        <v>14</v>
      </c>
      <c r="B179" s="2" t="str">
        <v>kaempferol, Flavonol</v>
      </c>
      <c r="C179" s="2">
        <v>0.65449429999999997</v>
      </c>
      <c r="D179" s="411">
        <v>130.9</v>
      </c>
      <c r="E179" s="2" t="str">
        <v>G</v>
      </c>
      <c r="F179" s="411">
        <v>150</v>
      </c>
      <c r="G179" s="2" t="str">
        <v>T</v>
      </c>
      <c r="H179" s="411">
        <v>150</v>
      </c>
      <c r="I179" s="2" t="str">
        <v>T</v>
      </c>
      <c r="J179" s="2">
        <v>2</v>
      </c>
      <c r="K179" s="2">
        <v>269</v>
      </c>
      <c r="L179" s="2">
        <v>371</v>
      </c>
      <c r="M179" s="2">
        <v>0</v>
      </c>
      <c r="N179" s="2">
        <v>2</v>
      </c>
      <c r="O179" s="2">
        <v>223</v>
      </c>
      <c r="P179" s="2">
        <v>361</v>
      </c>
      <c r="Q179" s="2">
        <v>0</v>
      </c>
    </row>
    <row r="180" spans="1:17">
      <c r="A180" s="2">
        <v>18</v>
      </c>
      <c r="B180" s="2" t="str">
        <v>hesperetin, Flavanone</v>
      </c>
      <c r="C180" s="2">
        <v>0.6668539</v>
      </c>
      <c r="D180" s="411">
        <v>136.5</v>
      </c>
      <c r="E180" s="2" t="str">
        <v>G</v>
      </c>
      <c r="F180" s="411">
        <v>169.3</v>
      </c>
      <c r="G180" s="2" t="str">
        <v>T</v>
      </c>
      <c r="H180" s="411">
        <v>160.1</v>
      </c>
      <c r="I180" s="2" t="str">
        <v>T</v>
      </c>
      <c r="J180" s="2">
        <v>1</v>
      </c>
      <c r="K180" s="2">
        <v>290</v>
      </c>
      <c r="L180" s="2">
        <v>0</v>
      </c>
      <c r="M180" s="2">
        <v>0</v>
      </c>
      <c r="N180" s="2">
        <v>3</v>
      </c>
      <c r="O180" s="2">
        <v>222</v>
      </c>
      <c r="P180" s="2">
        <v>247</v>
      </c>
      <c r="Q180" s="2">
        <v>342</v>
      </c>
    </row>
    <row r="181" spans="1:17">
      <c r="A181" s="2">
        <v>20</v>
      </c>
      <c r="B181" s="2" t="str">
        <v>naringenin, Flavanone</v>
      </c>
      <c r="C181" s="2">
        <v>0.68</v>
      </c>
      <c r="D181" s="411">
        <v>136.80000000000001</v>
      </c>
      <c r="E181" s="2" t="str">
        <v>G</v>
      </c>
      <c r="F181" s="411">
        <v>176.5</v>
      </c>
      <c r="G181" s="2" t="str">
        <v>T</v>
      </c>
      <c r="H181" s="411">
        <v>160.1</v>
      </c>
      <c r="I181" s="2" t="str">
        <v>T</v>
      </c>
      <c r="J181" s="2">
        <v>1</v>
      </c>
      <c r="K181" s="2">
        <v>292</v>
      </c>
      <c r="L181" s="2">
        <v>0</v>
      </c>
      <c r="M181" s="2">
        <v>0</v>
      </c>
      <c r="N181" s="2">
        <v>2</v>
      </c>
      <c r="O181" s="2">
        <v>223</v>
      </c>
      <c r="P181" s="2">
        <v>365</v>
      </c>
      <c r="Q181" s="2">
        <v>0</v>
      </c>
    </row>
    <row r="182" spans="1:17">
      <c r="A182" s="2">
        <v>22</v>
      </c>
      <c r="B182" s="2" t="str">
        <v>pinocembrin, Flavanone</v>
      </c>
      <c r="C182" s="2">
        <v>0.72335470000000002</v>
      </c>
      <c r="D182" s="411">
        <v>136.9</v>
      </c>
      <c r="E182" s="2" t="str">
        <v>G</v>
      </c>
      <c r="F182" s="411">
        <v>179.2</v>
      </c>
      <c r="G182" s="2" t="str">
        <v>T</v>
      </c>
      <c r="H182" s="411">
        <v>160.1</v>
      </c>
      <c r="I182" s="2" t="str">
        <v>T</v>
      </c>
      <c r="J182" s="2">
        <v>1</v>
      </c>
      <c r="K182" s="2">
        <v>293</v>
      </c>
      <c r="L182" s="2">
        <v>0</v>
      </c>
      <c r="M182" s="2">
        <v>0</v>
      </c>
      <c r="N182" s="2">
        <v>3</v>
      </c>
      <c r="O182" s="2">
        <v>224</v>
      </c>
      <c r="P182" s="2">
        <v>252</v>
      </c>
      <c r="Q182" s="2">
        <v>365</v>
      </c>
    </row>
    <row r="183" spans="1:17">
      <c r="A183" s="2">
        <v>23</v>
      </c>
      <c r="B183" s="2" t="str">
        <v>sakuranetin, Flavanone</v>
      </c>
      <c r="C183" s="2">
        <v>0.6986</v>
      </c>
      <c r="D183" s="411">
        <v>136.80000000000001</v>
      </c>
      <c r="E183" s="2" t="str">
        <v>G</v>
      </c>
      <c r="F183" s="411">
        <v>159.6</v>
      </c>
      <c r="G183" s="2" t="str">
        <v>T</v>
      </c>
      <c r="H183" s="411">
        <v>102.2</v>
      </c>
      <c r="I183" s="2" t="str">
        <v>YG</v>
      </c>
      <c r="J183" s="2">
        <v>1</v>
      </c>
      <c r="K183" s="2">
        <v>292</v>
      </c>
      <c r="L183" s="2">
        <v>0</v>
      </c>
      <c r="M183" s="2">
        <v>0</v>
      </c>
      <c r="N183" s="2">
        <v>3</v>
      </c>
      <c r="O183" s="2">
        <v>223</v>
      </c>
      <c r="P183" s="2">
        <v>251</v>
      </c>
      <c r="Q183" s="2">
        <v>367</v>
      </c>
    </row>
    <row r="184" spans="1:17">
      <c r="A184" s="2">
        <v>24</v>
      </c>
      <c r="B184" s="2" t="str">
        <v>pinobanksin, Flavanonol</v>
      </c>
      <c r="C184" s="2">
        <v>0.69686990000000004</v>
      </c>
      <c r="D184" s="411">
        <v>136.80000000000001</v>
      </c>
      <c r="E184" s="2" t="str">
        <v>G</v>
      </c>
      <c r="F184" s="411">
        <v>190.7</v>
      </c>
      <c r="G184" s="2" t="str">
        <v>CB</v>
      </c>
      <c r="H184" s="411">
        <v>174.1</v>
      </c>
      <c r="I184" s="2" t="str">
        <v>T</v>
      </c>
      <c r="J184" s="2">
        <v>1</v>
      </c>
      <c r="K184" s="2">
        <v>295</v>
      </c>
      <c r="L184" s="2">
        <v>0</v>
      </c>
      <c r="M184" s="2">
        <v>0</v>
      </c>
      <c r="N184" s="2">
        <v>3</v>
      </c>
      <c r="O184" s="2">
        <v>224</v>
      </c>
      <c r="P184" s="2">
        <v>251</v>
      </c>
      <c r="Q184" s="2">
        <v>365</v>
      </c>
    </row>
    <row r="185" spans="1:17">
      <c r="A185" s="2">
        <v>30</v>
      </c>
      <c r="B185" s="2" t="str">
        <v>Biochanin A, Isoflavone</v>
      </c>
      <c r="C185" s="2">
        <v>0.69157299999999999</v>
      </c>
      <c r="D185" s="411">
        <v>132.69999999999999</v>
      </c>
      <c r="E185" s="2" t="str">
        <v>G</v>
      </c>
      <c r="F185" s="411">
        <v>96.6</v>
      </c>
      <c r="G185" s="2" t="str">
        <v>YG</v>
      </c>
      <c r="H185" s="411">
        <v>156.19999999999999</v>
      </c>
      <c r="I185" s="2" t="str">
        <v>T</v>
      </c>
      <c r="J185" s="2">
        <v>1</v>
      </c>
      <c r="K185" s="2">
        <v>262</v>
      </c>
      <c r="L185" s="2">
        <v>0</v>
      </c>
      <c r="M185" s="2">
        <v>0</v>
      </c>
      <c r="N185" s="2">
        <v>2</v>
      </c>
      <c r="O185" s="2">
        <v>224</v>
      </c>
      <c r="P185" s="2">
        <v>365</v>
      </c>
      <c r="Q185" s="2">
        <v>0</v>
      </c>
    </row>
    <row r="186" spans="1:17">
      <c r="A186" s="2">
        <v>32</v>
      </c>
      <c r="B186" s="2" t="str">
        <v>formononetin, Isoflavone</v>
      </c>
      <c r="C186" s="2">
        <v>0.63680000000000003</v>
      </c>
      <c r="D186" s="411">
        <v>147.4</v>
      </c>
      <c r="E186" s="2" t="str">
        <v>G</v>
      </c>
      <c r="F186" s="411">
        <v>195.3</v>
      </c>
      <c r="G186" s="2" t="str">
        <v>CB</v>
      </c>
      <c r="H186" s="411">
        <v>194.4</v>
      </c>
      <c r="I186" s="2" t="str">
        <v>CB</v>
      </c>
      <c r="J186" s="2">
        <v>2</v>
      </c>
      <c r="K186" s="2">
        <v>250</v>
      </c>
      <c r="L186" s="2">
        <v>306</v>
      </c>
      <c r="M186" s="2">
        <v>0</v>
      </c>
      <c r="N186" s="2">
        <v>2</v>
      </c>
      <c r="O186" s="2">
        <v>223</v>
      </c>
      <c r="P186" s="2">
        <v>313</v>
      </c>
      <c r="Q186" s="2">
        <v>0</v>
      </c>
    </row>
    <row r="187" spans="1:17">
      <c r="A187" s="2">
        <v>33</v>
      </c>
      <c r="B187" s="2" t="str">
        <v>genistein, Isoflavone</v>
      </c>
      <c r="C187" s="2">
        <v>0.66332259999999998</v>
      </c>
      <c r="D187" s="411">
        <v>128.1</v>
      </c>
      <c r="E187" s="2" t="str">
        <v>G</v>
      </c>
      <c r="F187" s="411">
        <v>181.4</v>
      </c>
      <c r="G187" s="2" t="str">
        <v>CB</v>
      </c>
      <c r="H187" s="411">
        <v>136.1</v>
      </c>
      <c r="I187" s="2" t="str">
        <v>G</v>
      </c>
      <c r="J187" s="2">
        <v>1</v>
      </c>
      <c r="K187" s="2">
        <v>260</v>
      </c>
      <c r="L187" s="2">
        <v>0</v>
      </c>
      <c r="M187" s="2">
        <v>0</v>
      </c>
      <c r="N187" s="2">
        <v>2</v>
      </c>
      <c r="O187" s="2">
        <v>224</v>
      </c>
      <c r="P187" s="2">
        <v>365</v>
      </c>
      <c r="Q187" s="2">
        <v>0</v>
      </c>
    </row>
    <row r="188" spans="1:17">
      <c r="A188" s="2">
        <v>35</v>
      </c>
      <c r="B188" s="2" t="str">
        <v>t-Chalcone, Chalcone</v>
      </c>
      <c r="C188" s="2">
        <v>0.73394859999999995</v>
      </c>
      <c r="D188" s="411">
        <v>137.1</v>
      </c>
      <c r="E188" s="2" t="str">
        <v>G</v>
      </c>
      <c r="F188" s="411">
        <v>113.4</v>
      </c>
      <c r="G188" s="2" t="str">
        <v>YG</v>
      </c>
      <c r="H188" s="411">
        <v>79.099999999999994</v>
      </c>
      <c r="I188" s="2" t="str">
        <v>Y</v>
      </c>
      <c r="J188" s="2">
        <v>1</v>
      </c>
      <c r="K188" s="2">
        <v>310</v>
      </c>
      <c r="L188" s="2">
        <v>0</v>
      </c>
      <c r="M188" s="2">
        <v>0</v>
      </c>
      <c r="N188" s="2">
        <v>2</v>
      </c>
      <c r="O188" s="2">
        <v>221</v>
      </c>
      <c r="P188" s="2">
        <v>366</v>
      </c>
      <c r="Q188" s="2">
        <v>0</v>
      </c>
    </row>
    <row r="189" spans="1:17">
      <c r="A189" s="2">
        <v>40</v>
      </c>
      <c r="B189" s="2" t="str">
        <v>benzoic acid, HBAD</v>
      </c>
      <c r="C189" s="2">
        <v>0.6633</v>
      </c>
      <c r="D189" s="411">
        <v>136.4</v>
      </c>
      <c r="E189" s="2" t="str">
        <v>G</v>
      </c>
      <c r="F189" s="411">
        <v>184.5</v>
      </c>
      <c r="G189" s="2" t="str">
        <v>CB</v>
      </c>
      <c r="H189" s="411">
        <v>159.4</v>
      </c>
      <c r="I189" s="2" t="str">
        <v>T</v>
      </c>
      <c r="J189" s="2">
        <v>1</v>
      </c>
      <c r="K189" s="2">
        <v>276</v>
      </c>
      <c r="L189" s="2">
        <v>0</v>
      </c>
      <c r="M189" s="2">
        <v>0</v>
      </c>
      <c r="N189" s="2">
        <v>2</v>
      </c>
      <c r="O189" s="2">
        <v>221</v>
      </c>
      <c r="P189" s="2">
        <v>328</v>
      </c>
      <c r="Q189" s="2">
        <v>0</v>
      </c>
    </row>
    <row r="190" spans="1:17">
      <c r="A190" s="2">
        <v>41</v>
      </c>
      <c r="B190" s="2" t="str">
        <v>Cuminic Acid, HBAD</v>
      </c>
      <c r="C190" s="2">
        <v>0.69686990000000004</v>
      </c>
      <c r="D190" s="411">
        <v>135.5</v>
      </c>
      <c r="E190" s="2" t="str">
        <v>G</v>
      </c>
      <c r="F190" s="411">
        <v>180</v>
      </c>
      <c r="G190" s="2" t="str">
        <v>CB</v>
      </c>
      <c r="H190" s="411">
        <v>185</v>
      </c>
      <c r="I190" s="2" t="str">
        <v>CB</v>
      </c>
      <c r="J190" s="2">
        <v>1</v>
      </c>
      <c r="K190" s="2">
        <v>243</v>
      </c>
      <c r="L190" s="2">
        <v>0</v>
      </c>
      <c r="M190" s="2">
        <v>0</v>
      </c>
      <c r="N190" s="2">
        <v>2</v>
      </c>
      <c r="O190" s="2">
        <v>221</v>
      </c>
      <c r="P190" s="2">
        <v>333</v>
      </c>
      <c r="Q190" s="2">
        <v>0</v>
      </c>
    </row>
    <row r="191" spans="1:17">
      <c r="A191" s="2">
        <v>47</v>
      </c>
      <c r="B191" s="2" t="str">
        <v>methyl paraben, HBAD</v>
      </c>
      <c r="C191" s="2">
        <v>0.67568209999999995</v>
      </c>
      <c r="D191" s="411">
        <v>127.9</v>
      </c>
      <c r="E191" s="2" t="str">
        <v>G</v>
      </c>
      <c r="F191" s="411">
        <v>178.9</v>
      </c>
      <c r="G191" s="2" t="str">
        <v>T</v>
      </c>
      <c r="H191" s="411">
        <v>219.9</v>
      </c>
      <c r="I191" s="2" t="str">
        <v>B</v>
      </c>
      <c r="J191" s="2">
        <v>1</v>
      </c>
      <c r="K191" s="2">
        <v>257</v>
      </c>
      <c r="L191" s="2">
        <v>0</v>
      </c>
      <c r="M191" s="2">
        <v>0</v>
      </c>
      <c r="N191" s="2">
        <v>2</v>
      </c>
      <c r="O191" s="2">
        <v>224</v>
      </c>
      <c r="P191" s="2">
        <v>352</v>
      </c>
      <c r="Q191" s="2">
        <v>0</v>
      </c>
    </row>
    <row r="192" spans="1:17">
      <c r="A192" s="2">
        <v>49</v>
      </c>
      <c r="B192" s="2" t="str">
        <v>Methyl-3,4,5-trimethoxybenzoate, HBAD</v>
      </c>
      <c r="C192" s="2">
        <v>0.67038520000000001</v>
      </c>
      <c r="D192" s="411">
        <v>141.1</v>
      </c>
      <c r="E192" s="2" t="str">
        <v>G</v>
      </c>
      <c r="F192" s="411">
        <v>185.5</v>
      </c>
      <c r="G192" s="2" t="str">
        <v>CB</v>
      </c>
      <c r="H192" s="411">
        <v>120</v>
      </c>
      <c r="I192" s="2" t="str">
        <v>G</v>
      </c>
      <c r="J192" s="2">
        <v>1</v>
      </c>
      <c r="K192" s="2">
        <v>265</v>
      </c>
      <c r="L192" s="2">
        <v>0</v>
      </c>
      <c r="M192" s="2">
        <v>0</v>
      </c>
      <c r="N192" s="2">
        <v>2</v>
      </c>
      <c r="O192" s="2">
        <v>230</v>
      </c>
      <c r="P192" s="2">
        <v>311</v>
      </c>
      <c r="Q192" s="2">
        <v>0</v>
      </c>
    </row>
    <row r="193" spans="1:17">
      <c r="A193" s="2">
        <v>50</v>
      </c>
      <c r="B193" s="2" t="str">
        <v>m-hydroxybenzoic acid, HBAD</v>
      </c>
      <c r="C193" s="2">
        <v>0.64390040000000004</v>
      </c>
      <c r="D193" s="411">
        <v>137.5</v>
      </c>
      <c r="E193" s="2" t="str">
        <v>G</v>
      </c>
      <c r="F193" s="411">
        <v>181.3</v>
      </c>
      <c r="G193" s="2" t="str">
        <v>CB</v>
      </c>
      <c r="H193" s="411">
        <v>184</v>
      </c>
      <c r="I193" s="2" t="str">
        <v>CB</v>
      </c>
      <c r="J193" s="2">
        <v>1</v>
      </c>
      <c r="K193" s="2">
        <v>298</v>
      </c>
      <c r="L193" s="2">
        <v>0</v>
      </c>
      <c r="M193" s="2">
        <v>0</v>
      </c>
      <c r="N193" s="2">
        <v>2</v>
      </c>
      <c r="O193" s="2">
        <v>223</v>
      </c>
      <c r="P193" s="2">
        <v>310</v>
      </c>
      <c r="Q193" s="2">
        <v>0</v>
      </c>
    </row>
    <row r="194" spans="1:17">
      <c r="A194" s="2">
        <v>51</v>
      </c>
      <c r="B194" s="2" t="str">
        <v>m-Toluic Acid, HBAD</v>
      </c>
      <c r="C194" s="2">
        <v>0.68100000000000005</v>
      </c>
      <c r="D194" s="411">
        <v>137.30000000000001</v>
      </c>
      <c r="E194" s="2" t="str">
        <v>G</v>
      </c>
      <c r="F194" s="411">
        <v>159.6</v>
      </c>
      <c r="G194" s="2" t="str">
        <v>T</v>
      </c>
      <c r="H194" s="411">
        <v>188.9</v>
      </c>
      <c r="I194" s="2" t="str">
        <v>CB</v>
      </c>
      <c r="J194" s="2">
        <v>1</v>
      </c>
      <c r="K194" s="2">
        <v>284</v>
      </c>
      <c r="L194" s="2">
        <v>0</v>
      </c>
      <c r="M194" s="2">
        <v>0</v>
      </c>
      <c r="N194" s="2">
        <v>2</v>
      </c>
      <c r="O194" s="2">
        <v>221</v>
      </c>
      <c r="P194" s="2">
        <v>333</v>
      </c>
      <c r="Q194" s="2">
        <v>0</v>
      </c>
    </row>
    <row r="195" spans="1:17">
      <c r="A195" s="2">
        <v>53</v>
      </c>
      <c r="B195" s="2" t="str">
        <v>o-Toluic Acid, HBAD</v>
      </c>
      <c r="C195" s="2">
        <v>0.69159999999999999</v>
      </c>
      <c r="D195" s="411">
        <v>137.6</v>
      </c>
      <c r="E195" s="2" t="str">
        <v>G</v>
      </c>
      <c r="F195" s="411">
        <v>174.5</v>
      </c>
      <c r="G195" s="2" t="str">
        <v>T</v>
      </c>
      <c r="H195" s="411">
        <v>214.7</v>
      </c>
      <c r="I195" s="2" t="str">
        <v>B</v>
      </c>
      <c r="J195" s="2">
        <v>1</v>
      </c>
      <c r="K195" s="2">
        <v>281</v>
      </c>
      <c r="L195" s="2">
        <v>0</v>
      </c>
      <c r="M195" s="2">
        <v>0</v>
      </c>
      <c r="N195" s="2">
        <v>2</v>
      </c>
      <c r="O195" s="2">
        <v>221</v>
      </c>
      <c r="P195" s="2">
        <v>335</v>
      </c>
      <c r="Q195" s="2">
        <v>0</v>
      </c>
    </row>
    <row r="196" spans="1:17">
      <c r="A196" s="2">
        <v>54</v>
      </c>
      <c r="B196" s="2" t="str">
        <v>p-hydroxybenzoic acid, HBAD</v>
      </c>
      <c r="C196" s="2">
        <v>0.63683780000000001</v>
      </c>
      <c r="D196" s="411">
        <v>129.6</v>
      </c>
      <c r="E196" s="2" t="str">
        <v>G</v>
      </c>
      <c r="F196" s="411">
        <v>183.8</v>
      </c>
      <c r="G196" s="2" t="str">
        <v>CB</v>
      </c>
      <c r="H196" s="411">
        <v>180</v>
      </c>
      <c r="I196" s="2" t="str">
        <v>CB</v>
      </c>
      <c r="J196" s="2">
        <v>1</v>
      </c>
      <c r="K196" s="2">
        <v>257</v>
      </c>
      <c r="L196" s="2">
        <v>0</v>
      </c>
      <c r="M196" s="2">
        <v>0</v>
      </c>
      <c r="N196" s="2">
        <v>2</v>
      </c>
      <c r="O196" s="2">
        <v>225</v>
      </c>
      <c r="P196" s="2">
        <v>344</v>
      </c>
      <c r="Q196" s="2">
        <v>0</v>
      </c>
    </row>
    <row r="197" spans="1:17">
      <c r="A197" s="2">
        <v>57</v>
      </c>
      <c r="B197" s="2" t="str">
        <v>salicylic acid, HBAD</v>
      </c>
      <c r="C197" s="2">
        <v>0.67920000000000003</v>
      </c>
      <c r="D197" s="411">
        <v>139.80000000000001</v>
      </c>
      <c r="E197" s="2" t="str">
        <v>G</v>
      </c>
      <c r="F197" s="411">
        <v>210.5</v>
      </c>
      <c r="G197" s="2" t="str">
        <v>B</v>
      </c>
      <c r="H197" s="411">
        <v>180.9</v>
      </c>
      <c r="I197" s="2" t="str">
        <v>CB</v>
      </c>
      <c r="J197" s="2">
        <v>1</v>
      </c>
      <c r="K197" s="2">
        <v>301</v>
      </c>
      <c r="L197" s="2">
        <v>0</v>
      </c>
      <c r="M197" s="2">
        <v>0</v>
      </c>
      <c r="N197" s="2">
        <v>2</v>
      </c>
      <c r="O197" s="2">
        <v>223</v>
      </c>
      <c r="P197" s="2">
        <v>304</v>
      </c>
      <c r="Q197" s="2">
        <v>0</v>
      </c>
    </row>
    <row r="198" spans="1:17">
      <c r="A198" s="2">
        <v>60</v>
      </c>
      <c r="B198" s="2" t="str">
        <v>vanillic acid methyl ester, HBAD</v>
      </c>
      <c r="C198" s="2">
        <v>0.65802559999999999</v>
      </c>
      <c r="D198" s="411">
        <v>135.19999999999999</v>
      </c>
      <c r="E198" s="2" t="str">
        <v>G</v>
      </c>
      <c r="F198" s="411">
        <v>178.9</v>
      </c>
      <c r="G198" s="2" t="str">
        <v>T</v>
      </c>
      <c r="H198" s="411">
        <v>230.9</v>
      </c>
      <c r="I198" s="2" t="str">
        <v>B</v>
      </c>
      <c r="J198" s="2">
        <v>2</v>
      </c>
      <c r="K198" s="2">
        <v>263</v>
      </c>
      <c r="L198" s="2">
        <v>294</v>
      </c>
      <c r="M198" s="2">
        <v>0</v>
      </c>
      <c r="N198" s="2">
        <v>2</v>
      </c>
      <c r="O198" s="2">
        <v>225</v>
      </c>
      <c r="P198" s="2">
        <v>347</v>
      </c>
      <c r="Q198" s="2">
        <v>0</v>
      </c>
    </row>
    <row r="199" spans="1:17">
      <c r="A199" s="2">
        <v>63</v>
      </c>
      <c r="B199" s="2" t="str">
        <v>CAPE, HCAD</v>
      </c>
      <c r="C199" s="2">
        <v>0.67568209999999995</v>
      </c>
      <c r="D199" s="411">
        <v>140.30000000000001</v>
      </c>
      <c r="E199" s="2" t="str">
        <v>G</v>
      </c>
      <c r="F199" s="411">
        <v>234.8</v>
      </c>
      <c r="G199" s="2" t="str">
        <v>B</v>
      </c>
      <c r="H199" s="411">
        <v>208.7</v>
      </c>
      <c r="I199" s="2" t="str">
        <v>CB</v>
      </c>
      <c r="J199" s="2">
        <v>1</v>
      </c>
      <c r="K199" s="2">
        <v>325</v>
      </c>
      <c r="L199" s="2">
        <v>0</v>
      </c>
      <c r="M199" s="2">
        <v>0</v>
      </c>
      <c r="N199" s="2">
        <v>2</v>
      </c>
      <c r="O199" s="2">
        <v>225</v>
      </c>
      <c r="P199" s="2">
        <v>337</v>
      </c>
      <c r="Q199" s="2">
        <v>0</v>
      </c>
    </row>
    <row r="200" spans="1:17">
      <c r="A200" s="2">
        <v>68</v>
      </c>
      <c r="B200" s="2" t="str">
        <v>methyl ferulate, HCAD</v>
      </c>
      <c r="C200" s="2">
        <v>0.6668539</v>
      </c>
      <c r="D200" s="411">
        <v>138.19999999999999</v>
      </c>
      <c r="E200" s="2" t="str">
        <v>G</v>
      </c>
      <c r="F200" s="411">
        <v>236.2</v>
      </c>
      <c r="G200" s="2" t="str">
        <v>B</v>
      </c>
      <c r="H200" s="411">
        <v>228.4</v>
      </c>
      <c r="I200" s="2" t="str">
        <v>B</v>
      </c>
      <c r="J200" s="2">
        <v>1</v>
      </c>
      <c r="K200" s="2">
        <v>324</v>
      </c>
      <c r="L200" s="2">
        <v>0</v>
      </c>
      <c r="M200" s="2">
        <v>0</v>
      </c>
      <c r="N200" s="2">
        <v>2</v>
      </c>
      <c r="O200" s="2">
        <v>224</v>
      </c>
      <c r="P200" s="2">
        <v>360</v>
      </c>
      <c r="Q200" s="2">
        <v>0</v>
      </c>
    </row>
    <row r="201" spans="1:17">
      <c r="A201" s="2">
        <v>70</v>
      </c>
      <c r="B201" s="2" t="str">
        <v>o-coumaric acid, HCAD</v>
      </c>
      <c r="C201" s="2">
        <v>0.64570000000000005</v>
      </c>
      <c r="D201" s="411">
        <v>146.1</v>
      </c>
      <c r="E201" s="2" t="str">
        <v>G</v>
      </c>
      <c r="F201" s="411">
        <v>205.2</v>
      </c>
      <c r="G201" s="2" t="str">
        <v>CB</v>
      </c>
      <c r="H201" s="411">
        <v>203.9</v>
      </c>
      <c r="I201" s="2" t="str">
        <v>CB</v>
      </c>
      <c r="J201" s="2">
        <v>2</v>
      </c>
      <c r="K201" s="2">
        <v>279</v>
      </c>
      <c r="L201" s="2">
        <v>321</v>
      </c>
      <c r="M201" s="2">
        <v>0</v>
      </c>
      <c r="N201" s="2">
        <v>2</v>
      </c>
      <c r="O201" s="2">
        <v>224</v>
      </c>
      <c r="P201" s="2">
        <v>341</v>
      </c>
      <c r="Q201" s="2">
        <v>0</v>
      </c>
    </row>
    <row r="202" spans="1:17">
      <c r="A202" s="2">
        <v>72</v>
      </c>
      <c r="B202" s="2" t="str">
        <v>p-MCA, HCAD</v>
      </c>
      <c r="C202" s="2">
        <v>0.65</v>
      </c>
      <c r="D202" s="411">
        <v>137.4</v>
      </c>
      <c r="E202" s="2" t="str">
        <v>G</v>
      </c>
      <c r="F202" s="411">
        <v>190.9</v>
      </c>
      <c r="G202" s="2" t="str">
        <v>CB</v>
      </c>
      <c r="H202" s="411">
        <v>130.9</v>
      </c>
      <c r="I202" s="2" t="str">
        <v>G</v>
      </c>
      <c r="J202" s="2">
        <v>1</v>
      </c>
      <c r="K202" s="2">
        <v>307</v>
      </c>
      <c r="L202" s="2">
        <v>0</v>
      </c>
      <c r="M202" s="2">
        <v>0</v>
      </c>
      <c r="N202" s="2">
        <v>2</v>
      </c>
      <c r="O202" s="2">
        <v>222</v>
      </c>
      <c r="P202" s="2">
        <v>0</v>
      </c>
      <c r="Q202" s="2">
        <v>0</v>
      </c>
    </row>
    <row r="203" spans="1:17">
      <c r="A203" s="2">
        <v>75</v>
      </c>
      <c r="B203" s="2" t="str">
        <v>t-cinnamic acid, HCAD</v>
      </c>
      <c r="C203" s="2">
        <v>0.67215080000000005</v>
      </c>
      <c r="D203" s="411">
        <v>140.30000000000001</v>
      </c>
      <c r="E203" s="2" t="str">
        <v>G</v>
      </c>
      <c r="F203" s="411">
        <v>242.2</v>
      </c>
      <c r="G203" s="2" t="str">
        <v>V</v>
      </c>
      <c r="H203" s="411">
        <v>222</v>
      </c>
      <c r="I203" s="2" t="str">
        <v>B</v>
      </c>
      <c r="J203" s="2">
        <v>1</v>
      </c>
      <c r="K203" s="2">
        <v>279</v>
      </c>
      <c r="L203" s="2">
        <v>0</v>
      </c>
      <c r="M203" s="2">
        <v>0</v>
      </c>
      <c r="N203" s="2">
        <v>2</v>
      </c>
      <c r="O203" s="2">
        <v>229</v>
      </c>
      <c r="P203" s="2">
        <v>347</v>
      </c>
      <c r="Q203" s="2">
        <v>0</v>
      </c>
    </row>
    <row r="204" spans="1:17">
      <c r="A204" s="2">
        <v>76</v>
      </c>
      <c r="B204" s="2" t="str">
        <v>trans-p-coumaric acid methyl ester, HCAD</v>
      </c>
      <c r="C204" s="2">
        <v>0.67391650000000003</v>
      </c>
      <c r="D204" s="411">
        <v>136.4</v>
      </c>
      <c r="E204" s="2" t="str">
        <v>G</v>
      </c>
      <c r="F204" s="411">
        <v>193.3</v>
      </c>
      <c r="G204" s="2" t="str">
        <v>CB</v>
      </c>
      <c r="H204" s="411">
        <v>202.4</v>
      </c>
      <c r="I204" s="2" t="str">
        <v>CB</v>
      </c>
      <c r="J204" s="2">
        <v>1</v>
      </c>
      <c r="K204" s="2">
        <v>309</v>
      </c>
      <c r="L204" s="2">
        <v>0</v>
      </c>
      <c r="M204" s="2">
        <v>0</v>
      </c>
      <c r="N204" s="2">
        <v>3</v>
      </c>
      <c r="O204" s="2">
        <v>222</v>
      </c>
      <c r="P204" s="2">
        <v>246</v>
      </c>
      <c r="Q204" s="2">
        <v>361</v>
      </c>
    </row>
    <row r="205" spans="1:17">
      <c r="A205" s="2">
        <v>79</v>
      </c>
      <c r="B205" s="2" t="str">
        <v>Homovanillic Acid, HPAAD</v>
      </c>
      <c r="C205" s="2">
        <v>0.65449429999999997</v>
      </c>
      <c r="D205" s="411">
        <v>137.30000000000001</v>
      </c>
      <c r="E205" s="2" t="str">
        <v>G</v>
      </c>
      <c r="F205" s="411">
        <v>176.9</v>
      </c>
      <c r="G205" s="2" t="str">
        <v>T</v>
      </c>
      <c r="H205" s="411">
        <v>212.7</v>
      </c>
      <c r="I205" s="2" t="str">
        <v>B</v>
      </c>
      <c r="J205" s="2">
        <v>1</v>
      </c>
      <c r="K205" s="2">
        <v>282</v>
      </c>
      <c r="L205" s="2">
        <v>0</v>
      </c>
      <c r="M205" s="2">
        <v>0</v>
      </c>
      <c r="N205" s="2">
        <v>3</v>
      </c>
      <c r="O205" s="2">
        <v>222</v>
      </c>
      <c r="P205" s="2">
        <v>256</v>
      </c>
      <c r="Q205" s="2">
        <v>351</v>
      </c>
    </row>
    <row r="206" spans="1:17">
      <c r="A206" s="2">
        <v>81</v>
      </c>
      <c r="B206" s="2" t="str">
        <v>Phenylacetic Acid, HPAAD</v>
      </c>
      <c r="C206" s="2">
        <v>0.67</v>
      </c>
      <c r="D206" s="411">
        <v>135.5</v>
      </c>
      <c r="E206" s="2" t="str">
        <v>G</v>
      </c>
      <c r="F206" s="411">
        <v>174.5</v>
      </c>
      <c r="G206" s="2" t="str">
        <v>T</v>
      </c>
      <c r="H206" s="411">
        <v>343.2</v>
      </c>
      <c r="I206" s="2" t="str">
        <v>S</v>
      </c>
      <c r="J206" s="2">
        <v>1</v>
      </c>
      <c r="K206" s="2">
        <v>260</v>
      </c>
      <c r="L206" s="2">
        <v>0</v>
      </c>
      <c r="M206" s="2">
        <v>0</v>
      </c>
      <c r="N206" s="2">
        <v>2</v>
      </c>
      <c r="O206" s="2">
        <v>239</v>
      </c>
      <c r="P206" s="2">
        <v>336</v>
      </c>
      <c r="Q206" s="2">
        <v>0</v>
      </c>
    </row>
    <row r="207" spans="1:17">
      <c r="A207" s="2">
        <v>85</v>
      </c>
      <c r="B207" s="2" t="str">
        <v>p-methoxyphenyllactic acid, HPLAD</v>
      </c>
      <c r="C207" s="2">
        <v>0.65802559999999999</v>
      </c>
      <c r="D207" s="411">
        <v>138</v>
      </c>
      <c r="E207" s="2" t="str">
        <v>G</v>
      </c>
      <c r="F207" s="411">
        <v>178.7</v>
      </c>
      <c r="G207" s="2" t="str">
        <v>T</v>
      </c>
      <c r="H207" s="411">
        <v>192.2</v>
      </c>
      <c r="I207" s="2" t="str">
        <v>CB</v>
      </c>
      <c r="J207" s="2">
        <v>1</v>
      </c>
      <c r="K207" s="2">
        <v>276</v>
      </c>
      <c r="L207" s="2">
        <v>0</v>
      </c>
      <c r="M207" s="2">
        <v>0</v>
      </c>
      <c r="N207" s="2">
        <v>3</v>
      </c>
      <c r="O207" s="2">
        <v>222</v>
      </c>
      <c r="P207" s="2">
        <v>251</v>
      </c>
      <c r="Q207" s="2">
        <v>336</v>
      </c>
    </row>
    <row r="208" spans="1:17">
      <c r="A208" s="2">
        <v>86</v>
      </c>
      <c r="B208" s="2" t="str">
        <v>3-Phenylpropanoic acid, HPPAD</v>
      </c>
      <c r="C208" s="2">
        <v>0.68274469999999998</v>
      </c>
      <c r="D208" s="411">
        <v>138.6</v>
      </c>
      <c r="E208" s="2" t="str">
        <v>G</v>
      </c>
      <c r="F208" s="411">
        <v>177.8</v>
      </c>
      <c r="G208" s="2" t="str">
        <v>T</v>
      </c>
      <c r="H208" s="411">
        <v>230.2</v>
      </c>
      <c r="I208" s="2" t="str">
        <v>B</v>
      </c>
      <c r="J208" s="2">
        <v>1</v>
      </c>
      <c r="K208" s="2">
        <v>260</v>
      </c>
      <c r="L208" s="2">
        <v>0</v>
      </c>
      <c r="M208" s="2">
        <v>0</v>
      </c>
      <c r="N208" s="2">
        <v>2</v>
      </c>
      <c r="O208" s="2">
        <v>230</v>
      </c>
      <c r="P208" s="2">
        <v>327</v>
      </c>
      <c r="Q208" s="2">
        <v>0</v>
      </c>
    </row>
    <row r="209" spans="1:17">
      <c r="A209" s="2">
        <v>88</v>
      </c>
      <c r="B209" s="2" t="str">
        <v>2-Methoxy-4-vinylphenol, AMPh</v>
      </c>
      <c r="C209" s="2">
        <v>0.68804169999999998</v>
      </c>
      <c r="D209" s="411">
        <v>121.7</v>
      </c>
      <c r="E209" s="2" t="str">
        <v>G</v>
      </c>
      <c r="F209" s="411">
        <v>189.2</v>
      </c>
      <c r="G209" s="2" t="str">
        <v>CB</v>
      </c>
      <c r="H209" s="411">
        <v>191.1</v>
      </c>
      <c r="I209" s="2" t="str">
        <v>CB</v>
      </c>
      <c r="J209" s="2">
        <v>1</v>
      </c>
      <c r="K209" s="2">
        <v>266</v>
      </c>
      <c r="L209" s="2">
        <v>0</v>
      </c>
      <c r="M209" s="2">
        <v>0</v>
      </c>
      <c r="N209" s="2">
        <v>2</v>
      </c>
      <c r="O209" s="2">
        <v>224</v>
      </c>
      <c r="P209" s="2">
        <v>336</v>
      </c>
      <c r="Q209" s="2">
        <v>0</v>
      </c>
    </row>
    <row r="210" spans="1:17">
      <c r="A210" s="2">
        <v>89</v>
      </c>
      <c r="B210" s="2" t="str">
        <v>p-methoxyphenol, AMPh</v>
      </c>
      <c r="C210" s="2">
        <v>0.6845</v>
      </c>
      <c r="D210" s="411">
        <v>134.4</v>
      </c>
      <c r="E210" s="2" t="str">
        <v>G</v>
      </c>
      <c r="F210" s="411">
        <v>171.4</v>
      </c>
      <c r="G210" s="2" t="str">
        <v>T</v>
      </c>
      <c r="H210" s="411">
        <v>234.8</v>
      </c>
      <c r="I210" s="2" t="str">
        <v>B</v>
      </c>
      <c r="J210" s="2">
        <v>1</v>
      </c>
      <c r="K210" s="2">
        <v>288</v>
      </c>
      <c r="L210" s="2">
        <v>0</v>
      </c>
      <c r="M210" s="2">
        <v>0</v>
      </c>
      <c r="N210" s="2">
        <v>3</v>
      </c>
      <c r="O210" s="2">
        <v>223</v>
      </c>
      <c r="P210" s="2">
        <v>252</v>
      </c>
      <c r="Q210" s="2">
        <v>313</v>
      </c>
    </row>
    <row r="211" spans="1:17">
      <c r="A211" s="2">
        <v>90</v>
      </c>
      <c r="B211" s="2" t="str">
        <v>4-methylpyrocatechol, APh</v>
      </c>
      <c r="C211" s="2">
        <v>0.67391650000000003</v>
      </c>
      <c r="D211" s="411">
        <v>136.6</v>
      </c>
      <c r="E211" s="2" t="str">
        <v>G</v>
      </c>
      <c r="F211" s="411">
        <v>180</v>
      </c>
      <c r="G211" s="2" t="str">
        <v>CB</v>
      </c>
      <c r="H211" s="411">
        <v>160.9</v>
      </c>
      <c r="I211" s="2" t="str">
        <v>T</v>
      </c>
      <c r="J211" s="2">
        <v>1</v>
      </c>
      <c r="K211" s="2">
        <v>283</v>
      </c>
      <c r="L211" s="2">
        <v>0</v>
      </c>
      <c r="M211" s="2">
        <v>0</v>
      </c>
      <c r="N211" s="2">
        <v>2</v>
      </c>
      <c r="O211" s="2">
        <v>223</v>
      </c>
      <c r="P211" s="2">
        <v>341</v>
      </c>
      <c r="Q211" s="2">
        <v>0</v>
      </c>
    </row>
    <row r="212" spans="1:17">
      <c r="A212" s="2">
        <v>91</v>
      </c>
      <c r="B212" s="2" t="str">
        <v>Isopseudocumenol, APh</v>
      </c>
      <c r="C212" s="2">
        <v>0.72512030000000005</v>
      </c>
      <c r="D212" s="411">
        <v>138.1</v>
      </c>
      <c r="E212" s="2" t="str">
        <v>G</v>
      </c>
      <c r="F212" s="411">
        <v>179</v>
      </c>
      <c r="G212" s="2" t="str">
        <v>T</v>
      </c>
      <c r="H212" s="411">
        <v>189.8</v>
      </c>
      <c r="I212" s="2" t="str">
        <v>CB</v>
      </c>
      <c r="J212" s="2">
        <v>1</v>
      </c>
      <c r="K212" s="2">
        <v>279</v>
      </c>
      <c r="L212" s="2">
        <v>0</v>
      </c>
      <c r="M212" s="2">
        <v>0</v>
      </c>
      <c r="N212" s="2">
        <v>2</v>
      </c>
      <c r="O212" s="2">
        <v>247</v>
      </c>
      <c r="P212" s="2">
        <v>353</v>
      </c>
      <c r="Q212" s="2">
        <v>0</v>
      </c>
    </row>
    <row r="213" spans="1:17">
      <c r="A213" s="2">
        <v>92</v>
      </c>
      <c r="B213" s="2" t="str">
        <v>Thymol, AMPh</v>
      </c>
      <c r="C213" s="2">
        <v>0.73209999999999997</v>
      </c>
      <c r="D213" s="411">
        <v>140</v>
      </c>
      <c r="E213" s="2" t="str">
        <v>G</v>
      </c>
      <c r="F213" s="411">
        <v>120</v>
      </c>
      <c r="G213" s="2" t="str">
        <v>G</v>
      </c>
      <c r="H213" s="411">
        <v>130.9</v>
      </c>
      <c r="I213" s="2" t="str">
        <v>G</v>
      </c>
      <c r="J213" s="2">
        <v>1</v>
      </c>
      <c r="K213" s="2">
        <v>278</v>
      </c>
      <c r="L213" s="2">
        <v>0</v>
      </c>
      <c r="M213" s="2">
        <v>0</v>
      </c>
      <c r="N213" s="2">
        <v>2</v>
      </c>
      <c r="O213" s="2">
        <v>244</v>
      </c>
      <c r="P213" s="2">
        <v>347</v>
      </c>
      <c r="Q213" s="2">
        <v>0</v>
      </c>
    </row>
    <row r="214" spans="1:17">
      <c r="A214" s="2">
        <v>95</v>
      </c>
      <c r="B214" s="2" t="str">
        <v>Pyrocatechol, Phenol</v>
      </c>
      <c r="C214" s="2">
        <v>0.6615569</v>
      </c>
      <c r="D214" s="411">
        <v>137.4</v>
      </c>
      <c r="E214" s="2" t="str">
        <v>G</v>
      </c>
      <c r="F214" s="411">
        <v>180.8</v>
      </c>
      <c r="G214" s="2" t="str">
        <v>CB</v>
      </c>
      <c r="H214" s="411">
        <v>75.3</v>
      </c>
      <c r="I214" s="2" t="str">
        <v>Y</v>
      </c>
      <c r="J214" s="2">
        <v>1</v>
      </c>
      <c r="K214" s="2">
        <v>277</v>
      </c>
      <c r="L214" s="2">
        <v>0</v>
      </c>
      <c r="M214" s="2">
        <v>0</v>
      </c>
      <c r="N214" s="2">
        <v>3</v>
      </c>
      <c r="O214" s="2">
        <v>226</v>
      </c>
      <c r="P214" s="2">
        <v>240</v>
      </c>
      <c r="Q214" s="2">
        <v>336</v>
      </c>
    </row>
    <row r="215" spans="1:17">
      <c r="A215" s="2">
        <v>96</v>
      </c>
      <c r="B215" s="2" t="str">
        <v>2-methylbenzaldehyde, HBzd</v>
      </c>
      <c r="C215" s="2">
        <v>0.70922949999999996</v>
      </c>
      <c r="D215" s="411">
        <v>133.9</v>
      </c>
      <c r="E215" s="2" t="str">
        <v>G</v>
      </c>
      <c r="F215" s="411">
        <v>188.2</v>
      </c>
      <c r="G215" s="2" t="str">
        <v>CB</v>
      </c>
      <c r="H215" s="411">
        <v>193.9</v>
      </c>
      <c r="I215" s="2" t="str">
        <v>CB</v>
      </c>
      <c r="J215" s="2">
        <v>1</v>
      </c>
      <c r="K215" s="2">
        <v>255</v>
      </c>
      <c r="L215" s="2">
        <v>0</v>
      </c>
      <c r="M215" s="2">
        <v>0</v>
      </c>
      <c r="N215" s="2">
        <v>2</v>
      </c>
      <c r="O215" s="2">
        <v>222</v>
      </c>
      <c r="P215" s="2">
        <v>347</v>
      </c>
      <c r="Q215" s="2">
        <v>0</v>
      </c>
    </row>
    <row r="216" spans="1:17">
      <c r="A216" s="2">
        <v>97</v>
      </c>
      <c r="B216" s="2" t="str">
        <v>p-anisaldehyde, HBzd</v>
      </c>
      <c r="C216" s="2">
        <v>0.65979129999999997</v>
      </c>
      <c r="D216" s="411">
        <v>120</v>
      </c>
      <c r="E216" s="2" t="str">
        <v>G</v>
      </c>
      <c r="F216" s="411">
        <v>203.4</v>
      </c>
      <c r="G216" s="2" t="str">
        <v>CB</v>
      </c>
      <c r="H216" s="411">
        <v>346.6</v>
      </c>
      <c r="I216" s="2" t="str">
        <v>S</v>
      </c>
      <c r="J216" s="2">
        <v>1</v>
      </c>
      <c r="K216" s="2">
        <v>286</v>
      </c>
      <c r="L216" s="2">
        <v>0</v>
      </c>
      <c r="M216" s="2">
        <v>0</v>
      </c>
      <c r="N216" s="2">
        <v>2</v>
      </c>
      <c r="O216" s="2">
        <v>224</v>
      </c>
      <c r="P216" s="2">
        <v>350</v>
      </c>
      <c r="Q216" s="2">
        <v>0</v>
      </c>
    </row>
    <row r="217" spans="1:17">
      <c r="A217" s="2">
        <v>99</v>
      </c>
      <c r="B217" s="2" t="str">
        <v>Vanillin, HBzd</v>
      </c>
      <c r="C217" s="2">
        <v>0.63683780000000001</v>
      </c>
      <c r="D217" s="411">
        <v>136.19999999999999</v>
      </c>
      <c r="E217" s="2" t="str">
        <v>G</v>
      </c>
      <c r="F217" s="411">
        <v>221.6</v>
      </c>
      <c r="G217" s="2" t="str">
        <v>B</v>
      </c>
      <c r="H217" s="411">
        <v>223.7</v>
      </c>
      <c r="I217" s="2" t="str">
        <v>B</v>
      </c>
      <c r="J217" s="2">
        <v>2</v>
      </c>
      <c r="K217" s="2">
        <v>284</v>
      </c>
      <c r="L217" s="2">
        <v>312</v>
      </c>
      <c r="M217" s="2">
        <v>0</v>
      </c>
      <c r="N217" s="2">
        <v>3</v>
      </c>
      <c r="O217" s="2">
        <v>221</v>
      </c>
      <c r="P217" s="2">
        <v>248</v>
      </c>
      <c r="Q217" s="2">
        <v>341</v>
      </c>
    </row>
    <row r="218" spans="1:17">
      <c r="A218" s="2">
        <v>100</v>
      </c>
      <c r="B218" s="2" t="str">
        <v>2-Hydroxyacetophenone, HAPh</v>
      </c>
      <c r="C218" s="2">
        <v>0.70393249999999996</v>
      </c>
      <c r="D218" s="411">
        <v>132.6</v>
      </c>
      <c r="E218" s="2" t="str">
        <v>G</v>
      </c>
      <c r="F218" s="411">
        <v>151.9</v>
      </c>
      <c r="G218" s="2" t="str">
        <v>T</v>
      </c>
      <c r="H218" s="411">
        <v>180</v>
      </c>
      <c r="I218" s="2" t="str">
        <v>CB</v>
      </c>
      <c r="J218" s="2">
        <v>2</v>
      </c>
      <c r="K218" s="2">
        <v>256</v>
      </c>
      <c r="L218" s="2">
        <v>330</v>
      </c>
      <c r="M218" s="2">
        <v>0</v>
      </c>
      <c r="N218" s="2">
        <v>2</v>
      </c>
      <c r="O218" s="2">
        <v>228</v>
      </c>
      <c r="P218" s="2">
        <v>340</v>
      </c>
      <c r="Q218" s="2">
        <v>0</v>
      </c>
    </row>
    <row r="219" spans="1:17">
      <c r="A219" s="2">
        <v>101</v>
      </c>
      <c r="B219" s="2" t="str">
        <v>2-Methoxyacetophenone, HAPh</v>
      </c>
      <c r="C219" s="2">
        <v>0.66861950000000003</v>
      </c>
      <c r="D219" s="411">
        <v>139.1</v>
      </c>
      <c r="E219" s="2" t="str">
        <v>G</v>
      </c>
      <c r="F219" s="411">
        <v>240.8</v>
      </c>
      <c r="G219" s="2" t="str">
        <v>V</v>
      </c>
      <c r="H219" s="411">
        <v>203.9</v>
      </c>
      <c r="I219" s="2" t="str">
        <v>CB</v>
      </c>
      <c r="J219" s="2">
        <v>2</v>
      </c>
      <c r="K219" s="2">
        <v>256</v>
      </c>
      <c r="L219" s="2">
        <v>330</v>
      </c>
      <c r="M219" s="2">
        <v>0</v>
      </c>
      <c r="N219" s="2">
        <v>2</v>
      </c>
      <c r="O219" s="2">
        <v>225</v>
      </c>
      <c r="P219" s="2">
        <v>340</v>
      </c>
      <c r="Q219" s="2">
        <v>0</v>
      </c>
    </row>
    <row r="220" spans="1:17">
      <c r="A220" s="2">
        <v>104</v>
      </c>
      <c r="B220" s="2" t="str">
        <v>benzophenone, Non Phenolic</v>
      </c>
      <c r="C220" s="2">
        <v>0.72688600000000003</v>
      </c>
      <c r="D220" s="411">
        <v>120</v>
      </c>
      <c r="E220" s="2" t="str">
        <v>G</v>
      </c>
      <c r="F220" s="411">
        <v>171.4</v>
      </c>
      <c r="G220" s="2" t="str">
        <v>T</v>
      </c>
      <c r="H220" s="411">
        <v>196.1</v>
      </c>
      <c r="I220" s="2" t="str">
        <v>CB</v>
      </c>
      <c r="J220" s="2">
        <v>1</v>
      </c>
      <c r="K220" s="2">
        <v>260</v>
      </c>
      <c r="L220" s="2">
        <v>0</v>
      </c>
      <c r="M220" s="2">
        <v>0</v>
      </c>
      <c r="N220" s="2">
        <v>2</v>
      </c>
      <c r="O220" s="2">
        <v>224</v>
      </c>
      <c r="P220" s="2">
        <v>363</v>
      </c>
      <c r="Q220" s="2">
        <v>0</v>
      </c>
    </row>
    <row r="221" spans="1:17">
      <c r="A221" s="2"/>
      <c r="B221" s="2"/>
      <c r="C221" s="2"/>
      <c r="D221" s="411"/>
      <c r="E221" s="2"/>
      <c r="F221" s="411"/>
      <c r="G221" s="2"/>
      <c r="H221" s="411"/>
      <c r="I221" s="2"/>
      <c r="J221" s="2"/>
      <c r="K221" s="2"/>
      <c r="L221" s="2"/>
      <c r="M221" s="2"/>
      <c r="N221" s="2"/>
      <c r="O221" s="2"/>
      <c r="P221" s="2"/>
      <c r="Q221" s="2"/>
    </row>
    <row r="222" spans="1:17">
      <c r="A222" s="2"/>
      <c r="B222" s="2"/>
      <c r="C222" s="2"/>
      <c r="D222" s="411"/>
      <c r="E222" s="2"/>
      <c r="F222" s="411"/>
      <c r="G222" s="2"/>
      <c r="H222" s="411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2"/>
      <c r="B223" s="2"/>
      <c r="C223" s="2"/>
      <c r="D223" s="411"/>
      <c r="E223" s="2"/>
      <c r="F223" s="411"/>
      <c r="G223" s="2"/>
      <c r="H223" s="411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2"/>
      <c r="B224" s="2"/>
      <c r="C224" s="2"/>
      <c r="D224" s="411"/>
      <c r="E224" s="2"/>
      <c r="F224" s="411"/>
      <c r="G224" s="2"/>
      <c r="H224" s="411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2"/>
      <c r="B225" s="2"/>
      <c r="C225" s="2"/>
      <c r="D225" s="411"/>
      <c r="E225" s="2"/>
      <c r="F225" s="411"/>
      <c r="G225" s="2"/>
      <c r="H225" s="411"/>
      <c r="I225" s="2"/>
      <c r="J225" s="2"/>
      <c r="K225" s="2"/>
      <c r="L225" s="2"/>
      <c r="M225" s="2"/>
      <c r="N225" s="2"/>
      <c r="O225" s="2"/>
      <c r="P225" s="2"/>
      <c r="Q225" s="2"/>
    </row>
    <row r="226" spans="1:17">
      <c r="A226" s="2"/>
      <c r="B226" s="2"/>
      <c r="C226" s="2"/>
      <c r="D226" s="411"/>
      <c r="E226" s="2"/>
      <c r="F226" s="411"/>
      <c r="G226" s="2"/>
      <c r="H226" s="411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2"/>
      <c r="B227" s="2"/>
      <c r="C227" s="2"/>
      <c r="D227" s="411"/>
      <c r="E227" s="2"/>
      <c r="F227" s="411"/>
      <c r="G227" s="2"/>
      <c r="H227" s="411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2"/>
      <c r="B228" s="2"/>
      <c r="C228" s="2"/>
      <c r="D228" s="411"/>
      <c r="E228" s="2"/>
      <c r="F228" s="411"/>
      <c r="G228" s="2"/>
      <c r="H228" s="411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2"/>
      <c r="B229" s="2"/>
      <c r="C229" s="2"/>
      <c r="D229" s="411"/>
      <c r="E229" s="2"/>
      <c r="F229" s="411"/>
      <c r="G229" s="2"/>
      <c r="H229" s="411"/>
      <c r="I229" s="2"/>
      <c r="J229" s="2"/>
      <c r="K229" s="2"/>
      <c r="L229" s="2"/>
      <c r="M229" s="2"/>
      <c r="N229" s="2"/>
      <c r="O229" s="2"/>
      <c r="P229" s="2"/>
      <c r="Q229" s="2"/>
    </row>
    <row r="230" spans="1:17">
      <c r="A230" s="2"/>
      <c r="B230" s="2"/>
      <c r="C230" s="2"/>
      <c r="D230" s="411"/>
      <c r="E230" s="2"/>
      <c r="F230" s="411"/>
      <c r="G230" s="2"/>
      <c r="H230" s="411"/>
      <c r="I230" s="2"/>
      <c r="J230" s="2"/>
      <c r="K230" s="2"/>
      <c r="L230" s="2"/>
      <c r="M230" s="2"/>
      <c r="N230" s="2"/>
      <c r="O230" s="2"/>
      <c r="P230" s="2"/>
      <c r="Q230" s="2"/>
    </row>
    <row r="231" spans="1:17">
      <c r="A231" s="2"/>
      <c r="B231" s="2"/>
      <c r="C231" s="2"/>
      <c r="D231" s="411"/>
      <c r="E231" s="2"/>
      <c r="F231" s="411"/>
      <c r="G231" s="2"/>
      <c r="H231" s="411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2"/>
      <c r="B232" s="2"/>
      <c r="C232" s="2"/>
      <c r="D232" s="411"/>
      <c r="E232" s="2"/>
      <c r="F232" s="411"/>
      <c r="G232" s="2"/>
      <c r="H232" s="411"/>
      <c r="I232" s="2"/>
      <c r="J232" s="2"/>
      <c r="K232" s="2"/>
      <c r="L232" s="2"/>
      <c r="M232" s="2"/>
      <c r="N232" s="2"/>
      <c r="O232" s="2"/>
      <c r="P232" s="2"/>
      <c r="Q232" s="2"/>
    </row>
    <row r="233" spans="1:17">
      <c r="A233" s="2"/>
      <c r="B233" s="2"/>
      <c r="C233" s="2"/>
      <c r="D233" s="411"/>
      <c r="E233" s="2"/>
      <c r="F233" s="411"/>
      <c r="G233" s="2"/>
      <c r="H233" s="411"/>
      <c r="I233" s="2"/>
      <c r="J233" s="2"/>
      <c r="K233" s="2"/>
      <c r="L233" s="2"/>
      <c r="M233" s="2"/>
      <c r="N233" s="2"/>
      <c r="O233" s="2"/>
      <c r="P233" s="2"/>
      <c r="Q233" s="2"/>
    </row>
    <row r="234" spans="1:17">
      <c r="A234" s="2"/>
      <c r="B234" s="2"/>
      <c r="C234" s="2"/>
      <c r="D234" s="411"/>
      <c r="E234" s="2"/>
      <c r="F234" s="411"/>
      <c r="G234" s="2"/>
      <c r="H234" s="411"/>
      <c r="I234" s="2"/>
      <c r="J234" s="2"/>
      <c r="K234" s="2"/>
      <c r="L234" s="2"/>
      <c r="M234" s="2"/>
      <c r="N234" s="2"/>
      <c r="O234" s="2"/>
      <c r="P234" s="2"/>
      <c r="Q234" s="2"/>
    </row>
    <row r="235" spans="1:17">
      <c r="A235" s="2"/>
      <c r="B235" s="2"/>
      <c r="C235" s="2"/>
      <c r="D235" s="411"/>
      <c r="E235" s="2"/>
      <c r="F235" s="411"/>
      <c r="G235" s="2"/>
      <c r="H235" s="411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/>
      <c r="B236" s="2"/>
      <c r="C236" s="2"/>
      <c r="D236" s="411"/>
      <c r="E236" s="2"/>
      <c r="F236" s="411"/>
      <c r="G236" s="2"/>
      <c r="H236" s="411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2"/>
      <c r="B237" s="2"/>
      <c r="C237" s="2"/>
      <c r="D237" s="411"/>
      <c r="E237" s="2"/>
      <c r="F237" s="411"/>
      <c r="G237" s="2"/>
      <c r="H237" s="411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2"/>
      <c r="B238" s="2"/>
      <c r="C238" s="2"/>
      <c r="D238" s="411"/>
      <c r="E238" s="2"/>
      <c r="F238" s="411"/>
      <c r="G238" s="2"/>
      <c r="H238" s="411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/>
      <c r="B239" s="2"/>
      <c r="C239" s="2"/>
      <c r="D239" s="411"/>
      <c r="E239" s="2"/>
      <c r="F239" s="411"/>
      <c r="G239" s="2"/>
      <c r="H239" s="411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/>
      <c r="B240" s="2"/>
      <c r="C240" s="2"/>
      <c r="D240" s="411"/>
      <c r="E240" s="2"/>
      <c r="F240" s="411"/>
      <c r="G240" s="2"/>
      <c r="H240" s="411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2"/>
      <c r="B241" s="2"/>
      <c r="C241" s="2"/>
      <c r="D241" s="411"/>
      <c r="E241" s="2"/>
      <c r="F241" s="411"/>
      <c r="G241" s="2"/>
      <c r="H241" s="411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2"/>
      <c r="B242" s="2"/>
      <c r="C242" s="2"/>
      <c r="D242" s="411"/>
      <c r="E242" s="2"/>
      <c r="F242" s="411"/>
      <c r="G242" s="2"/>
      <c r="H242" s="411"/>
      <c r="I242" s="2"/>
      <c r="J242" s="2"/>
      <c r="K242" s="2"/>
      <c r="L242" s="2"/>
      <c r="M242" s="2"/>
      <c r="N242" s="2"/>
      <c r="O242" s="2"/>
      <c r="P242" s="2"/>
      <c r="Q242" s="2"/>
    </row>
    <row r="243" spans="1:17">
      <c r="A243" s="2"/>
      <c r="B243" s="2"/>
      <c r="C243" s="2"/>
      <c r="D243" s="411"/>
      <c r="E243" s="2"/>
      <c r="F243" s="411"/>
      <c r="G243" s="2"/>
      <c r="H243" s="411"/>
      <c r="I243" s="2"/>
      <c r="J243" s="2"/>
      <c r="K243" s="2"/>
      <c r="L243" s="2"/>
      <c r="M243" s="2"/>
      <c r="N243" s="2"/>
      <c r="O243" s="2"/>
      <c r="P243" s="2"/>
      <c r="Q243" s="2"/>
    </row>
    <row r="244" spans="1:17">
      <c r="A244" s="2"/>
      <c r="B244" s="2"/>
      <c r="C244" s="2"/>
      <c r="D244" s="411"/>
      <c r="E244" s="2"/>
      <c r="F244" s="411"/>
      <c r="G244" s="2"/>
      <c r="H244" s="411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/>
      <c r="B245" s="2"/>
      <c r="C245" s="2"/>
      <c r="D245" s="411"/>
      <c r="E245" s="2"/>
      <c r="F245" s="411"/>
      <c r="G245" s="2"/>
      <c r="H245" s="411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/>
      <c r="B246" s="2"/>
      <c r="C246" s="2"/>
      <c r="D246" s="411"/>
      <c r="E246" s="2"/>
      <c r="F246" s="411"/>
      <c r="G246" s="2"/>
      <c r="H246" s="411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/>
      <c r="B247" s="2"/>
      <c r="C247" s="2"/>
      <c r="D247" s="411"/>
      <c r="E247" s="2"/>
      <c r="F247" s="411"/>
      <c r="G247" s="2"/>
      <c r="H247" s="411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/>
      <c r="B248" s="2"/>
      <c r="C248" s="2"/>
      <c r="D248" s="411"/>
      <c r="E248" s="2"/>
      <c r="F248" s="411"/>
      <c r="G248" s="2"/>
      <c r="H248" s="411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/>
      <c r="B249" s="2"/>
      <c r="C249" s="2"/>
      <c r="D249" s="411"/>
      <c r="E249" s="2"/>
      <c r="F249" s="411"/>
      <c r="G249" s="2"/>
      <c r="H249" s="411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2"/>
      <c r="B250" s="2"/>
      <c r="C250" s="2"/>
      <c r="D250" s="411"/>
      <c r="E250" s="2"/>
      <c r="F250" s="411"/>
      <c r="G250" s="2"/>
      <c r="H250" s="411"/>
      <c r="I250" s="2"/>
      <c r="J250" s="2"/>
      <c r="K250" s="2"/>
      <c r="L250" s="2"/>
      <c r="M250" s="2"/>
      <c r="N250" s="2"/>
      <c r="O250" s="2"/>
      <c r="P250" s="2"/>
      <c r="Q250" s="2"/>
    </row>
    <row r="251" spans="1:17">
      <c r="A251" s="2"/>
      <c r="B251" s="2"/>
      <c r="C251" s="2"/>
      <c r="D251" s="411"/>
      <c r="E251" s="2"/>
      <c r="F251" s="411"/>
      <c r="G251" s="2"/>
      <c r="H251" s="411"/>
      <c r="I251" s="2"/>
      <c r="J251" s="2"/>
      <c r="K251" s="2"/>
      <c r="L251" s="2"/>
      <c r="M251" s="2"/>
      <c r="N251" s="2"/>
      <c r="O251" s="2"/>
      <c r="P251" s="2"/>
      <c r="Q251" s="2"/>
    </row>
    <row r="252" spans="1:17">
      <c r="A252" s="2"/>
      <c r="B252" s="2"/>
      <c r="C252" s="2"/>
      <c r="D252" s="411"/>
      <c r="E252" s="2"/>
      <c r="F252" s="411"/>
      <c r="G252" s="2"/>
      <c r="H252" s="411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2"/>
      <c r="B253" s="2"/>
      <c r="C253" s="2"/>
      <c r="D253" s="411"/>
      <c r="E253" s="2"/>
      <c r="F253" s="411"/>
      <c r="G253" s="2"/>
      <c r="H253" s="411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2"/>
      <c r="B254" s="2"/>
      <c r="C254" s="2"/>
      <c r="D254" s="411"/>
      <c r="E254" s="2"/>
      <c r="F254" s="411"/>
      <c r="G254" s="2"/>
      <c r="H254" s="411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2"/>
      <c r="B255" s="2"/>
      <c r="C255" s="2"/>
      <c r="D255" s="411"/>
      <c r="E255" s="2"/>
      <c r="F255" s="411"/>
      <c r="G255" s="2"/>
      <c r="H255" s="411"/>
      <c r="I255" s="2"/>
      <c r="J255" s="2"/>
      <c r="K255" s="2"/>
      <c r="L255" s="2"/>
      <c r="M255" s="2"/>
      <c r="N255" s="2"/>
      <c r="O255" s="2"/>
      <c r="P255" s="2"/>
      <c r="Q255" s="2"/>
    </row>
    <row r="256" spans="1:17">
      <c r="A256" s="2"/>
      <c r="B256" s="2"/>
      <c r="C256" s="2"/>
      <c r="D256" s="411"/>
      <c r="E256" s="2"/>
      <c r="F256" s="411"/>
      <c r="G256" s="2"/>
      <c r="H256" s="411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2"/>
      <c r="B257" s="2"/>
      <c r="C257" s="2"/>
      <c r="D257" s="411"/>
      <c r="E257" s="2"/>
      <c r="F257" s="411"/>
      <c r="G257" s="2"/>
      <c r="H257" s="411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2"/>
      <c r="B258" s="2"/>
      <c r="C258" s="2"/>
      <c r="D258" s="411"/>
      <c r="E258" s="2"/>
      <c r="F258" s="411"/>
      <c r="G258" s="2"/>
      <c r="H258" s="411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/>
      <c r="B259" s="2"/>
      <c r="C259" s="2"/>
      <c r="D259" s="411"/>
      <c r="E259" s="2"/>
      <c r="F259" s="411"/>
      <c r="G259" s="2"/>
      <c r="H259" s="411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2"/>
      <c r="B260" s="2"/>
      <c r="C260" s="2"/>
      <c r="D260" s="411"/>
      <c r="E260" s="2"/>
      <c r="F260" s="411"/>
      <c r="G260" s="2"/>
      <c r="H260" s="411"/>
      <c r="I260" s="2"/>
      <c r="J260" s="2"/>
      <c r="K260" s="2"/>
      <c r="L260" s="2"/>
      <c r="M260" s="2"/>
      <c r="N260" s="2"/>
      <c r="O260" s="2"/>
      <c r="P260" s="2"/>
      <c r="Q260" s="2"/>
    </row>
    <row r="261" spans="1:17">
      <c r="A261" s="2"/>
      <c r="B261" s="2"/>
      <c r="C261" s="2"/>
      <c r="D261" s="411"/>
      <c r="E261" s="2"/>
      <c r="F261" s="411"/>
      <c r="G261" s="2"/>
      <c r="H261" s="411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2"/>
      <c r="B262" s="2"/>
      <c r="C262" s="2"/>
      <c r="D262" s="411"/>
      <c r="E262" s="2"/>
      <c r="F262" s="411"/>
      <c r="G262" s="2"/>
      <c r="H262" s="411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/>
      <c r="B263" s="2"/>
      <c r="C263" s="2"/>
      <c r="D263" s="411"/>
      <c r="E263" s="2"/>
      <c r="F263" s="411"/>
      <c r="G263" s="2"/>
      <c r="H263" s="411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/>
      <c r="B264" s="2"/>
      <c r="C264" s="2"/>
      <c r="D264" s="411"/>
      <c r="E264" s="2"/>
      <c r="F264" s="411"/>
      <c r="G264" s="2"/>
      <c r="H264" s="411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/>
      <c r="B265" s="2"/>
      <c r="C265" s="2"/>
      <c r="D265" s="411"/>
      <c r="E265" s="2"/>
      <c r="F265" s="411"/>
      <c r="G265" s="2"/>
      <c r="H265" s="411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2"/>
      <c r="B266" s="2"/>
      <c r="C266" s="2"/>
      <c r="D266" s="411"/>
      <c r="E266" s="2"/>
      <c r="F266" s="411"/>
      <c r="G266" s="2"/>
      <c r="H266" s="411"/>
      <c r="I266" s="2"/>
      <c r="J266" s="2"/>
      <c r="K266" s="2"/>
      <c r="L266" s="2"/>
      <c r="M266" s="2"/>
      <c r="N266" s="2"/>
      <c r="O266" s="2"/>
      <c r="P266" s="2"/>
      <c r="Q266" s="2"/>
    </row>
    <row r="267" spans="1:17">
      <c r="A267" s="2"/>
      <c r="B267" s="2"/>
      <c r="C267" s="2"/>
      <c r="D267" s="411"/>
      <c r="E267" s="2"/>
      <c r="F267" s="411"/>
      <c r="G267" s="2"/>
      <c r="H267" s="411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/>
      <c r="B268" s="2"/>
      <c r="C268" s="2"/>
      <c r="D268" s="411"/>
      <c r="E268" s="2"/>
      <c r="F268" s="411"/>
      <c r="G268" s="2"/>
      <c r="H268" s="411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411"/>
      <c r="E269" s="2"/>
      <c r="F269" s="411"/>
      <c r="G269" s="2"/>
      <c r="H269" s="411"/>
      <c r="I269" s="2"/>
      <c r="J269" s="2"/>
      <c r="K269" s="2"/>
      <c r="L269" s="2"/>
      <c r="M269" s="2"/>
      <c r="N269" s="2"/>
      <c r="O269" s="2"/>
      <c r="P269" s="2"/>
      <c r="Q269" s="2"/>
    </row>
    <row r="270" spans="1:17">
      <c r="A270" s="2"/>
      <c r="B270" s="2"/>
      <c r="C270" s="2"/>
      <c r="D270" s="411"/>
      <c r="E270" s="2"/>
      <c r="F270" s="411"/>
      <c r="G270" s="2"/>
      <c r="H270" s="411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2"/>
      <c r="B271" s="2"/>
      <c r="C271" s="2"/>
      <c r="D271" s="411"/>
      <c r="E271" s="2"/>
      <c r="F271" s="411"/>
      <c r="G271" s="2"/>
      <c r="H271" s="411"/>
      <c r="I271" s="2"/>
      <c r="J271" s="2"/>
      <c r="K271" s="2"/>
      <c r="L271" s="2"/>
      <c r="M271" s="2"/>
      <c r="N271" s="2"/>
      <c r="O271" s="2"/>
      <c r="P271" s="2"/>
      <c r="Q271" s="2"/>
    </row>
    <row r="272" spans="1:17">
      <c r="A272" s="2"/>
      <c r="B272" s="2"/>
      <c r="C272" s="2"/>
      <c r="D272" s="411"/>
      <c r="E272" s="2"/>
      <c r="F272" s="411"/>
      <c r="G272" s="2"/>
      <c r="H272" s="411"/>
      <c r="I272" s="2"/>
      <c r="J272" s="2"/>
      <c r="K272" s="2"/>
      <c r="L272" s="2"/>
      <c r="M272" s="2"/>
      <c r="N272" s="2"/>
      <c r="O272" s="2"/>
      <c r="P272" s="2"/>
      <c r="Q272" s="2"/>
    </row>
    <row r="273" spans="1:17">
      <c r="A273" s="2"/>
      <c r="B273" s="2"/>
      <c r="C273" s="2"/>
      <c r="D273" s="411"/>
      <c r="E273" s="2"/>
      <c r="F273" s="411"/>
      <c r="G273" s="2"/>
      <c r="H273" s="411"/>
      <c r="I273" s="2"/>
      <c r="J273" s="2"/>
      <c r="K273" s="2"/>
      <c r="L273" s="2"/>
      <c r="M273" s="2"/>
      <c r="N273" s="2"/>
      <c r="O273" s="2"/>
      <c r="P273" s="2"/>
      <c r="Q273" s="2"/>
    </row>
    <row r="274" spans="1:17">
      <c r="A274" s="2"/>
      <c r="B274" s="2"/>
      <c r="C274" s="2"/>
      <c r="D274" s="411"/>
      <c r="E274" s="2"/>
      <c r="F274" s="411"/>
      <c r="G274" s="2"/>
      <c r="H274" s="411"/>
      <c r="I274" s="2"/>
      <c r="J274" s="2"/>
      <c r="K274" s="2"/>
      <c r="L274" s="2"/>
      <c r="M274" s="2"/>
      <c r="N274" s="2"/>
      <c r="O274" s="2"/>
      <c r="P274" s="2"/>
      <c r="Q274" s="2"/>
    </row>
    <row r="275" spans="1:17">
      <c r="A275" s="2"/>
      <c r="B275" s="2"/>
      <c r="C275" s="2"/>
      <c r="D275" s="411"/>
      <c r="E275" s="2"/>
      <c r="F275" s="411"/>
      <c r="G275" s="2"/>
      <c r="H275" s="411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/>
      <c r="B276" s="2"/>
      <c r="C276" s="2"/>
      <c r="D276" s="411"/>
      <c r="E276" s="2"/>
      <c r="F276" s="411"/>
      <c r="G276" s="2"/>
      <c r="H276" s="411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/>
      <c r="B277" s="2"/>
      <c r="C277" s="2"/>
      <c r="D277" s="411"/>
      <c r="E277" s="2"/>
      <c r="F277" s="411"/>
      <c r="G277" s="2"/>
      <c r="H277" s="411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/>
      <c r="B278" s="2"/>
      <c r="C278" s="2"/>
      <c r="D278" s="411"/>
      <c r="E278" s="2"/>
      <c r="F278" s="411"/>
      <c r="G278" s="2"/>
      <c r="H278" s="411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/>
      <c r="B279" s="2"/>
      <c r="C279" s="2"/>
      <c r="D279" s="411"/>
      <c r="E279" s="2"/>
      <c r="F279" s="411"/>
      <c r="G279" s="2"/>
      <c r="H279" s="411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/>
      <c r="B280" s="2"/>
      <c r="C280" s="2"/>
      <c r="D280" s="411"/>
      <c r="E280" s="2"/>
      <c r="F280" s="411"/>
      <c r="G280" s="2"/>
      <c r="H280" s="411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/>
      <c r="B281" s="2"/>
      <c r="C281" s="2"/>
      <c r="D281" s="411"/>
      <c r="E281" s="2"/>
      <c r="F281" s="411"/>
      <c r="G281" s="2"/>
      <c r="H281" s="411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/>
      <c r="B282" s="2"/>
      <c r="C282" s="2"/>
      <c r="D282" s="411"/>
      <c r="E282" s="2"/>
      <c r="F282" s="411"/>
      <c r="G282" s="2"/>
      <c r="H282" s="411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2"/>
      <c r="B283" s="2"/>
      <c r="C283" s="2"/>
      <c r="D283" s="411"/>
      <c r="E283" s="2"/>
      <c r="F283" s="411"/>
      <c r="G283" s="2"/>
      <c r="H283" s="411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2"/>
      <c r="B284" s="2"/>
      <c r="C284" s="2"/>
      <c r="D284" s="411"/>
      <c r="E284" s="2"/>
      <c r="F284" s="411"/>
      <c r="G284" s="2"/>
      <c r="H284" s="411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411"/>
      <c r="E285" s="2"/>
      <c r="F285" s="411"/>
      <c r="G285" s="2"/>
      <c r="H285" s="411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411"/>
      <c r="E286" s="2"/>
      <c r="F286" s="411"/>
      <c r="G286" s="2"/>
      <c r="H286" s="411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411"/>
      <c r="E287" s="2"/>
      <c r="F287" s="411"/>
      <c r="G287" s="2"/>
      <c r="H287" s="411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411"/>
      <c r="E288" s="2"/>
      <c r="F288" s="411"/>
      <c r="G288" s="2"/>
      <c r="H288" s="411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411"/>
      <c r="E289" s="2"/>
      <c r="F289" s="411"/>
      <c r="G289" s="2"/>
      <c r="H289" s="411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411"/>
      <c r="E290" s="2"/>
      <c r="F290" s="411"/>
      <c r="G290" s="2"/>
      <c r="H290" s="411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411"/>
      <c r="E291" s="2"/>
      <c r="F291" s="411"/>
      <c r="G291" s="2"/>
      <c r="H291" s="411"/>
      <c r="I291" s="2"/>
      <c r="J291" s="2"/>
      <c r="K291" s="2"/>
      <c r="L291" s="2"/>
      <c r="M291" s="2"/>
      <c r="N291" s="2"/>
      <c r="O291" s="2"/>
      <c r="P291" s="2"/>
      <c r="Q29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B96E176-9C7D-40EC-A290-955FD27C62F3}">
          <x14:formula1>
            <xm:f>_xlfn.ANCHORARRAY(D!#REF!)</xm:f>
          </x14:formula1>
          <xm:sqref>B3:B4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B1A8-DD75-4FE7-ACF6-8BB9BF83AA9F}">
  <dimension ref="A2:BL354"/>
  <sheetViews>
    <sheetView workbookViewId="0">
      <selection activeCell="R45" sqref="R45"/>
    </sheetView>
  </sheetViews>
  <sheetFormatPr defaultRowHeight="15"/>
  <cols>
    <col min="1" max="1" width="9.140625" style="406"/>
    <col min="2" max="2" width="20.140625" style="406" bestFit="1" customWidth="1"/>
    <col min="3" max="3" width="6" style="406" customWidth="1"/>
    <col min="4" max="4" width="8.5703125" style="412" customWidth="1"/>
    <col min="5" max="5" width="3.42578125" style="406" bestFit="1" customWidth="1"/>
    <col min="6" max="6" width="8.5703125" style="412" customWidth="1"/>
    <col min="7" max="7" width="5" style="406" bestFit="1" customWidth="1"/>
    <col min="8" max="8" width="7.140625" style="412" customWidth="1"/>
    <col min="9" max="9" width="5" style="406" bestFit="1" customWidth="1"/>
    <col min="10" max="10" width="7" style="406" customWidth="1"/>
    <col min="11" max="12" width="7" style="406" bestFit="1" customWidth="1"/>
    <col min="13" max="13" width="6.85546875" style="406" bestFit="1" customWidth="1"/>
    <col min="14" max="14" width="7.140625" style="406" customWidth="1"/>
    <col min="15" max="15" width="6.5703125" style="406" customWidth="1"/>
    <col min="16" max="16" width="7" style="406" bestFit="1" customWidth="1"/>
    <col min="17" max="17" width="7.5703125" style="406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4" customFormat="1" ht="43.5" customHeight="1">
      <c r="A2" s="416" t="s">
        <v>0</v>
      </c>
      <c r="B2" s="401" t="s">
        <v>1</v>
      </c>
      <c r="C2" s="401" t="s">
        <v>2</v>
      </c>
      <c r="D2" s="408" t="s">
        <v>3</v>
      </c>
      <c r="E2" s="402" t="s">
        <v>4</v>
      </c>
      <c r="F2" s="408" t="s">
        <v>5</v>
      </c>
      <c r="G2" s="403" t="s">
        <v>6</v>
      </c>
      <c r="H2" s="408" t="s">
        <v>7</v>
      </c>
      <c r="I2" s="402" t="s">
        <v>8</v>
      </c>
      <c r="J2" s="418" t="s">
        <v>9</v>
      </c>
      <c r="K2" s="399" t="s">
        <v>135</v>
      </c>
      <c r="L2" s="399" t="s">
        <v>136</v>
      </c>
      <c r="M2" s="399" t="s">
        <v>137</v>
      </c>
      <c r="N2" s="399" t="s">
        <v>13</v>
      </c>
      <c r="O2" s="399" t="s">
        <v>14</v>
      </c>
      <c r="P2" s="399" t="s">
        <v>15</v>
      </c>
      <c r="Q2" s="399" t="s">
        <v>16</v>
      </c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R2" s="415"/>
      <c r="AS2" s="415"/>
      <c r="AT2" s="415"/>
      <c r="AU2" s="415"/>
      <c r="AV2" s="415"/>
      <c r="AW2" s="415"/>
      <c r="AX2" s="415"/>
      <c r="AY2" s="415"/>
      <c r="AZ2" s="415"/>
      <c r="BA2" s="415"/>
      <c r="BB2" s="415"/>
      <c r="BC2" s="415"/>
      <c r="BD2" s="415"/>
      <c r="BE2" s="415"/>
      <c r="BF2" s="415"/>
      <c r="BG2" s="415"/>
      <c r="BH2" s="415"/>
      <c r="BI2" s="415"/>
      <c r="BJ2" s="415"/>
      <c r="BK2" s="415"/>
      <c r="BL2" s="415"/>
    </row>
    <row r="3" spans="1:64">
      <c r="A3"/>
      <c r="B3" t="s">
        <v>154</v>
      </c>
      <c r="C3">
        <v>0.66400000000000003</v>
      </c>
      <c r="D3" s="58">
        <v>142.5</v>
      </c>
      <c r="E3" t="s">
        <v>23</v>
      </c>
      <c r="F3" s="69">
        <v>210.8</v>
      </c>
      <c r="G3" t="s">
        <v>155</v>
      </c>
      <c r="H3" s="77">
        <v>197.6</v>
      </c>
      <c r="I3" t="s">
        <v>24</v>
      </c>
      <c r="J3" s="1">
        <v>1</v>
      </c>
      <c r="K3" s="5">
        <v>278</v>
      </c>
      <c r="L3" s="5"/>
      <c r="M3"/>
      <c r="N3" s="1">
        <v>2</v>
      </c>
      <c r="O3" s="5">
        <v>223</v>
      </c>
      <c r="P3" s="5">
        <v>304</v>
      </c>
      <c r="Q3" s="2"/>
    </row>
    <row r="4" spans="1:64">
      <c r="A4" s="2" t="s">
        <v>139</v>
      </c>
      <c r="B4" s="2">
        <v>-0.05</v>
      </c>
      <c r="C4" s="405">
        <f>C3-0.05</f>
        <v>0.61399999999999999</v>
      </c>
      <c r="D4" s="410">
        <f>D3+D8</f>
        <v>82.5</v>
      </c>
      <c r="E4" s="2"/>
      <c r="F4" s="410">
        <f>F3+F8</f>
        <v>150.80000000000001</v>
      </c>
      <c r="G4" s="2"/>
      <c r="H4" s="410">
        <f>H3+H8</f>
        <v>137.6</v>
      </c>
      <c r="I4" s="2"/>
      <c r="J4" s="2"/>
      <c r="K4" s="2">
        <f>K3*K8</f>
        <v>272.44</v>
      </c>
      <c r="L4" s="2">
        <f>L3*L8</f>
        <v>0</v>
      </c>
      <c r="M4" s="2">
        <f>M3*M8</f>
        <v>0</v>
      </c>
      <c r="N4" s="2"/>
      <c r="O4" s="2">
        <f>O3*O7</f>
        <v>218.54</v>
      </c>
      <c r="P4" s="2">
        <f>P3*P7</f>
        <v>297.92</v>
      </c>
      <c r="Q4" s="2">
        <f>Q3*Q7</f>
        <v>0</v>
      </c>
    </row>
    <row r="5" spans="1:64">
      <c r="A5" s="2" t="s">
        <v>140</v>
      </c>
      <c r="B5" s="2">
        <v>0.05</v>
      </c>
      <c r="C5" s="405">
        <f>C3+0.05</f>
        <v>0.71400000000000008</v>
      </c>
      <c r="D5" s="410">
        <f>D3+D7</f>
        <v>202.5</v>
      </c>
      <c r="E5" s="2"/>
      <c r="F5" s="410">
        <f>F3+F7</f>
        <v>270.8</v>
      </c>
      <c r="G5" s="2"/>
      <c r="H5" s="410">
        <f>H3+H7</f>
        <v>257.60000000000002</v>
      </c>
      <c r="I5" s="2"/>
      <c r="J5" s="2"/>
      <c r="K5" s="2">
        <f>K3*K7</f>
        <v>283.56</v>
      </c>
      <c r="L5" s="2">
        <f>L3*L7</f>
        <v>0</v>
      </c>
      <c r="M5" s="2">
        <f>M3*M7</f>
        <v>0</v>
      </c>
      <c r="N5" s="2"/>
      <c r="O5" s="2">
        <f>O3*O8</f>
        <v>227.46</v>
      </c>
      <c r="P5" s="2">
        <f>P3*P8</f>
        <v>310.08</v>
      </c>
      <c r="Q5" s="2">
        <f>Q3*Q8</f>
        <v>0</v>
      </c>
    </row>
    <row r="6" spans="1:64">
      <c r="A6" s="2"/>
      <c r="B6" s="2"/>
      <c r="C6" s="2"/>
      <c r="D6" s="411"/>
      <c r="E6" s="2"/>
      <c r="F6" s="411"/>
      <c r="G6" s="2"/>
      <c r="H6" s="411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411">
        <v>60</v>
      </c>
      <c r="E7" s="2"/>
      <c r="F7" s="411">
        <v>60</v>
      </c>
      <c r="G7" s="2"/>
      <c r="H7" s="411">
        <v>60</v>
      </c>
      <c r="I7" s="2"/>
      <c r="J7" s="2"/>
      <c r="K7" s="407">
        <v>1.02</v>
      </c>
      <c r="L7" s="407">
        <v>1.02</v>
      </c>
      <c r="M7" s="407">
        <v>0.98</v>
      </c>
      <c r="N7" s="2"/>
      <c r="O7" s="407">
        <v>0.98</v>
      </c>
      <c r="P7" s="407">
        <v>0.98</v>
      </c>
      <c r="Q7" s="407">
        <v>0.98</v>
      </c>
    </row>
    <row r="8" spans="1:64" s="1" customFormat="1">
      <c r="A8" s="2"/>
      <c r="B8" s="2"/>
      <c r="C8" s="2"/>
      <c r="D8" s="411">
        <v>-60</v>
      </c>
      <c r="E8" s="2"/>
      <c r="F8" s="411">
        <v>-60</v>
      </c>
      <c r="G8" s="2"/>
      <c r="H8" s="411">
        <v>-60</v>
      </c>
      <c r="I8" s="2"/>
      <c r="J8" s="2"/>
      <c r="K8" s="407">
        <v>0.98</v>
      </c>
      <c r="L8" s="407">
        <v>0.98</v>
      </c>
      <c r="M8" s="407">
        <v>1.02</v>
      </c>
      <c r="N8" s="2"/>
      <c r="O8" s="407">
        <v>1.02</v>
      </c>
      <c r="P8" s="407">
        <v>1.02</v>
      </c>
      <c r="Q8" s="407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411"/>
      <c r="E9" s="2"/>
      <c r="F9" s="411"/>
      <c r="G9" s="2"/>
      <c r="H9" s="411"/>
      <c r="I9" s="2"/>
      <c r="J9" s="2"/>
      <c r="K9" s="407"/>
      <c r="L9" s="407"/>
      <c r="M9" s="407"/>
      <c r="N9" s="2"/>
      <c r="O9" s="407"/>
      <c r="P9" s="407"/>
      <c r="Q9" s="407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A10" s="2"/>
      <c r="B10" s="2"/>
      <c r="C10" s="2"/>
      <c r="D10" s="411"/>
      <c r="E10" s="2"/>
      <c r="F10" s="411"/>
      <c r="G10" s="2"/>
      <c r="H10" s="411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t="str" cm="1">
        <f t="array" ref="A11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1]&gt;=$O$4)*(LNPNEW[Fl λ 2]&lt;=$P$5)*(LNPNEW[Fl λ 2]&gt;=$P$4)*(LNPNEW[Fl λ 3]&lt;=$Q$5)*(LNPNEW[Fl λ 3]&gt;=$Q$4),"No Result"))</f>
        <v>No Result</v>
      </c>
      <c r="B11" s="2"/>
      <c r="C11" s="2"/>
      <c r="D11" s="411"/>
      <c r="E11" s="2"/>
      <c r="F11" s="411"/>
      <c r="G11" s="2"/>
      <c r="H11" s="411"/>
      <c r="I11" s="2"/>
      <c r="J11" s="2"/>
      <c r="K11" s="2"/>
      <c r="L11" s="2"/>
      <c r="M11" s="2"/>
      <c r="N11" s="2"/>
      <c r="O11" s="2"/>
      <c r="P11" s="2"/>
      <c r="Q11" s="2"/>
      <c r="R11" s="1">
        <f>COUNTIF(A11:A13, "&lt;&gt;")</f>
        <v>1</v>
      </c>
      <c r="S11" s="2" t="s">
        <v>141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/>
      <c r="B12" s="2"/>
      <c r="C12" s="2"/>
      <c r="D12" s="411"/>
      <c r="E12" s="2"/>
      <c r="F12" s="411"/>
      <c r="G12" s="2"/>
      <c r="H12" s="411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411"/>
      <c r="E13" s="2"/>
      <c r="F13" s="411"/>
      <c r="G13" s="2"/>
      <c r="H13" s="411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A14" s="2"/>
      <c r="B14" s="2"/>
      <c r="C14" s="2"/>
      <c r="D14" s="411"/>
      <c r="E14" s="2"/>
      <c r="F14" s="411"/>
      <c r="G14" s="2"/>
      <c r="H14" s="411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 t="str" cm="1">
        <f t="array" ref="A15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1]&gt;=$O$4)*(LNPNEW[Fl λ 2]&lt;=$P$5)*(LNPNEW[Fl λ 2]&gt;=$P$4),"No Result"))</f>
        <v>No Result</v>
      </c>
      <c r="B15" s="2"/>
      <c r="C15" s="2"/>
      <c r="D15" s="411"/>
      <c r="E15" s="2"/>
      <c r="F15" s="411"/>
      <c r="G15" s="2"/>
      <c r="H15" s="411"/>
      <c r="I15" s="2"/>
      <c r="J15" s="2"/>
      <c r="K15" s="2"/>
      <c r="L15" s="2"/>
      <c r="M15" s="2"/>
      <c r="N15" s="2"/>
      <c r="O15" s="2"/>
      <c r="P15" s="2"/>
      <c r="Q15" s="2"/>
      <c r="R15" s="1">
        <f>COUNTIF(A15:A17, "&lt;&gt;")</f>
        <v>1</v>
      </c>
      <c r="S15" s="2" t="s">
        <v>142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/>
      <c r="B16" s="2"/>
      <c r="C16" s="2"/>
      <c r="D16" s="411"/>
      <c r="E16" s="2"/>
      <c r="F16" s="411"/>
      <c r="G16" s="2"/>
      <c r="H16" s="411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/>
      <c r="B17" s="2"/>
      <c r="C17" s="2"/>
      <c r="D17" s="411"/>
      <c r="E17" s="2"/>
      <c r="F17" s="411"/>
      <c r="G17" s="2"/>
      <c r="H17" s="411"/>
      <c r="I17" s="2"/>
      <c r="J17" s="2"/>
      <c r="K17" s="2"/>
      <c r="L17" s="2"/>
      <c r="M17" s="2"/>
      <c r="N17" s="2"/>
      <c r="O17" s="2"/>
      <c r="P17" s="2"/>
      <c r="Q17" s="2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A18" s="2"/>
      <c r="B18" s="2"/>
      <c r="C18" s="2"/>
      <c r="D18" s="411"/>
      <c r="E18" s="2"/>
      <c r="F18" s="411"/>
      <c r="G18" s="2"/>
      <c r="H18" s="411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 cm="1">
        <f t="array" ref="A19:Q22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1]&gt;=$O$4),"No Result"))</f>
        <v>40</v>
      </c>
      <c r="B19" s="2" t="str">
        <v>benzoic acid, HBAD</v>
      </c>
      <c r="C19" s="2">
        <v>0.6633</v>
      </c>
      <c r="D19" s="411">
        <v>136.4</v>
      </c>
      <c r="E19" s="2" t="str">
        <v>G</v>
      </c>
      <c r="F19" s="411">
        <v>184.5</v>
      </c>
      <c r="G19" s="2" t="str">
        <v>CB</v>
      </c>
      <c r="H19" s="411">
        <v>159.4</v>
      </c>
      <c r="I19" s="2" t="str">
        <v>T</v>
      </c>
      <c r="J19" s="2">
        <v>1</v>
      </c>
      <c r="K19" s="2">
        <v>276</v>
      </c>
      <c r="L19" s="2">
        <v>0</v>
      </c>
      <c r="M19" s="2">
        <v>0</v>
      </c>
      <c r="N19" s="2">
        <v>2</v>
      </c>
      <c r="O19" s="2">
        <v>221</v>
      </c>
      <c r="P19" s="2">
        <v>328</v>
      </c>
      <c r="Q19" s="2">
        <v>0</v>
      </c>
      <c r="R19" s="1">
        <f>COUNTIF(A19:A21, "&lt;&gt;")</f>
        <v>3</v>
      </c>
      <c r="S19" s="2" t="s">
        <v>143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>
        <v>53</v>
      </c>
      <c r="B20" s="2" t="str">
        <v>o-Toluic Acid, HBAD</v>
      </c>
      <c r="C20" s="2">
        <v>0.69159999999999999</v>
      </c>
      <c r="D20" s="411">
        <v>137.6</v>
      </c>
      <c r="E20" s="2" t="str">
        <v>G</v>
      </c>
      <c r="F20" s="411">
        <v>174.5</v>
      </c>
      <c r="G20" s="2" t="str">
        <v>T</v>
      </c>
      <c r="H20" s="411">
        <v>214.7</v>
      </c>
      <c r="I20" s="2" t="str">
        <v>B</v>
      </c>
      <c r="J20" s="2">
        <v>1</v>
      </c>
      <c r="K20" s="2">
        <v>281</v>
      </c>
      <c r="L20" s="2">
        <v>0</v>
      </c>
      <c r="M20" s="2">
        <v>0</v>
      </c>
      <c r="N20" s="2">
        <v>2</v>
      </c>
      <c r="O20" s="2">
        <v>221</v>
      </c>
      <c r="P20" s="2">
        <v>335</v>
      </c>
      <c r="Q20" s="2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>
        <v>67</v>
      </c>
      <c r="B21" s="2" t="str">
        <v>m-coumaric acid, HCAD</v>
      </c>
      <c r="C21" s="2">
        <v>0.63300000000000001</v>
      </c>
      <c r="D21" s="411">
        <v>143.4</v>
      </c>
      <c r="E21" s="2" t="str">
        <v>G</v>
      </c>
      <c r="F21" s="411">
        <v>214.6</v>
      </c>
      <c r="G21" s="2" t="str">
        <v>B</v>
      </c>
      <c r="H21" s="411">
        <v>220.4</v>
      </c>
      <c r="I21" s="2" t="str">
        <v>B</v>
      </c>
      <c r="J21" s="2">
        <v>1</v>
      </c>
      <c r="K21" s="2">
        <v>280</v>
      </c>
      <c r="L21" s="2">
        <v>0</v>
      </c>
      <c r="M21" s="2">
        <v>0</v>
      </c>
      <c r="N21" s="2">
        <v>2</v>
      </c>
      <c r="O21" s="2">
        <v>224</v>
      </c>
      <c r="P21" s="2">
        <v>315</v>
      </c>
      <c r="Q21" s="2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A22" s="2">
        <v>90</v>
      </c>
      <c r="B22" s="2" t="str">
        <v>4-methylpyrocatechol, APh</v>
      </c>
      <c r="C22" s="2">
        <v>0.67391650000000003</v>
      </c>
      <c r="D22" s="411">
        <v>136.6</v>
      </c>
      <c r="E22" s="2" t="str">
        <v>G</v>
      </c>
      <c r="F22" s="411">
        <v>180</v>
      </c>
      <c r="G22" s="2" t="str">
        <v>CB</v>
      </c>
      <c r="H22" s="411">
        <v>160.9</v>
      </c>
      <c r="I22" s="2" t="str">
        <v>T</v>
      </c>
      <c r="J22" s="2">
        <v>1</v>
      </c>
      <c r="K22" s="2">
        <v>283</v>
      </c>
      <c r="L22" s="2">
        <v>0</v>
      </c>
      <c r="M22" s="2">
        <v>0</v>
      </c>
      <c r="N22" s="2">
        <v>2</v>
      </c>
      <c r="O22" s="2">
        <v>223</v>
      </c>
      <c r="P22" s="2">
        <v>341</v>
      </c>
      <c r="Q22" s="2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 cm="1">
        <f t="array" ref="A23:Q27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Peaks]=$N$3),"No Result"))</f>
        <v>40</v>
      </c>
      <c r="B23" s="2" t="str">
        <v>benzoic acid, HBAD</v>
      </c>
      <c r="C23" s="2">
        <v>0.6633</v>
      </c>
      <c r="D23" s="411">
        <v>136.4</v>
      </c>
      <c r="E23" s="2" t="str">
        <v>G</v>
      </c>
      <c r="F23" s="411">
        <v>184.5</v>
      </c>
      <c r="G23" s="2" t="str">
        <v>CB</v>
      </c>
      <c r="H23" s="411">
        <v>159.4</v>
      </c>
      <c r="I23" s="2" t="str">
        <v>T</v>
      </c>
      <c r="J23" s="2">
        <v>1</v>
      </c>
      <c r="K23" s="2">
        <v>276</v>
      </c>
      <c r="L23" s="2">
        <v>0</v>
      </c>
      <c r="M23" s="2">
        <v>0</v>
      </c>
      <c r="N23" s="2">
        <v>2</v>
      </c>
      <c r="O23" s="2">
        <v>221</v>
      </c>
      <c r="P23" s="2">
        <v>328</v>
      </c>
      <c r="Q23" s="2">
        <v>0</v>
      </c>
      <c r="R23" s="1">
        <f>COUNTIF(A23:A26, "&lt;&gt;")</f>
        <v>4</v>
      </c>
      <c r="S23" s="2" t="s">
        <v>144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>
        <v>53</v>
      </c>
      <c r="B24" s="2" t="str">
        <v>o-Toluic Acid, HBAD</v>
      </c>
      <c r="C24" s="2">
        <v>0.69159999999999999</v>
      </c>
      <c r="D24" s="411">
        <v>137.6</v>
      </c>
      <c r="E24" s="2" t="str">
        <v>G</v>
      </c>
      <c r="F24" s="411">
        <v>174.5</v>
      </c>
      <c r="G24" s="2" t="str">
        <v>T</v>
      </c>
      <c r="H24" s="411">
        <v>214.7</v>
      </c>
      <c r="I24" s="2" t="str">
        <v>B</v>
      </c>
      <c r="J24" s="2">
        <v>1</v>
      </c>
      <c r="K24" s="2">
        <v>281</v>
      </c>
      <c r="L24" s="2">
        <v>0</v>
      </c>
      <c r="M24" s="2">
        <v>0</v>
      </c>
      <c r="N24" s="2">
        <v>2</v>
      </c>
      <c r="O24" s="2">
        <v>221</v>
      </c>
      <c r="P24" s="2">
        <v>335</v>
      </c>
      <c r="Q24" s="2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>
        <v>67</v>
      </c>
      <c r="B25" s="2" t="str">
        <v>m-coumaric acid, HCAD</v>
      </c>
      <c r="C25" s="2">
        <v>0.63300000000000001</v>
      </c>
      <c r="D25" s="411">
        <v>143.4</v>
      </c>
      <c r="E25" s="2" t="str">
        <v>G</v>
      </c>
      <c r="F25" s="411">
        <v>214.6</v>
      </c>
      <c r="G25" s="2" t="str">
        <v>B</v>
      </c>
      <c r="H25" s="411">
        <v>220.4</v>
      </c>
      <c r="I25" s="2" t="str">
        <v>B</v>
      </c>
      <c r="J25" s="2">
        <v>1</v>
      </c>
      <c r="K25" s="2">
        <v>280</v>
      </c>
      <c r="L25" s="2">
        <v>0</v>
      </c>
      <c r="M25" s="2">
        <v>0</v>
      </c>
      <c r="N25" s="2">
        <v>2</v>
      </c>
      <c r="O25" s="2">
        <v>224</v>
      </c>
      <c r="P25" s="2">
        <v>315</v>
      </c>
      <c r="Q25" s="2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A26" s="2">
        <v>75</v>
      </c>
      <c r="B26" s="2" t="str">
        <v>t-cinnamic acid, HCAD</v>
      </c>
      <c r="C26" s="2">
        <v>0.67215080000000005</v>
      </c>
      <c r="D26" s="411">
        <v>140.30000000000001</v>
      </c>
      <c r="E26" s="2" t="str">
        <v>G</v>
      </c>
      <c r="F26" s="411">
        <v>242.2</v>
      </c>
      <c r="G26" s="2" t="str">
        <v>V</v>
      </c>
      <c r="H26" s="411">
        <v>222</v>
      </c>
      <c r="I26" s="2" t="str">
        <v>B</v>
      </c>
      <c r="J26" s="2">
        <v>1</v>
      </c>
      <c r="K26" s="2">
        <v>279</v>
      </c>
      <c r="L26" s="2">
        <v>0</v>
      </c>
      <c r="M26" s="2">
        <v>0</v>
      </c>
      <c r="N26" s="2">
        <v>2</v>
      </c>
      <c r="O26" s="2">
        <v>229</v>
      </c>
      <c r="P26" s="2">
        <v>347</v>
      </c>
      <c r="Q26" s="2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>
        <v>90</v>
      </c>
      <c r="B27" s="2" t="str">
        <v>4-methylpyrocatechol, APh</v>
      </c>
      <c r="C27" s="2">
        <v>0.67391650000000003</v>
      </c>
      <c r="D27" s="411">
        <v>136.6</v>
      </c>
      <c r="E27" s="2" t="str">
        <v>G</v>
      </c>
      <c r="F27" s="411">
        <v>180</v>
      </c>
      <c r="G27" s="2" t="str">
        <v>CB</v>
      </c>
      <c r="H27" s="411">
        <v>160.9</v>
      </c>
      <c r="I27" s="2" t="str">
        <v>T</v>
      </c>
      <c r="J27" s="2">
        <v>1</v>
      </c>
      <c r="K27" s="2">
        <v>283</v>
      </c>
      <c r="L27" s="2">
        <v>0</v>
      </c>
      <c r="M27" s="2">
        <v>0</v>
      </c>
      <c r="N27" s="2">
        <v>2</v>
      </c>
      <c r="O27" s="2">
        <v>223</v>
      </c>
      <c r="P27" s="2">
        <v>341</v>
      </c>
      <c r="Q27" s="2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 cm="1">
        <f t="array" ref="A28:Q36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3]&gt;=$M$4),"No Result"))</f>
        <v>40</v>
      </c>
      <c r="B28" s="2" t="str">
        <v>benzoic acid, HBAD</v>
      </c>
      <c r="C28" s="2">
        <v>0.6633</v>
      </c>
      <c r="D28" s="411">
        <v>136.4</v>
      </c>
      <c r="E28" s="2" t="str">
        <v>G</v>
      </c>
      <c r="F28" s="411">
        <v>184.5</v>
      </c>
      <c r="G28" s="2" t="str">
        <v>CB</v>
      </c>
      <c r="H28" s="411">
        <v>159.4</v>
      </c>
      <c r="I28" s="2" t="str">
        <v>T</v>
      </c>
      <c r="J28" s="2">
        <v>1</v>
      </c>
      <c r="K28" s="2">
        <v>276</v>
      </c>
      <c r="L28" s="2">
        <v>0</v>
      </c>
      <c r="M28" s="2">
        <v>0</v>
      </c>
      <c r="N28" s="2">
        <v>2</v>
      </c>
      <c r="O28" s="2">
        <v>221</v>
      </c>
      <c r="P28" s="2">
        <v>328</v>
      </c>
      <c r="Q28" s="2">
        <v>0</v>
      </c>
      <c r="R28" s="1">
        <f>COUNTIF(A28:A35, "&lt;&gt;")</f>
        <v>8</v>
      </c>
      <c r="S28" s="2" t="s">
        <v>145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>
        <v>53</v>
      </c>
      <c r="B29" s="2" t="str">
        <v>o-Toluic Acid, HBAD</v>
      </c>
      <c r="C29" s="2">
        <v>0.69159999999999999</v>
      </c>
      <c r="D29" s="411">
        <v>137.6</v>
      </c>
      <c r="E29" s="2" t="str">
        <v>G</v>
      </c>
      <c r="F29" s="411">
        <v>174.5</v>
      </c>
      <c r="G29" s="2" t="str">
        <v>T</v>
      </c>
      <c r="H29" s="411">
        <v>214.7</v>
      </c>
      <c r="I29" s="2" t="str">
        <v>B</v>
      </c>
      <c r="J29" s="2">
        <v>1</v>
      </c>
      <c r="K29" s="2">
        <v>281</v>
      </c>
      <c r="L29" s="2">
        <v>0</v>
      </c>
      <c r="M29" s="2">
        <v>0</v>
      </c>
      <c r="N29" s="2">
        <v>2</v>
      </c>
      <c r="O29" s="2">
        <v>221</v>
      </c>
      <c r="P29" s="2">
        <v>335</v>
      </c>
      <c r="Q29" s="2">
        <v>0</v>
      </c>
      <c r="R29"/>
      <c r="S29" s="406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A30" s="2">
        <v>67</v>
      </c>
      <c r="B30" s="2" t="str">
        <v>m-coumaric acid, HCAD</v>
      </c>
      <c r="C30" s="2">
        <v>0.63300000000000001</v>
      </c>
      <c r="D30" s="411">
        <v>143.4</v>
      </c>
      <c r="E30" s="2" t="str">
        <v>G</v>
      </c>
      <c r="F30" s="411">
        <v>214.6</v>
      </c>
      <c r="G30" s="2" t="str">
        <v>B</v>
      </c>
      <c r="H30" s="411">
        <v>220.4</v>
      </c>
      <c r="I30" s="2" t="str">
        <v>B</v>
      </c>
      <c r="J30" s="2">
        <v>1</v>
      </c>
      <c r="K30" s="2">
        <v>280</v>
      </c>
      <c r="L30" s="2">
        <v>0</v>
      </c>
      <c r="M30" s="2">
        <v>0</v>
      </c>
      <c r="N30" s="2">
        <v>2</v>
      </c>
      <c r="O30" s="2">
        <v>224</v>
      </c>
      <c r="P30" s="2">
        <v>315</v>
      </c>
      <c r="Q30" s="2">
        <v>0</v>
      </c>
      <c r="R30"/>
      <c r="S30" s="406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>
        <v>75</v>
      </c>
      <c r="B31" s="2" t="str">
        <v>t-cinnamic acid, HCAD</v>
      </c>
      <c r="C31" s="2">
        <v>0.67215080000000005</v>
      </c>
      <c r="D31" s="411">
        <v>140.30000000000001</v>
      </c>
      <c r="E31" s="2" t="str">
        <v>G</v>
      </c>
      <c r="F31" s="411">
        <v>242.2</v>
      </c>
      <c r="G31" s="2" t="str">
        <v>V</v>
      </c>
      <c r="H31" s="411">
        <v>222</v>
      </c>
      <c r="I31" s="2" t="str">
        <v>B</v>
      </c>
      <c r="J31" s="2">
        <v>1</v>
      </c>
      <c r="K31" s="2">
        <v>279</v>
      </c>
      <c r="L31" s="2">
        <v>0</v>
      </c>
      <c r="M31" s="2">
        <v>0</v>
      </c>
      <c r="N31" s="2">
        <v>2</v>
      </c>
      <c r="O31" s="2">
        <v>229</v>
      </c>
      <c r="P31" s="2">
        <v>347</v>
      </c>
      <c r="Q31" s="2">
        <v>0</v>
      </c>
      <c r="R31"/>
      <c r="S31" s="406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>
        <v>79</v>
      </c>
      <c r="B32" s="2" t="str">
        <v>Homovanillic Acid, HPAAD</v>
      </c>
      <c r="C32" s="2">
        <v>0.65449429999999997</v>
      </c>
      <c r="D32" s="411">
        <v>137.30000000000001</v>
      </c>
      <c r="E32" s="2" t="str">
        <v>G</v>
      </c>
      <c r="F32" s="411">
        <v>176.9</v>
      </c>
      <c r="G32" s="2" t="str">
        <v>T</v>
      </c>
      <c r="H32" s="411">
        <v>212.7</v>
      </c>
      <c r="I32" s="2" t="str">
        <v>B</v>
      </c>
      <c r="J32" s="2">
        <v>1</v>
      </c>
      <c r="K32" s="2">
        <v>282</v>
      </c>
      <c r="L32" s="2">
        <v>0</v>
      </c>
      <c r="M32" s="2">
        <v>0</v>
      </c>
      <c r="N32" s="2">
        <v>3</v>
      </c>
      <c r="O32" s="2">
        <v>222</v>
      </c>
      <c r="P32" s="2">
        <v>256</v>
      </c>
      <c r="Q32" s="2">
        <v>351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>
        <v>82</v>
      </c>
      <c r="B33" s="2" t="str">
        <v>p-Hydroxyphenylacetic acid, HPAAD</v>
      </c>
      <c r="C33" s="2">
        <v>0.62</v>
      </c>
      <c r="D33" s="411">
        <v>138.1</v>
      </c>
      <c r="E33" s="2" t="str">
        <v>G</v>
      </c>
      <c r="F33" s="411">
        <v>178.8</v>
      </c>
      <c r="G33" s="2" t="str">
        <v>T</v>
      </c>
      <c r="H33" s="411">
        <v>180</v>
      </c>
      <c r="I33" s="2" t="str">
        <v>CB</v>
      </c>
      <c r="J33" s="2">
        <v>1</v>
      </c>
      <c r="K33" s="2">
        <v>277</v>
      </c>
      <c r="L33" s="2">
        <v>0</v>
      </c>
      <c r="M33" s="2">
        <v>0</v>
      </c>
      <c r="N33" s="2">
        <v>3</v>
      </c>
      <c r="O33" s="2">
        <v>222</v>
      </c>
      <c r="P33" s="2">
        <v>252</v>
      </c>
      <c r="Q33" s="2">
        <v>330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A34" s="2">
        <v>85</v>
      </c>
      <c r="B34" s="2" t="str">
        <v>p-methoxyphenyllactic acid, HPLAD</v>
      </c>
      <c r="C34" s="2">
        <v>0.65802559999999999</v>
      </c>
      <c r="D34" s="411">
        <v>138</v>
      </c>
      <c r="E34" s="2" t="str">
        <v>G</v>
      </c>
      <c r="F34" s="411">
        <v>178.7</v>
      </c>
      <c r="G34" s="2" t="str">
        <v>T</v>
      </c>
      <c r="H34" s="411">
        <v>192.2</v>
      </c>
      <c r="I34" s="2" t="str">
        <v>CB</v>
      </c>
      <c r="J34" s="2">
        <v>1</v>
      </c>
      <c r="K34" s="2">
        <v>276</v>
      </c>
      <c r="L34" s="2">
        <v>0</v>
      </c>
      <c r="M34" s="2">
        <v>0</v>
      </c>
      <c r="N34" s="2">
        <v>3</v>
      </c>
      <c r="O34" s="2">
        <v>222</v>
      </c>
      <c r="P34" s="2">
        <v>251</v>
      </c>
      <c r="Q34" s="2">
        <v>336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>
        <v>87</v>
      </c>
      <c r="B35" s="2" t="str">
        <v>Phloretic acid, HPPAD</v>
      </c>
      <c r="C35" s="2">
        <v>0.62977519999999998</v>
      </c>
      <c r="D35" s="411">
        <v>140.69999999999999</v>
      </c>
      <c r="E35" s="2" t="str">
        <v>G</v>
      </c>
      <c r="F35" s="411">
        <v>187.7</v>
      </c>
      <c r="G35" s="2" t="str">
        <v>CB</v>
      </c>
      <c r="H35" s="411">
        <v>189.8</v>
      </c>
      <c r="I35" s="2" t="str">
        <v>CB</v>
      </c>
      <c r="J35" s="2">
        <v>1</v>
      </c>
      <c r="K35" s="2">
        <v>278</v>
      </c>
      <c r="L35" s="2">
        <v>0</v>
      </c>
      <c r="M35" s="2">
        <v>0</v>
      </c>
      <c r="N35" s="2">
        <v>3</v>
      </c>
      <c r="O35" s="2">
        <v>221</v>
      </c>
      <c r="P35" s="2">
        <v>248</v>
      </c>
      <c r="Q35" s="2">
        <v>341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>
        <v>90</v>
      </c>
      <c r="B36" s="2" t="str">
        <v>4-methylpyrocatechol, APh</v>
      </c>
      <c r="C36" s="2">
        <v>0.67391650000000003</v>
      </c>
      <c r="D36" s="411">
        <v>136.6</v>
      </c>
      <c r="E36" s="2" t="str">
        <v>G</v>
      </c>
      <c r="F36" s="411">
        <v>180</v>
      </c>
      <c r="G36" s="2" t="str">
        <v>CB</v>
      </c>
      <c r="H36" s="411">
        <v>160.9</v>
      </c>
      <c r="I36" s="2" t="str">
        <v>T</v>
      </c>
      <c r="J36" s="2">
        <v>1</v>
      </c>
      <c r="K36" s="2">
        <v>283</v>
      </c>
      <c r="L36" s="2">
        <v>0</v>
      </c>
      <c r="M36" s="2">
        <v>0</v>
      </c>
      <c r="N36" s="2">
        <v>2</v>
      </c>
      <c r="O36" s="2">
        <v>223</v>
      </c>
      <c r="P36" s="2">
        <v>341</v>
      </c>
      <c r="Q36" s="2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 cm="1">
        <f t="array" ref="A37:Q45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2]&gt;=$L$4),"No Result"))</f>
        <v>40</v>
      </c>
      <c r="B37" s="2" t="str">
        <v>benzoic acid, HBAD</v>
      </c>
      <c r="C37" s="2">
        <v>0.6633</v>
      </c>
      <c r="D37" s="411">
        <v>136.4</v>
      </c>
      <c r="E37" s="2" t="str">
        <v>G</v>
      </c>
      <c r="F37" s="411">
        <v>184.5</v>
      </c>
      <c r="G37" s="2" t="str">
        <v>CB</v>
      </c>
      <c r="H37" s="411">
        <v>159.4</v>
      </c>
      <c r="I37" s="2" t="str">
        <v>T</v>
      </c>
      <c r="J37" s="2">
        <v>1</v>
      </c>
      <c r="K37" s="2">
        <v>276</v>
      </c>
      <c r="L37" s="2">
        <v>0</v>
      </c>
      <c r="M37" s="2">
        <v>0</v>
      </c>
      <c r="N37" s="2">
        <v>2</v>
      </c>
      <c r="O37" s="2">
        <v>221</v>
      </c>
      <c r="P37" s="2">
        <v>328</v>
      </c>
      <c r="Q37" s="2">
        <v>0</v>
      </c>
      <c r="R37" s="1">
        <f>COUNTIF(A37:A44, "&lt;&gt;")</f>
        <v>8</v>
      </c>
      <c r="S37" s="2" t="s">
        <v>146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A38" s="2">
        <v>53</v>
      </c>
      <c r="B38" s="2" t="str">
        <v>o-Toluic Acid, HBAD</v>
      </c>
      <c r="C38" s="2">
        <v>0.69159999999999999</v>
      </c>
      <c r="D38" s="411">
        <v>137.6</v>
      </c>
      <c r="E38" s="2" t="str">
        <v>G</v>
      </c>
      <c r="F38" s="411">
        <v>174.5</v>
      </c>
      <c r="G38" s="2" t="str">
        <v>T</v>
      </c>
      <c r="H38" s="411">
        <v>214.7</v>
      </c>
      <c r="I38" s="2" t="str">
        <v>B</v>
      </c>
      <c r="J38" s="2">
        <v>1</v>
      </c>
      <c r="K38" s="2">
        <v>281</v>
      </c>
      <c r="L38" s="2">
        <v>0</v>
      </c>
      <c r="M38" s="2">
        <v>0</v>
      </c>
      <c r="N38" s="2">
        <v>2</v>
      </c>
      <c r="O38" s="2">
        <v>221</v>
      </c>
      <c r="P38" s="2">
        <v>335</v>
      </c>
      <c r="Q38" s="2">
        <v>0</v>
      </c>
      <c r="R38"/>
      <c r="S38" s="406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>
        <v>67</v>
      </c>
      <c r="B39" s="2" t="str">
        <v>m-coumaric acid, HCAD</v>
      </c>
      <c r="C39" s="2">
        <v>0.63300000000000001</v>
      </c>
      <c r="D39" s="411">
        <v>143.4</v>
      </c>
      <c r="E39" s="2" t="str">
        <v>G</v>
      </c>
      <c r="F39" s="411">
        <v>214.6</v>
      </c>
      <c r="G39" s="2" t="str">
        <v>B</v>
      </c>
      <c r="H39" s="411">
        <v>220.4</v>
      </c>
      <c r="I39" s="2" t="str">
        <v>B</v>
      </c>
      <c r="J39" s="2">
        <v>1</v>
      </c>
      <c r="K39" s="2">
        <v>280</v>
      </c>
      <c r="L39" s="2">
        <v>0</v>
      </c>
      <c r="M39" s="2">
        <v>0</v>
      </c>
      <c r="N39" s="2">
        <v>2</v>
      </c>
      <c r="O39" s="2">
        <v>224</v>
      </c>
      <c r="P39" s="2">
        <v>315</v>
      </c>
      <c r="Q39" s="2">
        <v>0</v>
      </c>
      <c r="R39"/>
      <c r="S39" s="406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>
        <v>75</v>
      </c>
      <c r="B40" s="2" t="str">
        <v>t-cinnamic acid, HCAD</v>
      </c>
      <c r="C40" s="2">
        <v>0.67215080000000005</v>
      </c>
      <c r="D40" s="411">
        <v>140.30000000000001</v>
      </c>
      <c r="E40" s="2" t="str">
        <v>G</v>
      </c>
      <c r="F40" s="411">
        <v>242.2</v>
      </c>
      <c r="G40" s="2" t="str">
        <v>V</v>
      </c>
      <c r="H40" s="411">
        <v>222</v>
      </c>
      <c r="I40" s="2" t="str">
        <v>B</v>
      </c>
      <c r="J40" s="2">
        <v>1</v>
      </c>
      <c r="K40" s="2">
        <v>279</v>
      </c>
      <c r="L40" s="2">
        <v>0</v>
      </c>
      <c r="M40" s="2">
        <v>0</v>
      </c>
      <c r="N40" s="2">
        <v>2</v>
      </c>
      <c r="O40" s="2">
        <v>229</v>
      </c>
      <c r="P40" s="2">
        <v>347</v>
      </c>
      <c r="Q40" s="2">
        <v>0</v>
      </c>
      <c r="R40"/>
      <c r="S40" s="406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>
        <v>79</v>
      </c>
      <c r="B41" s="2" t="str">
        <v>Homovanillic Acid, HPAAD</v>
      </c>
      <c r="C41" s="2">
        <v>0.65449429999999997</v>
      </c>
      <c r="D41" s="411">
        <v>137.30000000000001</v>
      </c>
      <c r="E41" s="2" t="str">
        <v>G</v>
      </c>
      <c r="F41" s="411">
        <v>176.9</v>
      </c>
      <c r="G41" s="2" t="str">
        <v>T</v>
      </c>
      <c r="H41" s="411">
        <v>212.7</v>
      </c>
      <c r="I41" s="2" t="str">
        <v>B</v>
      </c>
      <c r="J41" s="2">
        <v>1</v>
      </c>
      <c r="K41" s="2">
        <v>282</v>
      </c>
      <c r="L41" s="2">
        <v>0</v>
      </c>
      <c r="M41" s="2">
        <v>0</v>
      </c>
      <c r="N41" s="2">
        <v>3</v>
      </c>
      <c r="O41" s="2">
        <v>222</v>
      </c>
      <c r="P41" s="2">
        <v>256</v>
      </c>
      <c r="Q41" s="2">
        <v>351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>
        <v>82</v>
      </c>
      <c r="B42" s="2" t="str">
        <v>p-Hydroxyphenylacetic acid, HPAAD</v>
      </c>
      <c r="C42" s="2">
        <v>0.62</v>
      </c>
      <c r="D42" s="411">
        <v>138.1</v>
      </c>
      <c r="E42" s="2" t="str">
        <v>G</v>
      </c>
      <c r="F42" s="411">
        <v>178.8</v>
      </c>
      <c r="G42" s="2" t="str">
        <v>T</v>
      </c>
      <c r="H42" s="411">
        <v>180</v>
      </c>
      <c r="I42" s="2" t="str">
        <v>CB</v>
      </c>
      <c r="J42" s="2">
        <v>1</v>
      </c>
      <c r="K42" s="2">
        <v>277</v>
      </c>
      <c r="L42" s="2">
        <v>0</v>
      </c>
      <c r="M42" s="2">
        <v>0</v>
      </c>
      <c r="N42" s="2">
        <v>3</v>
      </c>
      <c r="O42" s="2">
        <v>222</v>
      </c>
      <c r="P42" s="2">
        <v>252</v>
      </c>
      <c r="Q42" s="2">
        <v>330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>
        <v>85</v>
      </c>
      <c r="B43" s="2" t="str">
        <v>p-methoxyphenyllactic acid, HPLAD</v>
      </c>
      <c r="C43" s="2">
        <v>0.65802559999999999</v>
      </c>
      <c r="D43" s="411">
        <v>138</v>
      </c>
      <c r="E43" s="2" t="str">
        <v>G</v>
      </c>
      <c r="F43" s="411">
        <v>178.7</v>
      </c>
      <c r="G43" s="2" t="str">
        <v>T</v>
      </c>
      <c r="H43" s="411">
        <v>192.2</v>
      </c>
      <c r="I43" s="2" t="str">
        <v>CB</v>
      </c>
      <c r="J43" s="2">
        <v>1</v>
      </c>
      <c r="K43" s="2">
        <v>276</v>
      </c>
      <c r="L43" s="2">
        <v>0</v>
      </c>
      <c r="M43" s="2">
        <v>0</v>
      </c>
      <c r="N43" s="2">
        <v>3</v>
      </c>
      <c r="O43" s="2">
        <v>222</v>
      </c>
      <c r="P43" s="2">
        <v>251</v>
      </c>
      <c r="Q43" s="2">
        <v>336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>
        <v>87</v>
      </c>
      <c r="B44" s="2" t="str">
        <v>Phloretic acid, HPPAD</v>
      </c>
      <c r="C44" s="2">
        <v>0.62977519999999998</v>
      </c>
      <c r="D44" s="411">
        <v>140.69999999999999</v>
      </c>
      <c r="E44" s="2" t="str">
        <v>G</v>
      </c>
      <c r="F44" s="411">
        <v>187.7</v>
      </c>
      <c r="G44" s="2" t="str">
        <v>CB</v>
      </c>
      <c r="H44" s="411">
        <v>189.8</v>
      </c>
      <c r="I44" s="2" t="str">
        <v>CB</v>
      </c>
      <c r="J44" s="2">
        <v>1</v>
      </c>
      <c r="K44" s="2">
        <v>278</v>
      </c>
      <c r="L44" s="2">
        <v>0</v>
      </c>
      <c r="M44" s="2">
        <v>0</v>
      </c>
      <c r="N44" s="2">
        <v>3</v>
      </c>
      <c r="O44" s="2">
        <v>221</v>
      </c>
      <c r="P44" s="2">
        <v>248</v>
      </c>
      <c r="Q44" s="2">
        <v>341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>
        <v>90</v>
      </c>
      <c r="B45" s="2" t="str">
        <v>4-methylpyrocatechol, APh</v>
      </c>
      <c r="C45" s="2">
        <v>0.67391650000000003</v>
      </c>
      <c r="D45" s="411">
        <v>136.6</v>
      </c>
      <c r="E45" s="2" t="str">
        <v>G</v>
      </c>
      <c r="F45" s="411">
        <v>180</v>
      </c>
      <c r="G45" s="2" t="str">
        <v>CB</v>
      </c>
      <c r="H45" s="411">
        <v>160.9</v>
      </c>
      <c r="I45" s="2" t="str">
        <v>T</v>
      </c>
      <c r="J45" s="2">
        <v>1</v>
      </c>
      <c r="K45" s="2">
        <v>283</v>
      </c>
      <c r="L45" s="2">
        <v>0</v>
      </c>
      <c r="M45" s="2">
        <v>0</v>
      </c>
      <c r="N45" s="2">
        <v>2</v>
      </c>
      <c r="O45" s="2">
        <v>223</v>
      </c>
      <c r="P45" s="2">
        <v>341</v>
      </c>
      <c r="Q45" s="2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A46" s="2" cm="1">
        <f t="array" ref="A46:Q54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1]&gt;=$K$4),"No Result"))</f>
        <v>40</v>
      </c>
      <c r="B46" s="2" t="str">
        <v>benzoic acid, HBAD</v>
      </c>
      <c r="C46" s="2">
        <v>0.6633</v>
      </c>
      <c r="D46" s="411">
        <v>136.4</v>
      </c>
      <c r="E46" s="2" t="str">
        <v>G</v>
      </c>
      <c r="F46" s="411">
        <v>184.5</v>
      </c>
      <c r="G46" s="2" t="str">
        <v>CB</v>
      </c>
      <c r="H46" s="411">
        <v>159.4</v>
      </c>
      <c r="I46" s="2" t="str">
        <v>T</v>
      </c>
      <c r="J46" s="2">
        <v>1</v>
      </c>
      <c r="K46" s="2">
        <v>276</v>
      </c>
      <c r="L46" s="2">
        <v>0</v>
      </c>
      <c r="M46" s="2">
        <v>0</v>
      </c>
      <c r="N46" s="2">
        <v>2</v>
      </c>
      <c r="O46" s="2">
        <v>221</v>
      </c>
      <c r="P46" s="2">
        <v>328</v>
      </c>
      <c r="Q46" s="2">
        <v>0</v>
      </c>
      <c r="R46" s="1">
        <f>COUNTIF(A46:A53, "&lt;&gt;")</f>
        <v>8</v>
      </c>
      <c r="S46" s="2" t="s">
        <v>147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>
        <v>53</v>
      </c>
      <c r="B47" s="2" t="str">
        <v>o-Toluic Acid, HBAD</v>
      </c>
      <c r="C47" s="2">
        <v>0.69159999999999999</v>
      </c>
      <c r="D47" s="411">
        <v>137.6</v>
      </c>
      <c r="E47" s="2" t="str">
        <v>G</v>
      </c>
      <c r="F47" s="411">
        <v>174.5</v>
      </c>
      <c r="G47" s="2" t="str">
        <v>T</v>
      </c>
      <c r="H47" s="411">
        <v>214.7</v>
      </c>
      <c r="I47" s="2" t="str">
        <v>B</v>
      </c>
      <c r="J47" s="2">
        <v>1</v>
      </c>
      <c r="K47" s="2">
        <v>281</v>
      </c>
      <c r="L47" s="2">
        <v>0</v>
      </c>
      <c r="M47" s="2">
        <v>0</v>
      </c>
      <c r="N47" s="2">
        <v>2</v>
      </c>
      <c r="O47" s="2">
        <v>221</v>
      </c>
      <c r="P47" s="2">
        <v>335</v>
      </c>
      <c r="Q47" s="2">
        <v>0</v>
      </c>
      <c r="R47"/>
      <c r="S47" s="406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>
        <v>67</v>
      </c>
      <c r="B48" s="2" t="str">
        <v>m-coumaric acid, HCAD</v>
      </c>
      <c r="C48" s="2">
        <v>0.63300000000000001</v>
      </c>
      <c r="D48" s="411">
        <v>143.4</v>
      </c>
      <c r="E48" s="2" t="str">
        <v>G</v>
      </c>
      <c r="F48" s="411">
        <v>214.6</v>
      </c>
      <c r="G48" s="2" t="str">
        <v>B</v>
      </c>
      <c r="H48" s="411">
        <v>220.4</v>
      </c>
      <c r="I48" s="2" t="str">
        <v>B</v>
      </c>
      <c r="J48" s="2">
        <v>1</v>
      </c>
      <c r="K48" s="2">
        <v>280</v>
      </c>
      <c r="L48" s="2">
        <v>0</v>
      </c>
      <c r="M48" s="2">
        <v>0</v>
      </c>
      <c r="N48" s="2">
        <v>2</v>
      </c>
      <c r="O48" s="2">
        <v>224</v>
      </c>
      <c r="P48" s="2">
        <v>315</v>
      </c>
      <c r="Q48" s="2">
        <v>0</v>
      </c>
      <c r="R48"/>
      <c r="S48" s="406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>
        <v>75</v>
      </c>
      <c r="B49" s="2" t="str">
        <v>t-cinnamic acid, HCAD</v>
      </c>
      <c r="C49" s="2">
        <v>0.67215080000000005</v>
      </c>
      <c r="D49" s="411">
        <v>140.30000000000001</v>
      </c>
      <c r="E49" s="2" t="str">
        <v>G</v>
      </c>
      <c r="F49" s="411">
        <v>242.2</v>
      </c>
      <c r="G49" s="2" t="str">
        <v>V</v>
      </c>
      <c r="H49" s="411">
        <v>222</v>
      </c>
      <c r="I49" s="2" t="str">
        <v>B</v>
      </c>
      <c r="J49" s="2">
        <v>1</v>
      </c>
      <c r="K49" s="2">
        <v>279</v>
      </c>
      <c r="L49" s="2">
        <v>0</v>
      </c>
      <c r="M49" s="2">
        <v>0</v>
      </c>
      <c r="N49" s="2">
        <v>2</v>
      </c>
      <c r="O49" s="2">
        <v>229</v>
      </c>
      <c r="P49" s="2">
        <v>347</v>
      </c>
      <c r="Q49" s="2">
        <v>0</v>
      </c>
      <c r="R49"/>
      <c r="S49" s="406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>
        <v>79</v>
      </c>
      <c r="B50" s="2" t="str">
        <v>Homovanillic Acid, HPAAD</v>
      </c>
      <c r="C50" s="2">
        <v>0.65449429999999997</v>
      </c>
      <c r="D50" s="411">
        <v>137.30000000000001</v>
      </c>
      <c r="E50" s="2" t="str">
        <v>G</v>
      </c>
      <c r="F50" s="411">
        <v>176.9</v>
      </c>
      <c r="G50" s="2" t="str">
        <v>T</v>
      </c>
      <c r="H50" s="411">
        <v>212.7</v>
      </c>
      <c r="I50" s="2" t="str">
        <v>B</v>
      </c>
      <c r="J50" s="2">
        <v>1</v>
      </c>
      <c r="K50" s="2">
        <v>282</v>
      </c>
      <c r="L50" s="2">
        <v>0</v>
      </c>
      <c r="M50" s="2">
        <v>0</v>
      </c>
      <c r="N50" s="2">
        <v>3</v>
      </c>
      <c r="O50" s="2">
        <v>222</v>
      </c>
      <c r="P50" s="2">
        <v>256</v>
      </c>
      <c r="Q50" s="2">
        <v>351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>
        <v>82</v>
      </c>
      <c r="B51" s="2" t="str">
        <v>p-Hydroxyphenylacetic acid, HPAAD</v>
      </c>
      <c r="C51" s="2">
        <v>0.62</v>
      </c>
      <c r="D51" s="411">
        <v>138.1</v>
      </c>
      <c r="E51" s="2" t="str">
        <v>G</v>
      </c>
      <c r="F51" s="411">
        <v>178.8</v>
      </c>
      <c r="G51" s="2" t="str">
        <v>T</v>
      </c>
      <c r="H51" s="411">
        <v>180</v>
      </c>
      <c r="I51" s="2" t="str">
        <v>CB</v>
      </c>
      <c r="J51" s="2">
        <v>1</v>
      </c>
      <c r="K51" s="407">
        <v>277</v>
      </c>
      <c r="L51" s="407">
        <v>0</v>
      </c>
      <c r="M51" s="407">
        <v>0</v>
      </c>
      <c r="N51" s="2">
        <v>3</v>
      </c>
      <c r="O51" s="407">
        <v>222</v>
      </c>
      <c r="P51" s="407">
        <v>252</v>
      </c>
      <c r="Q51" s="417">
        <v>330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85</v>
      </c>
      <c r="B52" s="2" t="str">
        <v>p-methoxyphenyllactic acid, HPLAD</v>
      </c>
      <c r="C52" s="2">
        <v>0.65802559999999999</v>
      </c>
      <c r="D52" s="411">
        <v>138</v>
      </c>
      <c r="E52" s="2" t="str">
        <v>G</v>
      </c>
      <c r="F52" s="411">
        <v>178.7</v>
      </c>
      <c r="G52" s="2" t="str">
        <v>T</v>
      </c>
      <c r="H52" s="411">
        <v>192.2</v>
      </c>
      <c r="I52" s="2" t="str">
        <v>CB</v>
      </c>
      <c r="J52" s="2">
        <v>1</v>
      </c>
      <c r="K52" s="407">
        <v>276</v>
      </c>
      <c r="L52" s="407">
        <v>0</v>
      </c>
      <c r="M52" s="407">
        <v>0</v>
      </c>
      <c r="N52" s="2">
        <v>3</v>
      </c>
      <c r="O52" s="407">
        <v>222</v>
      </c>
      <c r="P52" s="407">
        <v>251</v>
      </c>
      <c r="Q52" s="417">
        <v>336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87</v>
      </c>
      <c r="B53" s="2" t="str">
        <v>Phloretic acid, HPPAD</v>
      </c>
      <c r="C53" s="2">
        <v>0.62977519999999998</v>
      </c>
      <c r="D53" s="411">
        <v>140.69999999999999</v>
      </c>
      <c r="E53" s="2" t="str">
        <v>G</v>
      </c>
      <c r="F53" s="411">
        <v>187.7</v>
      </c>
      <c r="G53" s="2" t="str">
        <v>CB</v>
      </c>
      <c r="H53" s="411">
        <v>189.8</v>
      </c>
      <c r="I53" s="2" t="str">
        <v>CB</v>
      </c>
      <c r="J53" s="2">
        <v>1</v>
      </c>
      <c r="K53" s="407">
        <v>278</v>
      </c>
      <c r="L53" s="407">
        <v>0</v>
      </c>
      <c r="M53" s="407">
        <v>0</v>
      </c>
      <c r="N53" s="2">
        <v>3</v>
      </c>
      <c r="O53" s="407">
        <v>221</v>
      </c>
      <c r="P53" s="407">
        <v>248</v>
      </c>
      <c r="Q53" s="407">
        <v>341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>
        <v>90</v>
      </c>
      <c r="B54" s="2" t="str">
        <v>4-methylpyrocatechol, APh</v>
      </c>
      <c r="C54" s="2">
        <v>0.67391650000000003</v>
      </c>
      <c r="D54" s="411">
        <v>136.6</v>
      </c>
      <c r="E54" s="2" t="str">
        <v>G</v>
      </c>
      <c r="F54" s="411">
        <v>180</v>
      </c>
      <c r="G54" s="2" t="str">
        <v>CB</v>
      </c>
      <c r="H54" s="411">
        <v>160.9</v>
      </c>
      <c r="I54" s="2" t="str">
        <v>T</v>
      </c>
      <c r="J54" s="2">
        <v>1</v>
      </c>
      <c r="K54" s="407">
        <v>283</v>
      </c>
      <c r="L54" s="407">
        <v>0</v>
      </c>
      <c r="M54" s="407">
        <v>0</v>
      </c>
      <c r="N54" s="2">
        <v>2</v>
      </c>
      <c r="O54" s="407">
        <v>223</v>
      </c>
      <c r="P54" s="407">
        <v>341</v>
      </c>
      <c r="Q54" s="407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 cm="1">
        <f t="array" ref="A55:Q84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Peaks]=$J$3),"No Result"))</f>
        <v>18</v>
      </c>
      <c r="B55" s="2" t="str">
        <v>hesperetin, Flavanone</v>
      </c>
      <c r="C55" s="2">
        <v>0.6668539</v>
      </c>
      <c r="D55" s="411">
        <v>136.5</v>
      </c>
      <c r="E55" s="2" t="str">
        <v>G</v>
      </c>
      <c r="F55" s="411">
        <v>169.3</v>
      </c>
      <c r="G55" s="2" t="str">
        <v>T</v>
      </c>
      <c r="H55" s="411">
        <v>160.1</v>
      </c>
      <c r="I55" s="2" t="str">
        <v>T</v>
      </c>
      <c r="J55" s="2">
        <v>1</v>
      </c>
      <c r="K55" s="411">
        <v>290</v>
      </c>
      <c r="L55" s="411">
        <v>0</v>
      </c>
      <c r="M55" s="411">
        <v>0</v>
      </c>
      <c r="N55" s="2">
        <v>3</v>
      </c>
      <c r="O55" s="411">
        <v>222</v>
      </c>
      <c r="P55" s="411">
        <v>247</v>
      </c>
      <c r="Q55" s="411">
        <v>342</v>
      </c>
      <c r="R55" s="1">
        <f>COUNTIF(A55:A83, "&lt;&gt;")</f>
        <v>29</v>
      </c>
      <c r="S55" s="2" t="s">
        <v>148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>
        <v>20</v>
      </c>
      <c r="B56" s="2" t="str">
        <v>naringenin, Flavanone</v>
      </c>
      <c r="C56" s="2">
        <v>0.68</v>
      </c>
      <c r="D56" s="411">
        <v>136.80000000000001</v>
      </c>
      <c r="E56" s="2" t="str">
        <v>G</v>
      </c>
      <c r="F56" s="411">
        <v>176.5</v>
      </c>
      <c r="G56" s="2" t="str">
        <v>T</v>
      </c>
      <c r="H56" s="411">
        <v>160.1</v>
      </c>
      <c r="I56" s="2" t="str">
        <v>T</v>
      </c>
      <c r="J56" s="2">
        <v>1</v>
      </c>
      <c r="K56" s="411">
        <v>292</v>
      </c>
      <c r="L56" s="411">
        <v>0</v>
      </c>
      <c r="M56" s="411">
        <v>0</v>
      </c>
      <c r="N56" s="2">
        <v>2</v>
      </c>
      <c r="O56" s="411">
        <v>223</v>
      </c>
      <c r="P56" s="411">
        <v>365</v>
      </c>
      <c r="Q56" s="411">
        <v>0</v>
      </c>
      <c r="R56"/>
      <c r="S56" s="40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>
        <v>24</v>
      </c>
      <c r="B57" s="2" t="str">
        <v>pinobanksin, Flavanonol</v>
      </c>
      <c r="C57" s="2">
        <v>0.69686990000000004</v>
      </c>
      <c r="D57" s="411">
        <v>136.80000000000001</v>
      </c>
      <c r="E57" s="2" t="str">
        <v>G</v>
      </c>
      <c r="F57" s="411">
        <v>190.7</v>
      </c>
      <c r="G57" s="2" t="str">
        <v>CB</v>
      </c>
      <c r="H57" s="411">
        <v>174.1</v>
      </c>
      <c r="I57" s="2" t="str">
        <v>T</v>
      </c>
      <c r="J57" s="2">
        <v>1</v>
      </c>
      <c r="K57" s="411">
        <v>295</v>
      </c>
      <c r="L57" s="411">
        <v>0</v>
      </c>
      <c r="M57" s="411">
        <v>0</v>
      </c>
      <c r="N57" s="2">
        <v>3</v>
      </c>
      <c r="O57" s="411">
        <v>224</v>
      </c>
      <c r="P57" s="411">
        <v>251</v>
      </c>
      <c r="Q57" s="411">
        <v>365</v>
      </c>
      <c r="R57"/>
      <c r="S57" s="406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>
        <v>40</v>
      </c>
      <c r="B58" s="2" t="str">
        <v>benzoic acid, HBAD</v>
      </c>
      <c r="C58" s="2">
        <v>0.6633</v>
      </c>
      <c r="D58" s="411">
        <v>136.4</v>
      </c>
      <c r="E58" s="2" t="str">
        <v>G</v>
      </c>
      <c r="F58" s="411">
        <v>184.5</v>
      </c>
      <c r="G58" s="2" t="str">
        <v>CB</v>
      </c>
      <c r="H58" s="411">
        <v>159.4</v>
      </c>
      <c r="I58" s="2" t="str">
        <v>T</v>
      </c>
      <c r="J58" s="2">
        <v>1</v>
      </c>
      <c r="K58" s="411">
        <v>276</v>
      </c>
      <c r="L58" s="411">
        <v>0</v>
      </c>
      <c r="M58" s="411">
        <v>0</v>
      </c>
      <c r="N58" s="2">
        <v>2</v>
      </c>
      <c r="O58" s="411">
        <v>221</v>
      </c>
      <c r="P58" s="411">
        <v>328</v>
      </c>
      <c r="Q58" s="411">
        <v>0</v>
      </c>
      <c r="R58"/>
      <c r="S58" s="406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41</v>
      </c>
      <c r="B59" s="2" t="str">
        <v>Cuminic Acid, HBAD</v>
      </c>
      <c r="C59" s="2">
        <v>0.69686990000000004</v>
      </c>
      <c r="D59" s="411">
        <v>135.5</v>
      </c>
      <c r="E59" s="2" t="str">
        <v>G</v>
      </c>
      <c r="F59" s="411">
        <v>180</v>
      </c>
      <c r="G59" s="2" t="str">
        <v>CB</v>
      </c>
      <c r="H59" s="411">
        <v>185</v>
      </c>
      <c r="I59" s="2" t="str">
        <v>CB</v>
      </c>
      <c r="J59" s="2">
        <v>1</v>
      </c>
      <c r="K59" s="411">
        <v>243</v>
      </c>
      <c r="L59" s="411">
        <v>0</v>
      </c>
      <c r="M59" s="411">
        <v>0</v>
      </c>
      <c r="N59" s="2">
        <v>2</v>
      </c>
      <c r="O59" s="411">
        <v>221</v>
      </c>
      <c r="P59" s="411">
        <v>333</v>
      </c>
      <c r="Q59" s="411">
        <v>0</v>
      </c>
      <c r="R59"/>
      <c r="S59" s="406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43</v>
      </c>
      <c r="B60" s="2" t="str">
        <v>eudesmic acid, HBAD</v>
      </c>
      <c r="C60" s="2">
        <v>0.61741570000000001</v>
      </c>
      <c r="D60" s="411">
        <v>138.9</v>
      </c>
      <c r="E60" s="2" t="str">
        <v>G</v>
      </c>
      <c r="F60" s="411">
        <v>180</v>
      </c>
      <c r="G60" s="2" t="str">
        <v>CB</v>
      </c>
      <c r="H60" s="411">
        <v>203.4</v>
      </c>
      <c r="I60" s="2" t="str">
        <v>CB</v>
      </c>
      <c r="J60" s="2">
        <v>1</v>
      </c>
      <c r="K60" s="411">
        <v>264</v>
      </c>
      <c r="L60" s="411">
        <v>0</v>
      </c>
      <c r="M60" s="411">
        <v>0</v>
      </c>
      <c r="N60" s="2">
        <v>2</v>
      </c>
      <c r="O60" s="411">
        <v>228</v>
      </c>
      <c r="P60" s="411">
        <v>310</v>
      </c>
      <c r="Q60" s="411">
        <v>0</v>
      </c>
      <c r="R60"/>
      <c r="S60" s="406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45</v>
      </c>
      <c r="B61" s="2" t="str">
        <v>gentisic acid, HBAD</v>
      </c>
      <c r="C61" s="2">
        <v>0.62624389999999996</v>
      </c>
      <c r="D61" s="411">
        <v>142.69999999999999</v>
      </c>
      <c r="E61" s="2" t="str">
        <v>G</v>
      </c>
      <c r="F61" s="411">
        <v>224.2</v>
      </c>
      <c r="G61" s="2" t="str">
        <v>B</v>
      </c>
      <c r="H61" s="411">
        <v>245.7</v>
      </c>
      <c r="I61" s="2" t="str">
        <v>V</v>
      </c>
      <c r="J61" s="2">
        <v>1</v>
      </c>
      <c r="K61" s="411">
        <v>326</v>
      </c>
      <c r="L61" s="411">
        <v>0</v>
      </c>
      <c r="M61" s="411">
        <v>0</v>
      </c>
      <c r="N61" s="2">
        <v>2</v>
      </c>
      <c r="O61" s="411">
        <v>224</v>
      </c>
      <c r="P61" s="411">
        <v>320</v>
      </c>
      <c r="Q61" s="411">
        <v>0</v>
      </c>
      <c r="R61"/>
      <c r="S61" s="406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>
        <v>47</v>
      </c>
      <c r="B62" s="2" t="str">
        <v>methyl paraben, HBAD</v>
      </c>
      <c r="C62" s="2">
        <v>0.67568209999999995</v>
      </c>
      <c r="D62" s="411">
        <v>127.9</v>
      </c>
      <c r="E62" s="2" t="str">
        <v>G</v>
      </c>
      <c r="F62" s="411">
        <v>178.9</v>
      </c>
      <c r="G62" s="2" t="str">
        <v>T</v>
      </c>
      <c r="H62" s="411">
        <v>219.9</v>
      </c>
      <c r="I62" s="2" t="str">
        <v>B</v>
      </c>
      <c r="J62" s="2">
        <v>1</v>
      </c>
      <c r="K62" s="411">
        <v>257</v>
      </c>
      <c r="L62" s="411">
        <v>0</v>
      </c>
      <c r="M62" s="411">
        <v>0</v>
      </c>
      <c r="N62" s="2">
        <v>2</v>
      </c>
      <c r="O62" s="411">
        <v>224</v>
      </c>
      <c r="P62" s="411">
        <v>352</v>
      </c>
      <c r="Q62" s="411">
        <v>0</v>
      </c>
      <c r="R62"/>
      <c r="S62" s="406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>
        <v>50</v>
      </c>
      <c r="B63" s="2" t="str">
        <v>m-hydroxybenzoic acid, HBAD</v>
      </c>
      <c r="C63" s="2">
        <v>0.64390040000000004</v>
      </c>
      <c r="D63" s="411">
        <v>137.5</v>
      </c>
      <c r="E63" s="2" t="str">
        <v>G</v>
      </c>
      <c r="F63" s="411">
        <v>181.3</v>
      </c>
      <c r="G63" s="2" t="str">
        <v>CB</v>
      </c>
      <c r="H63" s="411">
        <v>184</v>
      </c>
      <c r="I63" s="2" t="str">
        <v>CB</v>
      </c>
      <c r="J63" s="2">
        <v>1</v>
      </c>
      <c r="K63" s="411">
        <v>298</v>
      </c>
      <c r="L63" s="411">
        <v>0</v>
      </c>
      <c r="M63" s="411">
        <v>0</v>
      </c>
      <c r="N63" s="2">
        <v>2</v>
      </c>
      <c r="O63" s="411">
        <v>223</v>
      </c>
      <c r="P63" s="411">
        <v>310</v>
      </c>
      <c r="Q63" s="411">
        <v>0</v>
      </c>
      <c r="R63"/>
      <c r="S63" s="406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>
        <v>51</v>
      </c>
      <c r="B64" s="2" t="str">
        <v>m-Toluic Acid, HBAD</v>
      </c>
      <c r="C64" s="2">
        <v>0.68100000000000005</v>
      </c>
      <c r="D64" s="411">
        <v>137.30000000000001</v>
      </c>
      <c r="E64" s="2" t="str">
        <v>G</v>
      </c>
      <c r="F64" s="411">
        <v>159.6</v>
      </c>
      <c r="G64" s="2" t="str">
        <v>T</v>
      </c>
      <c r="H64" s="411">
        <v>188.9</v>
      </c>
      <c r="I64" s="2" t="str">
        <v>CB</v>
      </c>
      <c r="J64" s="2">
        <v>1</v>
      </c>
      <c r="K64" s="411">
        <v>284</v>
      </c>
      <c r="L64" s="411">
        <v>0</v>
      </c>
      <c r="M64" s="411">
        <v>0</v>
      </c>
      <c r="N64" s="2">
        <v>2</v>
      </c>
      <c r="O64" s="411">
        <v>221</v>
      </c>
      <c r="P64" s="411">
        <v>333</v>
      </c>
      <c r="Q64" s="411">
        <v>0</v>
      </c>
      <c r="R64"/>
      <c r="S64" s="406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>
        <v>53</v>
      </c>
      <c r="B65" s="2" t="str">
        <v>o-Toluic Acid, HBAD</v>
      </c>
      <c r="C65" s="2">
        <v>0.69159999999999999</v>
      </c>
      <c r="D65" s="411">
        <v>137.6</v>
      </c>
      <c r="E65" s="2" t="str">
        <v>G</v>
      </c>
      <c r="F65" s="411">
        <v>174.5</v>
      </c>
      <c r="G65" s="2" t="str">
        <v>T</v>
      </c>
      <c r="H65" s="411">
        <v>214.7</v>
      </c>
      <c r="I65" s="2" t="str">
        <v>B</v>
      </c>
      <c r="J65" s="2">
        <v>1</v>
      </c>
      <c r="K65" s="411">
        <v>281</v>
      </c>
      <c r="L65" s="411">
        <v>0</v>
      </c>
      <c r="M65" s="411">
        <v>0</v>
      </c>
      <c r="N65" s="2">
        <v>2</v>
      </c>
      <c r="O65" s="411">
        <v>221</v>
      </c>
      <c r="P65" s="411">
        <v>335</v>
      </c>
      <c r="Q65" s="411">
        <v>0</v>
      </c>
      <c r="R65"/>
      <c r="S65" s="406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>
        <v>54</v>
      </c>
      <c r="B66" s="2" t="str">
        <v>p-hydroxybenzoic acid, HBAD</v>
      </c>
      <c r="C66" s="2">
        <v>0.63683780000000001</v>
      </c>
      <c r="D66" s="411">
        <v>129.6</v>
      </c>
      <c r="E66" s="2" t="str">
        <v>G</v>
      </c>
      <c r="F66" s="411">
        <v>183.8</v>
      </c>
      <c r="G66" s="2" t="str">
        <v>CB</v>
      </c>
      <c r="H66" s="411">
        <v>180</v>
      </c>
      <c r="I66" s="2" t="str">
        <v>CB</v>
      </c>
      <c r="J66" s="2">
        <v>1</v>
      </c>
      <c r="K66" s="411">
        <v>257</v>
      </c>
      <c r="L66" s="411">
        <v>0</v>
      </c>
      <c r="M66" s="411">
        <v>0</v>
      </c>
      <c r="N66" s="2">
        <v>2</v>
      </c>
      <c r="O66" s="411">
        <v>225</v>
      </c>
      <c r="P66" s="411">
        <v>344</v>
      </c>
      <c r="Q66" s="411">
        <v>0</v>
      </c>
      <c r="R66"/>
      <c r="S66" s="40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>
        <v>57</v>
      </c>
      <c r="B67" s="2" t="str">
        <v>salicylic acid, HBAD</v>
      </c>
      <c r="C67" s="2">
        <v>0.67920000000000003</v>
      </c>
      <c r="D67" s="411">
        <v>139.80000000000001</v>
      </c>
      <c r="E67" s="2" t="str">
        <v>G</v>
      </c>
      <c r="F67" s="411">
        <v>210.5</v>
      </c>
      <c r="G67" s="2" t="str">
        <v>B</v>
      </c>
      <c r="H67" s="411">
        <v>180.9</v>
      </c>
      <c r="I67" s="2" t="str">
        <v>CB</v>
      </c>
      <c r="J67" s="2">
        <v>1</v>
      </c>
      <c r="K67" s="411">
        <v>301</v>
      </c>
      <c r="L67" s="411">
        <v>0</v>
      </c>
      <c r="M67" s="411">
        <v>0</v>
      </c>
      <c r="N67" s="2">
        <v>2</v>
      </c>
      <c r="O67" s="411">
        <v>223</v>
      </c>
      <c r="P67" s="411">
        <v>304</v>
      </c>
      <c r="Q67" s="411">
        <v>0</v>
      </c>
      <c r="R67"/>
      <c r="S67" s="406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>
        <v>63</v>
      </c>
      <c r="B68" s="2" t="str">
        <v>CAPE, HCAD</v>
      </c>
      <c r="C68" s="2">
        <v>0.67568209999999995</v>
      </c>
      <c r="D68" s="411">
        <v>140.30000000000001</v>
      </c>
      <c r="E68" s="2" t="str">
        <v>G</v>
      </c>
      <c r="F68" s="411">
        <v>234.8</v>
      </c>
      <c r="G68" s="2" t="str">
        <v>B</v>
      </c>
      <c r="H68" s="411">
        <v>208.7</v>
      </c>
      <c r="I68" s="2" t="str">
        <v>CB</v>
      </c>
      <c r="J68" s="2">
        <v>1</v>
      </c>
      <c r="K68" s="411">
        <v>325</v>
      </c>
      <c r="L68" s="411">
        <v>0</v>
      </c>
      <c r="M68" s="411">
        <v>0</v>
      </c>
      <c r="N68" s="2">
        <v>2</v>
      </c>
      <c r="O68" s="411">
        <v>225</v>
      </c>
      <c r="P68" s="411">
        <v>337</v>
      </c>
      <c r="Q68" s="411">
        <v>0</v>
      </c>
      <c r="R68"/>
      <c r="S68" s="406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>
        <v>65</v>
      </c>
      <c r="B69" s="2" t="str">
        <v>ferulic acid, HCAD</v>
      </c>
      <c r="C69" s="2">
        <v>0.61565000000000003</v>
      </c>
      <c r="D69" s="411">
        <v>139.4</v>
      </c>
      <c r="E69" s="2" t="str">
        <v>G</v>
      </c>
      <c r="F69" s="411">
        <v>209.2</v>
      </c>
      <c r="G69" s="2" t="str">
        <v>CB</v>
      </c>
      <c r="H69" s="411">
        <v>205.5</v>
      </c>
      <c r="I69" s="2" t="str">
        <v>CB</v>
      </c>
      <c r="J69" s="2">
        <v>1</v>
      </c>
      <c r="K69" s="411">
        <v>319</v>
      </c>
      <c r="L69" s="411">
        <v>0</v>
      </c>
      <c r="M69" s="411">
        <v>0</v>
      </c>
      <c r="N69" s="2">
        <v>2</v>
      </c>
      <c r="O69" s="411">
        <v>224</v>
      </c>
      <c r="P69" s="411">
        <v>346</v>
      </c>
      <c r="Q69" s="411">
        <v>0</v>
      </c>
      <c r="R69"/>
      <c r="S69" s="406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>
        <v>67</v>
      </c>
      <c r="B70" s="2" t="str">
        <v>m-coumaric acid, HCAD</v>
      </c>
      <c r="C70" s="2">
        <v>0.63300000000000001</v>
      </c>
      <c r="D70" s="411">
        <v>143.4</v>
      </c>
      <c r="E70" s="2" t="str">
        <v>G</v>
      </c>
      <c r="F70" s="411">
        <v>214.6</v>
      </c>
      <c r="G70" s="2" t="str">
        <v>B</v>
      </c>
      <c r="H70" s="411">
        <v>220.4</v>
      </c>
      <c r="I70" s="2" t="str">
        <v>B</v>
      </c>
      <c r="J70" s="2">
        <v>1</v>
      </c>
      <c r="K70" s="411">
        <v>280</v>
      </c>
      <c r="L70" s="411">
        <v>0</v>
      </c>
      <c r="M70" s="411">
        <v>0</v>
      </c>
      <c r="N70" s="2">
        <v>2</v>
      </c>
      <c r="O70" s="411">
        <v>224</v>
      </c>
      <c r="P70" s="411">
        <v>315</v>
      </c>
      <c r="Q70" s="411">
        <v>0</v>
      </c>
      <c r="R70"/>
      <c r="S70" s="406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>
        <v>68</v>
      </c>
      <c r="B71" s="2" t="str">
        <v>methyl ferulate, HCAD</v>
      </c>
      <c r="C71" s="2">
        <v>0.6668539</v>
      </c>
      <c r="D71" s="411">
        <v>138.19999999999999</v>
      </c>
      <c r="E71" s="2" t="str">
        <v>G</v>
      </c>
      <c r="F71" s="411">
        <v>236.2</v>
      </c>
      <c r="G71" s="2" t="str">
        <v>B</v>
      </c>
      <c r="H71" s="411">
        <v>228.4</v>
      </c>
      <c r="I71" s="2" t="str">
        <v>B</v>
      </c>
      <c r="J71" s="2">
        <v>1</v>
      </c>
      <c r="K71" s="411">
        <v>324</v>
      </c>
      <c r="L71" s="411">
        <v>0</v>
      </c>
      <c r="M71" s="411">
        <v>0</v>
      </c>
      <c r="N71" s="2">
        <v>2</v>
      </c>
      <c r="O71" s="411">
        <v>224</v>
      </c>
      <c r="P71" s="411">
        <v>360</v>
      </c>
      <c r="Q71" s="411">
        <v>0</v>
      </c>
      <c r="R71"/>
      <c r="S71" s="406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>
        <v>71</v>
      </c>
      <c r="B72" s="2" t="str">
        <v>p-coumaric acid, HCAD</v>
      </c>
      <c r="C72" s="2">
        <v>0.63</v>
      </c>
      <c r="D72" s="411">
        <v>135.69999999999999</v>
      </c>
      <c r="E72" s="2" t="str">
        <v>G</v>
      </c>
      <c r="F72" s="411">
        <v>198.8</v>
      </c>
      <c r="G72" s="2" t="str">
        <v>CB</v>
      </c>
      <c r="H72" s="411">
        <v>205.3</v>
      </c>
      <c r="I72" s="2" t="str">
        <v>CB</v>
      </c>
      <c r="J72" s="2">
        <v>1</v>
      </c>
      <c r="K72" s="411">
        <v>307</v>
      </c>
      <c r="L72" s="411">
        <v>0</v>
      </c>
      <c r="M72" s="411">
        <v>0</v>
      </c>
      <c r="N72" s="2">
        <v>2</v>
      </c>
      <c r="O72" s="411">
        <v>223</v>
      </c>
      <c r="P72" s="411">
        <v>354</v>
      </c>
      <c r="Q72" s="411">
        <v>0</v>
      </c>
      <c r="R72"/>
      <c r="S72" s="406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>
      <c r="A73" s="2">
        <v>74</v>
      </c>
      <c r="B73" s="2" t="str">
        <v>sinapic acid, HCAD</v>
      </c>
      <c r="C73" s="2">
        <v>0.63</v>
      </c>
      <c r="D73" s="411">
        <v>138.69999999999999</v>
      </c>
      <c r="E73" s="2" t="str">
        <v>G</v>
      </c>
      <c r="F73" s="411">
        <v>224.1</v>
      </c>
      <c r="G73" s="2" t="str">
        <v>B</v>
      </c>
      <c r="H73" s="411">
        <v>198.1</v>
      </c>
      <c r="I73" s="2" t="str">
        <v>CB</v>
      </c>
      <c r="J73" s="2">
        <v>1</v>
      </c>
      <c r="K73" s="411">
        <v>328</v>
      </c>
      <c r="L73" s="411">
        <v>0</v>
      </c>
      <c r="M73" s="411">
        <v>0</v>
      </c>
      <c r="N73" s="2">
        <v>2</v>
      </c>
      <c r="O73" s="411">
        <v>222</v>
      </c>
      <c r="P73" s="411">
        <v>342</v>
      </c>
      <c r="Q73" s="411">
        <v>0</v>
      </c>
      <c r="R73"/>
      <c r="S73" s="406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>
      <c r="A74" s="2">
        <v>75</v>
      </c>
      <c r="B74" s="2" t="str">
        <v>t-cinnamic acid, HCAD</v>
      </c>
      <c r="C74" s="2">
        <v>0.67215080000000005</v>
      </c>
      <c r="D74" s="411">
        <v>140.30000000000001</v>
      </c>
      <c r="E74" s="2" t="str">
        <v>G</v>
      </c>
      <c r="F74" s="411">
        <v>242.2</v>
      </c>
      <c r="G74" s="2" t="str">
        <v>V</v>
      </c>
      <c r="H74" s="411">
        <v>222</v>
      </c>
      <c r="I74" s="2" t="str">
        <v>B</v>
      </c>
      <c r="J74" s="2">
        <v>1</v>
      </c>
      <c r="K74" s="411">
        <v>279</v>
      </c>
      <c r="L74" s="411">
        <v>0</v>
      </c>
      <c r="M74" s="411">
        <v>0</v>
      </c>
      <c r="N74" s="2">
        <v>2</v>
      </c>
      <c r="O74" s="411">
        <v>229</v>
      </c>
      <c r="P74" s="411">
        <v>347</v>
      </c>
      <c r="Q74" s="411">
        <v>0</v>
      </c>
      <c r="R74"/>
      <c r="S74" s="406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>
      <c r="A75" s="2">
        <v>76</v>
      </c>
      <c r="B75" s="2" t="str">
        <v>trans-p-coumaric acid methyl ester, HCAD</v>
      </c>
      <c r="C75" s="2">
        <v>0.67391650000000003</v>
      </c>
      <c r="D75" s="411">
        <v>136.4</v>
      </c>
      <c r="E75" s="2" t="str">
        <v>G</v>
      </c>
      <c r="F75" s="411">
        <v>193.3</v>
      </c>
      <c r="G75" s="2" t="str">
        <v>CB</v>
      </c>
      <c r="H75" s="411">
        <v>202.4</v>
      </c>
      <c r="I75" s="2" t="str">
        <v>CB</v>
      </c>
      <c r="J75" s="2">
        <v>1</v>
      </c>
      <c r="K75" s="411">
        <v>309</v>
      </c>
      <c r="L75" s="411">
        <v>0</v>
      </c>
      <c r="M75" s="411">
        <v>0</v>
      </c>
      <c r="N75" s="2">
        <v>3</v>
      </c>
      <c r="O75" s="411">
        <v>222</v>
      </c>
      <c r="P75" s="411">
        <v>246</v>
      </c>
      <c r="Q75" s="411">
        <v>361</v>
      </c>
      <c r="R75"/>
      <c r="S75" s="406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>
      <c r="A76" s="2">
        <v>79</v>
      </c>
      <c r="B76" s="2" t="str">
        <v>Homovanillic Acid, HPAAD</v>
      </c>
      <c r="C76" s="2">
        <v>0.65449429999999997</v>
      </c>
      <c r="D76" s="411">
        <v>137.30000000000001</v>
      </c>
      <c r="E76" s="2" t="str">
        <v>G</v>
      </c>
      <c r="F76" s="411">
        <v>176.9</v>
      </c>
      <c r="G76" s="2" t="str">
        <v>T</v>
      </c>
      <c r="H76" s="411">
        <v>212.7</v>
      </c>
      <c r="I76" s="2" t="str">
        <v>B</v>
      </c>
      <c r="J76" s="2">
        <v>1</v>
      </c>
      <c r="K76" s="411">
        <v>282</v>
      </c>
      <c r="L76" s="411">
        <v>0</v>
      </c>
      <c r="M76" s="411">
        <v>0</v>
      </c>
      <c r="N76" s="2">
        <v>3</v>
      </c>
      <c r="O76" s="411">
        <v>222</v>
      </c>
      <c r="P76" s="411">
        <v>256</v>
      </c>
      <c r="Q76" s="411">
        <v>351</v>
      </c>
      <c r="R76"/>
      <c r="S76" s="40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>
      <c r="A77" s="2">
        <v>82</v>
      </c>
      <c r="B77" s="2" t="str">
        <v>p-Hydroxyphenylacetic acid, HPAAD</v>
      </c>
      <c r="C77" s="2">
        <v>0.62</v>
      </c>
      <c r="D77" s="411">
        <v>138.1</v>
      </c>
      <c r="E77" s="2" t="str">
        <v>G</v>
      </c>
      <c r="F77" s="411">
        <v>178.8</v>
      </c>
      <c r="G77" s="2" t="str">
        <v>T</v>
      </c>
      <c r="H77" s="411">
        <v>180</v>
      </c>
      <c r="I77" s="2" t="str">
        <v>CB</v>
      </c>
      <c r="J77" s="2">
        <v>1</v>
      </c>
      <c r="K77" s="411">
        <v>277</v>
      </c>
      <c r="L77" s="411">
        <v>0</v>
      </c>
      <c r="M77" s="411">
        <v>0</v>
      </c>
      <c r="N77" s="2">
        <v>3</v>
      </c>
      <c r="O77" s="411">
        <v>222</v>
      </c>
      <c r="P77" s="411">
        <v>252</v>
      </c>
      <c r="Q77" s="411">
        <v>330</v>
      </c>
      <c r="R77"/>
      <c r="S77" s="406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>
      <c r="A78" s="2">
        <v>85</v>
      </c>
      <c r="B78" s="2" t="str">
        <v>p-methoxyphenyllactic acid, HPLAD</v>
      </c>
      <c r="C78" s="2">
        <v>0.65802559999999999</v>
      </c>
      <c r="D78" s="411">
        <v>138</v>
      </c>
      <c r="E78" s="2" t="str">
        <v>G</v>
      </c>
      <c r="F78" s="411">
        <v>178.7</v>
      </c>
      <c r="G78" s="2" t="str">
        <v>T</v>
      </c>
      <c r="H78" s="411">
        <v>192.2</v>
      </c>
      <c r="I78" s="2" t="str">
        <v>CB</v>
      </c>
      <c r="J78" s="2">
        <v>1</v>
      </c>
      <c r="K78" s="411">
        <v>276</v>
      </c>
      <c r="L78" s="411">
        <v>0</v>
      </c>
      <c r="M78" s="411">
        <v>0</v>
      </c>
      <c r="N78" s="2">
        <v>3</v>
      </c>
      <c r="O78" s="411">
        <v>222</v>
      </c>
      <c r="P78" s="411">
        <v>251</v>
      </c>
      <c r="Q78" s="411">
        <v>336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>
      <c r="A79" s="2">
        <v>86</v>
      </c>
      <c r="B79" s="2" t="str">
        <v>3-Phenylpropanoic acid, HPPAD</v>
      </c>
      <c r="C79" s="2">
        <v>0.68274469999999998</v>
      </c>
      <c r="D79" s="411">
        <v>138.6</v>
      </c>
      <c r="E79" s="2" t="str">
        <v>G</v>
      </c>
      <c r="F79" s="411">
        <v>177.8</v>
      </c>
      <c r="G79" s="2" t="str">
        <v>T</v>
      </c>
      <c r="H79" s="411">
        <v>230.2</v>
      </c>
      <c r="I79" s="2" t="str">
        <v>B</v>
      </c>
      <c r="J79" s="2">
        <v>1</v>
      </c>
      <c r="K79" s="411">
        <v>260</v>
      </c>
      <c r="L79" s="411">
        <v>0</v>
      </c>
      <c r="M79" s="411">
        <v>0</v>
      </c>
      <c r="N79" s="2">
        <v>2</v>
      </c>
      <c r="O79" s="411">
        <v>230</v>
      </c>
      <c r="P79" s="411">
        <v>327</v>
      </c>
      <c r="Q79" s="411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>
      <c r="A80" s="2">
        <v>87</v>
      </c>
      <c r="B80" s="2" t="str">
        <v>Phloretic acid, HPPAD</v>
      </c>
      <c r="C80" s="2">
        <v>0.62977519999999998</v>
      </c>
      <c r="D80" s="411">
        <v>140.69999999999999</v>
      </c>
      <c r="E80" s="2" t="str">
        <v>G</v>
      </c>
      <c r="F80" s="411">
        <v>187.7</v>
      </c>
      <c r="G80" s="2" t="str">
        <v>CB</v>
      </c>
      <c r="H80" s="411">
        <v>189.8</v>
      </c>
      <c r="I80" s="2" t="str">
        <v>CB</v>
      </c>
      <c r="J80" s="2">
        <v>1</v>
      </c>
      <c r="K80" s="411">
        <v>278</v>
      </c>
      <c r="L80" s="411">
        <v>0</v>
      </c>
      <c r="M80" s="411">
        <v>0</v>
      </c>
      <c r="N80" s="2">
        <v>3</v>
      </c>
      <c r="O80" s="411">
        <v>221</v>
      </c>
      <c r="P80" s="411">
        <v>248</v>
      </c>
      <c r="Q80" s="411">
        <v>341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>
      <c r="A81" s="2">
        <v>88</v>
      </c>
      <c r="B81" s="2" t="str">
        <v>2-Methoxy-4-vinylphenol, AMPh</v>
      </c>
      <c r="C81" s="2">
        <v>0.68804169999999998</v>
      </c>
      <c r="D81" s="411">
        <v>121.7</v>
      </c>
      <c r="E81" s="2" t="str">
        <v>G</v>
      </c>
      <c r="F81" s="411">
        <v>189.2</v>
      </c>
      <c r="G81" s="2" t="str">
        <v>CB</v>
      </c>
      <c r="H81" s="411">
        <v>191.1</v>
      </c>
      <c r="I81" s="2" t="str">
        <v>CB</v>
      </c>
      <c r="J81" s="2">
        <v>1</v>
      </c>
      <c r="K81" s="411">
        <v>266</v>
      </c>
      <c r="L81" s="411">
        <v>0</v>
      </c>
      <c r="M81" s="411">
        <v>0</v>
      </c>
      <c r="N81" s="2">
        <v>2</v>
      </c>
      <c r="O81" s="411">
        <v>224</v>
      </c>
      <c r="P81" s="411">
        <v>336</v>
      </c>
      <c r="Q81" s="411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>
      <c r="A82" s="2">
        <v>89</v>
      </c>
      <c r="B82" s="2" t="str">
        <v>p-methoxyphenol, AMPh</v>
      </c>
      <c r="C82" s="2">
        <v>0.6845</v>
      </c>
      <c r="D82" s="411">
        <v>134.4</v>
      </c>
      <c r="E82" s="2" t="str">
        <v>G</v>
      </c>
      <c r="F82" s="411">
        <v>171.4</v>
      </c>
      <c r="G82" s="2" t="str">
        <v>T</v>
      </c>
      <c r="H82" s="411">
        <v>234.8</v>
      </c>
      <c r="I82" s="2" t="str">
        <v>B</v>
      </c>
      <c r="J82" s="2">
        <v>1</v>
      </c>
      <c r="K82" s="411">
        <v>288</v>
      </c>
      <c r="L82" s="411">
        <v>0</v>
      </c>
      <c r="M82" s="411">
        <v>0</v>
      </c>
      <c r="N82" s="2">
        <v>3</v>
      </c>
      <c r="O82" s="411">
        <v>223</v>
      </c>
      <c r="P82" s="411">
        <v>252</v>
      </c>
      <c r="Q82" s="411">
        <v>313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>
      <c r="A83" s="2">
        <v>90</v>
      </c>
      <c r="B83" s="2" t="str">
        <v>4-methylpyrocatechol, APh</v>
      </c>
      <c r="C83" s="2">
        <v>0.67391650000000003</v>
      </c>
      <c r="D83" s="411">
        <v>136.6</v>
      </c>
      <c r="E83" s="2" t="str">
        <v>G</v>
      </c>
      <c r="F83" s="411">
        <v>180</v>
      </c>
      <c r="G83" s="2" t="str">
        <v>CB</v>
      </c>
      <c r="H83" s="411">
        <v>160.9</v>
      </c>
      <c r="I83" s="2" t="str">
        <v>T</v>
      </c>
      <c r="J83" s="2">
        <v>1</v>
      </c>
      <c r="K83" s="407">
        <v>283</v>
      </c>
      <c r="L83" s="407">
        <v>0</v>
      </c>
      <c r="M83" s="407">
        <v>0</v>
      </c>
      <c r="N83" s="2">
        <v>2</v>
      </c>
      <c r="O83" s="407">
        <v>223</v>
      </c>
      <c r="P83" s="407">
        <v>341</v>
      </c>
      <c r="Q83" s="407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>
      <c r="A84" s="2">
        <v>96</v>
      </c>
      <c r="B84" s="2" t="str">
        <v>2-methylbenzaldehyde, HBzd</v>
      </c>
      <c r="C84" s="2">
        <v>0.70922949999999996</v>
      </c>
      <c r="D84" s="411">
        <v>133.9</v>
      </c>
      <c r="E84" s="2" t="str">
        <v>G</v>
      </c>
      <c r="F84" s="411">
        <v>188.2</v>
      </c>
      <c r="G84" s="2" t="str">
        <v>CB</v>
      </c>
      <c r="H84" s="411">
        <v>193.9</v>
      </c>
      <c r="I84" s="2" t="str">
        <v>CB</v>
      </c>
      <c r="J84" s="2">
        <v>1</v>
      </c>
      <c r="K84" s="2">
        <v>255</v>
      </c>
      <c r="L84" s="2">
        <v>0</v>
      </c>
      <c r="M84" s="2">
        <v>0</v>
      </c>
      <c r="N84" s="2">
        <v>2</v>
      </c>
      <c r="O84" s="2">
        <v>222</v>
      </c>
      <c r="P84" s="2">
        <v>347</v>
      </c>
      <c r="Q84" s="2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>
      <c r="A85" s="2" cm="1">
        <f t="array" ref="A85:Q124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nm]&gt;=$H$4),"No Result"))</f>
        <v>11</v>
      </c>
      <c r="B85" s="2" t="str">
        <v>galangin, Flavonol</v>
      </c>
      <c r="C85" s="2">
        <v>0.70216690000000004</v>
      </c>
      <c r="D85" s="411">
        <v>131.30000000000001</v>
      </c>
      <c r="E85" s="2" t="str">
        <v>G</v>
      </c>
      <c r="F85" s="411">
        <v>171.6</v>
      </c>
      <c r="G85" s="2" t="str">
        <v>T</v>
      </c>
      <c r="H85" s="411">
        <v>172.4</v>
      </c>
      <c r="I85" s="2" t="str">
        <v>T</v>
      </c>
      <c r="J85" s="2">
        <v>3</v>
      </c>
      <c r="K85" s="2">
        <v>268</v>
      </c>
      <c r="L85" s="2">
        <v>311</v>
      </c>
      <c r="M85" s="2">
        <v>363</v>
      </c>
      <c r="N85" s="2">
        <v>2</v>
      </c>
      <c r="O85" s="2">
        <v>224</v>
      </c>
      <c r="P85" s="2">
        <v>343</v>
      </c>
      <c r="Q85" s="2">
        <v>0</v>
      </c>
      <c r="R85" s="1">
        <f>COUNTIF(A85:A124, "&lt;&gt;")</f>
        <v>40</v>
      </c>
      <c r="S85" s="2" t="s">
        <v>149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>
      <c r="A86" s="2">
        <v>12</v>
      </c>
      <c r="B86" s="2" t="str">
        <v>isorhamnetin, Flavonol</v>
      </c>
      <c r="C86" s="2">
        <v>0.65100000000000002</v>
      </c>
      <c r="D86" s="411">
        <v>136.1</v>
      </c>
      <c r="E86" s="2" t="str">
        <v>G</v>
      </c>
      <c r="F86" s="411">
        <v>180</v>
      </c>
      <c r="G86" s="2" t="str">
        <v>CB</v>
      </c>
      <c r="H86" s="411">
        <v>167</v>
      </c>
      <c r="I86" s="2" t="str">
        <v>T</v>
      </c>
      <c r="J86" s="2">
        <v>2</v>
      </c>
      <c r="K86" s="2">
        <v>261</v>
      </c>
      <c r="L86" s="2">
        <v>364</v>
      </c>
      <c r="M86" s="2">
        <v>0</v>
      </c>
      <c r="N86" s="2">
        <v>2</v>
      </c>
      <c r="O86" s="2">
        <v>224</v>
      </c>
      <c r="P86" s="2">
        <v>340</v>
      </c>
      <c r="Q86" s="2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>
      <c r="A87" s="2">
        <v>18</v>
      </c>
      <c r="B87" s="2" t="str">
        <v>hesperetin, Flavanone</v>
      </c>
      <c r="C87" s="2">
        <v>0.6668539</v>
      </c>
      <c r="D87" s="411">
        <v>136.5</v>
      </c>
      <c r="E87" s="2" t="str">
        <v>G</v>
      </c>
      <c r="F87" s="411">
        <v>169.3</v>
      </c>
      <c r="G87" s="2" t="str">
        <v>T</v>
      </c>
      <c r="H87" s="411">
        <v>160.1</v>
      </c>
      <c r="I87" s="2" t="str">
        <v>T</v>
      </c>
      <c r="J87" s="2">
        <v>1</v>
      </c>
      <c r="K87" s="2">
        <v>290</v>
      </c>
      <c r="L87" s="2">
        <v>0</v>
      </c>
      <c r="M87" s="2">
        <v>0</v>
      </c>
      <c r="N87" s="2">
        <v>3</v>
      </c>
      <c r="O87" s="2">
        <v>222</v>
      </c>
      <c r="P87" s="2">
        <v>247</v>
      </c>
      <c r="Q87" s="2">
        <v>342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>
      <c r="A88" s="2">
        <v>20</v>
      </c>
      <c r="B88" s="2" t="str">
        <v>naringenin, Flavanone</v>
      </c>
      <c r="C88" s="2">
        <v>0.68</v>
      </c>
      <c r="D88" s="411">
        <v>136.80000000000001</v>
      </c>
      <c r="E88" s="2" t="str">
        <v>G</v>
      </c>
      <c r="F88" s="411">
        <v>176.5</v>
      </c>
      <c r="G88" s="2" t="str">
        <v>T</v>
      </c>
      <c r="H88" s="411">
        <v>160.1</v>
      </c>
      <c r="I88" s="2" t="str">
        <v>T</v>
      </c>
      <c r="J88" s="2">
        <v>1</v>
      </c>
      <c r="K88" s="2">
        <v>292</v>
      </c>
      <c r="L88" s="2">
        <v>0</v>
      </c>
      <c r="M88" s="2">
        <v>0</v>
      </c>
      <c r="N88" s="2">
        <v>2</v>
      </c>
      <c r="O88" s="2">
        <v>223</v>
      </c>
      <c r="P88" s="2">
        <v>365</v>
      </c>
      <c r="Q88" s="2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>
      <c r="A89" s="2">
        <v>24</v>
      </c>
      <c r="B89" s="2" t="str">
        <v>pinobanksin, Flavanonol</v>
      </c>
      <c r="C89" s="2">
        <v>0.69686990000000004</v>
      </c>
      <c r="D89" s="411">
        <v>136.80000000000001</v>
      </c>
      <c r="E89" s="2" t="str">
        <v>G</v>
      </c>
      <c r="F89" s="411">
        <v>190.7</v>
      </c>
      <c r="G89" s="2" t="str">
        <v>CB</v>
      </c>
      <c r="H89" s="411">
        <v>174.1</v>
      </c>
      <c r="I89" s="2" t="str">
        <v>T</v>
      </c>
      <c r="J89" s="2">
        <v>1</v>
      </c>
      <c r="K89" s="2">
        <v>295</v>
      </c>
      <c r="L89" s="2">
        <v>0</v>
      </c>
      <c r="M89" s="2">
        <v>0</v>
      </c>
      <c r="N89" s="2">
        <v>3</v>
      </c>
      <c r="O89" s="2">
        <v>224</v>
      </c>
      <c r="P89" s="2">
        <v>251</v>
      </c>
      <c r="Q89" s="2">
        <v>365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>
      <c r="A90" s="2">
        <v>32</v>
      </c>
      <c r="B90" s="2" t="str">
        <v>formononetin, Isoflavone</v>
      </c>
      <c r="C90" s="2">
        <v>0.63680000000000003</v>
      </c>
      <c r="D90" s="411">
        <v>147.4</v>
      </c>
      <c r="E90" s="2" t="str">
        <v>G</v>
      </c>
      <c r="F90" s="411">
        <v>195.3</v>
      </c>
      <c r="G90" s="2" t="str">
        <v>CB</v>
      </c>
      <c r="H90" s="411">
        <v>194.4</v>
      </c>
      <c r="I90" s="2" t="str">
        <v>CB</v>
      </c>
      <c r="J90" s="2">
        <v>2</v>
      </c>
      <c r="K90" s="2">
        <v>250</v>
      </c>
      <c r="L90" s="2">
        <v>306</v>
      </c>
      <c r="M90" s="2">
        <v>0</v>
      </c>
      <c r="N90" s="2">
        <v>2</v>
      </c>
      <c r="O90" s="2">
        <v>223</v>
      </c>
      <c r="P90" s="2">
        <v>313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>
      <c r="A91" s="2">
        <v>40</v>
      </c>
      <c r="B91" s="2" t="str">
        <v>benzoic acid, HBAD</v>
      </c>
      <c r="C91" s="2">
        <v>0.6633</v>
      </c>
      <c r="D91" s="411">
        <v>136.4</v>
      </c>
      <c r="E91" s="2" t="str">
        <v>G</v>
      </c>
      <c r="F91" s="411">
        <v>184.5</v>
      </c>
      <c r="G91" s="2" t="str">
        <v>CB</v>
      </c>
      <c r="H91" s="411">
        <v>159.4</v>
      </c>
      <c r="I91" s="2" t="str">
        <v>T</v>
      </c>
      <c r="J91" s="2">
        <v>1</v>
      </c>
      <c r="K91" s="2">
        <v>276</v>
      </c>
      <c r="L91" s="2">
        <v>0</v>
      </c>
      <c r="M91" s="2">
        <v>0</v>
      </c>
      <c r="N91" s="2">
        <v>2</v>
      </c>
      <c r="O91" s="2">
        <v>221</v>
      </c>
      <c r="P91" s="2">
        <v>328</v>
      </c>
      <c r="Q91" s="2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>
      <c r="A92" s="2">
        <v>41</v>
      </c>
      <c r="B92" s="2" t="str">
        <v>Cuminic Acid, HBAD</v>
      </c>
      <c r="C92" s="2">
        <v>0.69686990000000004</v>
      </c>
      <c r="D92" s="411">
        <v>135.5</v>
      </c>
      <c r="E92" s="2" t="str">
        <v>G</v>
      </c>
      <c r="F92" s="411">
        <v>180</v>
      </c>
      <c r="G92" s="2" t="str">
        <v>CB</v>
      </c>
      <c r="H92" s="411">
        <v>185</v>
      </c>
      <c r="I92" s="2" t="str">
        <v>CB</v>
      </c>
      <c r="J92" s="2">
        <v>1</v>
      </c>
      <c r="K92" s="2">
        <v>243</v>
      </c>
      <c r="L92" s="2">
        <v>0</v>
      </c>
      <c r="M92" s="2">
        <v>0</v>
      </c>
      <c r="N92" s="2">
        <v>2</v>
      </c>
      <c r="O92" s="2">
        <v>221</v>
      </c>
      <c r="P92" s="2">
        <v>333</v>
      </c>
      <c r="Q92" s="2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>
      <c r="A93" s="2">
        <v>43</v>
      </c>
      <c r="B93" s="2" t="str">
        <v>eudesmic acid, HBAD</v>
      </c>
      <c r="C93" s="2">
        <v>0.61741570000000001</v>
      </c>
      <c r="D93" s="411">
        <v>138.9</v>
      </c>
      <c r="E93" s="2" t="str">
        <v>G</v>
      </c>
      <c r="F93" s="411">
        <v>180</v>
      </c>
      <c r="G93" s="2" t="str">
        <v>CB</v>
      </c>
      <c r="H93" s="411">
        <v>203.4</v>
      </c>
      <c r="I93" s="2" t="str">
        <v>CB</v>
      </c>
      <c r="J93" s="2">
        <v>1</v>
      </c>
      <c r="K93" s="2">
        <v>264</v>
      </c>
      <c r="L93" s="2">
        <v>0</v>
      </c>
      <c r="M93" s="2">
        <v>0</v>
      </c>
      <c r="N93" s="2">
        <v>2</v>
      </c>
      <c r="O93" s="2">
        <v>228</v>
      </c>
      <c r="P93" s="2">
        <v>310</v>
      </c>
      <c r="Q93" s="2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>
      <c r="A94" s="2">
        <v>45</v>
      </c>
      <c r="B94" s="2" t="str">
        <v>gentisic acid, HBAD</v>
      </c>
      <c r="C94" s="2">
        <v>0.62624389999999996</v>
      </c>
      <c r="D94" s="411">
        <v>142.69999999999999</v>
      </c>
      <c r="E94" s="2" t="str">
        <v>G</v>
      </c>
      <c r="F94" s="411">
        <v>224.2</v>
      </c>
      <c r="G94" s="2" t="str">
        <v>B</v>
      </c>
      <c r="H94" s="411">
        <v>245.7</v>
      </c>
      <c r="I94" s="2" t="str">
        <v>V</v>
      </c>
      <c r="J94" s="2">
        <v>1</v>
      </c>
      <c r="K94" s="2">
        <v>326</v>
      </c>
      <c r="L94" s="2">
        <v>0</v>
      </c>
      <c r="M94" s="2">
        <v>0</v>
      </c>
      <c r="N94" s="2">
        <v>2</v>
      </c>
      <c r="O94" s="2">
        <v>224</v>
      </c>
      <c r="P94" s="2">
        <v>320</v>
      </c>
      <c r="Q94" s="2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>
      <c r="A95" s="2">
        <v>47</v>
      </c>
      <c r="B95" s="2" t="str">
        <v>methyl paraben, HBAD</v>
      </c>
      <c r="C95" s="2">
        <v>0.67568209999999995</v>
      </c>
      <c r="D95" s="411">
        <v>127.9</v>
      </c>
      <c r="E95" s="2" t="str">
        <v>G</v>
      </c>
      <c r="F95" s="411">
        <v>178.9</v>
      </c>
      <c r="G95" s="2" t="str">
        <v>T</v>
      </c>
      <c r="H95" s="411">
        <v>219.9</v>
      </c>
      <c r="I95" s="2" t="str">
        <v>B</v>
      </c>
      <c r="J95" s="2">
        <v>1</v>
      </c>
      <c r="K95" s="2">
        <v>257</v>
      </c>
      <c r="L95" s="2">
        <v>0</v>
      </c>
      <c r="M95" s="2">
        <v>0</v>
      </c>
      <c r="N95" s="2">
        <v>2</v>
      </c>
      <c r="O95" s="2">
        <v>224</v>
      </c>
      <c r="P95" s="2">
        <v>352</v>
      </c>
      <c r="Q95" s="2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>
      <c r="A96" s="2">
        <v>50</v>
      </c>
      <c r="B96" s="2" t="str">
        <v>m-hydroxybenzoic acid, HBAD</v>
      </c>
      <c r="C96" s="2">
        <v>0.64390040000000004</v>
      </c>
      <c r="D96" s="411">
        <v>137.5</v>
      </c>
      <c r="E96" s="2" t="str">
        <v>G</v>
      </c>
      <c r="F96" s="411">
        <v>181.3</v>
      </c>
      <c r="G96" s="2" t="str">
        <v>CB</v>
      </c>
      <c r="H96" s="411">
        <v>184</v>
      </c>
      <c r="I96" s="2" t="str">
        <v>CB</v>
      </c>
      <c r="J96" s="2">
        <v>1</v>
      </c>
      <c r="K96" s="2">
        <v>298</v>
      </c>
      <c r="L96" s="2">
        <v>0</v>
      </c>
      <c r="M96" s="2">
        <v>0</v>
      </c>
      <c r="N96" s="2">
        <v>2</v>
      </c>
      <c r="O96" s="2">
        <v>223</v>
      </c>
      <c r="P96" s="2">
        <v>310</v>
      </c>
      <c r="Q96" s="2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>
      <c r="A97" s="2">
        <v>51</v>
      </c>
      <c r="B97" s="2" t="str">
        <v>m-Toluic Acid, HBAD</v>
      </c>
      <c r="C97" s="2">
        <v>0.68100000000000005</v>
      </c>
      <c r="D97" s="411">
        <v>137.30000000000001</v>
      </c>
      <c r="E97" s="2" t="str">
        <v>G</v>
      </c>
      <c r="F97" s="411">
        <v>159.6</v>
      </c>
      <c r="G97" s="2" t="str">
        <v>T</v>
      </c>
      <c r="H97" s="411">
        <v>188.9</v>
      </c>
      <c r="I97" s="2" t="str">
        <v>CB</v>
      </c>
      <c r="J97" s="2">
        <v>1</v>
      </c>
      <c r="K97" s="2">
        <v>284</v>
      </c>
      <c r="L97" s="2">
        <v>0</v>
      </c>
      <c r="M97" s="2">
        <v>0</v>
      </c>
      <c r="N97" s="2">
        <v>2</v>
      </c>
      <c r="O97" s="2">
        <v>221</v>
      </c>
      <c r="P97" s="2">
        <v>333</v>
      </c>
      <c r="Q97" s="2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s="1" customFormat="1">
      <c r="A98" s="2">
        <v>53</v>
      </c>
      <c r="B98" s="2" t="str">
        <v>o-Toluic Acid, HBAD</v>
      </c>
      <c r="C98" s="2">
        <v>0.69159999999999999</v>
      </c>
      <c r="D98" s="411">
        <v>137.6</v>
      </c>
      <c r="E98" s="2" t="str">
        <v>G</v>
      </c>
      <c r="F98" s="411">
        <v>174.5</v>
      </c>
      <c r="G98" s="2" t="str">
        <v>T</v>
      </c>
      <c r="H98" s="411">
        <v>214.7</v>
      </c>
      <c r="I98" s="2" t="str">
        <v>B</v>
      </c>
      <c r="J98" s="2">
        <v>1</v>
      </c>
      <c r="K98" s="2">
        <v>281</v>
      </c>
      <c r="L98" s="2">
        <v>0</v>
      </c>
      <c r="M98" s="2">
        <v>0</v>
      </c>
      <c r="N98" s="2">
        <v>2</v>
      </c>
      <c r="O98" s="2">
        <v>221</v>
      </c>
      <c r="P98" s="2">
        <v>335</v>
      </c>
      <c r="Q98" s="2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</row>
    <row r="99" spans="1:64" s="1" customFormat="1">
      <c r="A99" s="2">
        <v>54</v>
      </c>
      <c r="B99" s="2" t="str">
        <v>p-hydroxybenzoic acid, HBAD</v>
      </c>
      <c r="C99" s="2">
        <v>0.63683780000000001</v>
      </c>
      <c r="D99" s="411">
        <v>129.6</v>
      </c>
      <c r="E99" s="2" t="str">
        <v>G</v>
      </c>
      <c r="F99" s="411">
        <v>183.8</v>
      </c>
      <c r="G99" s="2" t="str">
        <v>CB</v>
      </c>
      <c r="H99" s="411">
        <v>180</v>
      </c>
      <c r="I99" s="2" t="str">
        <v>CB</v>
      </c>
      <c r="J99" s="2">
        <v>1</v>
      </c>
      <c r="K99" s="2">
        <v>257</v>
      </c>
      <c r="L99" s="2">
        <v>0</v>
      </c>
      <c r="M99" s="2">
        <v>0</v>
      </c>
      <c r="N99" s="2">
        <v>2</v>
      </c>
      <c r="O99" s="2">
        <v>225</v>
      </c>
      <c r="P99" s="2">
        <v>344</v>
      </c>
      <c r="Q99" s="2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</row>
    <row r="100" spans="1:64" s="1" customFormat="1">
      <c r="A100" s="2">
        <v>56</v>
      </c>
      <c r="B100" s="2" t="str">
        <v>resorcylic acid, HBAD</v>
      </c>
      <c r="C100" s="2">
        <v>0.63</v>
      </c>
      <c r="D100" s="411">
        <v>143.5</v>
      </c>
      <c r="E100" s="2" t="str">
        <v>G</v>
      </c>
      <c r="F100" s="411">
        <v>213.7</v>
      </c>
      <c r="G100" s="2" t="str">
        <v>B</v>
      </c>
      <c r="H100" s="411">
        <v>225.5</v>
      </c>
      <c r="I100" s="2" t="str">
        <v>B</v>
      </c>
      <c r="J100" s="2">
        <v>2</v>
      </c>
      <c r="K100" s="2">
        <v>246</v>
      </c>
      <c r="L100" s="2">
        <v>313</v>
      </c>
      <c r="M100" s="2">
        <v>0</v>
      </c>
      <c r="N100" s="2">
        <v>2</v>
      </c>
      <c r="O100" s="2">
        <v>224</v>
      </c>
      <c r="P100" s="2">
        <v>311</v>
      </c>
      <c r="Q100" s="2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</row>
    <row r="101" spans="1:64" s="1" customFormat="1">
      <c r="A101" s="2">
        <v>57</v>
      </c>
      <c r="B101" s="2" t="str">
        <v>salicylic acid, HBAD</v>
      </c>
      <c r="C101" s="2">
        <v>0.67920000000000003</v>
      </c>
      <c r="D101" s="411">
        <v>139.80000000000001</v>
      </c>
      <c r="E101" s="2" t="str">
        <v>G</v>
      </c>
      <c r="F101" s="411">
        <v>210.5</v>
      </c>
      <c r="G101" s="2" t="str">
        <v>B</v>
      </c>
      <c r="H101" s="411">
        <v>180.9</v>
      </c>
      <c r="I101" s="2" t="str">
        <v>CB</v>
      </c>
      <c r="J101" s="2">
        <v>1</v>
      </c>
      <c r="K101" s="2">
        <v>301</v>
      </c>
      <c r="L101" s="2">
        <v>0</v>
      </c>
      <c r="M101" s="2">
        <v>0</v>
      </c>
      <c r="N101" s="2">
        <v>2</v>
      </c>
      <c r="O101" s="2">
        <v>223</v>
      </c>
      <c r="P101" s="2">
        <v>304</v>
      </c>
      <c r="Q101" s="2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</row>
    <row r="102" spans="1:64" s="1" customFormat="1">
      <c r="A102" s="2">
        <v>59</v>
      </c>
      <c r="B102" s="2" t="str">
        <v>vanillic acid, HBAD</v>
      </c>
      <c r="C102" s="2">
        <v>0.62271259999999995</v>
      </c>
      <c r="D102" s="411">
        <v>135.80000000000001</v>
      </c>
      <c r="E102" s="2" t="str">
        <v>G</v>
      </c>
      <c r="F102" s="411">
        <v>191.5</v>
      </c>
      <c r="G102" s="2" t="str">
        <v>CB</v>
      </c>
      <c r="H102" s="411">
        <v>208.7</v>
      </c>
      <c r="I102" s="2" t="str">
        <v>CB</v>
      </c>
      <c r="J102" s="2">
        <v>2</v>
      </c>
      <c r="K102" s="2">
        <v>263</v>
      </c>
      <c r="L102" s="2">
        <v>294</v>
      </c>
      <c r="M102" s="2">
        <v>0</v>
      </c>
      <c r="N102" s="2">
        <v>2</v>
      </c>
      <c r="O102" s="2">
        <v>228</v>
      </c>
      <c r="P102" s="2">
        <v>312</v>
      </c>
      <c r="Q102" s="2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</row>
    <row r="103" spans="1:64" s="1" customFormat="1">
      <c r="A103" s="2">
        <v>60</v>
      </c>
      <c r="B103" s="2" t="str">
        <v>vanillic acid methyl ester, HBAD</v>
      </c>
      <c r="C103" s="2">
        <v>0.65802559999999999</v>
      </c>
      <c r="D103" s="411">
        <v>135.19999999999999</v>
      </c>
      <c r="E103" s="2" t="str">
        <v>G</v>
      </c>
      <c r="F103" s="411">
        <v>178.9</v>
      </c>
      <c r="G103" s="2" t="str">
        <v>T</v>
      </c>
      <c r="H103" s="411">
        <v>230.9</v>
      </c>
      <c r="I103" s="2" t="str">
        <v>B</v>
      </c>
      <c r="J103" s="2">
        <v>2</v>
      </c>
      <c r="K103" s="2">
        <v>263</v>
      </c>
      <c r="L103" s="2">
        <v>294</v>
      </c>
      <c r="M103" s="2">
        <v>0</v>
      </c>
      <c r="N103" s="2">
        <v>2</v>
      </c>
      <c r="O103" s="2">
        <v>225</v>
      </c>
      <c r="P103" s="2">
        <v>347</v>
      </c>
      <c r="Q103" s="2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</row>
    <row r="104" spans="1:64" s="1" customFormat="1">
      <c r="A104" s="2">
        <v>63</v>
      </c>
      <c r="B104" s="2" t="str">
        <v>CAPE, HCAD</v>
      </c>
      <c r="C104" s="2">
        <v>0.67568209999999995</v>
      </c>
      <c r="D104" s="411">
        <v>140.30000000000001</v>
      </c>
      <c r="E104" s="2" t="str">
        <v>G</v>
      </c>
      <c r="F104" s="411">
        <v>234.8</v>
      </c>
      <c r="G104" s="2" t="str">
        <v>B</v>
      </c>
      <c r="H104" s="411">
        <v>208.7</v>
      </c>
      <c r="I104" s="2" t="str">
        <v>CB</v>
      </c>
      <c r="J104" s="2">
        <v>1</v>
      </c>
      <c r="K104" s="2">
        <v>325</v>
      </c>
      <c r="L104" s="2">
        <v>0</v>
      </c>
      <c r="M104" s="2">
        <v>0</v>
      </c>
      <c r="N104" s="2">
        <v>2</v>
      </c>
      <c r="O104" s="2">
        <v>225</v>
      </c>
      <c r="P104" s="2">
        <v>337</v>
      </c>
      <c r="Q104" s="2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</row>
    <row r="105" spans="1:64" s="1" customFormat="1">
      <c r="A105" s="2">
        <v>65</v>
      </c>
      <c r="B105" s="2" t="str">
        <v>ferulic acid, HCAD</v>
      </c>
      <c r="C105" s="2">
        <v>0.61565000000000003</v>
      </c>
      <c r="D105" s="411">
        <v>139.4</v>
      </c>
      <c r="E105" s="2" t="str">
        <v>G</v>
      </c>
      <c r="F105" s="411">
        <v>209.2</v>
      </c>
      <c r="G105" s="2" t="str">
        <v>CB</v>
      </c>
      <c r="H105" s="411">
        <v>205.5</v>
      </c>
      <c r="I105" s="2" t="str">
        <v>CB</v>
      </c>
      <c r="J105" s="2">
        <v>1</v>
      </c>
      <c r="K105" s="2">
        <v>319</v>
      </c>
      <c r="L105" s="2">
        <v>0</v>
      </c>
      <c r="M105" s="2">
        <v>0</v>
      </c>
      <c r="N105" s="2">
        <v>2</v>
      </c>
      <c r="O105" s="2">
        <v>224</v>
      </c>
      <c r="P105" s="2">
        <v>346</v>
      </c>
      <c r="Q105" s="2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</row>
    <row r="106" spans="1:64" s="1" customFormat="1">
      <c r="A106" s="2">
        <v>67</v>
      </c>
      <c r="B106" s="2" t="str">
        <v>m-coumaric acid, HCAD</v>
      </c>
      <c r="C106" s="2">
        <v>0.63300000000000001</v>
      </c>
      <c r="D106" s="411">
        <v>143.4</v>
      </c>
      <c r="E106" s="2" t="str">
        <v>G</v>
      </c>
      <c r="F106" s="411">
        <v>214.6</v>
      </c>
      <c r="G106" s="2" t="str">
        <v>B</v>
      </c>
      <c r="H106" s="411">
        <v>220.4</v>
      </c>
      <c r="I106" s="2" t="str">
        <v>B</v>
      </c>
      <c r="J106" s="2">
        <v>1</v>
      </c>
      <c r="K106" s="2">
        <v>280</v>
      </c>
      <c r="L106" s="2">
        <v>0</v>
      </c>
      <c r="M106" s="2">
        <v>0</v>
      </c>
      <c r="N106" s="2">
        <v>2</v>
      </c>
      <c r="O106" s="2">
        <v>224</v>
      </c>
      <c r="P106" s="2">
        <v>315</v>
      </c>
      <c r="Q106" s="2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</row>
    <row r="107" spans="1:64" s="1" customFormat="1">
      <c r="A107" s="2">
        <v>68</v>
      </c>
      <c r="B107" s="2" t="str">
        <v>methyl ferulate, HCAD</v>
      </c>
      <c r="C107" s="2">
        <v>0.6668539</v>
      </c>
      <c r="D107" s="411">
        <v>138.19999999999999</v>
      </c>
      <c r="E107" s="2" t="str">
        <v>G</v>
      </c>
      <c r="F107" s="411">
        <v>236.2</v>
      </c>
      <c r="G107" s="2" t="str">
        <v>B</v>
      </c>
      <c r="H107" s="411">
        <v>228.4</v>
      </c>
      <c r="I107" s="2" t="str">
        <v>B</v>
      </c>
      <c r="J107" s="2">
        <v>1</v>
      </c>
      <c r="K107" s="2">
        <v>324</v>
      </c>
      <c r="L107" s="2">
        <v>0</v>
      </c>
      <c r="M107" s="2">
        <v>0</v>
      </c>
      <c r="N107" s="2">
        <v>2</v>
      </c>
      <c r="O107" s="2">
        <v>224</v>
      </c>
      <c r="P107" s="2">
        <v>360</v>
      </c>
      <c r="Q107" s="2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</row>
    <row r="108" spans="1:64" s="1" customFormat="1">
      <c r="A108" s="2">
        <v>70</v>
      </c>
      <c r="B108" s="2" t="str">
        <v>o-coumaric acid, HCAD</v>
      </c>
      <c r="C108" s="2">
        <v>0.64570000000000005</v>
      </c>
      <c r="D108" s="411">
        <v>146.1</v>
      </c>
      <c r="E108" s="2" t="str">
        <v>G</v>
      </c>
      <c r="F108" s="411">
        <v>205.2</v>
      </c>
      <c r="G108" s="2" t="str">
        <v>CB</v>
      </c>
      <c r="H108" s="411">
        <v>203.9</v>
      </c>
      <c r="I108" s="2" t="str">
        <v>CB</v>
      </c>
      <c r="J108" s="2">
        <v>2</v>
      </c>
      <c r="K108" s="2">
        <v>279</v>
      </c>
      <c r="L108" s="2">
        <v>321</v>
      </c>
      <c r="M108" s="2">
        <v>0</v>
      </c>
      <c r="N108" s="2">
        <v>2</v>
      </c>
      <c r="O108" s="2">
        <v>224</v>
      </c>
      <c r="P108" s="2">
        <v>341</v>
      </c>
      <c r="Q108" s="2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</row>
    <row r="109" spans="1:64" s="1" customFormat="1">
      <c r="A109" s="2">
        <v>71</v>
      </c>
      <c r="B109" s="2" t="str">
        <v>p-coumaric acid, HCAD</v>
      </c>
      <c r="C109" s="2">
        <v>0.63</v>
      </c>
      <c r="D109" s="411">
        <v>135.69999999999999</v>
      </c>
      <c r="E109" s="2" t="str">
        <v>G</v>
      </c>
      <c r="F109" s="411">
        <v>198.8</v>
      </c>
      <c r="G109" s="2" t="str">
        <v>CB</v>
      </c>
      <c r="H109" s="411">
        <v>205.3</v>
      </c>
      <c r="I109" s="2" t="str">
        <v>CB</v>
      </c>
      <c r="J109" s="2">
        <v>1</v>
      </c>
      <c r="K109" s="2">
        <v>307</v>
      </c>
      <c r="L109" s="2">
        <v>0</v>
      </c>
      <c r="M109" s="2">
        <v>0</v>
      </c>
      <c r="N109" s="2">
        <v>2</v>
      </c>
      <c r="O109" s="2">
        <v>223</v>
      </c>
      <c r="P109" s="2">
        <v>354</v>
      </c>
      <c r="Q109" s="2">
        <v>0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</row>
    <row r="110" spans="1:64" s="1" customFormat="1">
      <c r="A110" s="2">
        <v>74</v>
      </c>
      <c r="B110" s="2" t="str">
        <v>sinapic acid, HCAD</v>
      </c>
      <c r="C110" s="2">
        <v>0.63</v>
      </c>
      <c r="D110" s="411">
        <v>138.69999999999999</v>
      </c>
      <c r="E110" s="2" t="str">
        <v>G</v>
      </c>
      <c r="F110" s="411">
        <v>224.1</v>
      </c>
      <c r="G110" s="2" t="str">
        <v>B</v>
      </c>
      <c r="H110" s="411">
        <v>198.1</v>
      </c>
      <c r="I110" s="2" t="str">
        <v>CB</v>
      </c>
      <c r="J110" s="2">
        <v>1</v>
      </c>
      <c r="K110" s="2">
        <v>328</v>
      </c>
      <c r="L110" s="2">
        <v>0</v>
      </c>
      <c r="M110" s="2">
        <v>0</v>
      </c>
      <c r="N110" s="2">
        <v>2</v>
      </c>
      <c r="O110" s="2">
        <v>222</v>
      </c>
      <c r="P110" s="2">
        <v>342</v>
      </c>
      <c r="Q110" s="2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</row>
    <row r="111" spans="1:64" s="1" customFormat="1">
      <c r="A111" s="2">
        <v>75</v>
      </c>
      <c r="B111" s="2" t="str">
        <v>t-cinnamic acid, HCAD</v>
      </c>
      <c r="C111" s="2">
        <v>0.67215080000000005</v>
      </c>
      <c r="D111" s="411">
        <v>140.30000000000001</v>
      </c>
      <c r="E111" s="2" t="str">
        <v>G</v>
      </c>
      <c r="F111" s="411">
        <v>242.2</v>
      </c>
      <c r="G111" s="2" t="str">
        <v>V</v>
      </c>
      <c r="H111" s="411">
        <v>222</v>
      </c>
      <c r="I111" s="2" t="str">
        <v>B</v>
      </c>
      <c r="J111" s="2">
        <v>1</v>
      </c>
      <c r="K111" s="2">
        <v>279</v>
      </c>
      <c r="L111" s="2">
        <v>0</v>
      </c>
      <c r="M111" s="2">
        <v>0</v>
      </c>
      <c r="N111" s="2">
        <v>2</v>
      </c>
      <c r="O111" s="2">
        <v>229</v>
      </c>
      <c r="P111" s="2">
        <v>347</v>
      </c>
      <c r="Q111" s="2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</row>
    <row r="112" spans="1:64" s="1" customFormat="1">
      <c r="A112" s="2">
        <v>76</v>
      </c>
      <c r="B112" s="2" t="str">
        <v>trans-p-coumaric acid methyl ester, HCAD</v>
      </c>
      <c r="C112" s="2">
        <v>0.67391650000000003</v>
      </c>
      <c r="D112" s="411">
        <v>136.4</v>
      </c>
      <c r="E112" s="2" t="str">
        <v>G</v>
      </c>
      <c r="F112" s="411">
        <v>193.3</v>
      </c>
      <c r="G112" s="2" t="str">
        <v>CB</v>
      </c>
      <c r="H112" s="411">
        <v>202.4</v>
      </c>
      <c r="I112" s="2" t="str">
        <v>CB</v>
      </c>
      <c r="J112" s="2">
        <v>1</v>
      </c>
      <c r="K112" s="2">
        <v>309</v>
      </c>
      <c r="L112" s="2">
        <v>0</v>
      </c>
      <c r="M112" s="2">
        <v>0</v>
      </c>
      <c r="N112" s="2">
        <v>3</v>
      </c>
      <c r="O112" s="2">
        <v>222</v>
      </c>
      <c r="P112" s="2">
        <v>246</v>
      </c>
      <c r="Q112" s="2">
        <v>361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</row>
    <row r="113" spans="1:64" s="1" customFormat="1">
      <c r="A113" s="2">
        <v>79</v>
      </c>
      <c r="B113" s="2" t="str">
        <v>Homovanillic Acid, HPAAD</v>
      </c>
      <c r="C113" s="2">
        <v>0.65449429999999997</v>
      </c>
      <c r="D113" s="411">
        <v>137.30000000000001</v>
      </c>
      <c r="E113" s="2" t="str">
        <v>G</v>
      </c>
      <c r="F113" s="411">
        <v>176.9</v>
      </c>
      <c r="G113" s="2" t="str">
        <v>T</v>
      </c>
      <c r="H113" s="411">
        <v>212.7</v>
      </c>
      <c r="I113" s="2" t="str">
        <v>B</v>
      </c>
      <c r="J113" s="2">
        <v>1</v>
      </c>
      <c r="K113" s="2">
        <v>282</v>
      </c>
      <c r="L113" s="2">
        <v>0</v>
      </c>
      <c r="M113" s="2">
        <v>0</v>
      </c>
      <c r="N113" s="2">
        <v>3</v>
      </c>
      <c r="O113" s="2">
        <v>222</v>
      </c>
      <c r="P113" s="2">
        <v>256</v>
      </c>
      <c r="Q113" s="2">
        <v>351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</row>
    <row r="114" spans="1:64" s="1" customFormat="1">
      <c r="A114" s="2">
        <v>82</v>
      </c>
      <c r="B114" s="2" t="str">
        <v>p-Hydroxyphenylacetic acid, HPAAD</v>
      </c>
      <c r="C114" s="2">
        <v>0.62</v>
      </c>
      <c r="D114" s="411">
        <v>138.1</v>
      </c>
      <c r="E114" s="2" t="str">
        <v>G</v>
      </c>
      <c r="F114" s="411">
        <v>178.8</v>
      </c>
      <c r="G114" s="2" t="str">
        <v>T</v>
      </c>
      <c r="H114" s="411">
        <v>180</v>
      </c>
      <c r="I114" s="2" t="str">
        <v>CB</v>
      </c>
      <c r="J114" s="2">
        <v>1</v>
      </c>
      <c r="K114" s="2">
        <v>277</v>
      </c>
      <c r="L114" s="2">
        <v>0</v>
      </c>
      <c r="M114" s="2">
        <v>0</v>
      </c>
      <c r="N114" s="2">
        <v>3</v>
      </c>
      <c r="O114" s="2">
        <v>222</v>
      </c>
      <c r="P114" s="2">
        <v>252</v>
      </c>
      <c r="Q114" s="2">
        <v>330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</row>
    <row r="115" spans="1:64" s="1" customFormat="1">
      <c r="A115" s="2">
        <v>85</v>
      </c>
      <c r="B115" s="2" t="str">
        <v>p-methoxyphenyllactic acid, HPLAD</v>
      </c>
      <c r="C115" s="2">
        <v>0.65802559999999999</v>
      </c>
      <c r="D115" s="411">
        <v>138</v>
      </c>
      <c r="E115" s="2" t="str">
        <v>G</v>
      </c>
      <c r="F115" s="411">
        <v>178.7</v>
      </c>
      <c r="G115" s="2" t="str">
        <v>T</v>
      </c>
      <c r="H115" s="411">
        <v>192.2</v>
      </c>
      <c r="I115" s="2" t="str">
        <v>CB</v>
      </c>
      <c r="J115" s="2">
        <v>1</v>
      </c>
      <c r="K115" s="2">
        <v>276</v>
      </c>
      <c r="L115" s="2">
        <v>0</v>
      </c>
      <c r="M115" s="2">
        <v>0</v>
      </c>
      <c r="N115" s="2">
        <v>3</v>
      </c>
      <c r="O115" s="2">
        <v>222</v>
      </c>
      <c r="P115" s="2">
        <v>251</v>
      </c>
      <c r="Q115" s="2">
        <v>336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</row>
    <row r="116" spans="1:64" s="1" customFormat="1">
      <c r="A116" s="2">
        <v>86</v>
      </c>
      <c r="B116" s="2" t="str">
        <v>3-Phenylpropanoic acid, HPPAD</v>
      </c>
      <c r="C116" s="2">
        <v>0.68274469999999998</v>
      </c>
      <c r="D116" s="411">
        <v>138.6</v>
      </c>
      <c r="E116" s="2" t="str">
        <v>G</v>
      </c>
      <c r="F116" s="411">
        <v>177.8</v>
      </c>
      <c r="G116" s="2" t="str">
        <v>T</v>
      </c>
      <c r="H116" s="411">
        <v>230.2</v>
      </c>
      <c r="I116" s="2" t="str">
        <v>B</v>
      </c>
      <c r="J116" s="2">
        <v>1</v>
      </c>
      <c r="K116" s="2">
        <v>260</v>
      </c>
      <c r="L116" s="2">
        <v>0</v>
      </c>
      <c r="M116" s="2">
        <v>0</v>
      </c>
      <c r="N116" s="2">
        <v>2</v>
      </c>
      <c r="O116" s="2">
        <v>230</v>
      </c>
      <c r="P116" s="2">
        <v>327</v>
      </c>
      <c r="Q116" s="2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</row>
    <row r="117" spans="1:64" s="1" customFormat="1">
      <c r="A117" s="2">
        <v>87</v>
      </c>
      <c r="B117" s="2" t="str">
        <v>Phloretic acid, HPPAD</v>
      </c>
      <c r="C117" s="2">
        <v>0.62977519999999998</v>
      </c>
      <c r="D117" s="411">
        <v>140.69999999999999</v>
      </c>
      <c r="E117" s="2" t="str">
        <v>G</v>
      </c>
      <c r="F117" s="411">
        <v>187.7</v>
      </c>
      <c r="G117" s="2" t="str">
        <v>CB</v>
      </c>
      <c r="H117" s="411">
        <v>189.8</v>
      </c>
      <c r="I117" s="2" t="str">
        <v>CB</v>
      </c>
      <c r="J117" s="2">
        <v>1</v>
      </c>
      <c r="K117" s="2">
        <v>278</v>
      </c>
      <c r="L117" s="2">
        <v>0</v>
      </c>
      <c r="M117" s="2">
        <v>0</v>
      </c>
      <c r="N117" s="2">
        <v>3</v>
      </c>
      <c r="O117" s="2">
        <v>221</v>
      </c>
      <c r="P117" s="2">
        <v>248</v>
      </c>
      <c r="Q117" s="2">
        <v>341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</row>
    <row r="118" spans="1:64" s="1" customFormat="1">
      <c r="A118" s="2">
        <v>88</v>
      </c>
      <c r="B118" s="2" t="str">
        <v>2-Methoxy-4-vinylphenol, AMPh</v>
      </c>
      <c r="C118" s="2">
        <v>0.68804169999999998</v>
      </c>
      <c r="D118" s="411">
        <v>121.7</v>
      </c>
      <c r="E118" s="2" t="str">
        <v>G</v>
      </c>
      <c r="F118" s="411">
        <v>189.2</v>
      </c>
      <c r="G118" s="2" t="str">
        <v>CB</v>
      </c>
      <c r="H118" s="411">
        <v>191.1</v>
      </c>
      <c r="I118" s="2" t="str">
        <v>CB</v>
      </c>
      <c r="J118" s="2">
        <v>1</v>
      </c>
      <c r="K118" s="2">
        <v>266</v>
      </c>
      <c r="L118" s="2">
        <v>0</v>
      </c>
      <c r="M118" s="2">
        <v>0</v>
      </c>
      <c r="N118" s="2">
        <v>2</v>
      </c>
      <c r="O118" s="2">
        <v>224</v>
      </c>
      <c r="P118" s="2">
        <v>336</v>
      </c>
      <c r="Q118" s="2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</row>
    <row r="119" spans="1:64" s="1" customFormat="1">
      <c r="A119" s="2">
        <v>89</v>
      </c>
      <c r="B119" s="2" t="str">
        <v>p-methoxyphenol, AMPh</v>
      </c>
      <c r="C119" s="2">
        <v>0.6845</v>
      </c>
      <c r="D119" s="411">
        <v>134.4</v>
      </c>
      <c r="E119" s="2" t="str">
        <v>G</v>
      </c>
      <c r="F119" s="411">
        <v>171.4</v>
      </c>
      <c r="G119" s="2" t="str">
        <v>T</v>
      </c>
      <c r="H119" s="411">
        <v>234.8</v>
      </c>
      <c r="I119" s="2" t="str">
        <v>B</v>
      </c>
      <c r="J119" s="2">
        <v>1</v>
      </c>
      <c r="K119" s="2">
        <v>288</v>
      </c>
      <c r="L119" s="2">
        <v>0</v>
      </c>
      <c r="M119" s="2">
        <v>0</v>
      </c>
      <c r="N119" s="2">
        <v>3</v>
      </c>
      <c r="O119" s="2">
        <v>223</v>
      </c>
      <c r="P119" s="2">
        <v>252</v>
      </c>
      <c r="Q119" s="2">
        <v>313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</row>
    <row r="120" spans="1:64">
      <c r="A120" s="2">
        <v>90</v>
      </c>
      <c r="B120" s="2" t="str">
        <v>4-methylpyrocatechol, APh</v>
      </c>
      <c r="C120" s="2">
        <v>0.67391650000000003</v>
      </c>
      <c r="D120" s="411">
        <v>136.6</v>
      </c>
      <c r="E120" s="2" t="str">
        <v>G</v>
      </c>
      <c r="F120" s="411">
        <v>180</v>
      </c>
      <c r="G120" s="2" t="str">
        <v>CB</v>
      </c>
      <c r="H120" s="411">
        <v>160.9</v>
      </c>
      <c r="I120" s="2" t="str">
        <v>T</v>
      </c>
      <c r="J120" s="2">
        <v>1</v>
      </c>
      <c r="K120" s="2">
        <v>283</v>
      </c>
      <c r="L120" s="2">
        <v>0</v>
      </c>
      <c r="M120" s="2">
        <v>0</v>
      </c>
      <c r="N120" s="2">
        <v>2</v>
      </c>
      <c r="O120" s="2">
        <v>223</v>
      </c>
      <c r="P120" s="2">
        <v>341</v>
      </c>
      <c r="Q120" s="2">
        <v>0</v>
      </c>
    </row>
    <row r="121" spans="1:64">
      <c r="A121" s="2">
        <v>96</v>
      </c>
      <c r="B121" s="2" t="str">
        <v>2-methylbenzaldehyde, HBzd</v>
      </c>
      <c r="C121" s="2">
        <v>0.70922949999999996</v>
      </c>
      <c r="D121" s="411">
        <v>133.9</v>
      </c>
      <c r="E121" s="2" t="str">
        <v>G</v>
      </c>
      <c r="F121" s="411">
        <v>188.2</v>
      </c>
      <c r="G121" s="2" t="str">
        <v>CB</v>
      </c>
      <c r="H121" s="411">
        <v>193.9</v>
      </c>
      <c r="I121" s="2" t="str">
        <v>CB</v>
      </c>
      <c r="J121" s="2">
        <v>1</v>
      </c>
      <c r="K121" s="2">
        <v>255</v>
      </c>
      <c r="L121" s="2">
        <v>0</v>
      </c>
      <c r="M121" s="2">
        <v>0</v>
      </c>
      <c r="N121" s="2">
        <v>2</v>
      </c>
      <c r="O121" s="2">
        <v>222</v>
      </c>
      <c r="P121" s="2">
        <v>347</v>
      </c>
      <c r="Q121" s="2">
        <v>0</v>
      </c>
    </row>
    <row r="122" spans="1:64">
      <c r="A122" s="2">
        <v>99</v>
      </c>
      <c r="B122" s="2" t="str">
        <v>Vanillin, HBzd</v>
      </c>
      <c r="C122" s="2">
        <v>0.63683780000000001</v>
      </c>
      <c r="D122" s="411">
        <v>136.19999999999999</v>
      </c>
      <c r="E122" s="2" t="str">
        <v>G</v>
      </c>
      <c r="F122" s="411">
        <v>221.6</v>
      </c>
      <c r="G122" s="2" t="str">
        <v>B</v>
      </c>
      <c r="H122" s="411">
        <v>223.7</v>
      </c>
      <c r="I122" s="2" t="str">
        <v>B</v>
      </c>
      <c r="J122" s="2">
        <v>2</v>
      </c>
      <c r="K122" s="2">
        <v>284</v>
      </c>
      <c r="L122" s="2">
        <v>312</v>
      </c>
      <c r="M122" s="2">
        <v>0</v>
      </c>
      <c r="N122" s="2">
        <v>3</v>
      </c>
      <c r="O122" s="2">
        <v>221</v>
      </c>
      <c r="P122" s="2">
        <v>248</v>
      </c>
      <c r="Q122" s="2">
        <v>341</v>
      </c>
    </row>
    <row r="123" spans="1:64">
      <c r="A123" s="2">
        <v>100</v>
      </c>
      <c r="B123" s="2" t="str">
        <v>2-Hydroxyacetophenone, HAPh</v>
      </c>
      <c r="C123" s="2">
        <v>0.70393249999999996</v>
      </c>
      <c r="D123" s="411">
        <v>132.6</v>
      </c>
      <c r="E123" s="2" t="str">
        <v>G</v>
      </c>
      <c r="F123" s="411">
        <v>151.9</v>
      </c>
      <c r="G123" s="2" t="str">
        <v>T</v>
      </c>
      <c r="H123" s="411">
        <v>180</v>
      </c>
      <c r="I123" s="2" t="str">
        <v>CB</v>
      </c>
      <c r="J123" s="2">
        <v>2</v>
      </c>
      <c r="K123" s="2">
        <v>256</v>
      </c>
      <c r="L123" s="2">
        <v>330</v>
      </c>
      <c r="M123" s="2">
        <v>0</v>
      </c>
      <c r="N123" s="2">
        <v>2</v>
      </c>
      <c r="O123" s="2">
        <v>228</v>
      </c>
      <c r="P123" s="2">
        <v>340</v>
      </c>
      <c r="Q123" s="2">
        <v>0</v>
      </c>
    </row>
    <row r="124" spans="1:64">
      <c r="A124" s="2">
        <v>101</v>
      </c>
      <c r="B124" s="2" t="str">
        <v>2-Methoxyacetophenone, HAPh</v>
      </c>
      <c r="C124" s="2">
        <v>0.66861950000000003</v>
      </c>
      <c r="D124" s="411">
        <v>139.1</v>
      </c>
      <c r="E124" s="2" t="str">
        <v>G</v>
      </c>
      <c r="F124" s="411">
        <v>240.8</v>
      </c>
      <c r="G124" s="2" t="str">
        <v>V</v>
      </c>
      <c r="H124" s="411">
        <v>203.9</v>
      </c>
      <c r="I124" s="2" t="str">
        <v>CB</v>
      </c>
      <c r="J124" s="2">
        <v>2</v>
      </c>
      <c r="K124" s="2">
        <v>256</v>
      </c>
      <c r="L124" s="2">
        <v>330</v>
      </c>
      <c r="M124" s="2">
        <v>0</v>
      </c>
      <c r="N124" s="2">
        <v>2</v>
      </c>
      <c r="O124" s="2">
        <v>225</v>
      </c>
      <c r="P124" s="2">
        <v>340</v>
      </c>
      <c r="Q124" s="2">
        <v>0</v>
      </c>
    </row>
    <row r="125" spans="1:64">
      <c r="B125" s="2"/>
      <c r="C125" s="2"/>
      <c r="D125" s="411"/>
      <c r="E125" s="2"/>
      <c r="F125" s="411"/>
      <c r="G125" s="2"/>
      <c r="H125" s="411"/>
      <c r="I125" s="2"/>
      <c r="J125" s="2"/>
      <c r="K125" s="2"/>
      <c r="L125" s="2"/>
      <c r="M125" s="2"/>
      <c r="N125" s="2"/>
      <c r="O125" s="2"/>
      <c r="P125" s="2"/>
      <c r="Q125" s="2"/>
    </row>
    <row r="126" spans="1:64">
      <c r="A126" s="2" cm="1">
        <f t="array" ref="A126:Q176">_xlfn._xlws.SORT(_xlfn._xlws.FILTER(LNPNEW[], (LNPNEW[Rf (MPA)]&lt;=$C$5)*(LNPNEW[Rf (MPA)]&gt;=$C$4)*(LNPNEW[H° DEV 254 nm]&lt;=$D$5)*(LNPNEW[H° DEV 254 nm]&gt;=$D$4)*(LNPNEW[H° DEV 366 nm]&lt;=$F$5)*(LNPNEW[H° DEV 366 nm]&gt;=$F$4),"No Result"))</f>
        <v>3</v>
      </c>
      <c r="B126" s="2" t="str">
        <v>acacetin, Flavone</v>
      </c>
      <c r="C126" s="2">
        <v>0.64919740000000004</v>
      </c>
      <c r="D126" s="411">
        <v>134.6</v>
      </c>
      <c r="E126" s="2" t="str">
        <v>G</v>
      </c>
      <c r="F126" s="411">
        <v>180</v>
      </c>
      <c r="G126" s="2" t="str">
        <v>CB</v>
      </c>
      <c r="H126" s="411">
        <v>77.599999999999994</v>
      </c>
      <c r="I126" s="2" t="str">
        <v>Y</v>
      </c>
      <c r="J126" s="2">
        <v>2</v>
      </c>
      <c r="K126" s="2">
        <v>270</v>
      </c>
      <c r="L126" s="2">
        <v>329</v>
      </c>
      <c r="M126" s="2">
        <v>0</v>
      </c>
      <c r="N126" s="2">
        <v>2</v>
      </c>
      <c r="O126" s="2">
        <v>224</v>
      </c>
      <c r="P126" s="2">
        <v>357</v>
      </c>
      <c r="Q126" s="2">
        <v>0</v>
      </c>
      <c r="R126" s="1">
        <f>COUNTIF(A126:A176, "&lt;&gt;")</f>
        <v>51</v>
      </c>
      <c r="S126" s="2" t="s">
        <v>150</v>
      </c>
    </row>
    <row r="127" spans="1:64">
      <c r="A127" s="2">
        <v>4</v>
      </c>
      <c r="B127" s="2" t="str">
        <v>apigenin, Flavone</v>
      </c>
      <c r="C127" s="2">
        <v>0.61741570000000001</v>
      </c>
      <c r="D127" s="411">
        <v>134</v>
      </c>
      <c r="E127" s="2" t="str">
        <v>G</v>
      </c>
      <c r="F127" s="411">
        <v>199.1</v>
      </c>
      <c r="G127" s="2" t="str">
        <v>CB</v>
      </c>
      <c r="H127" s="411">
        <v>108.7</v>
      </c>
      <c r="I127" s="2" t="str">
        <v>YG</v>
      </c>
      <c r="J127" s="2">
        <v>2</v>
      </c>
      <c r="K127" s="2">
        <v>271</v>
      </c>
      <c r="L127" s="2">
        <v>336</v>
      </c>
      <c r="M127" s="2">
        <v>0</v>
      </c>
      <c r="N127" s="2">
        <v>2</v>
      </c>
      <c r="O127" s="2">
        <v>224</v>
      </c>
      <c r="P127" s="2">
        <v>341</v>
      </c>
      <c r="Q127" s="2">
        <v>0</v>
      </c>
      <c r="S127" s="406"/>
    </row>
    <row r="128" spans="1:64">
      <c r="A128" s="2">
        <v>6</v>
      </c>
      <c r="B128" s="2" t="str">
        <v>chrysin, Flavone</v>
      </c>
      <c r="C128" s="2">
        <v>0.67215080000000005</v>
      </c>
      <c r="D128" s="411">
        <v>132.19999999999999</v>
      </c>
      <c r="E128" s="2" t="str">
        <v>G</v>
      </c>
      <c r="F128" s="411">
        <v>185.5</v>
      </c>
      <c r="G128" s="2" t="str">
        <v>CB</v>
      </c>
      <c r="H128" s="411">
        <v>61.5</v>
      </c>
      <c r="I128" s="2" t="str">
        <v>Y</v>
      </c>
      <c r="J128" s="2">
        <v>2</v>
      </c>
      <c r="K128" s="2">
        <v>270</v>
      </c>
      <c r="L128" s="2">
        <v>317</v>
      </c>
      <c r="M128" s="2">
        <v>0</v>
      </c>
      <c r="N128" s="2">
        <v>2</v>
      </c>
      <c r="O128" s="2">
        <v>224</v>
      </c>
      <c r="P128" s="2">
        <v>358</v>
      </c>
      <c r="Q128" s="2">
        <v>0</v>
      </c>
      <c r="S128" s="406"/>
    </row>
    <row r="129" spans="1:19">
      <c r="A129" s="2">
        <v>11</v>
      </c>
      <c r="B129" s="2" t="str">
        <v>galangin, Flavonol</v>
      </c>
      <c r="C129" s="2">
        <v>0.70216690000000004</v>
      </c>
      <c r="D129" s="411">
        <v>131.30000000000001</v>
      </c>
      <c r="E129" s="2" t="str">
        <v>G</v>
      </c>
      <c r="F129" s="411">
        <v>171.6</v>
      </c>
      <c r="G129" s="2" t="str">
        <v>T</v>
      </c>
      <c r="H129" s="411">
        <v>172.4</v>
      </c>
      <c r="I129" s="2" t="str">
        <v>T</v>
      </c>
      <c r="J129" s="2">
        <v>3</v>
      </c>
      <c r="K129" s="2">
        <v>268</v>
      </c>
      <c r="L129" s="2">
        <v>311</v>
      </c>
      <c r="M129" s="2">
        <v>363</v>
      </c>
      <c r="N129" s="2">
        <v>2</v>
      </c>
      <c r="O129" s="2">
        <v>224</v>
      </c>
      <c r="P129" s="2">
        <v>343</v>
      </c>
      <c r="Q129" s="2">
        <v>0</v>
      </c>
      <c r="S129" s="406"/>
    </row>
    <row r="130" spans="1:19">
      <c r="A130" s="2">
        <v>12</v>
      </c>
      <c r="B130" s="2" t="str">
        <v>isorhamnetin, Flavonol</v>
      </c>
      <c r="C130" s="2">
        <v>0.65100000000000002</v>
      </c>
      <c r="D130" s="411">
        <v>136.1</v>
      </c>
      <c r="E130" s="2" t="str">
        <v>G</v>
      </c>
      <c r="F130" s="411">
        <v>180</v>
      </c>
      <c r="G130" s="2" t="str">
        <v>CB</v>
      </c>
      <c r="H130" s="411">
        <v>167</v>
      </c>
      <c r="I130" s="2" t="str">
        <v>T</v>
      </c>
      <c r="J130" s="2">
        <v>2</v>
      </c>
      <c r="K130" s="2">
        <v>261</v>
      </c>
      <c r="L130" s="2">
        <v>364</v>
      </c>
      <c r="M130" s="2">
        <v>0</v>
      </c>
      <c r="N130" s="2">
        <v>2</v>
      </c>
      <c r="O130" s="2">
        <v>224</v>
      </c>
      <c r="P130" s="2">
        <v>340</v>
      </c>
      <c r="Q130" s="2">
        <v>0</v>
      </c>
      <c r="S130" s="406"/>
    </row>
    <row r="131" spans="1:19">
      <c r="A131" s="2">
        <v>18</v>
      </c>
      <c r="B131" s="2" t="str">
        <v>hesperetin, Flavanone</v>
      </c>
      <c r="C131" s="2">
        <v>0.6668539</v>
      </c>
      <c r="D131" s="411">
        <v>136.5</v>
      </c>
      <c r="E131" s="2" t="str">
        <v>G</v>
      </c>
      <c r="F131" s="411">
        <v>169.3</v>
      </c>
      <c r="G131" s="2" t="str">
        <v>T</v>
      </c>
      <c r="H131" s="411">
        <v>160.1</v>
      </c>
      <c r="I131" s="2" t="str">
        <v>T</v>
      </c>
      <c r="J131" s="2">
        <v>1</v>
      </c>
      <c r="K131" s="2">
        <v>290</v>
      </c>
      <c r="L131" s="2">
        <v>0</v>
      </c>
      <c r="M131" s="2">
        <v>0</v>
      </c>
      <c r="N131" s="2">
        <v>3</v>
      </c>
      <c r="O131" s="2">
        <v>222</v>
      </c>
      <c r="P131" s="2">
        <v>247</v>
      </c>
      <c r="Q131" s="2">
        <v>342</v>
      </c>
      <c r="S131" s="406"/>
    </row>
    <row r="132" spans="1:19">
      <c r="A132" s="2">
        <v>20</v>
      </c>
      <c r="B132" s="2" t="str">
        <v>naringenin, Flavanone</v>
      </c>
      <c r="C132" s="2">
        <v>0.68</v>
      </c>
      <c r="D132" s="411">
        <v>136.80000000000001</v>
      </c>
      <c r="E132" s="2" t="str">
        <v>G</v>
      </c>
      <c r="F132" s="411">
        <v>176.5</v>
      </c>
      <c r="G132" s="2" t="str">
        <v>T</v>
      </c>
      <c r="H132" s="411">
        <v>160.1</v>
      </c>
      <c r="I132" s="2" t="str">
        <v>T</v>
      </c>
      <c r="J132" s="2">
        <v>1</v>
      </c>
      <c r="K132" s="2">
        <v>292</v>
      </c>
      <c r="L132" s="2">
        <v>0</v>
      </c>
      <c r="M132" s="2">
        <v>0</v>
      </c>
      <c r="N132" s="2">
        <v>2</v>
      </c>
      <c r="O132" s="2">
        <v>223</v>
      </c>
      <c r="P132" s="2">
        <v>365</v>
      </c>
      <c r="Q132" s="2">
        <v>0</v>
      </c>
      <c r="S132" s="406"/>
    </row>
    <row r="133" spans="1:19">
      <c r="A133" s="2">
        <v>23</v>
      </c>
      <c r="B133" s="2" t="str">
        <v>sakuranetin, Flavanone</v>
      </c>
      <c r="C133" s="2">
        <v>0.6986</v>
      </c>
      <c r="D133" s="411">
        <v>136.80000000000001</v>
      </c>
      <c r="E133" s="2" t="str">
        <v>G</v>
      </c>
      <c r="F133" s="411">
        <v>159.6</v>
      </c>
      <c r="G133" s="2" t="str">
        <v>T</v>
      </c>
      <c r="H133" s="411">
        <v>102.2</v>
      </c>
      <c r="I133" s="2" t="str">
        <v>YG</v>
      </c>
      <c r="J133" s="2">
        <v>1</v>
      </c>
      <c r="K133" s="2">
        <v>292</v>
      </c>
      <c r="L133" s="2">
        <v>0</v>
      </c>
      <c r="M133" s="2">
        <v>0</v>
      </c>
      <c r="N133" s="2">
        <v>3</v>
      </c>
      <c r="O133" s="2">
        <v>223</v>
      </c>
      <c r="P133" s="2">
        <v>251</v>
      </c>
      <c r="Q133" s="2">
        <v>367</v>
      </c>
      <c r="S133" s="406"/>
    </row>
    <row r="134" spans="1:19">
      <c r="A134" s="2">
        <v>24</v>
      </c>
      <c r="B134" s="2" t="str">
        <v>pinobanksin, Flavanonol</v>
      </c>
      <c r="C134" s="2">
        <v>0.69686990000000004</v>
      </c>
      <c r="D134" s="411">
        <v>136.80000000000001</v>
      </c>
      <c r="E134" s="2" t="str">
        <v>G</v>
      </c>
      <c r="F134" s="411">
        <v>190.7</v>
      </c>
      <c r="G134" s="2" t="str">
        <v>CB</v>
      </c>
      <c r="H134" s="411">
        <v>174.1</v>
      </c>
      <c r="I134" s="2" t="str">
        <v>T</v>
      </c>
      <c r="J134" s="2">
        <v>1</v>
      </c>
      <c r="K134" s="2">
        <v>295</v>
      </c>
      <c r="L134" s="2">
        <v>0</v>
      </c>
      <c r="M134" s="2">
        <v>0</v>
      </c>
      <c r="N134" s="2">
        <v>3</v>
      </c>
      <c r="O134" s="2">
        <v>224</v>
      </c>
      <c r="P134" s="2">
        <v>251</v>
      </c>
      <c r="Q134" s="2">
        <v>365</v>
      </c>
      <c r="S134" s="406"/>
    </row>
    <row r="135" spans="1:19">
      <c r="A135" s="2">
        <v>32</v>
      </c>
      <c r="B135" s="2" t="str">
        <v>formononetin, Isoflavone</v>
      </c>
      <c r="C135" s="2">
        <v>0.63680000000000003</v>
      </c>
      <c r="D135" s="411">
        <v>147.4</v>
      </c>
      <c r="E135" s="2" t="str">
        <v>G</v>
      </c>
      <c r="F135" s="411">
        <v>195.3</v>
      </c>
      <c r="G135" s="2" t="str">
        <v>CB</v>
      </c>
      <c r="H135" s="411">
        <v>194.4</v>
      </c>
      <c r="I135" s="2" t="str">
        <v>CB</v>
      </c>
      <c r="J135" s="2">
        <v>2</v>
      </c>
      <c r="K135" s="2">
        <v>250</v>
      </c>
      <c r="L135" s="2">
        <v>306</v>
      </c>
      <c r="M135" s="2">
        <v>0</v>
      </c>
      <c r="N135" s="2">
        <v>2</v>
      </c>
      <c r="O135" s="2">
        <v>223</v>
      </c>
      <c r="P135" s="2">
        <v>313</v>
      </c>
      <c r="Q135" s="2">
        <v>0</v>
      </c>
    </row>
    <row r="136" spans="1:19">
      <c r="A136" s="2">
        <v>33</v>
      </c>
      <c r="B136" s="2" t="str">
        <v>genistein, Isoflavone</v>
      </c>
      <c r="C136" s="2">
        <v>0.66332259999999998</v>
      </c>
      <c r="D136" s="411">
        <v>128.1</v>
      </c>
      <c r="E136" s="2" t="str">
        <v>G</v>
      </c>
      <c r="F136" s="411">
        <v>181.4</v>
      </c>
      <c r="G136" s="2" t="str">
        <v>CB</v>
      </c>
      <c r="H136" s="411">
        <v>136.1</v>
      </c>
      <c r="I136" s="2" t="str">
        <v>G</v>
      </c>
      <c r="J136" s="2">
        <v>1</v>
      </c>
      <c r="K136" s="2">
        <v>260</v>
      </c>
      <c r="L136" s="2">
        <v>0</v>
      </c>
      <c r="M136" s="2">
        <v>0</v>
      </c>
      <c r="N136" s="2">
        <v>2</v>
      </c>
      <c r="O136" s="2">
        <v>224</v>
      </c>
      <c r="P136" s="2">
        <v>365</v>
      </c>
      <c r="Q136" s="2">
        <v>0</v>
      </c>
    </row>
    <row r="137" spans="1:19">
      <c r="A137" s="2">
        <v>40</v>
      </c>
      <c r="B137" s="2" t="str">
        <v>benzoic acid, HBAD</v>
      </c>
      <c r="C137" s="2">
        <v>0.6633</v>
      </c>
      <c r="D137" s="411">
        <v>136.4</v>
      </c>
      <c r="E137" s="2" t="str">
        <v>G</v>
      </c>
      <c r="F137" s="411">
        <v>184.5</v>
      </c>
      <c r="G137" s="2" t="str">
        <v>CB</v>
      </c>
      <c r="H137" s="411">
        <v>159.4</v>
      </c>
      <c r="I137" s="2" t="str">
        <v>T</v>
      </c>
      <c r="J137" s="2">
        <v>1</v>
      </c>
      <c r="K137" s="2">
        <v>276</v>
      </c>
      <c r="L137" s="2">
        <v>0</v>
      </c>
      <c r="M137" s="2">
        <v>0</v>
      </c>
      <c r="N137" s="2">
        <v>2</v>
      </c>
      <c r="O137" s="2">
        <v>221</v>
      </c>
      <c r="P137" s="2">
        <v>328</v>
      </c>
      <c r="Q137" s="2">
        <v>0</v>
      </c>
    </row>
    <row r="138" spans="1:19">
      <c r="A138" s="2">
        <v>41</v>
      </c>
      <c r="B138" s="2" t="str">
        <v>Cuminic Acid, HBAD</v>
      </c>
      <c r="C138" s="2">
        <v>0.69686990000000004</v>
      </c>
      <c r="D138" s="411">
        <v>135.5</v>
      </c>
      <c r="E138" s="2" t="str">
        <v>G</v>
      </c>
      <c r="F138" s="411">
        <v>180</v>
      </c>
      <c r="G138" s="2" t="str">
        <v>CB</v>
      </c>
      <c r="H138" s="411">
        <v>185</v>
      </c>
      <c r="I138" s="2" t="str">
        <v>CB</v>
      </c>
      <c r="J138" s="2">
        <v>1</v>
      </c>
      <c r="K138" s="2">
        <v>243</v>
      </c>
      <c r="L138" s="2">
        <v>0</v>
      </c>
      <c r="M138" s="2">
        <v>0</v>
      </c>
      <c r="N138" s="2">
        <v>2</v>
      </c>
      <c r="O138" s="2">
        <v>221</v>
      </c>
      <c r="P138" s="2">
        <v>333</v>
      </c>
      <c r="Q138" s="2">
        <v>0</v>
      </c>
    </row>
    <row r="139" spans="1:19">
      <c r="A139" s="2">
        <v>43</v>
      </c>
      <c r="B139" s="2" t="str">
        <v>eudesmic acid, HBAD</v>
      </c>
      <c r="C139" s="2">
        <v>0.61741570000000001</v>
      </c>
      <c r="D139" s="411">
        <v>138.9</v>
      </c>
      <c r="E139" s="2" t="str">
        <v>G</v>
      </c>
      <c r="F139" s="411">
        <v>180</v>
      </c>
      <c r="G139" s="2" t="str">
        <v>CB</v>
      </c>
      <c r="H139" s="411">
        <v>203.4</v>
      </c>
      <c r="I139" s="2" t="str">
        <v>CB</v>
      </c>
      <c r="J139" s="2">
        <v>1</v>
      </c>
      <c r="K139" s="2">
        <v>264</v>
      </c>
      <c r="L139" s="2">
        <v>0</v>
      </c>
      <c r="M139" s="2">
        <v>0</v>
      </c>
      <c r="N139" s="2">
        <v>2</v>
      </c>
      <c r="O139" s="2">
        <v>228</v>
      </c>
      <c r="P139" s="2">
        <v>310</v>
      </c>
      <c r="Q139" s="2">
        <v>0</v>
      </c>
    </row>
    <row r="140" spans="1:19">
      <c r="A140" s="2">
        <v>45</v>
      </c>
      <c r="B140" s="2" t="str">
        <v>gentisic acid, HBAD</v>
      </c>
      <c r="C140" s="2">
        <v>0.62624389999999996</v>
      </c>
      <c r="D140" s="411">
        <v>142.69999999999999</v>
      </c>
      <c r="E140" s="2" t="str">
        <v>G</v>
      </c>
      <c r="F140" s="411">
        <v>224.2</v>
      </c>
      <c r="G140" s="2" t="str">
        <v>B</v>
      </c>
      <c r="H140" s="411">
        <v>245.7</v>
      </c>
      <c r="I140" s="2" t="str">
        <v>V</v>
      </c>
      <c r="J140" s="2">
        <v>1</v>
      </c>
      <c r="K140" s="2">
        <v>326</v>
      </c>
      <c r="L140" s="2">
        <v>0</v>
      </c>
      <c r="M140" s="2">
        <v>0</v>
      </c>
      <c r="N140" s="2">
        <v>2</v>
      </c>
      <c r="O140" s="2">
        <v>224</v>
      </c>
      <c r="P140" s="2">
        <v>320</v>
      </c>
      <c r="Q140" s="2">
        <v>0</v>
      </c>
    </row>
    <row r="141" spans="1:19">
      <c r="A141" s="2">
        <v>47</v>
      </c>
      <c r="B141" s="2" t="str">
        <v>methyl paraben, HBAD</v>
      </c>
      <c r="C141" s="2">
        <v>0.67568209999999995</v>
      </c>
      <c r="D141" s="411">
        <v>127.9</v>
      </c>
      <c r="E141" s="2" t="str">
        <v>G</v>
      </c>
      <c r="F141" s="411">
        <v>178.9</v>
      </c>
      <c r="G141" s="2" t="str">
        <v>T</v>
      </c>
      <c r="H141" s="411">
        <v>219.9</v>
      </c>
      <c r="I141" s="2" t="str">
        <v>B</v>
      </c>
      <c r="J141" s="2">
        <v>1</v>
      </c>
      <c r="K141" s="2">
        <v>257</v>
      </c>
      <c r="L141" s="2">
        <v>0</v>
      </c>
      <c r="M141" s="2">
        <v>0</v>
      </c>
      <c r="N141" s="2">
        <v>2</v>
      </c>
      <c r="O141" s="2">
        <v>224</v>
      </c>
      <c r="P141" s="2">
        <v>352</v>
      </c>
      <c r="Q141" s="2">
        <v>0</v>
      </c>
    </row>
    <row r="142" spans="1:19">
      <c r="A142" s="2">
        <v>49</v>
      </c>
      <c r="B142" s="2" t="str">
        <v>Methyl-3,4,5-trimethoxybenzoate, HBAD</v>
      </c>
      <c r="C142" s="2">
        <v>0.67038520000000001</v>
      </c>
      <c r="D142" s="411">
        <v>141.1</v>
      </c>
      <c r="E142" s="2" t="str">
        <v>G</v>
      </c>
      <c r="F142" s="411">
        <v>185.5</v>
      </c>
      <c r="G142" s="2" t="str">
        <v>CB</v>
      </c>
      <c r="H142" s="411">
        <v>120</v>
      </c>
      <c r="I142" s="2" t="str">
        <v>G</v>
      </c>
      <c r="J142" s="2">
        <v>1</v>
      </c>
      <c r="K142" s="2">
        <v>265</v>
      </c>
      <c r="L142" s="2">
        <v>0</v>
      </c>
      <c r="M142" s="2">
        <v>0</v>
      </c>
      <c r="N142" s="2">
        <v>2</v>
      </c>
      <c r="O142" s="2">
        <v>230</v>
      </c>
      <c r="P142" s="2">
        <v>311</v>
      </c>
      <c r="Q142" s="2">
        <v>0</v>
      </c>
    </row>
    <row r="143" spans="1:19">
      <c r="A143" s="2">
        <v>50</v>
      </c>
      <c r="B143" s="2" t="str">
        <v>m-hydroxybenzoic acid, HBAD</v>
      </c>
      <c r="C143" s="2">
        <v>0.64390040000000004</v>
      </c>
      <c r="D143" s="411">
        <v>137.5</v>
      </c>
      <c r="E143" s="2" t="str">
        <v>G</v>
      </c>
      <c r="F143" s="411">
        <v>181.3</v>
      </c>
      <c r="G143" s="2" t="str">
        <v>CB</v>
      </c>
      <c r="H143" s="411">
        <v>184</v>
      </c>
      <c r="I143" s="2" t="str">
        <v>CB</v>
      </c>
      <c r="J143" s="2">
        <v>1</v>
      </c>
      <c r="K143" s="2">
        <v>298</v>
      </c>
      <c r="L143" s="2">
        <v>0</v>
      </c>
      <c r="M143" s="2">
        <v>0</v>
      </c>
      <c r="N143" s="2">
        <v>2</v>
      </c>
      <c r="O143" s="2">
        <v>223</v>
      </c>
      <c r="P143" s="2">
        <v>310</v>
      </c>
      <c r="Q143" s="2">
        <v>0</v>
      </c>
    </row>
    <row r="144" spans="1:19">
      <c r="A144" s="2">
        <v>51</v>
      </c>
      <c r="B144" s="2" t="str">
        <v>m-Toluic Acid, HBAD</v>
      </c>
      <c r="C144" s="2">
        <v>0.68100000000000005</v>
      </c>
      <c r="D144" s="411">
        <v>137.30000000000001</v>
      </c>
      <c r="E144" s="2" t="str">
        <v>G</v>
      </c>
      <c r="F144" s="411">
        <v>159.6</v>
      </c>
      <c r="G144" s="2" t="str">
        <v>T</v>
      </c>
      <c r="H144" s="411">
        <v>188.9</v>
      </c>
      <c r="I144" s="2" t="str">
        <v>CB</v>
      </c>
      <c r="J144" s="2">
        <v>1</v>
      </c>
      <c r="K144" s="2">
        <v>284</v>
      </c>
      <c r="L144" s="2">
        <v>0</v>
      </c>
      <c r="M144" s="2">
        <v>0</v>
      </c>
      <c r="N144" s="2">
        <v>2</v>
      </c>
      <c r="O144" s="2">
        <v>221</v>
      </c>
      <c r="P144" s="2">
        <v>333</v>
      </c>
      <c r="Q144" s="2">
        <v>0</v>
      </c>
    </row>
    <row r="145" spans="1:17">
      <c r="A145" s="2">
        <v>53</v>
      </c>
      <c r="B145" s="2" t="str">
        <v>o-Toluic Acid, HBAD</v>
      </c>
      <c r="C145" s="2">
        <v>0.69159999999999999</v>
      </c>
      <c r="D145" s="411">
        <v>137.6</v>
      </c>
      <c r="E145" s="2" t="str">
        <v>G</v>
      </c>
      <c r="F145" s="411">
        <v>174.5</v>
      </c>
      <c r="G145" s="2" t="str">
        <v>T</v>
      </c>
      <c r="H145" s="411">
        <v>214.7</v>
      </c>
      <c r="I145" s="2" t="str">
        <v>B</v>
      </c>
      <c r="J145" s="2">
        <v>1</v>
      </c>
      <c r="K145" s="2">
        <v>281</v>
      </c>
      <c r="L145" s="2">
        <v>0</v>
      </c>
      <c r="M145" s="2">
        <v>0</v>
      </c>
      <c r="N145" s="2">
        <v>2</v>
      </c>
      <c r="O145" s="2">
        <v>221</v>
      </c>
      <c r="P145" s="2">
        <v>335</v>
      </c>
      <c r="Q145" s="2">
        <v>0</v>
      </c>
    </row>
    <row r="146" spans="1:17">
      <c r="A146" s="2">
        <v>54</v>
      </c>
      <c r="B146" s="2" t="str">
        <v>p-hydroxybenzoic acid, HBAD</v>
      </c>
      <c r="C146" s="2">
        <v>0.63683780000000001</v>
      </c>
      <c r="D146" s="411">
        <v>129.6</v>
      </c>
      <c r="E146" s="2" t="str">
        <v>G</v>
      </c>
      <c r="F146" s="411">
        <v>183.8</v>
      </c>
      <c r="G146" s="2" t="str">
        <v>CB</v>
      </c>
      <c r="H146" s="411">
        <v>180</v>
      </c>
      <c r="I146" s="2" t="str">
        <v>CB</v>
      </c>
      <c r="J146" s="2">
        <v>1</v>
      </c>
      <c r="K146" s="2">
        <v>257</v>
      </c>
      <c r="L146" s="2">
        <v>0</v>
      </c>
      <c r="M146" s="2">
        <v>0</v>
      </c>
      <c r="N146" s="2">
        <v>2</v>
      </c>
      <c r="O146" s="2">
        <v>225</v>
      </c>
      <c r="P146" s="2">
        <v>344</v>
      </c>
      <c r="Q146" s="2">
        <v>0</v>
      </c>
    </row>
    <row r="147" spans="1:17">
      <c r="A147" s="2">
        <v>56</v>
      </c>
      <c r="B147" s="2" t="str">
        <v>resorcylic acid, HBAD</v>
      </c>
      <c r="C147" s="2">
        <v>0.63</v>
      </c>
      <c r="D147" s="411">
        <v>143.5</v>
      </c>
      <c r="E147" s="2" t="str">
        <v>G</v>
      </c>
      <c r="F147" s="411">
        <v>213.7</v>
      </c>
      <c r="G147" s="2" t="str">
        <v>B</v>
      </c>
      <c r="H147" s="411">
        <v>225.5</v>
      </c>
      <c r="I147" s="2" t="str">
        <v>B</v>
      </c>
      <c r="J147" s="2">
        <v>2</v>
      </c>
      <c r="K147" s="2">
        <v>246</v>
      </c>
      <c r="L147" s="2">
        <v>313</v>
      </c>
      <c r="M147" s="2">
        <v>0</v>
      </c>
      <c r="N147" s="2">
        <v>2</v>
      </c>
      <c r="O147" s="2">
        <v>224</v>
      </c>
      <c r="P147" s="2">
        <v>311</v>
      </c>
      <c r="Q147" s="2">
        <v>0</v>
      </c>
    </row>
    <row r="148" spans="1:17">
      <c r="A148" s="2">
        <v>57</v>
      </c>
      <c r="B148" s="2" t="str">
        <v>salicylic acid, HBAD</v>
      </c>
      <c r="C148" s="2">
        <v>0.67920000000000003</v>
      </c>
      <c r="D148" s="411">
        <v>139.80000000000001</v>
      </c>
      <c r="E148" s="2" t="str">
        <v>G</v>
      </c>
      <c r="F148" s="411">
        <v>210.5</v>
      </c>
      <c r="G148" s="2" t="str">
        <v>B</v>
      </c>
      <c r="H148" s="411">
        <v>180.9</v>
      </c>
      <c r="I148" s="2" t="str">
        <v>CB</v>
      </c>
      <c r="J148" s="2">
        <v>1</v>
      </c>
      <c r="K148" s="2">
        <v>301</v>
      </c>
      <c r="L148" s="2">
        <v>0</v>
      </c>
      <c r="M148" s="2">
        <v>0</v>
      </c>
      <c r="N148" s="2">
        <v>2</v>
      </c>
      <c r="O148" s="2">
        <v>223</v>
      </c>
      <c r="P148" s="2">
        <v>304</v>
      </c>
      <c r="Q148" s="2">
        <v>0</v>
      </c>
    </row>
    <row r="149" spans="1:17">
      <c r="A149" s="2">
        <v>59</v>
      </c>
      <c r="B149" s="2" t="str">
        <v>vanillic acid, HBAD</v>
      </c>
      <c r="C149" s="2">
        <v>0.62271259999999995</v>
      </c>
      <c r="D149" s="411">
        <v>135.80000000000001</v>
      </c>
      <c r="E149" s="2" t="str">
        <v>G</v>
      </c>
      <c r="F149" s="411">
        <v>191.5</v>
      </c>
      <c r="G149" s="2" t="str">
        <v>CB</v>
      </c>
      <c r="H149" s="411">
        <v>208.7</v>
      </c>
      <c r="I149" s="2" t="str">
        <v>CB</v>
      </c>
      <c r="J149" s="2">
        <v>2</v>
      </c>
      <c r="K149" s="2">
        <v>263</v>
      </c>
      <c r="L149" s="2">
        <v>294</v>
      </c>
      <c r="M149" s="2">
        <v>0</v>
      </c>
      <c r="N149" s="2">
        <v>2</v>
      </c>
      <c r="O149" s="2">
        <v>228</v>
      </c>
      <c r="P149" s="2">
        <v>312</v>
      </c>
      <c r="Q149" s="2">
        <v>0</v>
      </c>
    </row>
    <row r="150" spans="1:17">
      <c r="A150" s="2">
        <v>60</v>
      </c>
      <c r="B150" s="2" t="str">
        <v>vanillic acid methyl ester, HBAD</v>
      </c>
      <c r="C150" s="2">
        <v>0.65802559999999999</v>
      </c>
      <c r="D150" s="411">
        <v>135.19999999999999</v>
      </c>
      <c r="E150" s="2" t="str">
        <v>G</v>
      </c>
      <c r="F150" s="411">
        <v>178.9</v>
      </c>
      <c r="G150" s="2" t="str">
        <v>T</v>
      </c>
      <c r="H150" s="411">
        <v>230.9</v>
      </c>
      <c r="I150" s="2" t="str">
        <v>B</v>
      </c>
      <c r="J150" s="2">
        <v>2</v>
      </c>
      <c r="K150" s="2">
        <v>263</v>
      </c>
      <c r="L150" s="2">
        <v>294</v>
      </c>
      <c r="M150" s="2">
        <v>0</v>
      </c>
      <c r="N150" s="2">
        <v>2</v>
      </c>
      <c r="O150" s="2">
        <v>225</v>
      </c>
      <c r="P150" s="2">
        <v>347</v>
      </c>
      <c r="Q150" s="2">
        <v>0</v>
      </c>
    </row>
    <row r="151" spans="1:17">
      <c r="A151" s="2">
        <v>63</v>
      </c>
      <c r="B151" s="2" t="str">
        <v>CAPE, HCAD</v>
      </c>
      <c r="C151" s="2">
        <v>0.67568209999999995</v>
      </c>
      <c r="D151" s="411">
        <v>140.30000000000001</v>
      </c>
      <c r="E151" s="2" t="str">
        <v>G</v>
      </c>
      <c r="F151" s="411">
        <v>234.8</v>
      </c>
      <c r="G151" s="2" t="str">
        <v>B</v>
      </c>
      <c r="H151" s="411">
        <v>208.7</v>
      </c>
      <c r="I151" s="2" t="str">
        <v>CB</v>
      </c>
      <c r="J151" s="2">
        <v>1</v>
      </c>
      <c r="K151" s="2">
        <v>325</v>
      </c>
      <c r="L151" s="2">
        <v>0</v>
      </c>
      <c r="M151" s="2">
        <v>0</v>
      </c>
      <c r="N151" s="2">
        <v>2</v>
      </c>
      <c r="O151" s="2">
        <v>225</v>
      </c>
      <c r="P151" s="2">
        <v>337</v>
      </c>
      <c r="Q151" s="2">
        <v>0</v>
      </c>
    </row>
    <row r="152" spans="1:17">
      <c r="A152" s="2">
        <v>65</v>
      </c>
      <c r="B152" s="2" t="str">
        <v>ferulic acid, HCAD</v>
      </c>
      <c r="C152" s="2">
        <v>0.61565000000000003</v>
      </c>
      <c r="D152" s="411">
        <v>139.4</v>
      </c>
      <c r="E152" s="2" t="str">
        <v>G</v>
      </c>
      <c r="F152" s="411">
        <v>209.2</v>
      </c>
      <c r="G152" s="2" t="str">
        <v>CB</v>
      </c>
      <c r="H152" s="411">
        <v>205.5</v>
      </c>
      <c r="I152" s="2" t="str">
        <v>CB</v>
      </c>
      <c r="J152" s="2">
        <v>1</v>
      </c>
      <c r="K152" s="2">
        <v>319</v>
      </c>
      <c r="L152" s="2">
        <v>0</v>
      </c>
      <c r="M152" s="2">
        <v>0</v>
      </c>
      <c r="N152" s="2">
        <v>2</v>
      </c>
      <c r="O152" s="2">
        <v>224</v>
      </c>
      <c r="P152" s="2">
        <v>346</v>
      </c>
      <c r="Q152" s="2">
        <v>0</v>
      </c>
    </row>
    <row r="153" spans="1:17">
      <c r="A153" s="2">
        <v>67</v>
      </c>
      <c r="B153" s="2" t="str">
        <v>m-coumaric acid, HCAD</v>
      </c>
      <c r="C153" s="2">
        <v>0.63300000000000001</v>
      </c>
      <c r="D153" s="411">
        <v>143.4</v>
      </c>
      <c r="E153" s="2" t="str">
        <v>G</v>
      </c>
      <c r="F153" s="411">
        <v>214.6</v>
      </c>
      <c r="G153" s="2" t="str">
        <v>B</v>
      </c>
      <c r="H153" s="411">
        <v>220.4</v>
      </c>
      <c r="I153" s="2" t="str">
        <v>B</v>
      </c>
      <c r="J153" s="2">
        <v>1</v>
      </c>
      <c r="K153" s="2">
        <v>280</v>
      </c>
      <c r="L153" s="2">
        <v>0</v>
      </c>
      <c r="M153" s="2">
        <v>0</v>
      </c>
      <c r="N153" s="2">
        <v>2</v>
      </c>
      <c r="O153" s="2">
        <v>224</v>
      </c>
      <c r="P153" s="2">
        <v>315</v>
      </c>
      <c r="Q153" s="2">
        <v>0</v>
      </c>
    </row>
    <row r="154" spans="1:17">
      <c r="A154" s="2">
        <v>68</v>
      </c>
      <c r="B154" s="2" t="str">
        <v>methyl ferulate, HCAD</v>
      </c>
      <c r="C154" s="2">
        <v>0.6668539</v>
      </c>
      <c r="D154" s="411">
        <v>138.19999999999999</v>
      </c>
      <c r="E154" s="2" t="str">
        <v>G</v>
      </c>
      <c r="F154" s="411">
        <v>236.2</v>
      </c>
      <c r="G154" s="2" t="str">
        <v>B</v>
      </c>
      <c r="H154" s="411">
        <v>228.4</v>
      </c>
      <c r="I154" s="2" t="str">
        <v>B</v>
      </c>
      <c r="J154" s="2">
        <v>1</v>
      </c>
      <c r="K154" s="2">
        <v>324</v>
      </c>
      <c r="L154" s="2">
        <v>0</v>
      </c>
      <c r="M154" s="2">
        <v>0</v>
      </c>
      <c r="N154" s="2">
        <v>2</v>
      </c>
      <c r="O154" s="2">
        <v>224</v>
      </c>
      <c r="P154" s="2">
        <v>360</v>
      </c>
      <c r="Q154" s="2">
        <v>0</v>
      </c>
    </row>
    <row r="155" spans="1:17">
      <c r="A155" s="2">
        <v>70</v>
      </c>
      <c r="B155" s="2" t="str">
        <v>o-coumaric acid, HCAD</v>
      </c>
      <c r="C155" s="2">
        <v>0.64570000000000005</v>
      </c>
      <c r="D155" s="411">
        <v>146.1</v>
      </c>
      <c r="E155" s="2" t="str">
        <v>G</v>
      </c>
      <c r="F155" s="411">
        <v>205.2</v>
      </c>
      <c r="G155" s="2" t="str">
        <v>CB</v>
      </c>
      <c r="H155" s="411">
        <v>203.9</v>
      </c>
      <c r="I155" s="2" t="str">
        <v>CB</v>
      </c>
      <c r="J155" s="2">
        <v>2</v>
      </c>
      <c r="K155" s="2">
        <v>279</v>
      </c>
      <c r="L155" s="2">
        <v>321</v>
      </c>
      <c r="M155" s="2">
        <v>0</v>
      </c>
      <c r="N155" s="2">
        <v>2</v>
      </c>
      <c r="O155" s="2">
        <v>224</v>
      </c>
      <c r="P155" s="2">
        <v>341</v>
      </c>
      <c r="Q155" s="2">
        <v>0</v>
      </c>
    </row>
    <row r="156" spans="1:17">
      <c r="A156" s="2">
        <v>71</v>
      </c>
      <c r="B156" s="2" t="str">
        <v>p-coumaric acid, HCAD</v>
      </c>
      <c r="C156" s="2">
        <v>0.63</v>
      </c>
      <c r="D156" s="411">
        <v>135.69999999999999</v>
      </c>
      <c r="E156" s="2" t="str">
        <v>G</v>
      </c>
      <c r="F156" s="411">
        <v>198.8</v>
      </c>
      <c r="G156" s="2" t="str">
        <v>CB</v>
      </c>
      <c r="H156" s="411">
        <v>205.3</v>
      </c>
      <c r="I156" s="2" t="str">
        <v>CB</v>
      </c>
      <c r="J156" s="2">
        <v>1</v>
      </c>
      <c r="K156" s="2">
        <v>307</v>
      </c>
      <c r="L156" s="2">
        <v>0</v>
      </c>
      <c r="M156" s="2">
        <v>0</v>
      </c>
      <c r="N156" s="2">
        <v>2</v>
      </c>
      <c r="O156" s="2">
        <v>223</v>
      </c>
      <c r="P156" s="2">
        <v>354</v>
      </c>
      <c r="Q156" s="2">
        <v>0</v>
      </c>
    </row>
    <row r="157" spans="1:17">
      <c r="A157" s="2">
        <v>72</v>
      </c>
      <c r="B157" s="2" t="str">
        <v>p-MCA, HCAD</v>
      </c>
      <c r="C157" s="2">
        <v>0.65</v>
      </c>
      <c r="D157" s="411">
        <v>137.4</v>
      </c>
      <c r="E157" s="2" t="str">
        <v>G</v>
      </c>
      <c r="F157" s="411">
        <v>190.9</v>
      </c>
      <c r="G157" s="2" t="str">
        <v>CB</v>
      </c>
      <c r="H157" s="411">
        <v>130.9</v>
      </c>
      <c r="I157" s="2" t="str">
        <v>G</v>
      </c>
      <c r="J157" s="2">
        <v>1</v>
      </c>
      <c r="K157" s="2">
        <v>307</v>
      </c>
      <c r="L157" s="2">
        <v>0</v>
      </c>
      <c r="M157" s="2">
        <v>0</v>
      </c>
      <c r="N157" s="2">
        <v>2</v>
      </c>
      <c r="O157" s="2">
        <v>222</v>
      </c>
      <c r="P157" s="2">
        <v>0</v>
      </c>
      <c r="Q157" s="2">
        <v>0</v>
      </c>
    </row>
    <row r="158" spans="1:17">
      <c r="A158" s="2">
        <v>73</v>
      </c>
      <c r="B158" s="2" t="str">
        <v>rosmarinic acid, HCAD</v>
      </c>
      <c r="C158" s="2">
        <v>0.63</v>
      </c>
      <c r="D158" s="411">
        <v>131.4</v>
      </c>
      <c r="E158" s="2" t="str">
        <v>G</v>
      </c>
      <c r="F158" s="411">
        <v>175.3</v>
      </c>
      <c r="G158" s="2" t="str">
        <v>T</v>
      </c>
      <c r="H158" s="411">
        <v>133.9</v>
      </c>
      <c r="I158" s="2" t="str">
        <v>G</v>
      </c>
      <c r="J158" s="2">
        <v>1</v>
      </c>
      <c r="K158" s="2">
        <v>307</v>
      </c>
      <c r="L158" s="2">
        <v>0</v>
      </c>
      <c r="M158" s="2">
        <v>0</v>
      </c>
      <c r="N158" s="2">
        <v>2</v>
      </c>
      <c r="O158" s="2">
        <v>224</v>
      </c>
      <c r="P158" s="2">
        <v>341</v>
      </c>
      <c r="Q158" s="2">
        <v>0</v>
      </c>
    </row>
    <row r="159" spans="1:17">
      <c r="A159" s="2">
        <v>74</v>
      </c>
      <c r="B159" s="2" t="str">
        <v>sinapic acid, HCAD</v>
      </c>
      <c r="C159" s="2">
        <v>0.63</v>
      </c>
      <c r="D159" s="411">
        <v>138.69999999999999</v>
      </c>
      <c r="E159" s="2" t="str">
        <v>G</v>
      </c>
      <c r="F159" s="411">
        <v>224.1</v>
      </c>
      <c r="G159" s="2" t="str">
        <v>B</v>
      </c>
      <c r="H159" s="411">
        <v>198.1</v>
      </c>
      <c r="I159" s="2" t="str">
        <v>CB</v>
      </c>
      <c r="J159" s="2">
        <v>1</v>
      </c>
      <c r="K159" s="2">
        <v>328</v>
      </c>
      <c r="L159" s="2">
        <v>0</v>
      </c>
      <c r="M159" s="2">
        <v>0</v>
      </c>
      <c r="N159" s="2">
        <v>2</v>
      </c>
      <c r="O159" s="2">
        <v>222</v>
      </c>
      <c r="P159" s="2">
        <v>342</v>
      </c>
      <c r="Q159" s="2">
        <v>0</v>
      </c>
    </row>
    <row r="160" spans="1:17">
      <c r="A160" s="2">
        <v>75</v>
      </c>
      <c r="B160" s="2" t="str">
        <v>t-cinnamic acid, HCAD</v>
      </c>
      <c r="C160" s="2">
        <v>0.67215080000000005</v>
      </c>
      <c r="D160" s="411">
        <v>140.30000000000001</v>
      </c>
      <c r="E160" s="2" t="str">
        <v>G</v>
      </c>
      <c r="F160" s="411">
        <v>242.2</v>
      </c>
      <c r="G160" s="2" t="str">
        <v>V</v>
      </c>
      <c r="H160" s="411">
        <v>222</v>
      </c>
      <c r="I160" s="2" t="str">
        <v>B</v>
      </c>
      <c r="J160" s="2">
        <v>1</v>
      </c>
      <c r="K160" s="2">
        <v>279</v>
      </c>
      <c r="L160" s="2">
        <v>0</v>
      </c>
      <c r="M160" s="2">
        <v>0</v>
      </c>
      <c r="N160" s="2">
        <v>2</v>
      </c>
      <c r="O160" s="2">
        <v>229</v>
      </c>
      <c r="P160" s="2">
        <v>347</v>
      </c>
      <c r="Q160" s="2">
        <v>0</v>
      </c>
    </row>
    <row r="161" spans="1:17">
      <c r="A161" s="2">
        <v>76</v>
      </c>
      <c r="B161" s="2" t="str">
        <v>trans-p-coumaric acid methyl ester, HCAD</v>
      </c>
      <c r="C161" s="2">
        <v>0.67391650000000003</v>
      </c>
      <c r="D161" s="411">
        <v>136.4</v>
      </c>
      <c r="E161" s="2" t="str">
        <v>G</v>
      </c>
      <c r="F161" s="411">
        <v>193.3</v>
      </c>
      <c r="G161" s="2" t="str">
        <v>CB</v>
      </c>
      <c r="H161" s="411">
        <v>202.4</v>
      </c>
      <c r="I161" s="2" t="str">
        <v>CB</v>
      </c>
      <c r="J161" s="2">
        <v>1</v>
      </c>
      <c r="K161" s="2">
        <v>309</v>
      </c>
      <c r="L161" s="2">
        <v>0</v>
      </c>
      <c r="M161" s="2">
        <v>0</v>
      </c>
      <c r="N161" s="2">
        <v>3</v>
      </c>
      <c r="O161" s="2">
        <v>222</v>
      </c>
      <c r="P161" s="2">
        <v>246</v>
      </c>
      <c r="Q161" s="2">
        <v>361</v>
      </c>
    </row>
    <row r="162" spans="1:17">
      <c r="A162" s="2">
        <v>79</v>
      </c>
      <c r="B162" s="2" t="str">
        <v>Homovanillic Acid, HPAAD</v>
      </c>
      <c r="C162" s="2">
        <v>0.65449429999999997</v>
      </c>
      <c r="D162" s="411">
        <v>137.30000000000001</v>
      </c>
      <c r="E162" s="2" t="str">
        <v>G</v>
      </c>
      <c r="F162" s="411">
        <v>176.9</v>
      </c>
      <c r="G162" s="2" t="str">
        <v>T</v>
      </c>
      <c r="H162" s="411">
        <v>212.7</v>
      </c>
      <c r="I162" s="2" t="str">
        <v>B</v>
      </c>
      <c r="J162" s="2">
        <v>1</v>
      </c>
      <c r="K162" s="2">
        <v>282</v>
      </c>
      <c r="L162" s="2">
        <v>0</v>
      </c>
      <c r="M162" s="2">
        <v>0</v>
      </c>
      <c r="N162" s="2">
        <v>3</v>
      </c>
      <c r="O162" s="2">
        <v>222</v>
      </c>
      <c r="P162" s="2">
        <v>256</v>
      </c>
      <c r="Q162" s="2">
        <v>351</v>
      </c>
    </row>
    <row r="163" spans="1:17">
      <c r="A163" s="2">
        <v>81</v>
      </c>
      <c r="B163" s="2" t="str">
        <v>Phenylacetic Acid, HPAAD</v>
      </c>
      <c r="C163" s="2">
        <v>0.67</v>
      </c>
      <c r="D163" s="411">
        <v>135.5</v>
      </c>
      <c r="E163" s="2" t="str">
        <v>G</v>
      </c>
      <c r="F163" s="411">
        <v>174.5</v>
      </c>
      <c r="G163" s="2" t="str">
        <v>T</v>
      </c>
      <c r="H163" s="411">
        <v>343.2</v>
      </c>
      <c r="I163" s="2" t="str">
        <v>S</v>
      </c>
      <c r="J163" s="2">
        <v>1</v>
      </c>
      <c r="K163" s="2">
        <v>260</v>
      </c>
      <c r="L163" s="2">
        <v>0</v>
      </c>
      <c r="M163" s="2">
        <v>0</v>
      </c>
      <c r="N163" s="2">
        <v>2</v>
      </c>
      <c r="O163" s="2">
        <v>239</v>
      </c>
      <c r="P163" s="2">
        <v>336</v>
      </c>
      <c r="Q163" s="2">
        <v>0</v>
      </c>
    </row>
    <row r="164" spans="1:17">
      <c r="A164" s="2">
        <v>82</v>
      </c>
      <c r="B164" s="2" t="str">
        <v>p-Hydroxyphenylacetic acid, HPAAD</v>
      </c>
      <c r="C164" s="2">
        <v>0.62</v>
      </c>
      <c r="D164" s="411">
        <v>138.1</v>
      </c>
      <c r="E164" s="2" t="str">
        <v>G</v>
      </c>
      <c r="F164" s="411">
        <v>178.8</v>
      </c>
      <c r="G164" s="2" t="str">
        <v>T</v>
      </c>
      <c r="H164" s="411">
        <v>180</v>
      </c>
      <c r="I164" s="2" t="str">
        <v>CB</v>
      </c>
      <c r="J164" s="2">
        <v>1</v>
      </c>
      <c r="K164" s="2">
        <v>277</v>
      </c>
      <c r="L164" s="2">
        <v>0</v>
      </c>
      <c r="M164" s="2">
        <v>0</v>
      </c>
      <c r="N164" s="2">
        <v>3</v>
      </c>
      <c r="O164" s="2">
        <v>222</v>
      </c>
      <c r="P164" s="2">
        <v>252</v>
      </c>
      <c r="Q164" s="2">
        <v>330</v>
      </c>
    </row>
    <row r="165" spans="1:17">
      <c r="A165" s="2">
        <v>85</v>
      </c>
      <c r="B165" s="2" t="str">
        <v>p-methoxyphenyllactic acid, HPLAD</v>
      </c>
      <c r="C165" s="2">
        <v>0.65802559999999999</v>
      </c>
      <c r="D165" s="411">
        <v>138</v>
      </c>
      <c r="E165" s="2" t="str">
        <v>G</v>
      </c>
      <c r="F165" s="411">
        <v>178.7</v>
      </c>
      <c r="G165" s="2" t="str">
        <v>T</v>
      </c>
      <c r="H165" s="411">
        <v>192.2</v>
      </c>
      <c r="I165" s="2" t="str">
        <v>CB</v>
      </c>
      <c r="J165" s="2">
        <v>1</v>
      </c>
      <c r="K165" s="2">
        <v>276</v>
      </c>
      <c r="L165" s="2">
        <v>0</v>
      </c>
      <c r="M165" s="2">
        <v>0</v>
      </c>
      <c r="N165" s="2">
        <v>3</v>
      </c>
      <c r="O165" s="2">
        <v>222</v>
      </c>
      <c r="P165" s="2">
        <v>251</v>
      </c>
      <c r="Q165" s="2">
        <v>336</v>
      </c>
    </row>
    <row r="166" spans="1:17">
      <c r="A166" s="2">
        <v>86</v>
      </c>
      <c r="B166" s="2" t="str">
        <v>3-Phenylpropanoic acid, HPPAD</v>
      </c>
      <c r="C166" s="2">
        <v>0.68274469999999998</v>
      </c>
      <c r="D166" s="411">
        <v>138.6</v>
      </c>
      <c r="E166" s="2" t="str">
        <v>G</v>
      </c>
      <c r="F166" s="411">
        <v>177.8</v>
      </c>
      <c r="G166" s="2" t="str">
        <v>T</v>
      </c>
      <c r="H166" s="411">
        <v>230.2</v>
      </c>
      <c r="I166" s="2" t="str">
        <v>B</v>
      </c>
      <c r="J166" s="2">
        <v>1</v>
      </c>
      <c r="K166" s="2">
        <v>260</v>
      </c>
      <c r="L166" s="2">
        <v>0</v>
      </c>
      <c r="M166" s="2">
        <v>0</v>
      </c>
      <c r="N166" s="2">
        <v>2</v>
      </c>
      <c r="O166" s="2">
        <v>230</v>
      </c>
      <c r="P166" s="2">
        <v>327</v>
      </c>
      <c r="Q166" s="2">
        <v>0</v>
      </c>
    </row>
    <row r="167" spans="1:17">
      <c r="A167" s="2">
        <v>87</v>
      </c>
      <c r="B167" s="2" t="str">
        <v>Phloretic acid, HPPAD</v>
      </c>
      <c r="C167" s="2">
        <v>0.62977519999999998</v>
      </c>
      <c r="D167" s="411">
        <v>140.69999999999999</v>
      </c>
      <c r="E167" s="2" t="str">
        <v>G</v>
      </c>
      <c r="F167" s="411">
        <v>187.7</v>
      </c>
      <c r="G167" s="2" t="str">
        <v>CB</v>
      </c>
      <c r="H167" s="411">
        <v>189.8</v>
      </c>
      <c r="I167" s="2" t="str">
        <v>CB</v>
      </c>
      <c r="J167" s="2">
        <v>1</v>
      </c>
      <c r="K167" s="2">
        <v>278</v>
      </c>
      <c r="L167" s="2">
        <v>0</v>
      </c>
      <c r="M167" s="2">
        <v>0</v>
      </c>
      <c r="N167" s="2">
        <v>3</v>
      </c>
      <c r="O167" s="2">
        <v>221</v>
      </c>
      <c r="P167" s="2">
        <v>248</v>
      </c>
      <c r="Q167" s="2">
        <v>341</v>
      </c>
    </row>
    <row r="168" spans="1:17">
      <c r="A168" s="2">
        <v>88</v>
      </c>
      <c r="B168" s="2" t="str">
        <v>2-Methoxy-4-vinylphenol, AMPh</v>
      </c>
      <c r="C168" s="2">
        <v>0.68804169999999998</v>
      </c>
      <c r="D168" s="411">
        <v>121.7</v>
      </c>
      <c r="E168" s="2" t="str">
        <v>G</v>
      </c>
      <c r="F168" s="411">
        <v>189.2</v>
      </c>
      <c r="G168" s="2" t="str">
        <v>CB</v>
      </c>
      <c r="H168" s="411">
        <v>191.1</v>
      </c>
      <c r="I168" s="2" t="str">
        <v>CB</v>
      </c>
      <c r="J168" s="2">
        <v>1</v>
      </c>
      <c r="K168" s="2">
        <v>266</v>
      </c>
      <c r="L168" s="2">
        <v>0</v>
      </c>
      <c r="M168" s="2">
        <v>0</v>
      </c>
      <c r="N168" s="2">
        <v>2</v>
      </c>
      <c r="O168" s="2">
        <v>224</v>
      </c>
      <c r="P168" s="2">
        <v>336</v>
      </c>
      <c r="Q168" s="2">
        <v>0</v>
      </c>
    </row>
    <row r="169" spans="1:17">
      <c r="A169" s="2">
        <v>89</v>
      </c>
      <c r="B169" s="2" t="str">
        <v>p-methoxyphenol, AMPh</v>
      </c>
      <c r="C169" s="2">
        <v>0.6845</v>
      </c>
      <c r="D169" s="411">
        <v>134.4</v>
      </c>
      <c r="E169" s="2" t="str">
        <v>G</v>
      </c>
      <c r="F169" s="411">
        <v>171.4</v>
      </c>
      <c r="G169" s="2" t="str">
        <v>T</v>
      </c>
      <c r="H169" s="411">
        <v>234.8</v>
      </c>
      <c r="I169" s="2" t="str">
        <v>B</v>
      </c>
      <c r="J169" s="2">
        <v>1</v>
      </c>
      <c r="K169" s="2">
        <v>288</v>
      </c>
      <c r="L169" s="2">
        <v>0</v>
      </c>
      <c r="M169" s="2">
        <v>0</v>
      </c>
      <c r="N169" s="2">
        <v>3</v>
      </c>
      <c r="O169" s="2">
        <v>223</v>
      </c>
      <c r="P169" s="2">
        <v>252</v>
      </c>
      <c r="Q169" s="2">
        <v>313</v>
      </c>
    </row>
    <row r="170" spans="1:17">
      <c r="A170" s="2">
        <v>90</v>
      </c>
      <c r="B170" s="2" t="str">
        <v>4-methylpyrocatechol, APh</v>
      </c>
      <c r="C170" s="2">
        <v>0.67391650000000003</v>
      </c>
      <c r="D170" s="411">
        <v>136.6</v>
      </c>
      <c r="E170" s="2" t="str">
        <v>G</v>
      </c>
      <c r="F170" s="411">
        <v>180</v>
      </c>
      <c r="G170" s="2" t="str">
        <v>CB</v>
      </c>
      <c r="H170" s="411">
        <v>160.9</v>
      </c>
      <c r="I170" s="2" t="str">
        <v>T</v>
      </c>
      <c r="J170" s="2">
        <v>1</v>
      </c>
      <c r="K170" s="2">
        <v>283</v>
      </c>
      <c r="L170" s="2">
        <v>0</v>
      </c>
      <c r="M170" s="2">
        <v>0</v>
      </c>
      <c r="N170" s="2">
        <v>2</v>
      </c>
      <c r="O170" s="2">
        <v>223</v>
      </c>
      <c r="P170" s="2">
        <v>341</v>
      </c>
      <c r="Q170" s="2">
        <v>0</v>
      </c>
    </row>
    <row r="171" spans="1:17">
      <c r="A171" s="2">
        <v>95</v>
      </c>
      <c r="B171" s="2" t="str">
        <v>Pyrocatechol, Phenol</v>
      </c>
      <c r="C171" s="2">
        <v>0.6615569</v>
      </c>
      <c r="D171" s="411">
        <v>137.4</v>
      </c>
      <c r="E171" s="2" t="str">
        <v>G</v>
      </c>
      <c r="F171" s="411">
        <v>180.8</v>
      </c>
      <c r="G171" s="2" t="str">
        <v>CB</v>
      </c>
      <c r="H171" s="411">
        <v>75.3</v>
      </c>
      <c r="I171" s="2" t="str">
        <v>Y</v>
      </c>
      <c r="J171" s="2">
        <v>1</v>
      </c>
      <c r="K171" s="2">
        <v>277</v>
      </c>
      <c r="L171" s="2">
        <v>0</v>
      </c>
      <c r="M171" s="2">
        <v>0</v>
      </c>
      <c r="N171" s="2">
        <v>3</v>
      </c>
      <c r="O171" s="2">
        <v>226</v>
      </c>
      <c r="P171" s="2">
        <v>240</v>
      </c>
      <c r="Q171" s="2">
        <v>336</v>
      </c>
    </row>
    <row r="172" spans="1:17">
      <c r="A172" s="2">
        <v>96</v>
      </c>
      <c r="B172" s="2" t="str">
        <v>2-methylbenzaldehyde, HBzd</v>
      </c>
      <c r="C172" s="2">
        <v>0.70922949999999996</v>
      </c>
      <c r="D172" s="411">
        <v>133.9</v>
      </c>
      <c r="E172" s="2" t="str">
        <v>G</v>
      </c>
      <c r="F172" s="411">
        <v>188.2</v>
      </c>
      <c r="G172" s="2" t="str">
        <v>CB</v>
      </c>
      <c r="H172" s="411">
        <v>193.9</v>
      </c>
      <c r="I172" s="2" t="str">
        <v>CB</v>
      </c>
      <c r="J172" s="2">
        <v>1</v>
      </c>
      <c r="K172" s="2">
        <v>255</v>
      </c>
      <c r="L172" s="2">
        <v>0</v>
      </c>
      <c r="M172" s="2">
        <v>0</v>
      </c>
      <c r="N172" s="2">
        <v>2</v>
      </c>
      <c r="O172" s="2">
        <v>222</v>
      </c>
      <c r="P172" s="2">
        <v>347</v>
      </c>
      <c r="Q172" s="2">
        <v>0</v>
      </c>
    </row>
    <row r="173" spans="1:17">
      <c r="A173" s="2">
        <v>97</v>
      </c>
      <c r="B173" s="2" t="str">
        <v>p-anisaldehyde, HBzd</v>
      </c>
      <c r="C173" s="2">
        <v>0.65979129999999997</v>
      </c>
      <c r="D173" s="411">
        <v>120</v>
      </c>
      <c r="E173" s="2" t="str">
        <v>G</v>
      </c>
      <c r="F173" s="411">
        <v>203.4</v>
      </c>
      <c r="G173" s="2" t="str">
        <v>CB</v>
      </c>
      <c r="H173" s="411">
        <v>346.6</v>
      </c>
      <c r="I173" s="2" t="str">
        <v>S</v>
      </c>
      <c r="J173" s="2">
        <v>1</v>
      </c>
      <c r="K173" s="2">
        <v>286</v>
      </c>
      <c r="L173" s="2">
        <v>0</v>
      </c>
      <c r="M173" s="2">
        <v>0</v>
      </c>
      <c r="N173" s="2">
        <v>2</v>
      </c>
      <c r="O173" s="2">
        <v>224</v>
      </c>
      <c r="P173" s="2">
        <v>350</v>
      </c>
      <c r="Q173" s="2">
        <v>0</v>
      </c>
    </row>
    <row r="174" spans="1:17">
      <c r="A174" s="2">
        <v>99</v>
      </c>
      <c r="B174" s="2" t="str">
        <v>Vanillin, HBzd</v>
      </c>
      <c r="C174" s="2">
        <v>0.63683780000000001</v>
      </c>
      <c r="D174" s="411">
        <v>136.19999999999999</v>
      </c>
      <c r="E174" s="2" t="str">
        <v>G</v>
      </c>
      <c r="F174" s="411">
        <v>221.6</v>
      </c>
      <c r="G174" s="2" t="str">
        <v>B</v>
      </c>
      <c r="H174" s="411">
        <v>223.7</v>
      </c>
      <c r="I174" s="2" t="str">
        <v>B</v>
      </c>
      <c r="J174" s="2">
        <v>2</v>
      </c>
      <c r="K174" s="2">
        <v>284</v>
      </c>
      <c r="L174" s="2">
        <v>312</v>
      </c>
      <c r="M174" s="2">
        <v>0</v>
      </c>
      <c r="N174" s="2">
        <v>3</v>
      </c>
      <c r="O174" s="2">
        <v>221</v>
      </c>
      <c r="P174" s="2">
        <v>248</v>
      </c>
      <c r="Q174" s="2">
        <v>341</v>
      </c>
    </row>
    <row r="175" spans="1:17">
      <c r="A175" s="2">
        <v>100</v>
      </c>
      <c r="B175" s="2" t="str">
        <v>2-Hydroxyacetophenone, HAPh</v>
      </c>
      <c r="C175" s="2">
        <v>0.70393249999999996</v>
      </c>
      <c r="D175" s="411">
        <v>132.6</v>
      </c>
      <c r="E175" s="2" t="str">
        <v>G</v>
      </c>
      <c r="F175" s="411">
        <v>151.9</v>
      </c>
      <c r="G175" s="2" t="str">
        <v>T</v>
      </c>
      <c r="H175" s="411">
        <v>180</v>
      </c>
      <c r="I175" s="2" t="str">
        <v>CB</v>
      </c>
      <c r="J175" s="2">
        <v>2</v>
      </c>
      <c r="K175" s="2">
        <v>256</v>
      </c>
      <c r="L175" s="2">
        <v>330</v>
      </c>
      <c r="M175" s="2">
        <v>0</v>
      </c>
      <c r="N175" s="2">
        <v>2</v>
      </c>
      <c r="O175" s="2">
        <v>228</v>
      </c>
      <c r="P175" s="2">
        <v>340</v>
      </c>
      <c r="Q175" s="2">
        <v>0</v>
      </c>
    </row>
    <row r="176" spans="1:17">
      <c r="A176" s="2">
        <v>101</v>
      </c>
      <c r="B176" s="2" t="str">
        <v>2-Methoxyacetophenone, HAPh</v>
      </c>
      <c r="C176" s="2">
        <v>0.66861950000000003</v>
      </c>
      <c r="D176" s="411">
        <v>139.1</v>
      </c>
      <c r="E176" s="2" t="str">
        <v>G</v>
      </c>
      <c r="F176" s="411">
        <v>240.8</v>
      </c>
      <c r="G176" s="2" t="str">
        <v>V</v>
      </c>
      <c r="H176" s="411">
        <v>203.9</v>
      </c>
      <c r="I176" s="2" t="str">
        <v>CB</v>
      </c>
      <c r="J176" s="2">
        <v>2</v>
      </c>
      <c r="K176" s="2">
        <v>256</v>
      </c>
      <c r="L176" s="2">
        <v>330</v>
      </c>
      <c r="M176" s="2">
        <v>0</v>
      </c>
      <c r="N176" s="2">
        <v>2</v>
      </c>
      <c r="O176" s="2">
        <v>225</v>
      </c>
      <c r="P176" s="2">
        <v>340</v>
      </c>
      <c r="Q176" s="2">
        <v>0</v>
      </c>
    </row>
    <row r="177" spans="1:19">
      <c r="B177" s="2"/>
      <c r="C177" s="2"/>
      <c r="D177" s="411"/>
      <c r="E177" s="2"/>
      <c r="F177" s="411"/>
      <c r="G177" s="2"/>
      <c r="H177" s="411"/>
      <c r="I177" s="2"/>
      <c r="J177" s="2"/>
      <c r="K177" s="2"/>
      <c r="L177" s="2"/>
      <c r="M177" s="2"/>
      <c r="N177" s="2"/>
      <c r="O177" s="2"/>
      <c r="P177" s="2"/>
      <c r="Q177" s="2"/>
    </row>
    <row r="178" spans="1:19">
      <c r="A178" s="2" cm="1">
        <f t="array" ref="A178:Q234">_xlfn._xlws.SORT(_xlfn._xlws.FILTER(LNPNEW[], (LNPNEW[Rf (MPA)]&lt;=$C$5)*(LNPNEW[Rf (MPA)]&gt;=$C$4)*(LNPNEW[H° DEV 254 nm]&lt;=$D$5)*(LNPNEW[H° DEV 254 nm]&gt;=$D$4),"No Result"))</f>
        <v>3</v>
      </c>
      <c r="B178" s="2" t="str">
        <v>acacetin, Flavone</v>
      </c>
      <c r="C178" s="2">
        <v>0.64919740000000004</v>
      </c>
      <c r="D178" s="411">
        <v>134.6</v>
      </c>
      <c r="E178" s="2" t="str">
        <v>G</v>
      </c>
      <c r="F178" s="411">
        <v>180</v>
      </c>
      <c r="G178" s="2" t="str">
        <v>CB</v>
      </c>
      <c r="H178" s="411">
        <v>77.599999999999994</v>
      </c>
      <c r="I178" s="2" t="str">
        <v>Y</v>
      </c>
      <c r="J178" s="2">
        <v>2</v>
      </c>
      <c r="K178" s="2">
        <v>270</v>
      </c>
      <c r="L178" s="2">
        <v>329</v>
      </c>
      <c r="M178" s="2">
        <v>0</v>
      </c>
      <c r="N178" s="2">
        <v>2</v>
      </c>
      <c r="O178" s="2">
        <v>224</v>
      </c>
      <c r="P178" s="2">
        <v>357</v>
      </c>
      <c r="Q178" s="2">
        <v>0</v>
      </c>
      <c r="R178" s="1">
        <f>COUNTIF(A178:A234, "&lt;&gt;")</f>
        <v>57</v>
      </c>
      <c r="S178" s="2" t="s">
        <v>151</v>
      </c>
    </row>
    <row r="179" spans="1:19">
      <c r="A179" s="2">
        <v>4</v>
      </c>
      <c r="B179" s="2" t="str">
        <v>apigenin, Flavone</v>
      </c>
      <c r="C179" s="2">
        <v>0.61741570000000001</v>
      </c>
      <c r="D179" s="411">
        <v>134</v>
      </c>
      <c r="E179" s="2" t="str">
        <v>G</v>
      </c>
      <c r="F179" s="411">
        <v>199.1</v>
      </c>
      <c r="G179" s="2" t="str">
        <v>CB</v>
      </c>
      <c r="H179" s="411">
        <v>108.7</v>
      </c>
      <c r="I179" s="2" t="str">
        <v>YG</v>
      </c>
      <c r="J179" s="2">
        <v>2</v>
      </c>
      <c r="K179" s="2">
        <v>271</v>
      </c>
      <c r="L179" s="2">
        <v>336</v>
      </c>
      <c r="M179" s="2">
        <v>0</v>
      </c>
      <c r="N179" s="2">
        <v>2</v>
      </c>
      <c r="O179" s="2">
        <v>224</v>
      </c>
      <c r="P179" s="2">
        <v>341</v>
      </c>
      <c r="Q179" s="2">
        <v>0</v>
      </c>
      <c r="S179" s="406"/>
    </row>
    <row r="180" spans="1:19">
      <c r="A180" s="2">
        <v>6</v>
      </c>
      <c r="B180" s="2" t="str">
        <v>chrysin, Flavone</v>
      </c>
      <c r="C180" s="2">
        <v>0.67215080000000005</v>
      </c>
      <c r="D180" s="411">
        <v>132.19999999999999</v>
      </c>
      <c r="E180" s="2" t="str">
        <v>G</v>
      </c>
      <c r="F180" s="411">
        <v>185.5</v>
      </c>
      <c r="G180" s="2" t="str">
        <v>CB</v>
      </c>
      <c r="H180" s="411">
        <v>61.5</v>
      </c>
      <c r="I180" s="2" t="str">
        <v>Y</v>
      </c>
      <c r="J180" s="2">
        <v>2</v>
      </c>
      <c r="K180" s="2">
        <v>270</v>
      </c>
      <c r="L180" s="2">
        <v>317</v>
      </c>
      <c r="M180" s="2">
        <v>0</v>
      </c>
      <c r="N180" s="2">
        <v>2</v>
      </c>
      <c r="O180" s="2">
        <v>224</v>
      </c>
      <c r="P180" s="2">
        <v>358</v>
      </c>
      <c r="Q180" s="2">
        <v>0</v>
      </c>
      <c r="S180" s="406"/>
    </row>
    <row r="181" spans="1:19">
      <c r="A181" s="2">
        <v>7</v>
      </c>
      <c r="B181" s="2" t="str">
        <v>Genkwanin, Flavone</v>
      </c>
      <c r="C181" s="2">
        <v>0.65272870000000005</v>
      </c>
      <c r="D181" s="411">
        <v>138.9</v>
      </c>
      <c r="E181" s="2" t="str">
        <v>G</v>
      </c>
      <c r="F181" s="411">
        <v>46.1</v>
      </c>
      <c r="G181" s="2" t="str">
        <v>O</v>
      </c>
      <c r="H181" s="411">
        <v>125.6</v>
      </c>
      <c r="I181" s="2" t="str">
        <v>G</v>
      </c>
      <c r="J181" s="2">
        <v>2</v>
      </c>
      <c r="K181" s="2">
        <v>268</v>
      </c>
      <c r="L181" s="2">
        <v>338</v>
      </c>
      <c r="M181" s="2">
        <v>0</v>
      </c>
      <c r="N181" s="2">
        <v>2</v>
      </c>
      <c r="O181" s="2">
        <v>224</v>
      </c>
      <c r="P181" s="2">
        <v>367</v>
      </c>
      <c r="Q181" s="2">
        <v>0</v>
      </c>
      <c r="S181" s="406"/>
    </row>
    <row r="182" spans="1:19">
      <c r="A182" s="2">
        <v>11</v>
      </c>
      <c r="B182" s="2" t="str">
        <v>galangin, Flavonol</v>
      </c>
      <c r="C182" s="2">
        <v>0.70216690000000004</v>
      </c>
      <c r="D182" s="411">
        <v>131.30000000000001</v>
      </c>
      <c r="E182" s="2" t="str">
        <v>G</v>
      </c>
      <c r="F182" s="411">
        <v>171.6</v>
      </c>
      <c r="G182" s="2" t="str">
        <v>T</v>
      </c>
      <c r="H182" s="411">
        <v>172.4</v>
      </c>
      <c r="I182" s="2" t="str">
        <v>T</v>
      </c>
      <c r="J182" s="2">
        <v>3</v>
      </c>
      <c r="K182" s="2">
        <v>268</v>
      </c>
      <c r="L182" s="2">
        <v>311</v>
      </c>
      <c r="M182" s="2">
        <v>363</v>
      </c>
      <c r="N182" s="2">
        <v>2</v>
      </c>
      <c r="O182" s="2">
        <v>224</v>
      </c>
      <c r="P182" s="2">
        <v>343</v>
      </c>
      <c r="Q182" s="2">
        <v>0</v>
      </c>
      <c r="S182" s="406"/>
    </row>
    <row r="183" spans="1:19">
      <c r="A183" s="2">
        <v>12</v>
      </c>
      <c r="B183" s="2" t="str">
        <v>isorhamnetin, Flavonol</v>
      </c>
      <c r="C183" s="2">
        <v>0.65100000000000002</v>
      </c>
      <c r="D183" s="411">
        <v>136.1</v>
      </c>
      <c r="E183" s="2" t="str">
        <v>G</v>
      </c>
      <c r="F183" s="411">
        <v>180</v>
      </c>
      <c r="G183" s="2" t="str">
        <v>CB</v>
      </c>
      <c r="H183" s="411">
        <v>167</v>
      </c>
      <c r="I183" s="2" t="str">
        <v>T</v>
      </c>
      <c r="J183" s="2">
        <v>2</v>
      </c>
      <c r="K183" s="2">
        <v>261</v>
      </c>
      <c r="L183" s="2">
        <v>364</v>
      </c>
      <c r="M183" s="2">
        <v>0</v>
      </c>
      <c r="N183" s="2">
        <v>2</v>
      </c>
      <c r="O183" s="2">
        <v>224</v>
      </c>
      <c r="P183" s="2">
        <v>340</v>
      </c>
      <c r="Q183" s="2">
        <v>0</v>
      </c>
      <c r="S183" s="406"/>
    </row>
    <row r="184" spans="1:19">
      <c r="A184" s="2">
        <v>13</v>
      </c>
      <c r="B184" s="2" t="str">
        <v>kaempferide, Flavonol</v>
      </c>
      <c r="C184" s="2">
        <v>0.68980730000000001</v>
      </c>
      <c r="D184" s="411">
        <v>129.4</v>
      </c>
      <c r="E184" s="2" t="str">
        <v>G</v>
      </c>
      <c r="F184" s="411">
        <v>144.19999999999999</v>
      </c>
      <c r="G184" s="2" t="str">
        <v>G</v>
      </c>
      <c r="H184" s="411">
        <v>160.9</v>
      </c>
      <c r="I184" s="2" t="str">
        <v>T</v>
      </c>
      <c r="J184" s="2">
        <v>3</v>
      </c>
      <c r="K184" s="2">
        <v>269</v>
      </c>
      <c r="L184" s="2">
        <v>330</v>
      </c>
      <c r="M184" s="2">
        <v>367</v>
      </c>
      <c r="N184" s="2">
        <v>2</v>
      </c>
      <c r="O184" s="2">
        <v>223</v>
      </c>
      <c r="P184" s="2">
        <v>361</v>
      </c>
      <c r="Q184" s="2">
        <v>0</v>
      </c>
      <c r="S184" s="406"/>
    </row>
    <row r="185" spans="1:19">
      <c r="A185" s="2">
        <v>14</v>
      </c>
      <c r="B185" s="2" t="str">
        <v>kaempferol, Flavonol</v>
      </c>
      <c r="C185" s="2">
        <v>0.65449429999999997</v>
      </c>
      <c r="D185" s="411">
        <v>130.9</v>
      </c>
      <c r="E185" s="2" t="str">
        <v>G</v>
      </c>
      <c r="F185" s="411">
        <v>150</v>
      </c>
      <c r="G185" s="2" t="str">
        <v>T</v>
      </c>
      <c r="H185" s="411">
        <v>150</v>
      </c>
      <c r="I185" s="2" t="str">
        <v>T</v>
      </c>
      <c r="J185" s="2">
        <v>2</v>
      </c>
      <c r="K185" s="2">
        <v>269</v>
      </c>
      <c r="L185" s="2">
        <v>371</v>
      </c>
      <c r="M185" s="2">
        <v>0</v>
      </c>
      <c r="N185" s="2">
        <v>2</v>
      </c>
      <c r="O185" s="2">
        <v>223</v>
      </c>
      <c r="P185" s="2">
        <v>361</v>
      </c>
      <c r="Q185" s="2">
        <v>0</v>
      </c>
      <c r="S185" s="406"/>
    </row>
    <row r="186" spans="1:19">
      <c r="A186" s="2">
        <v>16</v>
      </c>
      <c r="B186" s="2" t="str">
        <v>quercetin, Flavonol</v>
      </c>
      <c r="C186" s="2">
        <v>0.61741570000000001</v>
      </c>
      <c r="D186" s="411">
        <v>125.9</v>
      </c>
      <c r="E186" s="2" t="str">
        <v>G</v>
      </c>
      <c r="F186" s="411">
        <v>127.1</v>
      </c>
      <c r="G186" s="2" t="str">
        <v>G</v>
      </c>
      <c r="H186" s="411">
        <v>37.299999999999997</v>
      </c>
      <c r="I186" s="2" t="str">
        <v>O</v>
      </c>
      <c r="J186" s="2">
        <v>2</v>
      </c>
      <c r="K186" s="2">
        <v>261</v>
      </c>
      <c r="L186" s="2">
        <v>370</v>
      </c>
      <c r="M186" s="2">
        <v>0</v>
      </c>
      <c r="N186" s="2">
        <v>2</v>
      </c>
      <c r="O186" s="2">
        <v>224</v>
      </c>
      <c r="P186" s="2">
        <v>340</v>
      </c>
      <c r="Q186" s="2">
        <v>0</v>
      </c>
      <c r="S186" s="406"/>
    </row>
    <row r="187" spans="1:19">
      <c r="A187" s="2">
        <v>18</v>
      </c>
      <c r="B187" s="2" t="str">
        <v>hesperetin, Flavanone</v>
      </c>
      <c r="C187" s="2">
        <v>0.6668539</v>
      </c>
      <c r="D187" s="411">
        <v>136.5</v>
      </c>
      <c r="E187" s="2" t="str">
        <v>G</v>
      </c>
      <c r="F187" s="411">
        <v>169.3</v>
      </c>
      <c r="G187" s="2" t="str">
        <v>T</v>
      </c>
      <c r="H187" s="411">
        <v>160.1</v>
      </c>
      <c r="I187" s="2" t="str">
        <v>T</v>
      </c>
      <c r="J187" s="2">
        <v>1</v>
      </c>
      <c r="K187" s="2">
        <v>290</v>
      </c>
      <c r="L187" s="2">
        <v>0</v>
      </c>
      <c r="M187" s="2">
        <v>0</v>
      </c>
      <c r="N187" s="2">
        <v>3</v>
      </c>
      <c r="O187" s="2">
        <v>222</v>
      </c>
      <c r="P187" s="2">
        <v>247</v>
      </c>
      <c r="Q187" s="2">
        <v>342</v>
      </c>
    </row>
    <row r="188" spans="1:19">
      <c r="A188" s="2">
        <v>20</v>
      </c>
      <c r="B188" s="2" t="str">
        <v>naringenin, Flavanone</v>
      </c>
      <c r="C188" s="2">
        <v>0.68</v>
      </c>
      <c r="D188" s="411">
        <v>136.80000000000001</v>
      </c>
      <c r="E188" s="2" t="str">
        <v>G</v>
      </c>
      <c r="F188" s="411">
        <v>176.5</v>
      </c>
      <c r="G188" s="2" t="str">
        <v>T</v>
      </c>
      <c r="H188" s="411">
        <v>160.1</v>
      </c>
      <c r="I188" s="2" t="str">
        <v>T</v>
      </c>
      <c r="J188" s="2">
        <v>1</v>
      </c>
      <c r="K188" s="2">
        <v>292</v>
      </c>
      <c r="L188" s="2">
        <v>0</v>
      </c>
      <c r="M188" s="2">
        <v>0</v>
      </c>
      <c r="N188" s="2">
        <v>2</v>
      </c>
      <c r="O188" s="2">
        <v>223</v>
      </c>
      <c r="P188" s="2">
        <v>365</v>
      </c>
      <c r="Q188" s="2">
        <v>0</v>
      </c>
    </row>
    <row r="189" spans="1:19">
      <c r="A189" s="2">
        <v>23</v>
      </c>
      <c r="B189" s="2" t="str">
        <v>sakuranetin, Flavanone</v>
      </c>
      <c r="C189" s="2">
        <v>0.6986</v>
      </c>
      <c r="D189" s="411">
        <v>136.80000000000001</v>
      </c>
      <c r="E189" s="2" t="str">
        <v>G</v>
      </c>
      <c r="F189" s="411">
        <v>159.6</v>
      </c>
      <c r="G189" s="2" t="str">
        <v>T</v>
      </c>
      <c r="H189" s="411">
        <v>102.2</v>
      </c>
      <c r="I189" s="2" t="str">
        <v>YG</v>
      </c>
      <c r="J189" s="2">
        <v>1</v>
      </c>
      <c r="K189" s="2">
        <v>292</v>
      </c>
      <c r="L189" s="2">
        <v>0</v>
      </c>
      <c r="M189" s="2">
        <v>0</v>
      </c>
      <c r="N189" s="2">
        <v>3</v>
      </c>
      <c r="O189" s="2">
        <v>223</v>
      </c>
      <c r="P189" s="2">
        <v>251</v>
      </c>
      <c r="Q189" s="2">
        <v>367</v>
      </c>
    </row>
    <row r="190" spans="1:19">
      <c r="A190" s="2">
        <v>24</v>
      </c>
      <c r="B190" s="2" t="str">
        <v>pinobanksin, Flavanonol</v>
      </c>
      <c r="C190" s="2">
        <v>0.69686990000000004</v>
      </c>
      <c r="D190" s="411">
        <v>136.80000000000001</v>
      </c>
      <c r="E190" s="2" t="str">
        <v>G</v>
      </c>
      <c r="F190" s="411">
        <v>190.7</v>
      </c>
      <c r="G190" s="2" t="str">
        <v>CB</v>
      </c>
      <c r="H190" s="411">
        <v>174.1</v>
      </c>
      <c r="I190" s="2" t="str">
        <v>T</v>
      </c>
      <c r="J190" s="2">
        <v>1</v>
      </c>
      <c r="K190" s="2">
        <v>295</v>
      </c>
      <c r="L190" s="2">
        <v>0</v>
      </c>
      <c r="M190" s="2">
        <v>0</v>
      </c>
      <c r="N190" s="2">
        <v>3</v>
      </c>
      <c r="O190" s="2">
        <v>224</v>
      </c>
      <c r="P190" s="2">
        <v>251</v>
      </c>
      <c r="Q190" s="2">
        <v>365</v>
      </c>
    </row>
    <row r="191" spans="1:19">
      <c r="A191" s="2">
        <v>30</v>
      </c>
      <c r="B191" s="2" t="str">
        <v>Biochanin A, Isoflavone</v>
      </c>
      <c r="C191" s="2">
        <v>0.69157299999999999</v>
      </c>
      <c r="D191" s="411">
        <v>132.69999999999999</v>
      </c>
      <c r="E191" s="2" t="str">
        <v>G</v>
      </c>
      <c r="F191" s="411">
        <v>96.6</v>
      </c>
      <c r="G191" s="2" t="str">
        <v>YG</v>
      </c>
      <c r="H191" s="411">
        <v>156.19999999999999</v>
      </c>
      <c r="I191" s="2" t="str">
        <v>T</v>
      </c>
      <c r="J191" s="2">
        <v>1</v>
      </c>
      <c r="K191" s="2">
        <v>262</v>
      </c>
      <c r="L191" s="2">
        <v>0</v>
      </c>
      <c r="M191" s="2">
        <v>0</v>
      </c>
      <c r="N191" s="2">
        <v>2</v>
      </c>
      <c r="O191" s="2">
        <v>224</v>
      </c>
      <c r="P191" s="2">
        <v>365</v>
      </c>
      <c r="Q191" s="2">
        <v>0</v>
      </c>
    </row>
    <row r="192" spans="1:19">
      <c r="A192" s="2">
        <v>32</v>
      </c>
      <c r="B192" s="2" t="str">
        <v>formononetin, Isoflavone</v>
      </c>
      <c r="C192" s="2">
        <v>0.63680000000000003</v>
      </c>
      <c r="D192" s="411">
        <v>147.4</v>
      </c>
      <c r="E192" s="2" t="str">
        <v>G</v>
      </c>
      <c r="F192" s="411">
        <v>195.3</v>
      </c>
      <c r="G192" s="2" t="str">
        <v>CB</v>
      </c>
      <c r="H192" s="411">
        <v>194.4</v>
      </c>
      <c r="I192" s="2" t="str">
        <v>CB</v>
      </c>
      <c r="J192" s="2">
        <v>2</v>
      </c>
      <c r="K192" s="2">
        <v>250</v>
      </c>
      <c r="L192" s="2">
        <v>306</v>
      </c>
      <c r="M192" s="2">
        <v>0</v>
      </c>
      <c r="N192" s="2">
        <v>2</v>
      </c>
      <c r="O192" s="2">
        <v>223</v>
      </c>
      <c r="P192" s="2">
        <v>313</v>
      </c>
      <c r="Q192" s="2">
        <v>0</v>
      </c>
    </row>
    <row r="193" spans="1:17">
      <c r="A193" s="2">
        <v>33</v>
      </c>
      <c r="B193" s="2" t="str">
        <v>genistein, Isoflavone</v>
      </c>
      <c r="C193" s="2">
        <v>0.66332259999999998</v>
      </c>
      <c r="D193" s="411">
        <v>128.1</v>
      </c>
      <c r="E193" s="2" t="str">
        <v>G</v>
      </c>
      <c r="F193" s="411">
        <v>181.4</v>
      </c>
      <c r="G193" s="2" t="str">
        <v>CB</v>
      </c>
      <c r="H193" s="411">
        <v>136.1</v>
      </c>
      <c r="I193" s="2" t="str">
        <v>G</v>
      </c>
      <c r="J193" s="2">
        <v>1</v>
      </c>
      <c r="K193" s="2">
        <v>260</v>
      </c>
      <c r="L193" s="2">
        <v>0</v>
      </c>
      <c r="M193" s="2">
        <v>0</v>
      </c>
      <c r="N193" s="2">
        <v>2</v>
      </c>
      <c r="O193" s="2">
        <v>224</v>
      </c>
      <c r="P193" s="2">
        <v>365</v>
      </c>
      <c r="Q193" s="2">
        <v>0</v>
      </c>
    </row>
    <row r="194" spans="1:17">
      <c r="A194" s="2">
        <v>40</v>
      </c>
      <c r="B194" s="2" t="str">
        <v>benzoic acid, HBAD</v>
      </c>
      <c r="C194" s="2">
        <v>0.6633</v>
      </c>
      <c r="D194" s="411">
        <v>136.4</v>
      </c>
      <c r="E194" s="2" t="str">
        <v>G</v>
      </c>
      <c r="F194" s="411">
        <v>184.5</v>
      </c>
      <c r="G194" s="2" t="str">
        <v>CB</v>
      </c>
      <c r="H194" s="411">
        <v>159.4</v>
      </c>
      <c r="I194" s="2" t="str">
        <v>T</v>
      </c>
      <c r="J194" s="2">
        <v>1</v>
      </c>
      <c r="K194" s="2">
        <v>276</v>
      </c>
      <c r="L194" s="2">
        <v>0</v>
      </c>
      <c r="M194" s="2">
        <v>0</v>
      </c>
      <c r="N194" s="2">
        <v>2</v>
      </c>
      <c r="O194" s="2">
        <v>221</v>
      </c>
      <c r="P194" s="2">
        <v>328</v>
      </c>
      <c r="Q194" s="2">
        <v>0</v>
      </c>
    </row>
    <row r="195" spans="1:17">
      <c r="A195" s="2">
        <v>41</v>
      </c>
      <c r="B195" s="2" t="str">
        <v>Cuminic Acid, HBAD</v>
      </c>
      <c r="C195" s="2">
        <v>0.69686990000000004</v>
      </c>
      <c r="D195" s="411">
        <v>135.5</v>
      </c>
      <c r="E195" s="2" t="str">
        <v>G</v>
      </c>
      <c r="F195" s="411">
        <v>180</v>
      </c>
      <c r="G195" s="2" t="str">
        <v>CB</v>
      </c>
      <c r="H195" s="411">
        <v>185</v>
      </c>
      <c r="I195" s="2" t="str">
        <v>CB</v>
      </c>
      <c r="J195" s="2">
        <v>1</v>
      </c>
      <c r="K195" s="2">
        <v>243</v>
      </c>
      <c r="L195" s="2">
        <v>0</v>
      </c>
      <c r="M195" s="2">
        <v>0</v>
      </c>
      <c r="N195" s="2">
        <v>2</v>
      </c>
      <c r="O195" s="2">
        <v>221</v>
      </c>
      <c r="P195" s="2">
        <v>333</v>
      </c>
      <c r="Q195" s="2">
        <v>0</v>
      </c>
    </row>
    <row r="196" spans="1:17">
      <c r="A196" s="2">
        <v>43</v>
      </c>
      <c r="B196" s="2" t="str">
        <v>eudesmic acid, HBAD</v>
      </c>
      <c r="C196" s="2">
        <v>0.61741570000000001</v>
      </c>
      <c r="D196" s="411">
        <v>138.9</v>
      </c>
      <c r="E196" s="2" t="str">
        <v>G</v>
      </c>
      <c r="F196" s="411">
        <v>180</v>
      </c>
      <c r="G196" s="2" t="str">
        <v>CB</v>
      </c>
      <c r="H196" s="411">
        <v>203.4</v>
      </c>
      <c r="I196" s="2" t="str">
        <v>CB</v>
      </c>
      <c r="J196" s="2">
        <v>1</v>
      </c>
      <c r="K196" s="2">
        <v>264</v>
      </c>
      <c r="L196" s="2">
        <v>0</v>
      </c>
      <c r="M196" s="2">
        <v>0</v>
      </c>
      <c r="N196" s="2">
        <v>2</v>
      </c>
      <c r="O196" s="2">
        <v>228</v>
      </c>
      <c r="P196" s="2">
        <v>310</v>
      </c>
      <c r="Q196" s="2">
        <v>0</v>
      </c>
    </row>
    <row r="197" spans="1:17">
      <c r="A197" s="2">
        <v>45</v>
      </c>
      <c r="B197" s="2" t="str">
        <v>gentisic acid, HBAD</v>
      </c>
      <c r="C197" s="2">
        <v>0.62624389999999996</v>
      </c>
      <c r="D197" s="411">
        <v>142.69999999999999</v>
      </c>
      <c r="E197" s="2" t="str">
        <v>G</v>
      </c>
      <c r="F197" s="411">
        <v>224.2</v>
      </c>
      <c r="G197" s="2" t="str">
        <v>B</v>
      </c>
      <c r="H197" s="411">
        <v>245.7</v>
      </c>
      <c r="I197" s="2" t="str">
        <v>V</v>
      </c>
      <c r="J197" s="2">
        <v>1</v>
      </c>
      <c r="K197" s="2">
        <v>326</v>
      </c>
      <c r="L197" s="2">
        <v>0</v>
      </c>
      <c r="M197" s="2">
        <v>0</v>
      </c>
      <c r="N197" s="2">
        <v>2</v>
      </c>
      <c r="O197" s="2">
        <v>224</v>
      </c>
      <c r="P197" s="2">
        <v>320</v>
      </c>
      <c r="Q197" s="2">
        <v>0</v>
      </c>
    </row>
    <row r="198" spans="1:17">
      <c r="A198" s="2">
        <v>47</v>
      </c>
      <c r="B198" s="2" t="str">
        <v>methyl paraben, HBAD</v>
      </c>
      <c r="C198" s="2">
        <v>0.67568209999999995</v>
      </c>
      <c r="D198" s="411">
        <v>127.9</v>
      </c>
      <c r="E198" s="2" t="str">
        <v>G</v>
      </c>
      <c r="F198" s="411">
        <v>178.9</v>
      </c>
      <c r="G198" s="2" t="str">
        <v>T</v>
      </c>
      <c r="H198" s="411">
        <v>219.9</v>
      </c>
      <c r="I198" s="2" t="str">
        <v>B</v>
      </c>
      <c r="J198" s="2">
        <v>1</v>
      </c>
      <c r="K198" s="2">
        <v>257</v>
      </c>
      <c r="L198" s="2">
        <v>0</v>
      </c>
      <c r="M198" s="2">
        <v>0</v>
      </c>
      <c r="N198" s="2">
        <v>2</v>
      </c>
      <c r="O198" s="2">
        <v>224</v>
      </c>
      <c r="P198" s="2">
        <v>352</v>
      </c>
      <c r="Q198" s="2">
        <v>0</v>
      </c>
    </row>
    <row r="199" spans="1:17">
      <c r="A199" s="2">
        <v>49</v>
      </c>
      <c r="B199" s="2" t="str">
        <v>Methyl-3,4,5-trimethoxybenzoate, HBAD</v>
      </c>
      <c r="C199" s="2">
        <v>0.67038520000000001</v>
      </c>
      <c r="D199" s="411">
        <v>141.1</v>
      </c>
      <c r="E199" s="2" t="str">
        <v>G</v>
      </c>
      <c r="F199" s="411">
        <v>185.5</v>
      </c>
      <c r="G199" s="2" t="str">
        <v>CB</v>
      </c>
      <c r="H199" s="411">
        <v>120</v>
      </c>
      <c r="I199" s="2" t="str">
        <v>G</v>
      </c>
      <c r="J199" s="2">
        <v>1</v>
      </c>
      <c r="K199" s="2">
        <v>265</v>
      </c>
      <c r="L199" s="2">
        <v>0</v>
      </c>
      <c r="M199" s="2">
        <v>0</v>
      </c>
      <c r="N199" s="2">
        <v>2</v>
      </c>
      <c r="O199" s="2">
        <v>230</v>
      </c>
      <c r="P199" s="2">
        <v>311</v>
      </c>
      <c r="Q199" s="2">
        <v>0</v>
      </c>
    </row>
    <row r="200" spans="1:17">
      <c r="A200" s="2">
        <v>50</v>
      </c>
      <c r="B200" s="2" t="str">
        <v>m-hydroxybenzoic acid, HBAD</v>
      </c>
      <c r="C200" s="2">
        <v>0.64390040000000004</v>
      </c>
      <c r="D200" s="411">
        <v>137.5</v>
      </c>
      <c r="E200" s="2" t="str">
        <v>G</v>
      </c>
      <c r="F200" s="411">
        <v>181.3</v>
      </c>
      <c r="G200" s="2" t="str">
        <v>CB</v>
      </c>
      <c r="H200" s="411">
        <v>184</v>
      </c>
      <c r="I200" s="2" t="str">
        <v>CB</v>
      </c>
      <c r="J200" s="2">
        <v>1</v>
      </c>
      <c r="K200" s="2">
        <v>298</v>
      </c>
      <c r="L200" s="2">
        <v>0</v>
      </c>
      <c r="M200" s="2">
        <v>0</v>
      </c>
      <c r="N200" s="2">
        <v>2</v>
      </c>
      <c r="O200" s="2">
        <v>223</v>
      </c>
      <c r="P200" s="2">
        <v>310</v>
      </c>
      <c r="Q200" s="2">
        <v>0</v>
      </c>
    </row>
    <row r="201" spans="1:17">
      <c r="A201" s="2">
        <v>51</v>
      </c>
      <c r="B201" s="2" t="str">
        <v>m-Toluic Acid, HBAD</v>
      </c>
      <c r="C201" s="2">
        <v>0.68100000000000005</v>
      </c>
      <c r="D201" s="411">
        <v>137.30000000000001</v>
      </c>
      <c r="E201" s="2" t="str">
        <v>G</v>
      </c>
      <c r="F201" s="411">
        <v>159.6</v>
      </c>
      <c r="G201" s="2" t="str">
        <v>T</v>
      </c>
      <c r="H201" s="411">
        <v>188.9</v>
      </c>
      <c r="I201" s="2" t="str">
        <v>CB</v>
      </c>
      <c r="J201" s="2">
        <v>1</v>
      </c>
      <c r="K201" s="2">
        <v>284</v>
      </c>
      <c r="L201" s="2">
        <v>0</v>
      </c>
      <c r="M201" s="2">
        <v>0</v>
      </c>
      <c r="N201" s="2">
        <v>2</v>
      </c>
      <c r="O201" s="2">
        <v>221</v>
      </c>
      <c r="P201" s="2">
        <v>333</v>
      </c>
      <c r="Q201" s="2">
        <v>0</v>
      </c>
    </row>
    <row r="202" spans="1:17">
      <c r="A202" s="2">
        <v>53</v>
      </c>
      <c r="B202" s="2" t="str">
        <v>o-Toluic Acid, HBAD</v>
      </c>
      <c r="C202" s="2">
        <v>0.69159999999999999</v>
      </c>
      <c r="D202" s="411">
        <v>137.6</v>
      </c>
      <c r="E202" s="2" t="str">
        <v>G</v>
      </c>
      <c r="F202" s="411">
        <v>174.5</v>
      </c>
      <c r="G202" s="2" t="str">
        <v>T</v>
      </c>
      <c r="H202" s="411">
        <v>214.7</v>
      </c>
      <c r="I202" s="2" t="str">
        <v>B</v>
      </c>
      <c r="J202" s="2">
        <v>1</v>
      </c>
      <c r="K202" s="2">
        <v>281</v>
      </c>
      <c r="L202" s="2">
        <v>0</v>
      </c>
      <c r="M202" s="2">
        <v>0</v>
      </c>
      <c r="N202" s="2">
        <v>2</v>
      </c>
      <c r="O202" s="2">
        <v>221</v>
      </c>
      <c r="P202" s="2">
        <v>335</v>
      </c>
      <c r="Q202" s="2">
        <v>0</v>
      </c>
    </row>
    <row r="203" spans="1:17">
      <c r="A203" s="2">
        <v>54</v>
      </c>
      <c r="B203" s="2" t="str">
        <v>p-hydroxybenzoic acid, HBAD</v>
      </c>
      <c r="C203" s="2">
        <v>0.63683780000000001</v>
      </c>
      <c r="D203" s="411">
        <v>129.6</v>
      </c>
      <c r="E203" s="2" t="str">
        <v>G</v>
      </c>
      <c r="F203" s="411">
        <v>183.8</v>
      </c>
      <c r="G203" s="2" t="str">
        <v>CB</v>
      </c>
      <c r="H203" s="411">
        <v>180</v>
      </c>
      <c r="I203" s="2" t="str">
        <v>CB</v>
      </c>
      <c r="J203" s="2">
        <v>1</v>
      </c>
      <c r="K203" s="2">
        <v>257</v>
      </c>
      <c r="L203" s="2">
        <v>0</v>
      </c>
      <c r="M203" s="2">
        <v>0</v>
      </c>
      <c r="N203" s="2">
        <v>2</v>
      </c>
      <c r="O203" s="2">
        <v>225</v>
      </c>
      <c r="P203" s="2">
        <v>344</v>
      </c>
      <c r="Q203" s="2">
        <v>0</v>
      </c>
    </row>
    <row r="204" spans="1:17">
      <c r="A204" s="2">
        <v>56</v>
      </c>
      <c r="B204" s="2" t="str">
        <v>resorcylic acid, HBAD</v>
      </c>
      <c r="C204" s="2">
        <v>0.63</v>
      </c>
      <c r="D204" s="411">
        <v>143.5</v>
      </c>
      <c r="E204" s="2" t="str">
        <v>G</v>
      </c>
      <c r="F204" s="411">
        <v>213.7</v>
      </c>
      <c r="G204" s="2" t="str">
        <v>B</v>
      </c>
      <c r="H204" s="411">
        <v>225.5</v>
      </c>
      <c r="I204" s="2" t="str">
        <v>B</v>
      </c>
      <c r="J204" s="2">
        <v>2</v>
      </c>
      <c r="K204" s="2">
        <v>246</v>
      </c>
      <c r="L204" s="2">
        <v>313</v>
      </c>
      <c r="M204" s="2">
        <v>0</v>
      </c>
      <c r="N204" s="2">
        <v>2</v>
      </c>
      <c r="O204" s="2">
        <v>224</v>
      </c>
      <c r="P204" s="2">
        <v>311</v>
      </c>
      <c r="Q204" s="2">
        <v>0</v>
      </c>
    </row>
    <row r="205" spans="1:17">
      <c r="A205" s="2">
        <v>57</v>
      </c>
      <c r="B205" s="2" t="str">
        <v>salicylic acid, HBAD</v>
      </c>
      <c r="C205" s="2">
        <v>0.67920000000000003</v>
      </c>
      <c r="D205" s="411">
        <v>139.80000000000001</v>
      </c>
      <c r="E205" s="2" t="str">
        <v>G</v>
      </c>
      <c r="F205" s="411">
        <v>210.5</v>
      </c>
      <c r="G205" s="2" t="str">
        <v>B</v>
      </c>
      <c r="H205" s="411">
        <v>180.9</v>
      </c>
      <c r="I205" s="2" t="str">
        <v>CB</v>
      </c>
      <c r="J205" s="2">
        <v>1</v>
      </c>
      <c r="K205" s="2">
        <v>301</v>
      </c>
      <c r="L205" s="2">
        <v>0</v>
      </c>
      <c r="M205" s="2">
        <v>0</v>
      </c>
      <c r="N205" s="2">
        <v>2</v>
      </c>
      <c r="O205" s="2">
        <v>223</v>
      </c>
      <c r="P205" s="2">
        <v>304</v>
      </c>
      <c r="Q205" s="2">
        <v>0</v>
      </c>
    </row>
    <row r="206" spans="1:17">
      <c r="A206" s="2">
        <v>59</v>
      </c>
      <c r="B206" s="2" t="str">
        <v>vanillic acid, HBAD</v>
      </c>
      <c r="C206" s="2">
        <v>0.62271259999999995</v>
      </c>
      <c r="D206" s="411">
        <v>135.80000000000001</v>
      </c>
      <c r="E206" s="2" t="str">
        <v>G</v>
      </c>
      <c r="F206" s="411">
        <v>191.5</v>
      </c>
      <c r="G206" s="2" t="str">
        <v>CB</v>
      </c>
      <c r="H206" s="411">
        <v>208.7</v>
      </c>
      <c r="I206" s="2" t="str">
        <v>CB</v>
      </c>
      <c r="J206" s="2">
        <v>2</v>
      </c>
      <c r="K206" s="2">
        <v>263</v>
      </c>
      <c r="L206" s="2">
        <v>294</v>
      </c>
      <c r="M206" s="2">
        <v>0</v>
      </c>
      <c r="N206" s="2">
        <v>2</v>
      </c>
      <c r="O206" s="2">
        <v>228</v>
      </c>
      <c r="P206" s="2">
        <v>312</v>
      </c>
      <c r="Q206" s="2">
        <v>0</v>
      </c>
    </row>
    <row r="207" spans="1:17">
      <c r="A207" s="2">
        <v>60</v>
      </c>
      <c r="B207" s="2" t="str">
        <v>vanillic acid methyl ester, HBAD</v>
      </c>
      <c r="C207" s="2">
        <v>0.65802559999999999</v>
      </c>
      <c r="D207" s="411">
        <v>135.19999999999999</v>
      </c>
      <c r="E207" s="2" t="str">
        <v>G</v>
      </c>
      <c r="F207" s="411">
        <v>178.9</v>
      </c>
      <c r="G207" s="2" t="str">
        <v>T</v>
      </c>
      <c r="H207" s="411">
        <v>230.9</v>
      </c>
      <c r="I207" s="2" t="str">
        <v>B</v>
      </c>
      <c r="J207" s="2">
        <v>2</v>
      </c>
      <c r="K207" s="2">
        <v>263</v>
      </c>
      <c r="L207" s="2">
        <v>294</v>
      </c>
      <c r="M207" s="2">
        <v>0</v>
      </c>
      <c r="N207" s="2">
        <v>2</v>
      </c>
      <c r="O207" s="2">
        <v>225</v>
      </c>
      <c r="P207" s="2">
        <v>347</v>
      </c>
      <c r="Q207" s="2">
        <v>0</v>
      </c>
    </row>
    <row r="208" spans="1:17">
      <c r="A208" s="2">
        <v>63</v>
      </c>
      <c r="B208" s="2" t="str">
        <v>CAPE, HCAD</v>
      </c>
      <c r="C208" s="2">
        <v>0.67568209999999995</v>
      </c>
      <c r="D208" s="411">
        <v>140.30000000000001</v>
      </c>
      <c r="E208" s="2" t="str">
        <v>G</v>
      </c>
      <c r="F208" s="411">
        <v>234.8</v>
      </c>
      <c r="G208" s="2" t="str">
        <v>B</v>
      </c>
      <c r="H208" s="411">
        <v>208.7</v>
      </c>
      <c r="I208" s="2" t="str">
        <v>CB</v>
      </c>
      <c r="J208" s="2">
        <v>1</v>
      </c>
      <c r="K208" s="2">
        <v>325</v>
      </c>
      <c r="L208" s="2">
        <v>0</v>
      </c>
      <c r="M208" s="2">
        <v>0</v>
      </c>
      <c r="N208" s="2">
        <v>2</v>
      </c>
      <c r="O208" s="2">
        <v>225</v>
      </c>
      <c r="P208" s="2">
        <v>337</v>
      </c>
      <c r="Q208" s="2">
        <v>0</v>
      </c>
    </row>
    <row r="209" spans="1:17">
      <c r="A209" s="2">
        <v>65</v>
      </c>
      <c r="B209" s="2" t="str">
        <v>ferulic acid, HCAD</v>
      </c>
      <c r="C209" s="2">
        <v>0.61565000000000003</v>
      </c>
      <c r="D209" s="411">
        <v>139.4</v>
      </c>
      <c r="E209" s="2" t="str">
        <v>G</v>
      </c>
      <c r="F209" s="411">
        <v>209.2</v>
      </c>
      <c r="G209" s="2" t="str">
        <v>CB</v>
      </c>
      <c r="H209" s="411">
        <v>205.5</v>
      </c>
      <c r="I209" s="2" t="str">
        <v>CB</v>
      </c>
      <c r="J209" s="2">
        <v>1</v>
      </c>
      <c r="K209" s="2">
        <v>319</v>
      </c>
      <c r="L209" s="2">
        <v>0</v>
      </c>
      <c r="M209" s="2">
        <v>0</v>
      </c>
      <c r="N209" s="2">
        <v>2</v>
      </c>
      <c r="O209" s="2">
        <v>224</v>
      </c>
      <c r="P209" s="2">
        <v>346</v>
      </c>
      <c r="Q209" s="2">
        <v>0</v>
      </c>
    </row>
    <row r="210" spans="1:17">
      <c r="A210" s="2">
        <v>67</v>
      </c>
      <c r="B210" s="2" t="str">
        <v>m-coumaric acid, HCAD</v>
      </c>
      <c r="C210" s="2">
        <v>0.63300000000000001</v>
      </c>
      <c r="D210" s="411">
        <v>143.4</v>
      </c>
      <c r="E210" s="2" t="str">
        <v>G</v>
      </c>
      <c r="F210" s="411">
        <v>214.6</v>
      </c>
      <c r="G210" s="2" t="str">
        <v>B</v>
      </c>
      <c r="H210" s="411">
        <v>220.4</v>
      </c>
      <c r="I210" s="2" t="str">
        <v>B</v>
      </c>
      <c r="J210" s="2">
        <v>1</v>
      </c>
      <c r="K210" s="2">
        <v>280</v>
      </c>
      <c r="L210" s="2">
        <v>0</v>
      </c>
      <c r="M210" s="2">
        <v>0</v>
      </c>
      <c r="N210" s="2">
        <v>2</v>
      </c>
      <c r="O210" s="2">
        <v>224</v>
      </c>
      <c r="P210" s="2">
        <v>315</v>
      </c>
      <c r="Q210" s="2">
        <v>0</v>
      </c>
    </row>
    <row r="211" spans="1:17">
      <c r="A211" s="2">
        <v>68</v>
      </c>
      <c r="B211" s="2" t="str">
        <v>methyl ferulate, HCAD</v>
      </c>
      <c r="C211" s="2">
        <v>0.6668539</v>
      </c>
      <c r="D211" s="411">
        <v>138.19999999999999</v>
      </c>
      <c r="E211" s="2" t="str">
        <v>G</v>
      </c>
      <c r="F211" s="411">
        <v>236.2</v>
      </c>
      <c r="G211" s="2" t="str">
        <v>B</v>
      </c>
      <c r="H211" s="411">
        <v>228.4</v>
      </c>
      <c r="I211" s="2" t="str">
        <v>B</v>
      </c>
      <c r="J211" s="2">
        <v>1</v>
      </c>
      <c r="K211" s="2">
        <v>324</v>
      </c>
      <c r="L211" s="2">
        <v>0</v>
      </c>
      <c r="M211" s="2">
        <v>0</v>
      </c>
      <c r="N211" s="2">
        <v>2</v>
      </c>
      <c r="O211" s="2">
        <v>224</v>
      </c>
      <c r="P211" s="2">
        <v>360</v>
      </c>
      <c r="Q211" s="2">
        <v>0</v>
      </c>
    </row>
    <row r="212" spans="1:17">
      <c r="A212" s="2">
        <v>70</v>
      </c>
      <c r="B212" s="2" t="str">
        <v>o-coumaric acid, HCAD</v>
      </c>
      <c r="C212" s="2">
        <v>0.64570000000000005</v>
      </c>
      <c r="D212" s="411">
        <v>146.1</v>
      </c>
      <c r="E212" s="2" t="str">
        <v>G</v>
      </c>
      <c r="F212" s="411">
        <v>205.2</v>
      </c>
      <c r="G212" s="2" t="str">
        <v>CB</v>
      </c>
      <c r="H212" s="411">
        <v>203.9</v>
      </c>
      <c r="I212" s="2" t="str">
        <v>CB</v>
      </c>
      <c r="J212" s="2">
        <v>2</v>
      </c>
      <c r="K212" s="2">
        <v>279</v>
      </c>
      <c r="L212" s="2">
        <v>321</v>
      </c>
      <c r="M212" s="2">
        <v>0</v>
      </c>
      <c r="N212" s="2">
        <v>2</v>
      </c>
      <c r="O212" s="2">
        <v>224</v>
      </c>
      <c r="P212" s="2">
        <v>341</v>
      </c>
      <c r="Q212" s="2">
        <v>0</v>
      </c>
    </row>
    <row r="213" spans="1:17">
      <c r="A213" s="2">
        <v>71</v>
      </c>
      <c r="B213" s="2" t="str">
        <v>p-coumaric acid, HCAD</v>
      </c>
      <c r="C213" s="2">
        <v>0.63</v>
      </c>
      <c r="D213" s="411">
        <v>135.69999999999999</v>
      </c>
      <c r="E213" s="2" t="str">
        <v>G</v>
      </c>
      <c r="F213" s="411">
        <v>198.8</v>
      </c>
      <c r="G213" s="2" t="str">
        <v>CB</v>
      </c>
      <c r="H213" s="411">
        <v>205.3</v>
      </c>
      <c r="I213" s="2" t="str">
        <v>CB</v>
      </c>
      <c r="J213" s="2">
        <v>1</v>
      </c>
      <c r="K213" s="2">
        <v>307</v>
      </c>
      <c r="L213" s="2">
        <v>0</v>
      </c>
      <c r="M213" s="2">
        <v>0</v>
      </c>
      <c r="N213" s="2">
        <v>2</v>
      </c>
      <c r="O213" s="2">
        <v>223</v>
      </c>
      <c r="P213" s="2">
        <v>354</v>
      </c>
      <c r="Q213" s="2">
        <v>0</v>
      </c>
    </row>
    <row r="214" spans="1:17">
      <c r="A214" s="2">
        <v>72</v>
      </c>
      <c r="B214" s="2" t="str">
        <v>p-MCA, HCAD</v>
      </c>
      <c r="C214" s="2">
        <v>0.65</v>
      </c>
      <c r="D214" s="411">
        <v>137.4</v>
      </c>
      <c r="E214" s="2" t="str">
        <v>G</v>
      </c>
      <c r="F214" s="411">
        <v>190.9</v>
      </c>
      <c r="G214" s="2" t="str">
        <v>CB</v>
      </c>
      <c r="H214" s="411">
        <v>130.9</v>
      </c>
      <c r="I214" s="2" t="str">
        <v>G</v>
      </c>
      <c r="J214" s="2">
        <v>1</v>
      </c>
      <c r="K214" s="2">
        <v>307</v>
      </c>
      <c r="L214" s="2">
        <v>0</v>
      </c>
      <c r="M214" s="2">
        <v>0</v>
      </c>
      <c r="N214" s="2">
        <v>2</v>
      </c>
      <c r="O214" s="2">
        <v>222</v>
      </c>
      <c r="P214" s="2">
        <v>0</v>
      </c>
      <c r="Q214" s="2">
        <v>0</v>
      </c>
    </row>
    <row r="215" spans="1:17">
      <c r="A215" s="2">
        <v>73</v>
      </c>
      <c r="B215" s="2" t="str">
        <v>rosmarinic acid, HCAD</v>
      </c>
      <c r="C215" s="2">
        <v>0.63</v>
      </c>
      <c r="D215" s="411">
        <v>131.4</v>
      </c>
      <c r="E215" s="2" t="str">
        <v>G</v>
      </c>
      <c r="F215" s="411">
        <v>175.3</v>
      </c>
      <c r="G215" s="2" t="str">
        <v>T</v>
      </c>
      <c r="H215" s="411">
        <v>133.9</v>
      </c>
      <c r="I215" s="2" t="str">
        <v>G</v>
      </c>
      <c r="J215" s="2">
        <v>1</v>
      </c>
      <c r="K215" s="2">
        <v>307</v>
      </c>
      <c r="L215" s="2">
        <v>0</v>
      </c>
      <c r="M215" s="2">
        <v>0</v>
      </c>
      <c r="N215" s="2">
        <v>2</v>
      </c>
      <c r="O215" s="2">
        <v>224</v>
      </c>
      <c r="P215" s="2">
        <v>341</v>
      </c>
      <c r="Q215" s="2">
        <v>0</v>
      </c>
    </row>
    <row r="216" spans="1:17">
      <c r="A216" s="2">
        <v>74</v>
      </c>
      <c r="B216" s="2" t="str">
        <v>sinapic acid, HCAD</v>
      </c>
      <c r="C216" s="2">
        <v>0.63</v>
      </c>
      <c r="D216" s="411">
        <v>138.69999999999999</v>
      </c>
      <c r="E216" s="2" t="str">
        <v>G</v>
      </c>
      <c r="F216" s="411">
        <v>224.1</v>
      </c>
      <c r="G216" s="2" t="str">
        <v>B</v>
      </c>
      <c r="H216" s="411">
        <v>198.1</v>
      </c>
      <c r="I216" s="2" t="str">
        <v>CB</v>
      </c>
      <c r="J216" s="2">
        <v>1</v>
      </c>
      <c r="K216" s="2">
        <v>328</v>
      </c>
      <c r="L216" s="2">
        <v>0</v>
      </c>
      <c r="M216" s="2">
        <v>0</v>
      </c>
      <c r="N216" s="2">
        <v>2</v>
      </c>
      <c r="O216" s="2">
        <v>222</v>
      </c>
      <c r="P216" s="2">
        <v>342</v>
      </c>
      <c r="Q216" s="2">
        <v>0</v>
      </c>
    </row>
    <row r="217" spans="1:17">
      <c r="A217" s="2">
        <v>75</v>
      </c>
      <c r="B217" s="2" t="str">
        <v>t-cinnamic acid, HCAD</v>
      </c>
      <c r="C217" s="2">
        <v>0.67215080000000005</v>
      </c>
      <c r="D217" s="411">
        <v>140.30000000000001</v>
      </c>
      <c r="E217" s="2" t="str">
        <v>G</v>
      </c>
      <c r="F217" s="411">
        <v>242.2</v>
      </c>
      <c r="G217" s="2" t="str">
        <v>V</v>
      </c>
      <c r="H217" s="411">
        <v>222</v>
      </c>
      <c r="I217" s="2" t="str">
        <v>B</v>
      </c>
      <c r="J217" s="2">
        <v>1</v>
      </c>
      <c r="K217" s="2">
        <v>279</v>
      </c>
      <c r="L217" s="2">
        <v>0</v>
      </c>
      <c r="M217" s="2">
        <v>0</v>
      </c>
      <c r="N217" s="2">
        <v>2</v>
      </c>
      <c r="O217" s="2">
        <v>229</v>
      </c>
      <c r="P217" s="2">
        <v>347</v>
      </c>
      <c r="Q217" s="2">
        <v>0</v>
      </c>
    </row>
    <row r="218" spans="1:17">
      <c r="A218" s="2">
        <v>76</v>
      </c>
      <c r="B218" s="2" t="str">
        <v>trans-p-coumaric acid methyl ester, HCAD</v>
      </c>
      <c r="C218" s="2">
        <v>0.67391650000000003</v>
      </c>
      <c r="D218" s="411">
        <v>136.4</v>
      </c>
      <c r="E218" s="2" t="str">
        <v>G</v>
      </c>
      <c r="F218" s="411">
        <v>193.3</v>
      </c>
      <c r="G218" s="2" t="str">
        <v>CB</v>
      </c>
      <c r="H218" s="411">
        <v>202.4</v>
      </c>
      <c r="I218" s="2" t="str">
        <v>CB</v>
      </c>
      <c r="J218" s="2">
        <v>1</v>
      </c>
      <c r="K218" s="2">
        <v>309</v>
      </c>
      <c r="L218" s="2">
        <v>0</v>
      </c>
      <c r="M218" s="2">
        <v>0</v>
      </c>
      <c r="N218" s="2">
        <v>3</v>
      </c>
      <c r="O218" s="2">
        <v>222</v>
      </c>
      <c r="P218" s="2">
        <v>246</v>
      </c>
      <c r="Q218" s="2">
        <v>361</v>
      </c>
    </row>
    <row r="219" spans="1:17">
      <c r="A219" s="2">
        <v>79</v>
      </c>
      <c r="B219" s="2" t="str">
        <v>Homovanillic Acid, HPAAD</v>
      </c>
      <c r="C219" s="2">
        <v>0.65449429999999997</v>
      </c>
      <c r="D219" s="411">
        <v>137.30000000000001</v>
      </c>
      <c r="E219" s="2" t="str">
        <v>G</v>
      </c>
      <c r="F219" s="411">
        <v>176.9</v>
      </c>
      <c r="G219" s="2" t="str">
        <v>T</v>
      </c>
      <c r="H219" s="411">
        <v>212.7</v>
      </c>
      <c r="I219" s="2" t="str">
        <v>B</v>
      </c>
      <c r="J219" s="2">
        <v>1</v>
      </c>
      <c r="K219" s="2">
        <v>282</v>
      </c>
      <c r="L219" s="2">
        <v>0</v>
      </c>
      <c r="M219" s="2">
        <v>0</v>
      </c>
      <c r="N219" s="2">
        <v>3</v>
      </c>
      <c r="O219" s="2">
        <v>222</v>
      </c>
      <c r="P219" s="2">
        <v>256</v>
      </c>
      <c r="Q219" s="2">
        <v>351</v>
      </c>
    </row>
    <row r="220" spans="1:17">
      <c r="A220" s="2">
        <v>81</v>
      </c>
      <c r="B220" s="2" t="str">
        <v>Phenylacetic Acid, HPAAD</v>
      </c>
      <c r="C220" s="2">
        <v>0.67</v>
      </c>
      <c r="D220" s="411">
        <v>135.5</v>
      </c>
      <c r="E220" s="2" t="str">
        <v>G</v>
      </c>
      <c r="F220" s="411">
        <v>174.5</v>
      </c>
      <c r="G220" s="2" t="str">
        <v>T</v>
      </c>
      <c r="H220" s="411">
        <v>343.2</v>
      </c>
      <c r="I220" s="2" t="str">
        <v>S</v>
      </c>
      <c r="J220" s="2">
        <v>1</v>
      </c>
      <c r="K220" s="2">
        <v>260</v>
      </c>
      <c r="L220" s="2">
        <v>0</v>
      </c>
      <c r="M220" s="2">
        <v>0</v>
      </c>
      <c r="N220" s="2">
        <v>2</v>
      </c>
      <c r="O220" s="2">
        <v>239</v>
      </c>
      <c r="P220" s="2">
        <v>336</v>
      </c>
      <c r="Q220" s="2">
        <v>0</v>
      </c>
    </row>
    <row r="221" spans="1:17">
      <c r="A221" s="2">
        <v>82</v>
      </c>
      <c r="B221" s="2" t="str">
        <v>p-Hydroxyphenylacetic acid, HPAAD</v>
      </c>
      <c r="C221" s="2">
        <v>0.62</v>
      </c>
      <c r="D221" s="411">
        <v>138.1</v>
      </c>
      <c r="E221" s="2" t="str">
        <v>G</v>
      </c>
      <c r="F221" s="411">
        <v>178.8</v>
      </c>
      <c r="G221" s="2" t="str">
        <v>T</v>
      </c>
      <c r="H221" s="411">
        <v>180</v>
      </c>
      <c r="I221" s="2" t="str">
        <v>CB</v>
      </c>
      <c r="J221" s="2">
        <v>1</v>
      </c>
      <c r="K221" s="2">
        <v>277</v>
      </c>
      <c r="L221" s="2">
        <v>0</v>
      </c>
      <c r="M221" s="2">
        <v>0</v>
      </c>
      <c r="N221" s="2">
        <v>3</v>
      </c>
      <c r="O221" s="2">
        <v>222</v>
      </c>
      <c r="P221" s="2">
        <v>252</v>
      </c>
      <c r="Q221" s="2">
        <v>330</v>
      </c>
    </row>
    <row r="222" spans="1:17">
      <c r="A222" s="2">
        <v>84</v>
      </c>
      <c r="B222" s="2" t="str">
        <v>DL-p-Phenyllactic Acid, HPLAD</v>
      </c>
      <c r="C222" s="2">
        <v>0.61565000000000003</v>
      </c>
      <c r="D222" s="411">
        <v>139.19999999999999</v>
      </c>
      <c r="E222" s="2" t="str">
        <v>G</v>
      </c>
      <c r="F222" s="411">
        <v>120</v>
      </c>
      <c r="G222" s="2" t="str">
        <v>G</v>
      </c>
      <c r="H222" s="411">
        <v>171.1</v>
      </c>
      <c r="I222" s="2" t="str">
        <v>T</v>
      </c>
      <c r="J222" s="2">
        <v>1</v>
      </c>
      <c r="K222" s="2">
        <v>278</v>
      </c>
      <c r="L222" s="2">
        <v>0</v>
      </c>
      <c r="M222" s="2">
        <v>0</v>
      </c>
      <c r="N222" s="2">
        <v>3</v>
      </c>
      <c r="O222" s="2">
        <v>223</v>
      </c>
      <c r="P222" s="2">
        <v>253</v>
      </c>
      <c r="Q222" s="2">
        <v>330</v>
      </c>
    </row>
    <row r="223" spans="1:17">
      <c r="A223" s="2">
        <v>85</v>
      </c>
      <c r="B223" s="2" t="str">
        <v>p-methoxyphenyllactic acid, HPLAD</v>
      </c>
      <c r="C223" s="2">
        <v>0.65802559999999999</v>
      </c>
      <c r="D223" s="411">
        <v>138</v>
      </c>
      <c r="E223" s="2" t="str">
        <v>G</v>
      </c>
      <c r="F223" s="411">
        <v>178.7</v>
      </c>
      <c r="G223" s="2" t="str">
        <v>T</v>
      </c>
      <c r="H223" s="411">
        <v>192.2</v>
      </c>
      <c r="I223" s="2" t="str">
        <v>CB</v>
      </c>
      <c r="J223" s="2">
        <v>1</v>
      </c>
      <c r="K223" s="2">
        <v>276</v>
      </c>
      <c r="L223" s="2">
        <v>0</v>
      </c>
      <c r="M223" s="2">
        <v>0</v>
      </c>
      <c r="N223" s="2">
        <v>3</v>
      </c>
      <c r="O223" s="2">
        <v>222</v>
      </c>
      <c r="P223" s="2">
        <v>251</v>
      </c>
      <c r="Q223" s="2">
        <v>336</v>
      </c>
    </row>
    <row r="224" spans="1:17">
      <c r="A224" s="2">
        <v>86</v>
      </c>
      <c r="B224" s="2" t="str">
        <v>3-Phenylpropanoic acid, HPPAD</v>
      </c>
      <c r="C224" s="2">
        <v>0.68274469999999998</v>
      </c>
      <c r="D224" s="411">
        <v>138.6</v>
      </c>
      <c r="E224" s="2" t="str">
        <v>G</v>
      </c>
      <c r="F224" s="411">
        <v>177.8</v>
      </c>
      <c r="G224" s="2" t="str">
        <v>T</v>
      </c>
      <c r="H224" s="411">
        <v>230.2</v>
      </c>
      <c r="I224" s="2" t="str">
        <v>B</v>
      </c>
      <c r="J224" s="2">
        <v>1</v>
      </c>
      <c r="K224" s="2">
        <v>260</v>
      </c>
      <c r="L224" s="2">
        <v>0</v>
      </c>
      <c r="M224" s="2">
        <v>0</v>
      </c>
      <c r="N224" s="2">
        <v>2</v>
      </c>
      <c r="O224" s="2">
        <v>230</v>
      </c>
      <c r="P224" s="2">
        <v>327</v>
      </c>
      <c r="Q224" s="2">
        <v>0</v>
      </c>
    </row>
    <row r="225" spans="1:19">
      <c r="A225" s="2">
        <v>87</v>
      </c>
      <c r="B225" s="2" t="str">
        <v>Phloretic acid, HPPAD</v>
      </c>
      <c r="C225" s="2">
        <v>0.62977519999999998</v>
      </c>
      <c r="D225" s="411">
        <v>140.69999999999999</v>
      </c>
      <c r="E225" s="2" t="str">
        <v>G</v>
      </c>
      <c r="F225" s="411">
        <v>187.7</v>
      </c>
      <c r="G225" s="2" t="str">
        <v>CB</v>
      </c>
      <c r="H225" s="411">
        <v>189.8</v>
      </c>
      <c r="I225" s="2" t="str">
        <v>CB</v>
      </c>
      <c r="J225" s="2">
        <v>1</v>
      </c>
      <c r="K225" s="2">
        <v>278</v>
      </c>
      <c r="L225" s="2">
        <v>0</v>
      </c>
      <c r="M225" s="2">
        <v>0</v>
      </c>
      <c r="N225" s="2">
        <v>3</v>
      </c>
      <c r="O225" s="2">
        <v>221</v>
      </c>
      <c r="P225" s="2">
        <v>248</v>
      </c>
      <c r="Q225" s="2">
        <v>341</v>
      </c>
    </row>
    <row r="226" spans="1:19">
      <c r="A226" s="2">
        <v>88</v>
      </c>
      <c r="B226" s="2" t="str">
        <v>2-Methoxy-4-vinylphenol, AMPh</v>
      </c>
      <c r="C226" s="2">
        <v>0.68804169999999998</v>
      </c>
      <c r="D226" s="411">
        <v>121.7</v>
      </c>
      <c r="E226" s="2" t="str">
        <v>G</v>
      </c>
      <c r="F226" s="411">
        <v>189.2</v>
      </c>
      <c r="G226" s="2" t="str">
        <v>CB</v>
      </c>
      <c r="H226" s="411">
        <v>191.1</v>
      </c>
      <c r="I226" s="2" t="str">
        <v>CB</v>
      </c>
      <c r="J226" s="2">
        <v>1</v>
      </c>
      <c r="K226" s="2">
        <v>266</v>
      </c>
      <c r="L226" s="2">
        <v>0</v>
      </c>
      <c r="M226" s="2">
        <v>0</v>
      </c>
      <c r="N226" s="2">
        <v>2</v>
      </c>
      <c r="O226" s="2">
        <v>224</v>
      </c>
      <c r="P226" s="2">
        <v>336</v>
      </c>
      <c r="Q226" s="2">
        <v>0</v>
      </c>
    </row>
    <row r="227" spans="1:19">
      <c r="A227" s="2">
        <v>89</v>
      </c>
      <c r="B227" s="2" t="str">
        <v>p-methoxyphenol, AMPh</v>
      </c>
      <c r="C227" s="2">
        <v>0.6845</v>
      </c>
      <c r="D227" s="411">
        <v>134.4</v>
      </c>
      <c r="E227" s="2" t="str">
        <v>G</v>
      </c>
      <c r="F227" s="411">
        <v>171.4</v>
      </c>
      <c r="G227" s="2" t="str">
        <v>T</v>
      </c>
      <c r="H227" s="411">
        <v>234.8</v>
      </c>
      <c r="I227" s="2" t="str">
        <v>B</v>
      </c>
      <c r="J227" s="2">
        <v>1</v>
      </c>
      <c r="K227" s="2">
        <v>288</v>
      </c>
      <c r="L227" s="2">
        <v>0</v>
      </c>
      <c r="M227" s="2">
        <v>0</v>
      </c>
      <c r="N227" s="2">
        <v>3</v>
      </c>
      <c r="O227" s="2">
        <v>223</v>
      </c>
      <c r="P227" s="2">
        <v>252</v>
      </c>
      <c r="Q227" s="2">
        <v>313</v>
      </c>
    </row>
    <row r="228" spans="1:19">
      <c r="A228" s="2">
        <v>90</v>
      </c>
      <c r="B228" s="2" t="str">
        <v>4-methylpyrocatechol, APh</v>
      </c>
      <c r="C228" s="2">
        <v>0.67391650000000003</v>
      </c>
      <c r="D228" s="411">
        <v>136.6</v>
      </c>
      <c r="E228" s="2" t="str">
        <v>G</v>
      </c>
      <c r="F228" s="411">
        <v>180</v>
      </c>
      <c r="G228" s="2" t="str">
        <v>CB</v>
      </c>
      <c r="H228" s="411">
        <v>160.9</v>
      </c>
      <c r="I228" s="2" t="str">
        <v>T</v>
      </c>
      <c r="J228" s="2">
        <v>1</v>
      </c>
      <c r="K228" s="2">
        <v>283</v>
      </c>
      <c r="L228" s="2">
        <v>0</v>
      </c>
      <c r="M228" s="2">
        <v>0</v>
      </c>
      <c r="N228" s="2">
        <v>2</v>
      </c>
      <c r="O228" s="2">
        <v>223</v>
      </c>
      <c r="P228" s="2">
        <v>341</v>
      </c>
      <c r="Q228" s="2">
        <v>0</v>
      </c>
    </row>
    <row r="229" spans="1:19">
      <c r="A229" s="2">
        <v>95</v>
      </c>
      <c r="B229" s="2" t="str">
        <v>Pyrocatechol, Phenol</v>
      </c>
      <c r="C229" s="2">
        <v>0.6615569</v>
      </c>
      <c r="D229" s="411">
        <v>137.4</v>
      </c>
      <c r="E229" s="2" t="str">
        <v>G</v>
      </c>
      <c r="F229" s="411">
        <v>180.8</v>
      </c>
      <c r="G229" s="2" t="str">
        <v>CB</v>
      </c>
      <c r="H229" s="411">
        <v>75.3</v>
      </c>
      <c r="I229" s="2" t="str">
        <v>Y</v>
      </c>
      <c r="J229" s="2">
        <v>1</v>
      </c>
      <c r="K229" s="2">
        <v>277</v>
      </c>
      <c r="L229" s="2">
        <v>0</v>
      </c>
      <c r="M229" s="2">
        <v>0</v>
      </c>
      <c r="N229" s="2">
        <v>3</v>
      </c>
      <c r="O229" s="2">
        <v>226</v>
      </c>
      <c r="P229" s="2">
        <v>240</v>
      </c>
      <c r="Q229" s="2">
        <v>336</v>
      </c>
    </row>
    <row r="230" spans="1:19">
      <c r="A230" s="2">
        <v>96</v>
      </c>
      <c r="B230" s="2" t="str">
        <v>2-methylbenzaldehyde, HBzd</v>
      </c>
      <c r="C230" s="2">
        <v>0.70922949999999996</v>
      </c>
      <c r="D230" s="411">
        <v>133.9</v>
      </c>
      <c r="E230" s="2" t="str">
        <v>G</v>
      </c>
      <c r="F230" s="411">
        <v>188.2</v>
      </c>
      <c r="G230" s="2" t="str">
        <v>CB</v>
      </c>
      <c r="H230" s="411">
        <v>193.9</v>
      </c>
      <c r="I230" s="2" t="str">
        <v>CB</v>
      </c>
      <c r="J230" s="2">
        <v>1</v>
      </c>
      <c r="K230" s="2">
        <v>255</v>
      </c>
      <c r="L230" s="2">
        <v>0</v>
      </c>
      <c r="M230" s="2">
        <v>0</v>
      </c>
      <c r="N230" s="2">
        <v>2</v>
      </c>
      <c r="O230" s="2">
        <v>222</v>
      </c>
      <c r="P230" s="2">
        <v>347</v>
      </c>
      <c r="Q230" s="2">
        <v>0</v>
      </c>
    </row>
    <row r="231" spans="1:19">
      <c r="A231" s="2">
        <v>97</v>
      </c>
      <c r="B231" s="2" t="str">
        <v>p-anisaldehyde, HBzd</v>
      </c>
      <c r="C231" s="2">
        <v>0.65979129999999997</v>
      </c>
      <c r="D231" s="411">
        <v>120</v>
      </c>
      <c r="E231" s="2" t="str">
        <v>G</v>
      </c>
      <c r="F231" s="411">
        <v>203.4</v>
      </c>
      <c r="G231" s="2" t="str">
        <v>CB</v>
      </c>
      <c r="H231" s="411">
        <v>346.6</v>
      </c>
      <c r="I231" s="2" t="str">
        <v>S</v>
      </c>
      <c r="J231" s="2">
        <v>1</v>
      </c>
      <c r="K231" s="2">
        <v>286</v>
      </c>
      <c r="L231" s="2">
        <v>0</v>
      </c>
      <c r="M231" s="2">
        <v>0</v>
      </c>
      <c r="N231" s="2">
        <v>2</v>
      </c>
      <c r="O231" s="2">
        <v>224</v>
      </c>
      <c r="P231" s="2">
        <v>350</v>
      </c>
      <c r="Q231" s="2">
        <v>0</v>
      </c>
    </row>
    <row r="232" spans="1:19">
      <c r="A232" s="2">
        <v>99</v>
      </c>
      <c r="B232" s="2" t="str">
        <v>Vanillin, HBzd</v>
      </c>
      <c r="C232" s="2">
        <v>0.63683780000000001</v>
      </c>
      <c r="D232" s="411">
        <v>136.19999999999999</v>
      </c>
      <c r="E232" s="2" t="str">
        <v>G</v>
      </c>
      <c r="F232" s="411">
        <v>221.6</v>
      </c>
      <c r="G232" s="2" t="str">
        <v>B</v>
      </c>
      <c r="H232" s="411">
        <v>223.7</v>
      </c>
      <c r="I232" s="2" t="str">
        <v>B</v>
      </c>
      <c r="J232" s="2">
        <v>2</v>
      </c>
      <c r="K232" s="2">
        <v>284</v>
      </c>
      <c r="L232" s="2">
        <v>312</v>
      </c>
      <c r="M232" s="2">
        <v>0</v>
      </c>
      <c r="N232" s="2">
        <v>3</v>
      </c>
      <c r="O232" s="2">
        <v>221</v>
      </c>
      <c r="P232" s="2">
        <v>248</v>
      </c>
      <c r="Q232" s="2">
        <v>341</v>
      </c>
    </row>
    <row r="233" spans="1:19">
      <c r="A233" s="2">
        <v>100</v>
      </c>
      <c r="B233" s="2" t="str">
        <v>2-Hydroxyacetophenone, HAPh</v>
      </c>
      <c r="C233" s="2">
        <v>0.70393249999999996</v>
      </c>
      <c r="D233" s="411">
        <v>132.6</v>
      </c>
      <c r="E233" s="2" t="str">
        <v>G</v>
      </c>
      <c r="F233" s="411">
        <v>151.9</v>
      </c>
      <c r="G233" s="2" t="str">
        <v>T</v>
      </c>
      <c r="H233" s="411">
        <v>180</v>
      </c>
      <c r="I233" s="2" t="str">
        <v>CB</v>
      </c>
      <c r="J233" s="2">
        <v>2</v>
      </c>
      <c r="K233" s="2">
        <v>256</v>
      </c>
      <c r="L233" s="2">
        <v>330</v>
      </c>
      <c r="M233" s="2">
        <v>0</v>
      </c>
      <c r="N233" s="2">
        <v>2</v>
      </c>
      <c r="O233" s="2">
        <v>228</v>
      </c>
      <c r="P233" s="2">
        <v>340</v>
      </c>
      <c r="Q233" s="2">
        <v>0</v>
      </c>
    </row>
    <row r="234" spans="1:19">
      <c r="A234" s="2">
        <v>101</v>
      </c>
      <c r="B234" s="2" t="str">
        <v>2-Methoxyacetophenone, HAPh</v>
      </c>
      <c r="C234" s="2">
        <v>0.66861950000000003</v>
      </c>
      <c r="D234" s="411">
        <v>139.1</v>
      </c>
      <c r="E234" s="2" t="str">
        <v>G</v>
      </c>
      <c r="F234" s="411">
        <v>240.8</v>
      </c>
      <c r="G234" s="2" t="str">
        <v>V</v>
      </c>
      <c r="H234" s="411">
        <v>203.9</v>
      </c>
      <c r="I234" s="2" t="str">
        <v>CB</v>
      </c>
      <c r="J234" s="2">
        <v>2</v>
      </c>
      <c r="K234" s="2">
        <v>256</v>
      </c>
      <c r="L234" s="2">
        <v>330</v>
      </c>
      <c r="M234" s="2">
        <v>0</v>
      </c>
      <c r="N234" s="2">
        <v>2</v>
      </c>
      <c r="O234" s="2">
        <v>225</v>
      </c>
      <c r="P234" s="2">
        <v>340</v>
      </c>
      <c r="Q234" s="2">
        <v>0</v>
      </c>
    </row>
    <row r="235" spans="1:19">
      <c r="B235" s="2"/>
      <c r="C235" s="2"/>
      <c r="D235" s="411"/>
      <c r="E235" s="2"/>
      <c r="F235" s="411"/>
      <c r="G235" s="2"/>
      <c r="H235" s="411"/>
      <c r="I235" s="2"/>
      <c r="J235" s="2"/>
      <c r="K235" s="2"/>
      <c r="L235" s="2"/>
      <c r="M235" s="2"/>
      <c r="N235" s="2"/>
      <c r="O235" s="2"/>
      <c r="P235" s="2"/>
      <c r="Q235" s="2"/>
    </row>
    <row r="236" spans="1:19">
      <c r="A236" s="2" cm="1">
        <f t="array" ref="A236:Q292">_xlfn._xlws.SORT(_xlfn._xlws.FILTER(LNPNEW[], (LNPNEW[Rf (MPA)]&lt;=$C$5)*(LNPNEW[Rf (MPA)]&gt;=$C$4),"No Result"))</f>
        <v>3</v>
      </c>
      <c r="B236" s="2" t="str">
        <v>acacetin, Flavone</v>
      </c>
      <c r="C236" s="2">
        <v>0.64919740000000004</v>
      </c>
      <c r="D236" s="411">
        <v>134.6</v>
      </c>
      <c r="E236" s="2" t="str">
        <v>G</v>
      </c>
      <c r="F236" s="411">
        <v>180</v>
      </c>
      <c r="G236" s="2" t="str">
        <v>CB</v>
      </c>
      <c r="H236" s="411">
        <v>77.599999999999994</v>
      </c>
      <c r="I236" s="2" t="str">
        <v>Y</v>
      </c>
      <c r="J236" s="2">
        <v>2</v>
      </c>
      <c r="K236" s="2">
        <v>270</v>
      </c>
      <c r="L236" s="2">
        <v>329</v>
      </c>
      <c r="M236" s="2">
        <v>0</v>
      </c>
      <c r="N236" s="2">
        <v>2</v>
      </c>
      <c r="O236" s="2">
        <v>224</v>
      </c>
      <c r="P236" s="2">
        <v>357</v>
      </c>
      <c r="Q236" s="2">
        <v>0</v>
      </c>
      <c r="R236" s="1">
        <f>COUNTIF(A236:A292, "&lt;&gt;")</f>
        <v>57</v>
      </c>
      <c r="S236" s="2" t="s">
        <v>152</v>
      </c>
    </row>
    <row r="237" spans="1:19">
      <c r="A237" s="2">
        <v>4</v>
      </c>
      <c r="B237" s="2" t="str">
        <v>apigenin, Flavone</v>
      </c>
      <c r="C237" s="2">
        <v>0.61741570000000001</v>
      </c>
      <c r="D237" s="411">
        <v>134</v>
      </c>
      <c r="E237" s="2" t="str">
        <v>G</v>
      </c>
      <c r="F237" s="411">
        <v>199.1</v>
      </c>
      <c r="G237" s="2" t="str">
        <v>CB</v>
      </c>
      <c r="H237" s="411">
        <v>108.7</v>
      </c>
      <c r="I237" s="2" t="str">
        <v>YG</v>
      </c>
      <c r="J237" s="2">
        <v>2</v>
      </c>
      <c r="K237" s="2">
        <v>271</v>
      </c>
      <c r="L237" s="2">
        <v>336</v>
      </c>
      <c r="M237" s="2">
        <v>0</v>
      </c>
      <c r="N237" s="2">
        <v>2</v>
      </c>
      <c r="O237" s="2">
        <v>224</v>
      </c>
      <c r="P237" s="2">
        <v>341</v>
      </c>
      <c r="Q237" s="2">
        <v>0</v>
      </c>
    </row>
    <row r="238" spans="1:19">
      <c r="A238" s="2">
        <v>6</v>
      </c>
      <c r="B238" s="2" t="str">
        <v>chrysin, Flavone</v>
      </c>
      <c r="C238" s="2">
        <v>0.67215080000000005</v>
      </c>
      <c r="D238" s="411">
        <v>132.19999999999999</v>
      </c>
      <c r="E238" s="2" t="str">
        <v>G</v>
      </c>
      <c r="F238" s="411">
        <v>185.5</v>
      </c>
      <c r="G238" s="2" t="str">
        <v>CB</v>
      </c>
      <c r="H238" s="411">
        <v>61.5</v>
      </c>
      <c r="I238" s="2" t="str">
        <v>Y</v>
      </c>
      <c r="J238" s="2">
        <v>2</v>
      </c>
      <c r="K238" s="2">
        <v>270</v>
      </c>
      <c r="L238" s="2">
        <v>317</v>
      </c>
      <c r="M238" s="2">
        <v>0</v>
      </c>
      <c r="N238" s="2">
        <v>2</v>
      </c>
      <c r="O238" s="2">
        <v>224</v>
      </c>
      <c r="P238" s="2">
        <v>358</v>
      </c>
      <c r="Q238" s="2">
        <v>0</v>
      </c>
    </row>
    <row r="239" spans="1:19">
      <c r="A239" s="2">
        <v>7</v>
      </c>
      <c r="B239" s="2" t="str">
        <v>Genkwanin, Flavone</v>
      </c>
      <c r="C239" s="2">
        <v>0.65272870000000005</v>
      </c>
      <c r="D239" s="411">
        <v>138.9</v>
      </c>
      <c r="E239" s="2" t="str">
        <v>G</v>
      </c>
      <c r="F239" s="411">
        <v>46.1</v>
      </c>
      <c r="G239" s="2" t="str">
        <v>O</v>
      </c>
      <c r="H239" s="411">
        <v>125.6</v>
      </c>
      <c r="I239" s="2" t="str">
        <v>G</v>
      </c>
      <c r="J239" s="2">
        <v>2</v>
      </c>
      <c r="K239" s="2">
        <v>268</v>
      </c>
      <c r="L239" s="2">
        <v>338</v>
      </c>
      <c r="M239" s="2">
        <v>0</v>
      </c>
      <c r="N239" s="2">
        <v>2</v>
      </c>
      <c r="O239" s="2">
        <v>224</v>
      </c>
      <c r="P239" s="2">
        <v>367</v>
      </c>
      <c r="Q239" s="2">
        <v>0</v>
      </c>
    </row>
    <row r="240" spans="1:19">
      <c r="A240" s="2">
        <v>11</v>
      </c>
      <c r="B240" s="2" t="str">
        <v>galangin, Flavonol</v>
      </c>
      <c r="C240" s="2">
        <v>0.70216690000000004</v>
      </c>
      <c r="D240" s="411">
        <v>131.30000000000001</v>
      </c>
      <c r="E240" s="2" t="str">
        <v>G</v>
      </c>
      <c r="F240" s="411">
        <v>171.6</v>
      </c>
      <c r="G240" s="2" t="str">
        <v>T</v>
      </c>
      <c r="H240" s="411">
        <v>172.4</v>
      </c>
      <c r="I240" s="2" t="str">
        <v>T</v>
      </c>
      <c r="J240" s="2">
        <v>3</v>
      </c>
      <c r="K240" s="2">
        <v>268</v>
      </c>
      <c r="L240" s="2">
        <v>311</v>
      </c>
      <c r="M240" s="2">
        <v>363</v>
      </c>
      <c r="N240" s="2">
        <v>2</v>
      </c>
      <c r="O240" s="2">
        <v>224</v>
      </c>
      <c r="P240" s="2">
        <v>343</v>
      </c>
      <c r="Q240" s="2">
        <v>0</v>
      </c>
    </row>
    <row r="241" spans="1:17">
      <c r="A241" s="2">
        <v>12</v>
      </c>
      <c r="B241" s="2" t="str">
        <v>isorhamnetin, Flavonol</v>
      </c>
      <c r="C241" s="2">
        <v>0.65100000000000002</v>
      </c>
      <c r="D241" s="411">
        <v>136.1</v>
      </c>
      <c r="E241" s="2" t="str">
        <v>G</v>
      </c>
      <c r="F241" s="411">
        <v>180</v>
      </c>
      <c r="G241" s="2" t="str">
        <v>CB</v>
      </c>
      <c r="H241" s="411">
        <v>167</v>
      </c>
      <c r="I241" s="2" t="str">
        <v>T</v>
      </c>
      <c r="J241" s="2">
        <v>2</v>
      </c>
      <c r="K241" s="2">
        <v>261</v>
      </c>
      <c r="L241" s="2">
        <v>364</v>
      </c>
      <c r="M241" s="2">
        <v>0</v>
      </c>
      <c r="N241" s="2">
        <v>2</v>
      </c>
      <c r="O241" s="2">
        <v>224</v>
      </c>
      <c r="P241" s="2">
        <v>340</v>
      </c>
      <c r="Q241" s="2">
        <v>0</v>
      </c>
    </row>
    <row r="242" spans="1:17">
      <c r="A242" s="2">
        <v>13</v>
      </c>
      <c r="B242" s="2" t="str">
        <v>kaempferide, Flavonol</v>
      </c>
      <c r="C242" s="2">
        <v>0.68980730000000001</v>
      </c>
      <c r="D242" s="411">
        <v>129.4</v>
      </c>
      <c r="E242" s="2" t="str">
        <v>G</v>
      </c>
      <c r="F242" s="411">
        <v>144.19999999999999</v>
      </c>
      <c r="G242" s="2" t="str">
        <v>G</v>
      </c>
      <c r="H242" s="411">
        <v>160.9</v>
      </c>
      <c r="I242" s="2" t="str">
        <v>T</v>
      </c>
      <c r="J242" s="2">
        <v>3</v>
      </c>
      <c r="K242" s="2">
        <v>269</v>
      </c>
      <c r="L242" s="2">
        <v>330</v>
      </c>
      <c r="M242" s="2">
        <v>367</v>
      </c>
      <c r="N242" s="2">
        <v>2</v>
      </c>
      <c r="O242" s="2">
        <v>223</v>
      </c>
      <c r="P242" s="2">
        <v>361</v>
      </c>
      <c r="Q242" s="2">
        <v>0</v>
      </c>
    </row>
    <row r="243" spans="1:17">
      <c r="A243" s="2">
        <v>14</v>
      </c>
      <c r="B243" s="2" t="str">
        <v>kaempferol, Flavonol</v>
      </c>
      <c r="C243" s="2">
        <v>0.65449429999999997</v>
      </c>
      <c r="D243" s="411">
        <v>130.9</v>
      </c>
      <c r="E243" s="2" t="str">
        <v>G</v>
      </c>
      <c r="F243" s="411">
        <v>150</v>
      </c>
      <c r="G243" s="2" t="str">
        <v>T</v>
      </c>
      <c r="H243" s="411">
        <v>150</v>
      </c>
      <c r="I243" s="2" t="str">
        <v>T</v>
      </c>
      <c r="J243" s="2">
        <v>2</v>
      </c>
      <c r="K243" s="2">
        <v>269</v>
      </c>
      <c r="L243" s="2">
        <v>371</v>
      </c>
      <c r="M243" s="2">
        <v>0</v>
      </c>
      <c r="N243" s="2">
        <v>2</v>
      </c>
      <c r="O243" s="2">
        <v>223</v>
      </c>
      <c r="P243" s="2">
        <v>361</v>
      </c>
      <c r="Q243" s="2">
        <v>0</v>
      </c>
    </row>
    <row r="244" spans="1:17">
      <c r="A244" s="2">
        <v>16</v>
      </c>
      <c r="B244" s="2" t="str">
        <v>quercetin, Flavonol</v>
      </c>
      <c r="C244" s="2">
        <v>0.61741570000000001</v>
      </c>
      <c r="D244" s="411">
        <v>125.9</v>
      </c>
      <c r="E244" s="2" t="str">
        <v>G</v>
      </c>
      <c r="F244" s="411">
        <v>127.1</v>
      </c>
      <c r="G244" s="2" t="str">
        <v>G</v>
      </c>
      <c r="H244" s="411">
        <v>37.299999999999997</v>
      </c>
      <c r="I244" s="2" t="str">
        <v>O</v>
      </c>
      <c r="J244" s="2">
        <v>2</v>
      </c>
      <c r="K244" s="2">
        <v>261</v>
      </c>
      <c r="L244" s="2">
        <v>370</v>
      </c>
      <c r="M244" s="2">
        <v>0</v>
      </c>
      <c r="N244" s="2">
        <v>2</v>
      </c>
      <c r="O244" s="2">
        <v>224</v>
      </c>
      <c r="P244" s="2">
        <v>340</v>
      </c>
      <c r="Q244" s="2">
        <v>0</v>
      </c>
    </row>
    <row r="245" spans="1:17">
      <c r="A245" s="2">
        <v>18</v>
      </c>
      <c r="B245" s="2" t="str">
        <v>hesperetin, Flavanone</v>
      </c>
      <c r="C245" s="2">
        <v>0.6668539</v>
      </c>
      <c r="D245" s="411">
        <v>136.5</v>
      </c>
      <c r="E245" s="2" t="str">
        <v>G</v>
      </c>
      <c r="F245" s="411">
        <v>169.3</v>
      </c>
      <c r="G245" s="2" t="str">
        <v>T</v>
      </c>
      <c r="H245" s="411">
        <v>160.1</v>
      </c>
      <c r="I245" s="2" t="str">
        <v>T</v>
      </c>
      <c r="J245" s="2">
        <v>1</v>
      </c>
      <c r="K245" s="2">
        <v>290</v>
      </c>
      <c r="L245" s="2">
        <v>0</v>
      </c>
      <c r="M245" s="2">
        <v>0</v>
      </c>
      <c r="N245" s="2">
        <v>3</v>
      </c>
      <c r="O245" s="2">
        <v>222</v>
      </c>
      <c r="P245" s="2">
        <v>247</v>
      </c>
      <c r="Q245" s="2">
        <v>342</v>
      </c>
    </row>
    <row r="246" spans="1:17">
      <c r="A246" s="2">
        <v>20</v>
      </c>
      <c r="B246" s="2" t="str">
        <v>naringenin, Flavanone</v>
      </c>
      <c r="C246" s="2">
        <v>0.68</v>
      </c>
      <c r="D246" s="411">
        <v>136.80000000000001</v>
      </c>
      <c r="E246" s="2" t="str">
        <v>G</v>
      </c>
      <c r="F246" s="411">
        <v>176.5</v>
      </c>
      <c r="G246" s="2" t="str">
        <v>T</v>
      </c>
      <c r="H246" s="411">
        <v>160.1</v>
      </c>
      <c r="I246" s="2" t="str">
        <v>T</v>
      </c>
      <c r="J246" s="2">
        <v>1</v>
      </c>
      <c r="K246" s="2">
        <v>292</v>
      </c>
      <c r="L246" s="2">
        <v>0</v>
      </c>
      <c r="M246" s="2">
        <v>0</v>
      </c>
      <c r="N246" s="2">
        <v>2</v>
      </c>
      <c r="O246" s="2">
        <v>223</v>
      </c>
      <c r="P246" s="2">
        <v>365</v>
      </c>
      <c r="Q246" s="2">
        <v>0</v>
      </c>
    </row>
    <row r="247" spans="1:17">
      <c r="A247" s="2">
        <v>23</v>
      </c>
      <c r="B247" s="2" t="str">
        <v>sakuranetin, Flavanone</v>
      </c>
      <c r="C247" s="2">
        <v>0.6986</v>
      </c>
      <c r="D247" s="411">
        <v>136.80000000000001</v>
      </c>
      <c r="E247" s="2" t="str">
        <v>G</v>
      </c>
      <c r="F247" s="411">
        <v>159.6</v>
      </c>
      <c r="G247" s="2" t="str">
        <v>T</v>
      </c>
      <c r="H247" s="411">
        <v>102.2</v>
      </c>
      <c r="I247" s="2" t="str">
        <v>YG</v>
      </c>
      <c r="J247" s="2">
        <v>1</v>
      </c>
      <c r="K247" s="2">
        <v>292</v>
      </c>
      <c r="L247" s="2">
        <v>0</v>
      </c>
      <c r="M247" s="2">
        <v>0</v>
      </c>
      <c r="N247" s="2">
        <v>3</v>
      </c>
      <c r="O247" s="2">
        <v>223</v>
      </c>
      <c r="P247" s="2">
        <v>251</v>
      </c>
      <c r="Q247" s="2">
        <v>367</v>
      </c>
    </row>
    <row r="248" spans="1:17">
      <c r="A248" s="2">
        <v>24</v>
      </c>
      <c r="B248" s="2" t="str">
        <v>pinobanksin, Flavanonol</v>
      </c>
      <c r="C248" s="2">
        <v>0.69686990000000004</v>
      </c>
      <c r="D248" s="411">
        <v>136.80000000000001</v>
      </c>
      <c r="E248" s="2" t="str">
        <v>G</v>
      </c>
      <c r="F248" s="411">
        <v>190.7</v>
      </c>
      <c r="G248" s="2" t="str">
        <v>CB</v>
      </c>
      <c r="H248" s="411">
        <v>174.1</v>
      </c>
      <c r="I248" s="2" t="str">
        <v>T</v>
      </c>
      <c r="J248" s="2">
        <v>1</v>
      </c>
      <c r="K248" s="2">
        <v>295</v>
      </c>
      <c r="L248" s="2">
        <v>0</v>
      </c>
      <c r="M248" s="2">
        <v>0</v>
      </c>
      <c r="N248" s="2">
        <v>3</v>
      </c>
      <c r="O248" s="2">
        <v>224</v>
      </c>
      <c r="P248" s="2">
        <v>251</v>
      </c>
      <c r="Q248" s="2">
        <v>365</v>
      </c>
    </row>
    <row r="249" spans="1:17">
      <c r="A249" s="2">
        <v>30</v>
      </c>
      <c r="B249" s="2" t="str">
        <v>Biochanin A, Isoflavone</v>
      </c>
      <c r="C249" s="2">
        <v>0.69157299999999999</v>
      </c>
      <c r="D249" s="411">
        <v>132.69999999999999</v>
      </c>
      <c r="E249" s="2" t="str">
        <v>G</v>
      </c>
      <c r="F249" s="411">
        <v>96.6</v>
      </c>
      <c r="G249" s="2" t="str">
        <v>YG</v>
      </c>
      <c r="H249" s="411">
        <v>156.19999999999999</v>
      </c>
      <c r="I249" s="2" t="str">
        <v>T</v>
      </c>
      <c r="J249" s="2">
        <v>1</v>
      </c>
      <c r="K249" s="2">
        <v>262</v>
      </c>
      <c r="L249" s="2">
        <v>0</v>
      </c>
      <c r="M249" s="2">
        <v>0</v>
      </c>
      <c r="N249" s="2">
        <v>2</v>
      </c>
      <c r="O249" s="2">
        <v>224</v>
      </c>
      <c r="P249" s="2">
        <v>365</v>
      </c>
      <c r="Q249" s="2">
        <v>0</v>
      </c>
    </row>
    <row r="250" spans="1:17">
      <c r="A250" s="2">
        <v>32</v>
      </c>
      <c r="B250" s="2" t="str">
        <v>formononetin, Isoflavone</v>
      </c>
      <c r="C250" s="2">
        <v>0.63680000000000003</v>
      </c>
      <c r="D250" s="411">
        <v>147.4</v>
      </c>
      <c r="E250" s="2" t="str">
        <v>G</v>
      </c>
      <c r="F250" s="411">
        <v>195.3</v>
      </c>
      <c r="G250" s="2" t="str">
        <v>CB</v>
      </c>
      <c r="H250" s="411">
        <v>194.4</v>
      </c>
      <c r="I250" s="2" t="str">
        <v>CB</v>
      </c>
      <c r="J250" s="2">
        <v>2</v>
      </c>
      <c r="K250" s="2">
        <v>250</v>
      </c>
      <c r="L250" s="2">
        <v>306</v>
      </c>
      <c r="M250" s="2">
        <v>0</v>
      </c>
      <c r="N250" s="2">
        <v>2</v>
      </c>
      <c r="O250" s="2">
        <v>223</v>
      </c>
      <c r="P250" s="2">
        <v>313</v>
      </c>
      <c r="Q250" s="2">
        <v>0</v>
      </c>
    </row>
    <row r="251" spans="1:17">
      <c r="A251" s="2">
        <v>33</v>
      </c>
      <c r="B251" s="2" t="str">
        <v>genistein, Isoflavone</v>
      </c>
      <c r="C251" s="2">
        <v>0.66332259999999998</v>
      </c>
      <c r="D251" s="411">
        <v>128.1</v>
      </c>
      <c r="E251" s="2" t="str">
        <v>G</v>
      </c>
      <c r="F251" s="411">
        <v>181.4</v>
      </c>
      <c r="G251" s="2" t="str">
        <v>CB</v>
      </c>
      <c r="H251" s="411">
        <v>136.1</v>
      </c>
      <c r="I251" s="2" t="str">
        <v>G</v>
      </c>
      <c r="J251" s="2">
        <v>1</v>
      </c>
      <c r="K251" s="2">
        <v>260</v>
      </c>
      <c r="L251" s="2">
        <v>0</v>
      </c>
      <c r="M251" s="2">
        <v>0</v>
      </c>
      <c r="N251" s="2">
        <v>2</v>
      </c>
      <c r="O251" s="2">
        <v>224</v>
      </c>
      <c r="P251" s="2">
        <v>365</v>
      </c>
      <c r="Q251" s="2">
        <v>0</v>
      </c>
    </row>
    <row r="252" spans="1:17">
      <c r="A252" s="2">
        <v>40</v>
      </c>
      <c r="B252" s="2" t="str">
        <v>benzoic acid, HBAD</v>
      </c>
      <c r="C252" s="2">
        <v>0.6633</v>
      </c>
      <c r="D252" s="411">
        <v>136.4</v>
      </c>
      <c r="E252" s="2" t="str">
        <v>G</v>
      </c>
      <c r="F252" s="411">
        <v>184.5</v>
      </c>
      <c r="G252" s="2" t="str">
        <v>CB</v>
      </c>
      <c r="H252" s="411">
        <v>159.4</v>
      </c>
      <c r="I252" s="2" t="str">
        <v>T</v>
      </c>
      <c r="J252" s="2">
        <v>1</v>
      </c>
      <c r="K252" s="2">
        <v>276</v>
      </c>
      <c r="L252" s="2">
        <v>0</v>
      </c>
      <c r="M252" s="2">
        <v>0</v>
      </c>
      <c r="N252" s="2">
        <v>2</v>
      </c>
      <c r="O252" s="2">
        <v>221</v>
      </c>
      <c r="P252" s="2">
        <v>328</v>
      </c>
      <c r="Q252" s="2">
        <v>0</v>
      </c>
    </row>
    <row r="253" spans="1:17">
      <c r="A253" s="2">
        <v>41</v>
      </c>
      <c r="B253" s="2" t="str">
        <v>Cuminic Acid, HBAD</v>
      </c>
      <c r="C253" s="2">
        <v>0.69686990000000004</v>
      </c>
      <c r="D253" s="411">
        <v>135.5</v>
      </c>
      <c r="E253" s="2" t="str">
        <v>G</v>
      </c>
      <c r="F253" s="411">
        <v>180</v>
      </c>
      <c r="G253" s="2" t="str">
        <v>CB</v>
      </c>
      <c r="H253" s="411">
        <v>185</v>
      </c>
      <c r="I253" s="2" t="str">
        <v>CB</v>
      </c>
      <c r="J253" s="2">
        <v>1</v>
      </c>
      <c r="K253" s="2">
        <v>243</v>
      </c>
      <c r="L253" s="2">
        <v>0</v>
      </c>
      <c r="M253" s="2">
        <v>0</v>
      </c>
      <c r="N253" s="2">
        <v>2</v>
      </c>
      <c r="O253" s="2">
        <v>221</v>
      </c>
      <c r="P253" s="2">
        <v>333</v>
      </c>
      <c r="Q253" s="2">
        <v>0</v>
      </c>
    </row>
    <row r="254" spans="1:17">
      <c r="A254" s="2">
        <v>43</v>
      </c>
      <c r="B254" s="2" t="str">
        <v>eudesmic acid, HBAD</v>
      </c>
      <c r="C254" s="2">
        <v>0.61741570000000001</v>
      </c>
      <c r="D254" s="411">
        <v>138.9</v>
      </c>
      <c r="E254" s="2" t="str">
        <v>G</v>
      </c>
      <c r="F254" s="411">
        <v>180</v>
      </c>
      <c r="G254" s="2" t="str">
        <v>CB</v>
      </c>
      <c r="H254" s="411">
        <v>203.4</v>
      </c>
      <c r="I254" s="2" t="str">
        <v>CB</v>
      </c>
      <c r="J254" s="2">
        <v>1</v>
      </c>
      <c r="K254" s="2">
        <v>264</v>
      </c>
      <c r="L254" s="2">
        <v>0</v>
      </c>
      <c r="M254" s="2">
        <v>0</v>
      </c>
      <c r="N254" s="2">
        <v>2</v>
      </c>
      <c r="O254" s="2">
        <v>228</v>
      </c>
      <c r="P254" s="2">
        <v>310</v>
      </c>
      <c r="Q254" s="2">
        <v>0</v>
      </c>
    </row>
    <row r="255" spans="1:17">
      <c r="A255" s="2">
        <v>45</v>
      </c>
      <c r="B255" s="2" t="str">
        <v>gentisic acid, HBAD</v>
      </c>
      <c r="C255" s="2">
        <v>0.62624389999999996</v>
      </c>
      <c r="D255" s="411">
        <v>142.69999999999999</v>
      </c>
      <c r="E255" s="2" t="str">
        <v>G</v>
      </c>
      <c r="F255" s="411">
        <v>224.2</v>
      </c>
      <c r="G255" s="2" t="str">
        <v>B</v>
      </c>
      <c r="H255" s="411">
        <v>245.7</v>
      </c>
      <c r="I255" s="2" t="str">
        <v>V</v>
      </c>
      <c r="J255" s="2">
        <v>1</v>
      </c>
      <c r="K255" s="2">
        <v>326</v>
      </c>
      <c r="L255" s="2">
        <v>0</v>
      </c>
      <c r="M255" s="2">
        <v>0</v>
      </c>
      <c r="N255" s="2">
        <v>2</v>
      </c>
      <c r="O255" s="2">
        <v>224</v>
      </c>
      <c r="P255" s="2">
        <v>320</v>
      </c>
      <c r="Q255" s="2">
        <v>0</v>
      </c>
    </row>
    <row r="256" spans="1:17">
      <c r="A256" s="2">
        <v>47</v>
      </c>
      <c r="B256" s="2" t="str">
        <v>methyl paraben, HBAD</v>
      </c>
      <c r="C256" s="2">
        <v>0.67568209999999995</v>
      </c>
      <c r="D256" s="411">
        <v>127.9</v>
      </c>
      <c r="E256" s="2" t="str">
        <v>G</v>
      </c>
      <c r="F256" s="411">
        <v>178.9</v>
      </c>
      <c r="G256" s="2" t="str">
        <v>T</v>
      </c>
      <c r="H256" s="411">
        <v>219.9</v>
      </c>
      <c r="I256" s="2" t="str">
        <v>B</v>
      </c>
      <c r="J256" s="2">
        <v>1</v>
      </c>
      <c r="K256" s="2">
        <v>257</v>
      </c>
      <c r="L256" s="2">
        <v>0</v>
      </c>
      <c r="M256" s="2">
        <v>0</v>
      </c>
      <c r="N256" s="2">
        <v>2</v>
      </c>
      <c r="O256" s="2">
        <v>224</v>
      </c>
      <c r="P256" s="2">
        <v>352</v>
      </c>
      <c r="Q256" s="2">
        <v>0</v>
      </c>
    </row>
    <row r="257" spans="1:17">
      <c r="A257" s="2">
        <v>49</v>
      </c>
      <c r="B257" s="2" t="str">
        <v>Methyl-3,4,5-trimethoxybenzoate, HBAD</v>
      </c>
      <c r="C257" s="2">
        <v>0.67038520000000001</v>
      </c>
      <c r="D257" s="411">
        <v>141.1</v>
      </c>
      <c r="E257" s="2" t="str">
        <v>G</v>
      </c>
      <c r="F257" s="411">
        <v>185.5</v>
      </c>
      <c r="G257" s="2" t="str">
        <v>CB</v>
      </c>
      <c r="H257" s="411">
        <v>120</v>
      </c>
      <c r="I257" s="2" t="str">
        <v>G</v>
      </c>
      <c r="J257" s="2">
        <v>1</v>
      </c>
      <c r="K257" s="2">
        <v>265</v>
      </c>
      <c r="L257" s="2">
        <v>0</v>
      </c>
      <c r="M257" s="2">
        <v>0</v>
      </c>
      <c r="N257" s="2">
        <v>2</v>
      </c>
      <c r="O257" s="2">
        <v>230</v>
      </c>
      <c r="P257" s="2">
        <v>311</v>
      </c>
      <c r="Q257" s="2">
        <v>0</v>
      </c>
    </row>
    <row r="258" spans="1:17">
      <c r="A258" s="2">
        <v>50</v>
      </c>
      <c r="B258" s="2" t="str">
        <v>m-hydroxybenzoic acid, HBAD</v>
      </c>
      <c r="C258" s="2">
        <v>0.64390040000000004</v>
      </c>
      <c r="D258" s="411">
        <v>137.5</v>
      </c>
      <c r="E258" s="2" t="str">
        <v>G</v>
      </c>
      <c r="F258" s="411">
        <v>181.3</v>
      </c>
      <c r="G258" s="2" t="str">
        <v>CB</v>
      </c>
      <c r="H258" s="411">
        <v>184</v>
      </c>
      <c r="I258" s="2" t="str">
        <v>CB</v>
      </c>
      <c r="J258" s="2">
        <v>1</v>
      </c>
      <c r="K258" s="2">
        <v>298</v>
      </c>
      <c r="L258" s="2">
        <v>0</v>
      </c>
      <c r="M258" s="2">
        <v>0</v>
      </c>
      <c r="N258" s="2">
        <v>2</v>
      </c>
      <c r="O258" s="2">
        <v>223</v>
      </c>
      <c r="P258" s="2">
        <v>310</v>
      </c>
      <c r="Q258" s="2">
        <v>0</v>
      </c>
    </row>
    <row r="259" spans="1:17">
      <c r="A259" s="2">
        <v>51</v>
      </c>
      <c r="B259" s="2" t="str">
        <v>m-Toluic Acid, HBAD</v>
      </c>
      <c r="C259" s="2">
        <v>0.68100000000000005</v>
      </c>
      <c r="D259" s="411">
        <v>137.30000000000001</v>
      </c>
      <c r="E259" s="2" t="str">
        <v>G</v>
      </c>
      <c r="F259" s="411">
        <v>159.6</v>
      </c>
      <c r="G259" s="2" t="str">
        <v>T</v>
      </c>
      <c r="H259" s="411">
        <v>188.9</v>
      </c>
      <c r="I259" s="2" t="str">
        <v>CB</v>
      </c>
      <c r="J259" s="2">
        <v>1</v>
      </c>
      <c r="K259" s="2">
        <v>284</v>
      </c>
      <c r="L259" s="2">
        <v>0</v>
      </c>
      <c r="M259" s="2">
        <v>0</v>
      </c>
      <c r="N259" s="2">
        <v>2</v>
      </c>
      <c r="O259" s="2">
        <v>221</v>
      </c>
      <c r="P259" s="2">
        <v>333</v>
      </c>
      <c r="Q259" s="2">
        <v>0</v>
      </c>
    </row>
    <row r="260" spans="1:17">
      <c r="A260" s="2">
        <v>53</v>
      </c>
      <c r="B260" s="2" t="str">
        <v>o-Toluic Acid, HBAD</v>
      </c>
      <c r="C260" s="2">
        <v>0.69159999999999999</v>
      </c>
      <c r="D260" s="411">
        <v>137.6</v>
      </c>
      <c r="E260" s="2" t="str">
        <v>G</v>
      </c>
      <c r="F260" s="411">
        <v>174.5</v>
      </c>
      <c r="G260" s="2" t="str">
        <v>T</v>
      </c>
      <c r="H260" s="411">
        <v>214.7</v>
      </c>
      <c r="I260" s="2" t="str">
        <v>B</v>
      </c>
      <c r="J260" s="2">
        <v>1</v>
      </c>
      <c r="K260" s="2">
        <v>281</v>
      </c>
      <c r="L260" s="2">
        <v>0</v>
      </c>
      <c r="M260" s="2">
        <v>0</v>
      </c>
      <c r="N260" s="2">
        <v>2</v>
      </c>
      <c r="O260" s="2">
        <v>221</v>
      </c>
      <c r="P260" s="2">
        <v>335</v>
      </c>
      <c r="Q260" s="2">
        <v>0</v>
      </c>
    </row>
    <row r="261" spans="1:17">
      <c r="A261" s="2">
        <v>54</v>
      </c>
      <c r="B261" s="2" t="str">
        <v>p-hydroxybenzoic acid, HBAD</v>
      </c>
      <c r="C261" s="2">
        <v>0.63683780000000001</v>
      </c>
      <c r="D261" s="411">
        <v>129.6</v>
      </c>
      <c r="E261" s="2" t="str">
        <v>G</v>
      </c>
      <c r="F261" s="411">
        <v>183.8</v>
      </c>
      <c r="G261" s="2" t="str">
        <v>CB</v>
      </c>
      <c r="H261" s="411">
        <v>180</v>
      </c>
      <c r="I261" s="2" t="str">
        <v>CB</v>
      </c>
      <c r="J261" s="2">
        <v>1</v>
      </c>
      <c r="K261" s="2">
        <v>257</v>
      </c>
      <c r="L261" s="2">
        <v>0</v>
      </c>
      <c r="M261" s="2">
        <v>0</v>
      </c>
      <c r="N261" s="2">
        <v>2</v>
      </c>
      <c r="O261" s="2">
        <v>225</v>
      </c>
      <c r="P261" s="2">
        <v>344</v>
      </c>
      <c r="Q261" s="2">
        <v>0</v>
      </c>
    </row>
    <row r="262" spans="1:17">
      <c r="A262" s="2">
        <v>56</v>
      </c>
      <c r="B262" s="2" t="str">
        <v>resorcylic acid, HBAD</v>
      </c>
      <c r="C262" s="2">
        <v>0.63</v>
      </c>
      <c r="D262" s="411">
        <v>143.5</v>
      </c>
      <c r="E262" s="2" t="str">
        <v>G</v>
      </c>
      <c r="F262" s="411">
        <v>213.7</v>
      </c>
      <c r="G262" s="2" t="str">
        <v>B</v>
      </c>
      <c r="H262" s="411">
        <v>225.5</v>
      </c>
      <c r="I262" s="2" t="str">
        <v>B</v>
      </c>
      <c r="J262" s="2">
        <v>2</v>
      </c>
      <c r="K262" s="2">
        <v>246</v>
      </c>
      <c r="L262" s="2">
        <v>313</v>
      </c>
      <c r="M262" s="2">
        <v>0</v>
      </c>
      <c r="N262" s="2">
        <v>2</v>
      </c>
      <c r="O262" s="2">
        <v>224</v>
      </c>
      <c r="P262" s="2">
        <v>311</v>
      </c>
      <c r="Q262" s="2">
        <v>0</v>
      </c>
    </row>
    <row r="263" spans="1:17">
      <c r="A263" s="2">
        <v>57</v>
      </c>
      <c r="B263" s="2" t="str">
        <v>salicylic acid, HBAD</v>
      </c>
      <c r="C263" s="2">
        <v>0.67920000000000003</v>
      </c>
      <c r="D263" s="411">
        <v>139.80000000000001</v>
      </c>
      <c r="E263" s="2" t="str">
        <v>G</v>
      </c>
      <c r="F263" s="411">
        <v>210.5</v>
      </c>
      <c r="G263" s="2" t="str">
        <v>B</v>
      </c>
      <c r="H263" s="411">
        <v>180.9</v>
      </c>
      <c r="I263" s="2" t="str">
        <v>CB</v>
      </c>
      <c r="J263" s="2">
        <v>1</v>
      </c>
      <c r="K263" s="2">
        <v>301</v>
      </c>
      <c r="L263" s="2">
        <v>0</v>
      </c>
      <c r="M263" s="2">
        <v>0</v>
      </c>
      <c r="N263" s="2">
        <v>2</v>
      </c>
      <c r="O263" s="2">
        <v>223</v>
      </c>
      <c r="P263" s="2">
        <v>304</v>
      </c>
      <c r="Q263" s="2">
        <v>0</v>
      </c>
    </row>
    <row r="264" spans="1:17">
      <c r="A264" s="2">
        <v>59</v>
      </c>
      <c r="B264" s="2" t="str">
        <v>vanillic acid, HBAD</v>
      </c>
      <c r="C264" s="2">
        <v>0.62271259999999995</v>
      </c>
      <c r="D264" s="411">
        <v>135.80000000000001</v>
      </c>
      <c r="E264" s="2" t="str">
        <v>G</v>
      </c>
      <c r="F264" s="411">
        <v>191.5</v>
      </c>
      <c r="G264" s="2" t="str">
        <v>CB</v>
      </c>
      <c r="H264" s="411">
        <v>208.7</v>
      </c>
      <c r="I264" s="2" t="str">
        <v>CB</v>
      </c>
      <c r="J264" s="2">
        <v>2</v>
      </c>
      <c r="K264" s="2">
        <v>263</v>
      </c>
      <c r="L264" s="2">
        <v>294</v>
      </c>
      <c r="M264" s="2">
        <v>0</v>
      </c>
      <c r="N264" s="2">
        <v>2</v>
      </c>
      <c r="O264" s="2">
        <v>228</v>
      </c>
      <c r="P264" s="2">
        <v>312</v>
      </c>
      <c r="Q264" s="2">
        <v>0</v>
      </c>
    </row>
    <row r="265" spans="1:17">
      <c r="A265" s="2">
        <v>60</v>
      </c>
      <c r="B265" s="2" t="str">
        <v>vanillic acid methyl ester, HBAD</v>
      </c>
      <c r="C265" s="2">
        <v>0.65802559999999999</v>
      </c>
      <c r="D265" s="411">
        <v>135.19999999999999</v>
      </c>
      <c r="E265" s="2" t="str">
        <v>G</v>
      </c>
      <c r="F265" s="411">
        <v>178.9</v>
      </c>
      <c r="G265" s="2" t="str">
        <v>T</v>
      </c>
      <c r="H265" s="411">
        <v>230.9</v>
      </c>
      <c r="I265" s="2" t="str">
        <v>B</v>
      </c>
      <c r="J265" s="2">
        <v>2</v>
      </c>
      <c r="K265" s="2">
        <v>263</v>
      </c>
      <c r="L265" s="2">
        <v>294</v>
      </c>
      <c r="M265" s="2">
        <v>0</v>
      </c>
      <c r="N265" s="2">
        <v>2</v>
      </c>
      <c r="O265" s="2">
        <v>225</v>
      </c>
      <c r="P265" s="2">
        <v>347</v>
      </c>
      <c r="Q265" s="2">
        <v>0</v>
      </c>
    </row>
    <row r="266" spans="1:17">
      <c r="A266" s="2">
        <v>63</v>
      </c>
      <c r="B266" s="2" t="str">
        <v>CAPE, HCAD</v>
      </c>
      <c r="C266" s="2">
        <v>0.67568209999999995</v>
      </c>
      <c r="D266" s="411">
        <v>140.30000000000001</v>
      </c>
      <c r="E266" s="2" t="str">
        <v>G</v>
      </c>
      <c r="F266" s="411">
        <v>234.8</v>
      </c>
      <c r="G266" s="2" t="str">
        <v>B</v>
      </c>
      <c r="H266" s="411">
        <v>208.7</v>
      </c>
      <c r="I266" s="2" t="str">
        <v>CB</v>
      </c>
      <c r="J266" s="2">
        <v>1</v>
      </c>
      <c r="K266" s="2">
        <v>325</v>
      </c>
      <c r="L266" s="2">
        <v>0</v>
      </c>
      <c r="M266" s="2">
        <v>0</v>
      </c>
      <c r="N266" s="2">
        <v>2</v>
      </c>
      <c r="O266" s="2">
        <v>225</v>
      </c>
      <c r="P266" s="2">
        <v>337</v>
      </c>
      <c r="Q266" s="2">
        <v>0</v>
      </c>
    </row>
    <row r="267" spans="1:17">
      <c r="A267" s="2">
        <v>65</v>
      </c>
      <c r="B267" s="2" t="str">
        <v>ferulic acid, HCAD</v>
      </c>
      <c r="C267" s="2">
        <v>0.61565000000000003</v>
      </c>
      <c r="D267" s="411">
        <v>139.4</v>
      </c>
      <c r="E267" s="2" t="str">
        <v>G</v>
      </c>
      <c r="F267" s="411">
        <v>209.2</v>
      </c>
      <c r="G267" s="2" t="str">
        <v>CB</v>
      </c>
      <c r="H267" s="411">
        <v>205.5</v>
      </c>
      <c r="I267" s="2" t="str">
        <v>CB</v>
      </c>
      <c r="J267" s="2">
        <v>1</v>
      </c>
      <c r="K267" s="2">
        <v>319</v>
      </c>
      <c r="L267" s="2">
        <v>0</v>
      </c>
      <c r="M267" s="2">
        <v>0</v>
      </c>
      <c r="N267" s="2">
        <v>2</v>
      </c>
      <c r="O267" s="2">
        <v>224</v>
      </c>
      <c r="P267" s="2">
        <v>346</v>
      </c>
      <c r="Q267" s="2">
        <v>0</v>
      </c>
    </row>
    <row r="268" spans="1:17">
      <c r="A268" s="2">
        <v>67</v>
      </c>
      <c r="B268" s="2" t="str">
        <v>m-coumaric acid, HCAD</v>
      </c>
      <c r="C268" s="2">
        <v>0.63300000000000001</v>
      </c>
      <c r="D268" s="411">
        <v>143.4</v>
      </c>
      <c r="E268" s="2" t="str">
        <v>G</v>
      </c>
      <c r="F268" s="411">
        <v>214.6</v>
      </c>
      <c r="G268" s="2" t="str">
        <v>B</v>
      </c>
      <c r="H268" s="411">
        <v>220.4</v>
      </c>
      <c r="I268" s="2" t="str">
        <v>B</v>
      </c>
      <c r="J268" s="2">
        <v>1</v>
      </c>
      <c r="K268" s="2">
        <v>280</v>
      </c>
      <c r="L268" s="2">
        <v>0</v>
      </c>
      <c r="M268" s="2">
        <v>0</v>
      </c>
      <c r="N268" s="2">
        <v>2</v>
      </c>
      <c r="O268" s="2">
        <v>224</v>
      </c>
      <c r="P268" s="2">
        <v>315</v>
      </c>
      <c r="Q268" s="2">
        <v>0</v>
      </c>
    </row>
    <row r="269" spans="1:17">
      <c r="A269" s="2">
        <v>68</v>
      </c>
      <c r="B269" s="2" t="str">
        <v>methyl ferulate, HCAD</v>
      </c>
      <c r="C269" s="2">
        <v>0.6668539</v>
      </c>
      <c r="D269" s="411">
        <v>138.19999999999999</v>
      </c>
      <c r="E269" s="2" t="str">
        <v>G</v>
      </c>
      <c r="F269" s="411">
        <v>236.2</v>
      </c>
      <c r="G269" s="2" t="str">
        <v>B</v>
      </c>
      <c r="H269" s="411">
        <v>228.4</v>
      </c>
      <c r="I269" s="2" t="str">
        <v>B</v>
      </c>
      <c r="J269" s="2">
        <v>1</v>
      </c>
      <c r="K269" s="2">
        <v>324</v>
      </c>
      <c r="L269" s="2">
        <v>0</v>
      </c>
      <c r="M269" s="2">
        <v>0</v>
      </c>
      <c r="N269" s="2">
        <v>2</v>
      </c>
      <c r="O269" s="2">
        <v>224</v>
      </c>
      <c r="P269" s="2">
        <v>360</v>
      </c>
      <c r="Q269" s="2">
        <v>0</v>
      </c>
    </row>
    <row r="270" spans="1:17">
      <c r="A270" s="2">
        <v>70</v>
      </c>
      <c r="B270" s="2" t="str">
        <v>o-coumaric acid, HCAD</v>
      </c>
      <c r="C270" s="2">
        <v>0.64570000000000005</v>
      </c>
      <c r="D270" s="411">
        <v>146.1</v>
      </c>
      <c r="E270" s="2" t="str">
        <v>G</v>
      </c>
      <c r="F270" s="411">
        <v>205.2</v>
      </c>
      <c r="G270" s="2" t="str">
        <v>CB</v>
      </c>
      <c r="H270" s="411">
        <v>203.9</v>
      </c>
      <c r="I270" s="2" t="str">
        <v>CB</v>
      </c>
      <c r="J270" s="2">
        <v>2</v>
      </c>
      <c r="K270" s="2">
        <v>279</v>
      </c>
      <c r="L270" s="2">
        <v>321</v>
      </c>
      <c r="M270" s="2">
        <v>0</v>
      </c>
      <c r="N270" s="2">
        <v>2</v>
      </c>
      <c r="O270" s="2">
        <v>224</v>
      </c>
      <c r="P270" s="2">
        <v>341</v>
      </c>
      <c r="Q270" s="2">
        <v>0</v>
      </c>
    </row>
    <row r="271" spans="1:17">
      <c r="A271" s="2">
        <v>71</v>
      </c>
      <c r="B271" s="2" t="str">
        <v>p-coumaric acid, HCAD</v>
      </c>
      <c r="C271" s="2">
        <v>0.63</v>
      </c>
      <c r="D271" s="411">
        <v>135.69999999999999</v>
      </c>
      <c r="E271" s="2" t="str">
        <v>G</v>
      </c>
      <c r="F271" s="411">
        <v>198.8</v>
      </c>
      <c r="G271" s="2" t="str">
        <v>CB</v>
      </c>
      <c r="H271" s="411">
        <v>205.3</v>
      </c>
      <c r="I271" s="2" t="str">
        <v>CB</v>
      </c>
      <c r="J271" s="2">
        <v>1</v>
      </c>
      <c r="K271" s="2">
        <v>307</v>
      </c>
      <c r="L271" s="2">
        <v>0</v>
      </c>
      <c r="M271" s="2">
        <v>0</v>
      </c>
      <c r="N271" s="2">
        <v>2</v>
      </c>
      <c r="O271" s="2">
        <v>223</v>
      </c>
      <c r="P271" s="2">
        <v>354</v>
      </c>
      <c r="Q271" s="2">
        <v>0</v>
      </c>
    </row>
    <row r="272" spans="1:17">
      <c r="A272" s="2">
        <v>72</v>
      </c>
      <c r="B272" s="2" t="str">
        <v>p-MCA, HCAD</v>
      </c>
      <c r="C272" s="2">
        <v>0.65</v>
      </c>
      <c r="D272" s="411">
        <v>137.4</v>
      </c>
      <c r="E272" s="2" t="str">
        <v>G</v>
      </c>
      <c r="F272" s="411">
        <v>190.9</v>
      </c>
      <c r="G272" s="2" t="str">
        <v>CB</v>
      </c>
      <c r="H272" s="411">
        <v>130.9</v>
      </c>
      <c r="I272" s="2" t="str">
        <v>G</v>
      </c>
      <c r="J272" s="2">
        <v>1</v>
      </c>
      <c r="K272" s="2">
        <v>307</v>
      </c>
      <c r="L272" s="2">
        <v>0</v>
      </c>
      <c r="M272" s="2">
        <v>0</v>
      </c>
      <c r="N272" s="2">
        <v>2</v>
      </c>
      <c r="O272" s="2">
        <v>222</v>
      </c>
      <c r="P272" s="2">
        <v>0</v>
      </c>
      <c r="Q272" s="2">
        <v>0</v>
      </c>
    </row>
    <row r="273" spans="1:17">
      <c r="A273" s="2">
        <v>73</v>
      </c>
      <c r="B273" s="2" t="str">
        <v>rosmarinic acid, HCAD</v>
      </c>
      <c r="C273" s="2">
        <v>0.63</v>
      </c>
      <c r="D273" s="411">
        <v>131.4</v>
      </c>
      <c r="E273" s="2" t="str">
        <v>G</v>
      </c>
      <c r="F273" s="411">
        <v>175.3</v>
      </c>
      <c r="G273" s="2" t="str">
        <v>T</v>
      </c>
      <c r="H273" s="411">
        <v>133.9</v>
      </c>
      <c r="I273" s="2" t="str">
        <v>G</v>
      </c>
      <c r="J273" s="2">
        <v>1</v>
      </c>
      <c r="K273" s="2">
        <v>307</v>
      </c>
      <c r="L273" s="2">
        <v>0</v>
      </c>
      <c r="M273" s="2">
        <v>0</v>
      </c>
      <c r="N273" s="2">
        <v>2</v>
      </c>
      <c r="O273" s="2">
        <v>224</v>
      </c>
      <c r="P273" s="2">
        <v>341</v>
      </c>
      <c r="Q273" s="2">
        <v>0</v>
      </c>
    </row>
    <row r="274" spans="1:17">
      <c r="A274" s="2">
        <v>74</v>
      </c>
      <c r="B274" s="2" t="str">
        <v>sinapic acid, HCAD</v>
      </c>
      <c r="C274" s="2">
        <v>0.63</v>
      </c>
      <c r="D274" s="411">
        <v>138.69999999999999</v>
      </c>
      <c r="E274" s="2" t="str">
        <v>G</v>
      </c>
      <c r="F274" s="411">
        <v>224.1</v>
      </c>
      <c r="G274" s="2" t="str">
        <v>B</v>
      </c>
      <c r="H274" s="411">
        <v>198.1</v>
      </c>
      <c r="I274" s="2" t="str">
        <v>CB</v>
      </c>
      <c r="J274" s="2">
        <v>1</v>
      </c>
      <c r="K274" s="2">
        <v>328</v>
      </c>
      <c r="L274" s="2">
        <v>0</v>
      </c>
      <c r="M274" s="2">
        <v>0</v>
      </c>
      <c r="N274" s="2">
        <v>2</v>
      </c>
      <c r="O274" s="2">
        <v>222</v>
      </c>
      <c r="P274" s="2">
        <v>342</v>
      </c>
      <c r="Q274" s="2">
        <v>0</v>
      </c>
    </row>
    <row r="275" spans="1:17">
      <c r="A275" s="2">
        <v>75</v>
      </c>
      <c r="B275" s="2" t="str">
        <v>t-cinnamic acid, HCAD</v>
      </c>
      <c r="C275" s="2">
        <v>0.67215080000000005</v>
      </c>
      <c r="D275" s="411">
        <v>140.30000000000001</v>
      </c>
      <c r="E275" s="2" t="str">
        <v>G</v>
      </c>
      <c r="F275" s="411">
        <v>242.2</v>
      </c>
      <c r="G275" s="2" t="str">
        <v>V</v>
      </c>
      <c r="H275" s="411">
        <v>222</v>
      </c>
      <c r="I275" s="2" t="str">
        <v>B</v>
      </c>
      <c r="J275" s="2">
        <v>1</v>
      </c>
      <c r="K275" s="2">
        <v>279</v>
      </c>
      <c r="L275" s="2">
        <v>0</v>
      </c>
      <c r="M275" s="2">
        <v>0</v>
      </c>
      <c r="N275" s="2">
        <v>2</v>
      </c>
      <c r="O275" s="2">
        <v>229</v>
      </c>
      <c r="P275" s="2">
        <v>347</v>
      </c>
      <c r="Q275" s="2">
        <v>0</v>
      </c>
    </row>
    <row r="276" spans="1:17">
      <c r="A276" s="2">
        <v>76</v>
      </c>
      <c r="B276" s="2" t="str">
        <v>trans-p-coumaric acid methyl ester, HCAD</v>
      </c>
      <c r="C276" s="2">
        <v>0.67391650000000003</v>
      </c>
      <c r="D276" s="411">
        <v>136.4</v>
      </c>
      <c r="E276" s="2" t="str">
        <v>G</v>
      </c>
      <c r="F276" s="411">
        <v>193.3</v>
      </c>
      <c r="G276" s="2" t="str">
        <v>CB</v>
      </c>
      <c r="H276" s="411">
        <v>202.4</v>
      </c>
      <c r="I276" s="2" t="str">
        <v>CB</v>
      </c>
      <c r="J276" s="2">
        <v>1</v>
      </c>
      <c r="K276" s="2">
        <v>309</v>
      </c>
      <c r="L276" s="2">
        <v>0</v>
      </c>
      <c r="M276" s="2">
        <v>0</v>
      </c>
      <c r="N276" s="2">
        <v>3</v>
      </c>
      <c r="O276" s="2">
        <v>222</v>
      </c>
      <c r="P276" s="2">
        <v>246</v>
      </c>
      <c r="Q276" s="2">
        <v>361</v>
      </c>
    </row>
    <row r="277" spans="1:17">
      <c r="A277" s="2">
        <v>79</v>
      </c>
      <c r="B277" s="2" t="str">
        <v>Homovanillic Acid, HPAAD</v>
      </c>
      <c r="C277" s="2">
        <v>0.65449429999999997</v>
      </c>
      <c r="D277" s="411">
        <v>137.30000000000001</v>
      </c>
      <c r="E277" s="2" t="str">
        <v>G</v>
      </c>
      <c r="F277" s="411">
        <v>176.9</v>
      </c>
      <c r="G277" s="2" t="str">
        <v>T</v>
      </c>
      <c r="H277" s="411">
        <v>212.7</v>
      </c>
      <c r="I277" s="2" t="str">
        <v>B</v>
      </c>
      <c r="J277" s="2">
        <v>1</v>
      </c>
      <c r="K277" s="2">
        <v>282</v>
      </c>
      <c r="L277" s="2">
        <v>0</v>
      </c>
      <c r="M277" s="2">
        <v>0</v>
      </c>
      <c r="N277" s="2">
        <v>3</v>
      </c>
      <c r="O277" s="2">
        <v>222</v>
      </c>
      <c r="P277" s="2">
        <v>256</v>
      </c>
      <c r="Q277" s="2">
        <v>351</v>
      </c>
    </row>
    <row r="278" spans="1:17">
      <c r="A278" s="2">
        <v>81</v>
      </c>
      <c r="B278" s="2" t="str">
        <v>Phenylacetic Acid, HPAAD</v>
      </c>
      <c r="C278" s="2">
        <v>0.67</v>
      </c>
      <c r="D278" s="411">
        <v>135.5</v>
      </c>
      <c r="E278" s="2" t="str">
        <v>G</v>
      </c>
      <c r="F278" s="411">
        <v>174.5</v>
      </c>
      <c r="G278" s="2" t="str">
        <v>T</v>
      </c>
      <c r="H278" s="411">
        <v>343.2</v>
      </c>
      <c r="I278" s="2" t="str">
        <v>S</v>
      </c>
      <c r="J278" s="2">
        <v>1</v>
      </c>
      <c r="K278" s="2">
        <v>260</v>
      </c>
      <c r="L278" s="2">
        <v>0</v>
      </c>
      <c r="M278" s="2">
        <v>0</v>
      </c>
      <c r="N278" s="2">
        <v>2</v>
      </c>
      <c r="O278" s="2">
        <v>239</v>
      </c>
      <c r="P278" s="2">
        <v>336</v>
      </c>
      <c r="Q278" s="2">
        <v>0</v>
      </c>
    </row>
    <row r="279" spans="1:17">
      <c r="A279" s="2">
        <v>82</v>
      </c>
      <c r="B279" s="2" t="str">
        <v>p-Hydroxyphenylacetic acid, HPAAD</v>
      </c>
      <c r="C279" s="2">
        <v>0.62</v>
      </c>
      <c r="D279" s="411">
        <v>138.1</v>
      </c>
      <c r="E279" s="2" t="str">
        <v>G</v>
      </c>
      <c r="F279" s="411">
        <v>178.8</v>
      </c>
      <c r="G279" s="2" t="str">
        <v>T</v>
      </c>
      <c r="H279" s="411">
        <v>180</v>
      </c>
      <c r="I279" s="2" t="str">
        <v>CB</v>
      </c>
      <c r="J279" s="2">
        <v>1</v>
      </c>
      <c r="K279" s="2">
        <v>277</v>
      </c>
      <c r="L279" s="2">
        <v>0</v>
      </c>
      <c r="M279" s="2">
        <v>0</v>
      </c>
      <c r="N279" s="2">
        <v>3</v>
      </c>
      <c r="O279" s="2">
        <v>222</v>
      </c>
      <c r="P279" s="2">
        <v>252</v>
      </c>
      <c r="Q279" s="2">
        <v>330</v>
      </c>
    </row>
    <row r="280" spans="1:17">
      <c r="A280" s="2">
        <v>84</v>
      </c>
      <c r="B280" s="2" t="str">
        <v>DL-p-Phenyllactic Acid, HPLAD</v>
      </c>
      <c r="C280" s="2">
        <v>0.61565000000000003</v>
      </c>
      <c r="D280" s="411">
        <v>139.19999999999999</v>
      </c>
      <c r="E280" s="2" t="str">
        <v>G</v>
      </c>
      <c r="F280" s="411">
        <v>120</v>
      </c>
      <c r="G280" s="2" t="str">
        <v>G</v>
      </c>
      <c r="H280" s="411">
        <v>171.1</v>
      </c>
      <c r="I280" s="2" t="str">
        <v>T</v>
      </c>
      <c r="J280" s="2">
        <v>1</v>
      </c>
      <c r="K280" s="2">
        <v>278</v>
      </c>
      <c r="L280" s="2">
        <v>0</v>
      </c>
      <c r="M280" s="2">
        <v>0</v>
      </c>
      <c r="N280" s="2">
        <v>3</v>
      </c>
      <c r="O280" s="2">
        <v>223</v>
      </c>
      <c r="P280" s="2">
        <v>253</v>
      </c>
      <c r="Q280" s="2">
        <v>330</v>
      </c>
    </row>
    <row r="281" spans="1:17">
      <c r="A281" s="2">
        <v>85</v>
      </c>
      <c r="B281" s="2" t="str">
        <v>p-methoxyphenyllactic acid, HPLAD</v>
      </c>
      <c r="C281" s="2">
        <v>0.65802559999999999</v>
      </c>
      <c r="D281" s="411">
        <v>138</v>
      </c>
      <c r="E281" s="2" t="str">
        <v>G</v>
      </c>
      <c r="F281" s="411">
        <v>178.7</v>
      </c>
      <c r="G281" s="2" t="str">
        <v>T</v>
      </c>
      <c r="H281" s="411">
        <v>192.2</v>
      </c>
      <c r="I281" s="2" t="str">
        <v>CB</v>
      </c>
      <c r="J281" s="2">
        <v>1</v>
      </c>
      <c r="K281" s="2">
        <v>276</v>
      </c>
      <c r="L281" s="2">
        <v>0</v>
      </c>
      <c r="M281" s="2">
        <v>0</v>
      </c>
      <c r="N281" s="2">
        <v>3</v>
      </c>
      <c r="O281" s="2">
        <v>222</v>
      </c>
      <c r="P281" s="2">
        <v>251</v>
      </c>
      <c r="Q281" s="2">
        <v>336</v>
      </c>
    </row>
    <row r="282" spans="1:17">
      <c r="A282" s="2">
        <v>86</v>
      </c>
      <c r="B282" s="2" t="str">
        <v>3-Phenylpropanoic acid, HPPAD</v>
      </c>
      <c r="C282" s="2">
        <v>0.68274469999999998</v>
      </c>
      <c r="D282" s="411">
        <v>138.6</v>
      </c>
      <c r="E282" s="2" t="str">
        <v>G</v>
      </c>
      <c r="F282" s="411">
        <v>177.8</v>
      </c>
      <c r="G282" s="2" t="str">
        <v>T</v>
      </c>
      <c r="H282" s="411">
        <v>230.2</v>
      </c>
      <c r="I282" s="2" t="str">
        <v>B</v>
      </c>
      <c r="J282" s="2">
        <v>1</v>
      </c>
      <c r="K282" s="2">
        <v>260</v>
      </c>
      <c r="L282" s="2">
        <v>0</v>
      </c>
      <c r="M282" s="2">
        <v>0</v>
      </c>
      <c r="N282" s="2">
        <v>2</v>
      </c>
      <c r="O282" s="2">
        <v>230</v>
      </c>
      <c r="P282" s="2">
        <v>327</v>
      </c>
      <c r="Q282" s="2">
        <v>0</v>
      </c>
    </row>
    <row r="283" spans="1:17">
      <c r="A283" s="2">
        <v>87</v>
      </c>
      <c r="B283" s="2" t="str">
        <v>Phloretic acid, HPPAD</v>
      </c>
      <c r="C283" s="2">
        <v>0.62977519999999998</v>
      </c>
      <c r="D283" s="411">
        <v>140.69999999999999</v>
      </c>
      <c r="E283" s="2" t="str">
        <v>G</v>
      </c>
      <c r="F283" s="411">
        <v>187.7</v>
      </c>
      <c r="G283" s="2" t="str">
        <v>CB</v>
      </c>
      <c r="H283" s="411">
        <v>189.8</v>
      </c>
      <c r="I283" s="2" t="str">
        <v>CB</v>
      </c>
      <c r="J283" s="2">
        <v>1</v>
      </c>
      <c r="K283" s="2">
        <v>278</v>
      </c>
      <c r="L283" s="2">
        <v>0</v>
      </c>
      <c r="M283" s="2">
        <v>0</v>
      </c>
      <c r="N283" s="2">
        <v>3</v>
      </c>
      <c r="O283" s="2">
        <v>221</v>
      </c>
      <c r="P283" s="2">
        <v>248</v>
      </c>
      <c r="Q283" s="2">
        <v>341</v>
      </c>
    </row>
    <row r="284" spans="1:17">
      <c r="A284" s="2">
        <v>88</v>
      </c>
      <c r="B284" s="2" t="str">
        <v>2-Methoxy-4-vinylphenol, AMPh</v>
      </c>
      <c r="C284" s="2">
        <v>0.68804169999999998</v>
      </c>
      <c r="D284" s="411">
        <v>121.7</v>
      </c>
      <c r="E284" s="2" t="str">
        <v>G</v>
      </c>
      <c r="F284" s="411">
        <v>189.2</v>
      </c>
      <c r="G284" s="2" t="str">
        <v>CB</v>
      </c>
      <c r="H284" s="411">
        <v>191.1</v>
      </c>
      <c r="I284" s="2" t="str">
        <v>CB</v>
      </c>
      <c r="J284" s="2">
        <v>1</v>
      </c>
      <c r="K284" s="2">
        <v>266</v>
      </c>
      <c r="L284" s="2">
        <v>0</v>
      </c>
      <c r="M284" s="2">
        <v>0</v>
      </c>
      <c r="N284" s="2">
        <v>2</v>
      </c>
      <c r="O284" s="2">
        <v>224</v>
      </c>
      <c r="P284" s="2">
        <v>336</v>
      </c>
      <c r="Q284" s="2">
        <v>0</v>
      </c>
    </row>
    <row r="285" spans="1:17">
      <c r="A285" s="2">
        <v>89</v>
      </c>
      <c r="B285" s="2" t="str">
        <v>p-methoxyphenol, AMPh</v>
      </c>
      <c r="C285" s="2">
        <v>0.6845</v>
      </c>
      <c r="D285" s="411">
        <v>134.4</v>
      </c>
      <c r="E285" s="2" t="str">
        <v>G</v>
      </c>
      <c r="F285" s="411">
        <v>171.4</v>
      </c>
      <c r="G285" s="2" t="str">
        <v>T</v>
      </c>
      <c r="H285" s="411">
        <v>234.8</v>
      </c>
      <c r="I285" s="2" t="str">
        <v>B</v>
      </c>
      <c r="J285" s="2">
        <v>1</v>
      </c>
      <c r="K285" s="2">
        <v>288</v>
      </c>
      <c r="L285" s="2">
        <v>0</v>
      </c>
      <c r="M285" s="2">
        <v>0</v>
      </c>
      <c r="N285" s="2">
        <v>3</v>
      </c>
      <c r="O285" s="2">
        <v>223</v>
      </c>
      <c r="P285" s="2">
        <v>252</v>
      </c>
      <c r="Q285" s="2">
        <v>313</v>
      </c>
    </row>
    <row r="286" spans="1:17">
      <c r="A286" s="2">
        <v>90</v>
      </c>
      <c r="B286" s="2" t="str">
        <v>4-methylpyrocatechol, APh</v>
      </c>
      <c r="C286" s="2">
        <v>0.67391650000000003</v>
      </c>
      <c r="D286" s="411">
        <v>136.6</v>
      </c>
      <c r="E286" s="2" t="str">
        <v>G</v>
      </c>
      <c r="F286" s="411">
        <v>180</v>
      </c>
      <c r="G286" s="2" t="str">
        <v>CB</v>
      </c>
      <c r="H286" s="411">
        <v>160.9</v>
      </c>
      <c r="I286" s="2" t="str">
        <v>T</v>
      </c>
      <c r="J286" s="2">
        <v>1</v>
      </c>
      <c r="K286" s="2">
        <v>283</v>
      </c>
      <c r="L286" s="2">
        <v>0</v>
      </c>
      <c r="M286" s="2">
        <v>0</v>
      </c>
      <c r="N286" s="2">
        <v>2</v>
      </c>
      <c r="O286" s="2">
        <v>223</v>
      </c>
      <c r="P286" s="2">
        <v>341</v>
      </c>
      <c r="Q286" s="2">
        <v>0</v>
      </c>
    </row>
    <row r="287" spans="1:17">
      <c r="A287" s="2">
        <v>95</v>
      </c>
      <c r="B287" s="2" t="str">
        <v>Pyrocatechol, Phenol</v>
      </c>
      <c r="C287" s="2">
        <v>0.6615569</v>
      </c>
      <c r="D287" s="411">
        <v>137.4</v>
      </c>
      <c r="E287" s="2" t="str">
        <v>G</v>
      </c>
      <c r="F287" s="411">
        <v>180.8</v>
      </c>
      <c r="G287" s="2" t="str">
        <v>CB</v>
      </c>
      <c r="H287" s="411">
        <v>75.3</v>
      </c>
      <c r="I287" s="2" t="str">
        <v>Y</v>
      </c>
      <c r="J287" s="2">
        <v>1</v>
      </c>
      <c r="K287" s="2">
        <v>277</v>
      </c>
      <c r="L287" s="2">
        <v>0</v>
      </c>
      <c r="M287" s="2">
        <v>0</v>
      </c>
      <c r="N287" s="2">
        <v>3</v>
      </c>
      <c r="O287" s="2">
        <v>226</v>
      </c>
      <c r="P287" s="2">
        <v>240</v>
      </c>
      <c r="Q287" s="2">
        <v>336</v>
      </c>
    </row>
    <row r="288" spans="1:17">
      <c r="A288" s="2">
        <v>96</v>
      </c>
      <c r="B288" s="2" t="str">
        <v>2-methylbenzaldehyde, HBzd</v>
      </c>
      <c r="C288" s="2">
        <v>0.70922949999999996</v>
      </c>
      <c r="D288" s="411">
        <v>133.9</v>
      </c>
      <c r="E288" s="2" t="str">
        <v>G</v>
      </c>
      <c r="F288" s="411">
        <v>188.2</v>
      </c>
      <c r="G288" s="2" t="str">
        <v>CB</v>
      </c>
      <c r="H288" s="411">
        <v>193.9</v>
      </c>
      <c r="I288" s="2" t="str">
        <v>CB</v>
      </c>
      <c r="J288" s="2">
        <v>1</v>
      </c>
      <c r="K288" s="2">
        <v>255</v>
      </c>
      <c r="L288" s="2">
        <v>0</v>
      </c>
      <c r="M288" s="2">
        <v>0</v>
      </c>
      <c r="N288" s="2">
        <v>2</v>
      </c>
      <c r="O288" s="2">
        <v>222</v>
      </c>
      <c r="P288" s="2">
        <v>347</v>
      </c>
      <c r="Q288" s="2">
        <v>0</v>
      </c>
    </row>
    <row r="289" spans="1:17">
      <c r="A289" s="2">
        <v>97</v>
      </c>
      <c r="B289" s="2" t="str">
        <v>p-anisaldehyde, HBzd</v>
      </c>
      <c r="C289" s="2">
        <v>0.65979129999999997</v>
      </c>
      <c r="D289" s="411">
        <v>120</v>
      </c>
      <c r="E289" s="2" t="str">
        <v>G</v>
      </c>
      <c r="F289" s="411">
        <v>203.4</v>
      </c>
      <c r="G289" s="2" t="str">
        <v>CB</v>
      </c>
      <c r="H289" s="411">
        <v>346.6</v>
      </c>
      <c r="I289" s="2" t="str">
        <v>S</v>
      </c>
      <c r="J289" s="2">
        <v>1</v>
      </c>
      <c r="K289" s="2">
        <v>286</v>
      </c>
      <c r="L289" s="2">
        <v>0</v>
      </c>
      <c r="M289" s="2">
        <v>0</v>
      </c>
      <c r="N289" s="2">
        <v>2</v>
      </c>
      <c r="O289" s="2">
        <v>224</v>
      </c>
      <c r="P289" s="2">
        <v>350</v>
      </c>
      <c r="Q289" s="2">
        <v>0</v>
      </c>
    </row>
    <row r="290" spans="1:17">
      <c r="A290" s="2">
        <v>99</v>
      </c>
      <c r="B290" s="2" t="str">
        <v>Vanillin, HBzd</v>
      </c>
      <c r="C290" s="2">
        <v>0.63683780000000001</v>
      </c>
      <c r="D290" s="411">
        <v>136.19999999999999</v>
      </c>
      <c r="E290" s="2" t="str">
        <v>G</v>
      </c>
      <c r="F290" s="411">
        <v>221.6</v>
      </c>
      <c r="G290" s="2" t="str">
        <v>B</v>
      </c>
      <c r="H290" s="411">
        <v>223.7</v>
      </c>
      <c r="I290" s="2" t="str">
        <v>B</v>
      </c>
      <c r="J290" s="2">
        <v>2</v>
      </c>
      <c r="K290" s="2">
        <v>284</v>
      </c>
      <c r="L290" s="2">
        <v>312</v>
      </c>
      <c r="M290" s="2">
        <v>0</v>
      </c>
      <c r="N290" s="2">
        <v>3</v>
      </c>
      <c r="O290" s="2">
        <v>221</v>
      </c>
      <c r="P290" s="2">
        <v>248</v>
      </c>
      <c r="Q290" s="2">
        <v>341</v>
      </c>
    </row>
    <row r="291" spans="1:17">
      <c r="A291" s="2">
        <v>100</v>
      </c>
      <c r="B291" s="2" t="str">
        <v>2-Hydroxyacetophenone, HAPh</v>
      </c>
      <c r="C291" s="2">
        <v>0.70393249999999996</v>
      </c>
      <c r="D291" s="411">
        <v>132.6</v>
      </c>
      <c r="E291" s="2" t="str">
        <v>G</v>
      </c>
      <c r="F291" s="411">
        <v>151.9</v>
      </c>
      <c r="G291" s="2" t="str">
        <v>T</v>
      </c>
      <c r="H291" s="411">
        <v>180</v>
      </c>
      <c r="I291" s="2" t="str">
        <v>CB</v>
      </c>
      <c r="J291" s="2">
        <v>2</v>
      </c>
      <c r="K291" s="2">
        <v>256</v>
      </c>
      <c r="L291" s="2">
        <v>330</v>
      </c>
      <c r="M291" s="2">
        <v>0</v>
      </c>
      <c r="N291" s="2">
        <v>2</v>
      </c>
      <c r="O291" s="2">
        <v>228</v>
      </c>
      <c r="P291" s="2">
        <v>340</v>
      </c>
      <c r="Q291" s="2">
        <v>0</v>
      </c>
    </row>
    <row r="292" spans="1:17">
      <c r="A292" s="2">
        <v>101</v>
      </c>
      <c r="B292" s="2" t="str">
        <v>2-Methoxyacetophenone, HAPh</v>
      </c>
      <c r="C292" s="2">
        <v>0.66861950000000003</v>
      </c>
      <c r="D292" s="411">
        <v>139.1</v>
      </c>
      <c r="E292" s="2" t="str">
        <v>G</v>
      </c>
      <c r="F292" s="411">
        <v>240.8</v>
      </c>
      <c r="G292" s="2" t="str">
        <v>V</v>
      </c>
      <c r="H292" s="411">
        <v>203.9</v>
      </c>
      <c r="I292" s="2" t="str">
        <v>CB</v>
      </c>
      <c r="J292" s="2">
        <v>2</v>
      </c>
      <c r="K292" s="2">
        <v>256</v>
      </c>
      <c r="L292" s="2">
        <v>330</v>
      </c>
      <c r="M292" s="2">
        <v>0</v>
      </c>
      <c r="N292" s="2">
        <v>2</v>
      </c>
      <c r="O292" s="2">
        <v>225</v>
      </c>
      <c r="P292" s="2">
        <v>340</v>
      </c>
      <c r="Q292" s="2">
        <v>0</v>
      </c>
    </row>
    <row r="293" spans="1:17">
      <c r="A293" s="2"/>
      <c r="B293" s="2"/>
      <c r="C293" s="2"/>
      <c r="D293" s="411"/>
      <c r="E293" s="2"/>
      <c r="F293" s="411"/>
      <c r="G293" s="2"/>
      <c r="H293" s="411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411"/>
      <c r="E294" s="2"/>
      <c r="F294" s="411"/>
      <c r="G294" s="2"/>
      <c r="H294" s="411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411"/>
      <c r="E295" s="2"/>
      <c r="F295" s="411"/>
      <c r="G295" s="2"/>
      <c r="H295" s="411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411"/>
      <c r="E296" s="2"/>
      <c r="F296" s="411"/>
      <c r="G296" s="2"/>
      <c r="H296" s="411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411"/>
      <c r="E297" s="2"/>
      <c r="F297" s="411"/>
      <c r="G297" s="2"/>
      <c r="H297" s="411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411"/>
      <c r="E298" s="2"/>
      <c r="F298" s="411"/>
      <c r="G298" s="2"/>
      <c r="H298" s="411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411"/>
      <c r="E299" s="2"/>
      <c r="F299" s="411"/>
      <c r="G299" s="2"/>
      <c r="H299" s="411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411"/>
      <c r="E300" s="2"/>
      <c r="F300" s="411"/>
      <c r="G300" s="2"/>
      <c r="H300" s="411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411"/>
      <c r="E301" s="2"/>
      <c r="F301" s="411"/>
      <c r="G301" s="2"/>
      <c r="H301" s="411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411"/>
      <c r="E302" s="2"/>
      <c r="F302" s="411"/>
      <c r="G302" s="2"/>
      <c r="H302" s="411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411"/>
      <c r="E303" s="2"/>
      <c r="F303" s="411"/>
      <c r="G303" s="2"/>
      <c r="H303" s="411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411"/>
      <c r="E304" s="2"/>
      <c r="F304" s="411"/>
      <c r="G304" s="2"/>
      <c r="H304" s="411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411"/>
      <c r="E305" s="2"/>
      <c r="F305" s="411"/>
      <c r="G305" s="2"/>
      <c r="H305" s="411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411"/>
      <c r="E306" s="2"/>
      <c r="F306" s="411"/>
      <c r="G306" s="2"/>
      <c r="H306" s="411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411"/>
      <c r="E307" s="2"/>
      <c r="F307" s="411"/>
      <c r="G307" s="2"/>
      <c r="H307" s="411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411"/>
      <c r="E308" s="2"/>
      <c r="F308" s="411"/>
      <c r="G308" s="2"/>
      <c r="H308" s="411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411"/>
      <c r="E309" s="2"/>
      <c r="F309" s="411"/>
      <c r="G309" s="2"/>
      <c r="H309" s="411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411"/>
      <c r="E310" s="2"/>
      <c r="F310" s="411"/>
      <c r="G310" s="2"/>
      <c r="H310" s="411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411"/>
      <c r="E311" s="2"/>
      <c r="F311" s="411"/>
      <c r="G311" s="2"/>
      <c r="H311" s="411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411"/>
      <c r="E312" s="2"/>
      <c r="F312" s="411"/>
      <c r="G312" s="2"/>
      <c r="H312" s="411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411"/>
      <c r="E313" s="2"/>
      <c r="F313" s="411"/>
      <c r="G313" s="2"/>
      <c r="H313" s="411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411"/>
      <c r="E314" s="2"/>
      <c r="F314" s="411"/>
      <c r="G314" s="2"/>
      <c r="H314" s="411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411"/>
      <c r="E315" s="2"/>
      <c r="F315" s="411"/>
      <c r="G315" s="2"/>
      <c r="H315" s="411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411"/>
      <c r="E316" s="2"/>
      <c r="F316" s="411"/>
      <c r="G316" s="2"/>
      <c r="H316" s="411"/>
      <c r="I316" s="2"/>
      <c r="J316" s="2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411"/>
      <c r="E317" s="2"/>
      <c r="F317" s="411"/>
      <c r="G317" s="2"/>
      <c r="H317" s="411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411"/>
      <c r="E318" s="2"/>
      <c r="F318" s="411"/>
      <c r="G318" s="2"/>
      <c r="H318" s="411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411"/>
      <c r="E319" s="2"/>
      <c r="F319" s="411"/>
      <c r="G319" s="2"/>
      <c r="H319" s="411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411"/>
      <c r="E320" s="2"/>
      <c r="F320" s="411"/>
      <c r="G320" s="2"/>
      <c r="H320" s="411"/>
      <c r="I320" s="2"/>
      <c r="J320" s="2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411"/>
      <c r="E321" s="2"/>
      <c r="F321" s="411"/>
      <c r="G321" s="2"/>
      <c r="H321" s="411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411"/>
      <c r="E322" s="2"/>
      <c r="F322" s="411"/>
      <c r="G322" s="2"/>
      <c r="H322" s="411"/>
      <c r="I322" s="2"/>
      <c r="J322" s="2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411"/>
      <c r="E323" s="2"/>
      <c r="F323" s="411"/>
      <c r="G323" s="2"/>
      <c r="H323" s="411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411"/>
      <c r="E324" s="2"/>
      <c r="F324" s="411"/>
      <c r="G324" s="2"/>
      <c r="H324" s="411"/>
      <c r="I324" s="2"/>
      <c r="J324" s="2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411"/>
      <c r="E325" s="2"/>
      <c r="F325" s="411"/>
      <c r="G325" s="2"/>
      <c r="H325" s="411"/>
      <c r="I325" s="2"/>
      <c r="J325" s="2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411"/>
      <c r="E326" s="2"/>
      <c r="F326" s="411"/>
      <c r="G326" s="2"/>
      <c r="H326" s="411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411"/>
      <c r="E327" s="2"/>
      <c r="F327" s="411"/>
      <c r="G327" s="2"/>
      <c r="H327" s="411"/>
      <c r="I327" s="2"/>
      <c r="J327" s="2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411"/>
      <c r="E328" s="2"/>
      <c r="F328" s="411"/>
      <c r="G328" s="2"/>
      <c r="H328" s="411"/>
      <c r="I328" s="2"/>
      <c r="J328" s="2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411"/>
      <c r="E329" s="2"/>
      <c r="F329" s="411"/>
      <c r="G329" s="2"/>
      <c r="H329" s="411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411"/>
      <c r="E330" s="2"/>
      <c r="F330" s="411"/>
      <c r="G330" s="2"/>
      <c r="H330" s="411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411"/>
      <c r="E331" s="2"/>
      <c r="F331" s="411"/>
      <c r="G331" s="2"/>
      <c r="H331" s="411"/>
      <c r="I331" s="2"/>
      <c r="J331" s="2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411"/>
      <c r="E332" s="2"/>
      <c r="F332" s="411"/>
      <c r="G332" s="2"/>
      <c r="H332" s="411"/>
      <c r="I332" s="2"/>
      <c r="J332" s="2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411"/>
      <c r="E333" s="2"/>
      <c r="F333" s="411"/>
      <c r="G333" s="2"/>
      <c r="H333" s="411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411"/>
      <c r="E334" s="2"/>
      <c r="F334" s="411"/>
      <c r="G334" s="2"/>
      <c r="H334" s="411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411"/>
      <c r="E335" s="2"/>
      <c r="F335" s="411"/>
      <c r="G335" s="2"/>
      <c r="H335" s="411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411"/>
      <c r="E336" s="2"/>
      <c r="F336" s="411"/>
      <c r="G336" s="2"/>
      <c r="H336" s="411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411"/>
      <c r="E337" s="2"/>
      <c r="F337" s="411"/>
      <c r="G337" s="2"/>
      <c r="H337" s="411"/>
      <c r="I337" s="2"/>
      <c r="J337" s="2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411"/>
      <c r="E338" s="2"/>
      <c r="F338" s="411"/>
      <c r="G338" s="2"/>
      <c r="H338" s="411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411"/>
      <c r="E339" s="2"/>
      <c r="F339" s="411"/>
      <c r="G339" s="2"/>
      <c r="H339" s="411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411"/>
      <c r="E340" s="2"/>
      <c r="F340" s="411"/>
      <c r="G340" s="2"/>
      <c r="H340" s="411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411"/>
      <c r="E341" s="2"/>
      <c r="F341" s="411"/>
      <c r="G341" s="2"/>
      <c r="H341" s="411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411"/>
      <c r="E342" s="2"/>
      <c r="F342" s="411"/>
      <c r="G342" s="2"/>
      <c r="H342" s="411"/>
      <c r="I342" s="2"/>
      <c r="J342" s="2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411"/>
      <c r="E343" s="2"/>
      <c r="F343" s="411"/>
      <c r="G343" s="2"/>
      <c r="H343" s="411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411"/>
      <c r="E344" s="2"/>
      <c r="F344" s="411"/>
      <c r="G344" s="2"/>
      <c r="H344" s="411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411"/>
      <c r="E345" s="2"/>
      <c r="F345" s="411"/>
      <c r="G345" s="2"/>
      <c r="H345" s="411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411"/>
      <c r="E346" s="2"/>
      <c r="F346" s="411"/>
      <c r="G346" s="2"/>
      <c r="H346" s="411"/>
      <c r="I346" s="2"/>
      <c r="J346" s="2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411"/>
      <c r="E347" s="2"/>
      <c r="F347" s="411"/>
      <c r="G347" s="2"/>
      <c r="H347" s="411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411"/>
      <c r="E348" s="2"/>
      <c r="F348" s="411"/>
      <c r="G348" s="2"/>
      <c r="H348" s="411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411"/>
      <c r="E349" s="2"/>
      <c r="F349" s="411"/>
      <c r="G349" s="2"/>
      <c r="H349" s="411"/>
      <c r="I349" s="2"/>
      <c r="J349" s="2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411"/>
      <c r="E350" s="2"/>
      <c r="F350" s="411"/>
      <c r="G350" s="2"/>
      <c r="H350" s="411"/>
      <c r="I350" s="2"/>
      <c r="J350" s="2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411"/>
      <c r="E351" s="2"/>
      <c r="F351" s="411"/>
      <c r="G351" s="2"/>
      <c r="H351" s="411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411"/>
      <c r="E352" s="2"/>
      <c r="F352" s="411"/>
      <c r="G352" s="2"/>
      <c r="H352" s="411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411"/>
      <c r="E353" s="2"/>
      <c r="F353" s="411"/>
      <c r="G353" s="2"/>
      <c r="H353" s="411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411"/>
      <c r="E354" s="2"/>
      <c r="F354" s="411"/>
      <c r="G354" s="2"/>
      <c r="H354" s="411"/>
      <c r="I354" s="2"/>
      <c r="J354" s="2"/>
      <c r="K354" s="2"/>
      <c r="L354" s="2"/>
      <c r="M354" s="2"/>
      <c r="N354" s="2"/>
      <c r="O354" s="2"/>
      <c r="P354" s="2"/>
      <c r="Q35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2CCA1A5-0001-40C3-ADCF-E66993B5CD4D}">
          <x14:formula1>
            <xm:f>_xlfn.ANCHORARRAY(D!#REF!)</xm:f>
          </x14:formula1>
          <xm:sqref>B3:B4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5704-AB39-4EAC-913E-E17AD247F6BA}">
  <dimension ref="A2:BL357"/>
  <sheetViews>
    <sheetView workbookViewId="0">
      <selection activeCell="K20" sqref="K20"/>
    </sheetView>
  </sheetViews>
  <sheetFormatPr defaultRowHeight="15"/>
  <cols>
    <col min="1" max="1" width="9.140625" style="406"/>
    <col min="2" max="2" width="20.140625" style="406" bestFit="1" customWidth="1"/>
    <col min="3" max="3" width="6" style="406" customWidth="1"/>
    <col min="4" max="4" width="8.5703125" style="412" customWidth="1"/>
    <col min="5" max="5" width="3.42578125" style="406" bestFit="1" customWidth="1"/>
    <col min="6" max="6" width="8.5703125" style="412" customWidth="1"/>
    <col min="7" max="7" width="5" style="406" bestFit="1" customWidth="1"/>
    <col min="8" max="8" width="7.140625" style="412" customWidth="1"/>
    <col min="9" max="9" width="5" style="406" bestFit="1" customWidth="1"/>
    <col min="10" max="10" width="7" style="406" customWidth="1"/>
    <col min="11" max="12" width="7" style="406" bestFit="1" customWidth="1"/>
    <col min="13" max="13" width="6.85546875" style="406" bestFit="1" customWidth="1"/>
    <col min="14" max="14" width="7.140625" style="406" customWidth="1"/>
    <col min="15" max="15" width="6.5703125" style="406" customWidth="1"/>
    <col min="16" max="16" width="7" style="406" bestFit="1" customWidth="1"/>
    <col min="17" max="17" width="7.5703125" style="406" customWidth="1"/>
    <col min="18" max="18" width="4" bestFit="1" customWidth="1"/>
    <col min="19" max="19" width="17" bestFit="1" customWidth="1"/>
    <col min="20" max="21" width="3.7109375" bestFit="1" customWidth="1"/>
    <col min="22" max="25" width="4" bestFit="1" customWidth="1"/>
    <col min="26" max="34" width="3.7109375" bestFit="1" customWidth="1"/>
    <col min="35" max="38" width="4" bestFit="1" customWidth="1"/>
    <col min="39" max="40" width="3.7109375" bestFit="1" customWidth="1"/>
  </cols>
  <sheetData>
    <row r="2" spans="1:64" s="4" customFormat="1" ht="43.5" customHeight="1">
      <c r="A2" s="416" t="s">
        <v>0</v>
      </c>
      <c r="B2" s="401" t="s">
        <v>1</v>
      </c>
      <c r="C2" s="401" t="s">
        <v>2</v>
      </c>
      <c r="D2" s="408" t="s">
        <v>3</v>
      </c>
      <c r="E2" s="402" t="s">
        <v>4</v>
      </c>
      <c r="F2" s="408" t="s">
        <v>5</v>
      </c>
      <c r="G2" s="403" t="s">
        <v>6</v>
      </c>
      <c r="H2" s="408" t="s">
        <v>7</v>
      </c>
      <c r="I2" s="402" t="s">
        <v>8</v>
      </c>
      <c r="J2" s="418" t="s">
        <v>9</v>
      </c>
      <c r="K2" s="399" t="s">
        <v>135</v>
      </c>
      <c r="L2" s="399" t="s">
        <v>136</v>
      </c>
      <c r="M2" s="399" t="s">
        <v>137</v>
      </c>
      <c r="N2" s="399" t="s">
        <v>13</v>
      </c>
      <c r="O2" s="399" t="s">
        <v>14</v>
      </c>
      <c r="P2" s="399" t="s">
        <v>15</v>
      </c>
      <c r="Q2" s="399" t="s">
        <v>16</v>
      </c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R2" s="415"/>
      <c r="AS2" s="415"/>
      <c r="AT2" s="415"/>
      <c r="AU2" s="415"/>
      <c r="AV2" s="415"/>
      <c r="AW2" s="415"/>
      <c r="AX2" s="415"/>
      <c r="AY2" s="415"/>
      <c r="AZ2" s="415"/>
      <c r="BA2" s="415"/>
      <c r="BB2" s="415"/>
      <c r="BC2" s="415"/>
      <c r="BD2" s="415"/>
      <c r="BE2" s="415"/>
      <c r="BF2" s="415"/>
      <c r="BG2" s="415"/>
      <c r="BH2" s="415"/>
      <c r="BI2" s="415"/>
      <c r="BJ2" s="415"/>
      <c r="BK2" s="415"/>
      <c r="BL2" s="415"/>
    </row>
    <row r="3" spans="1:64">
      <c r="A3" s="1"/>
      <c r="B3" s="426" t="s">
        <v>156</v>
      </c>
      <c r="C3" s="2">
        <v>0.68899999999999995</v>
      </c>
      <c r="D3" s="427">
        <v>138.80000000000001</v>
      </c>
      <c r="E3" s="1" t="s">
        <v>23</v>
      </c>
      <c r="F3" s="428">
        <v>169.8</v>
      </c>
      <c r="G3" s="1" t="s">
        <v>18</v>
      </c>
      <c r="H3" s="429">
        <v>167.2</v>
      </c>
      <c r="I3" s="1" t="s">
        <v>18</v>
      </c>
      <c r="J3" s="1">
        <f>COUNTIF(K3:M3, "&gt;=0")</f>
        <v>1</v>
      </c>
      <c r="K3" s="2">
        <v>293</v>
      </c>
      <c r="L3" s="2"/>
      <c r="M3" s="1"/>
      <c r="N3" s="1">
        <v>3</v>
      </c>
      <c r="O3" s="2">
        <v>223</v>
      </c>
      <c r="P3" s="2">
        <v>251</v>
      </c>
      <c r="Q3" s="2">
        <v>368</v>
      </c>
    </row>
    <row r="4" spans="1:64">
      <c r="A4" s="2" t="s">
        <v>139</v>
      </c>
      <c r="B4" s="2">
        <v>-0.05</v>
      </c>
      <c r="C4" s="405">
        <f>C3-0.05</f>
        <v>0.6389999999999999</v>
      </c>
      <c r="D4" s="410">
        <f>D3+D8</f>
        <v>78.800000000000011</v>
      </c>
      <c r="E4" s="2"/>
      <c r="F4" s="410">
        <f>F3+F8</f>
        <v>109.80000000000001</v>
      </c>
      <c r="G4" s="2"/>
      <c r="H4" s="410">
        <f>H3+H8</f>
        <v>107.19999999999999</v>
      </c>
      <c r="I4" s="2"/>
      <c r="J4" s="2"/>
      <c r="K4" s="2">
        <f>K3*K8</f>
        <v>287.14</v>
      </c>
      <c r="L4" s="2">
        <f>L3*L8</f>
        <v>0</v>
      </c>
      <c r="M4" s="2">
        <f>M3*M8</f>
        <v>0</v>
      </c>
      <c r="N4" s="2"/>
      <c r="O4" s="2">
        <f>O3*O7</f>
        <v>218.54</v>
      </c>
      <c r="P4" s="2">
        <f>P3*P7</f>
        <v>245.98</v>
      </c>
      <c r="Q4" s="2">
        <f>Q3*Q7</f>
        <v>360.64</v>
      </c>
    </row>
    <row r="5" spans="1:64">
      <c r="A5" s="2" t="s">
        <v>140</v>
      </c>
      <c r="B5" s="2">
        <v>0.05</v>
      </c>
      <c r="C5" s="405">
        <f>C3+0.05</f>
        <v>0.73899999999999999</v>
      </c>
      <c r="D5" s="410">
        <f>D3+D7</f>
        <v>198.8</v>
      </c>
      <c r="E5" s="2"/>
      <c r="F5" s="410">
        <f>F3+F7</f>
        <v>229.8</v>
      </c>
      <c r="G5" s="2"/>
      <c r="H5" s="410">
        <f>H3+H7</f>
        <v>227.2</v>
      </c>
      <c r="I5" s="2"/>
      <c r="J5" s="2"/>
      <c r="K5" s="2">
        <f>K3*K7</f>
        <v>298.86</v>
      </c>
      <c r="L5" s="2">
        <f>L3*L7</f>
        <v>0</v>
      </c>
      <c r="M5" s="2">
        <f>M3*M7</f>
        <v>0</v>
      </c>
      <c r="N5" s="2"/>
      <c r="O5" s="2">
        <f>O3*O8</f>
        <v>227.46</v>
      </c>
      <c r="P5" s="2">
        <f>P3*P8</f>
        <v>256.02</v>
      </c>
      <c r="Q5" s="2">
        <f>Q3*Q8</f>
        <v>375.36</v>
      </c>
    </row>
    <row r="6" spans="1:64">
      <c r="A6" s="2"/>
      <c r="B6" s="2"/>
      <c r="C6" s="2"/>
      <c r="D6" s="411"/>
      <c r="E6" s="2"/>
      <c r="F6" s="411"/>
      <c r="G6" s="2"/>
      <c r="H6" s="411"/>
      <c r="I6" s="2"/>
      <c r="J6" s="2"/>
      <c r="K6" s="2"/>
      <c r="L6" s="2"/>
      <c r="M6" s="2"/>
      <c r="N6" s="2"/>
      <c r="O6" s="2"/>
      <c r="P6" s="2"/>
      <c r="Q6" s="2"/>
    </row>
    <row r="7" spans="1:64">
      <c r="A7" s="2"/>
      <c r="B7" s="2"/>
      <c r="C7" s="2"/>
      <c r="D7" s="411">
        <v>60</v>
      </c>
      <c r="E7" s="2"/>
      <c r="F7" s="411">
        <v>60</v>
      </c>
      <c r="G7" s="2"/>
      <c r="H7" s="411">
        <v>60</v>
      </c>
      <c r="I7" s="2"/>
      <c r="J7" s="2"/>
      <c r="K7" s="407">
        <v>1.02</v>
      </c>
      <c r="L7" s="407">
        <v>1.02</v>
      </c>
      <c r="M7" s="407">
        <v>0.98</v>
      </c>
      <c r="N7" s="2"/>
      <c r="O7" s="407">
        <v>0.98</v>
      </c>
      <c r="P7" s="407">
        <v>0.98</v>
      </c>
      <c r="Q7" s="407">
        <v>0.98</v>
      </c>
    </row>
    <row r="8" spans="1:64" s="1" customFormat="1">
      <c r="A8" s="2"/>
      <c r="B8" s="2"/>
      <c r="C8" s="2"/>
      <c r="D8" s="411">
        <v>-60</v>
      </c>
      <c r="E8" s="2"/>
      <c r="F8" s="411">
        <v>-60</v>
      </c>
      <c r="G8" s="2"/>
      <c r="H8" s="411">
        <v>-60</v>
      </c>
      <c r="I8" s="2"/>
      <c r="J8" s="2"/>
      <c r="K8" s="407">
        <v>0.98</v>
      </c>
      <c r="L8" s="407">
        <v>0.98</v>
      </c>
      <c r="M8" s="407">
        <v>1.02</v>
      </c>
      <c r="N8" s="2"/>
      <c r="O8" s="407">
        <v>1.02</v>
      </c>
      <c r="P8" s="407">
        <v>1.02</v>
      </c>
      <c r="Q8" s="407">
        <v>1.02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s="1" customFormat="1">
      <c r="A9" s="2"/>
      <c r="B9" s="2"/>
      <c r="C9" s="2"/>
      <c r="D9" s="411"/>
      <c r="E9" s="2"/>
      <c r="F9" s="411"/>
      <c r="G9" s="2"/>
      <c r="H9" s="411"/>
      <c r="I9" s="2"/>
      <c r="J9" s="2"/>
      <c r="K9" s="407"/>
      <c r="L9" s="407"/>
      <c r="M9" s="407"/>
      <c r="N9" s="2"/>
      <c r="O9" s="407"/>
      <c r="P9" s="407"/>
      <c r="Q9" s="407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s="1" customFormat="1">
      <c r="A10" s="2"/>
      <c r="B10" s="2"/>
      <c r="C10" s="2"/>
      <c r="D10" s="411"/>
      <c r="E10" s="2"/>
      <c r="F10" s="411"/>
      <c r="G10" s="2"/>
      <c r="H10" s="411"/>
      <c r="I10" s="2"/>
      <c r="J10" s="2"/>
      <c r="K10" s="2"/>
      <c r="L10" s="2"/>
      <c r="M10" s="2"/>
      <c r="N10" s="2"/>
      <c r="O10" s="2"/>
      <c r="P10" s="2"/>
      <c r="Q10" s="2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s="1" customFormat="1">
      <c r="A11" s="2" cm="1">
        <f t="array" ref="A11:Q12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1]&gt;=$O$4)*(LNPNEW[Fl λ 2]&lt;=$P$5)*(LNPNEW[Fl λ 2]&gt;=$P$4)*(LNPNEW[Fl λ 3]&lt;=$Q$5)*(LNPNEW[Fl λ 3]&gt;=$Q$4),"No Result"))</f>
        <v>22</v>
      </c>
      <c r="B11" s="2" t="str">
        <v>pinocembrin, Flavanone</v>
      </c>
      <c r="C11" s="2">
        <v>0.72335470000000002</v>
      </c>
      <c r="D11" s="411">
        <v>136.9</v>
      </c>
      <c r="E11" s="2" t="str">
        <v>G</v>
      </c>
      <c r="F11" s="411">
        <v>179.2</v>
      </c>
      <c r="G11" s="2" t="str">
        <v>T</v>
      </c>
      <c r="H11" s="411">
        <v>160.1</v>
      </c>
      <c r="I11" s="2" t="str">
        <v>T</v>
      </c>
      <c r="J11" s="2">
        <v>1</v>
      </c>
      <c r="K11" s="2">
        <v>293</v>
      </c>
      <c r="L11" s="2">
        <v>0</v>
      </c>
      <c r="M11" s="2">
        <v>0</v>
      </c>
      <c r="N11" s="2">
        <v>3</v>
      </c>
      <c r="O11" s="2">
        <v>224</v>
      </c>
      <c r="P11" s="2">
        <v>252</v>
      </c>
      <c r="Q11" s="2">
        <v>365</v>
      </c>
      <c r="R11" s="1">
        <f>COUNTIF(A11:A13, "&lt;&gt;")</f>
        <v>2</v>
      </c>
      <c r="S11" s="2" t="s">
        <v>141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s="1" customFormat="1">
      <c r="A12" s="2">
        <v>24</v>
      </c>
      <c r="B12" s="2" t="str">
        <v>pinobanksin, Flavanonol</v>
      </c>
      <c r="C12" s="2">
        <v>0.69686990000000004</v>
      </c>
      <c r="D12" s="411">
        <v>136.80000000000001</v>
      </c>
      <c r="E12" s="2" t="str">
        <v>G</v>
      </c>
      <c r="F12" s="411">
        <v>190.7</v>
      </c>
      <c r="G12" s="2" t="str">
        <v>CB</v>
      </c>
      <c r="H12" s="411">
        <v>174.1</v>
      </c>
      <c r="I12" s="2" t="str">
        <v>T</v>
      </c>
      <c r="J12" s="2">
        <v>1</v>
      </c>
      <c r="K12" s="2">
        <v>295</v>
      </c>
      <c r="L12" s="2">
        <v>0</v>
      </c>
      <c r="M12" s="2">
        <v>0</v>
      </c>
      <c r="N12" s="2">
        <v>3</v>
      </c>
      <c r="O12" s="2">
        <v>224</v>
      </c>
      <c r="P12" s="2">
        <v>251</v>
      </c>
      <c r="Q12" s="2">
        <v>365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s="1" customFormat="1">
      <c r="A13" s="2"/>
      <c r="B13" s="2"/>
      <c r="C13" s="2"/>
      <c r="D13" s="411"/>
      <c r="E13" s="2"/>
      <c r="F13" s="411"/>
      <c r="G13" s="2"/>
      <c r="H13" s="411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s="1" customFormat="1">
      <c r="A14" s="2"/>
      <c r="B14" s="2"/>
      <c r="C14" s="2"/>
      <c r="D14" s="411"/>
      <c r="E14" s="2"/>
      <c r="F14" s="411"/>
      <c r="G14" s="2"/>
      <c r="H14" s="411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s="1" customFormat="1">
      <c r="A15" s="2"/>
      <c r="B15" s="2"/>
      <c r="C15" s="2"/>
      <c r="D15" s="411"/>
      <c r="E15" s="2"/>
      <c r="F15" s="411"/>
      <c r="G15" s="2"/>
      <c r="H15" s="411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s="1" customFormat="1">
      <c r="A16" s="2" cm="1">
        <f t="array" ref="A16:Q18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1]&gt;=$O$4)*(LNPNEW[Fl λ 2]&lt;=$P$5)*(LNPNEW[Fl λ 2]&gt;=$P$4),"No Result"))</f>
        <v>18</v>
      </c>
      <c r="B16" s="2" t="str">
        <v>hesperetin, Flavanone</v>
      </c>
      <c r="C16" s="2">
        <v>0.6668539</v>
      </c>
      <c r="D16" s="411">
        <v>136.5</v>
      </c>
      <c r="E16" s="2" t="str">
        <v>G</v>
      </c>
      <c r="F16" s="411">
        <v>169.3</v>
      </c>
      <c r="G16" s="2" t="str">
        <v>T</v>
      </c>
      <c r="H16" s="411">
        <v>160.1</v>
      </c>
      <c r="I16" s="2" t="str">
        <v>T</v>
      </c>
      <c r="J16" s="2">
        <v>1</v>
      </c>
      <c r="K16" s="2">
        <v>290</v>
      </c>
      <c r="L16" s="2">
        <v>0</v>
      </c>
      <c r="M16" s="2">
        <v>0</v>
      </c>
      <c r="N16" s="2">
        <v>3</v>
      </c>
      <c r="O16" s="2">
        <v>222</v>
      </c>
      <c r="P16" s="2">
        <v>247</v>
      </c>
      <c r="Q16" s="2">
        <v>342</v>
      </c>
      <c r="R16" s="1">
        <f>COUNTIF(A16:A18, "&lt;&gt;")</f>
        <v>3</v>
      </c>
      <c r="S16" s="2" t="s">
        <v>142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s="1" customFormat="1">
      <c r="A17" s="2">
        <v>22</v>
      </c>
      <c r="B17" s="2" t="str">
        <v>pinocembrin, Flavanone</v>
      </c>
      <c r="C17" s="2">
        <v>0.72335470000000002</v>
      </c>
      <c r="D17" s="411">
        <v>136.9</v>
      </c>
      <c r="E17" s="2" t="str">
        <v>G</v>
      </c>
      <c r="F17" s="411">
        <v>179.2</v>
      </c>
      <c r="G17" s="2" t="str">
        <v>T</v>
      </c>
      <c r="H17" s="411">
        <v>160.1</v>
      </c>
      <c r="I17" s="2" t="str">
        <v>T</v>
      </c>
      <c r="J17" s="2">
        <v>1</v>
      </c>
      <c r="K17" s="2">
        <v>293</v>
      </c>
      <c r="L17" s="2">
        <v>0</v>
      </c>
      <c r="M17" s="2">
        <v>0</v>
      </c>
      <c r="N17" s="2">
        <v>3</v>
      </c>
      <c r="O17" s="2">
        <v>224</v>
      </c>
      <c r="P17" s="2">
        <v>252</v>
      </c>
      <c r="Q17" s="2">
        <v>365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</row>
    <row r="18" spans="1:64" s="1" customFormat="1">
      <c r="A18" s="2">
        <v>24</v>
      </c>
      <c r="B18" s="2" t="str">
        <v>pinobanksin, Flavanonol</v>
      </c>
      <c r="C18" s="2">
        <v>0.69686990000000004</v>
      </c>
      <c r="D18" s="411">
        <v>136.80000000000001</v>
      </c>
      <c r="E18" s="2" t="str">
        <v>G</v>
      </c>
      <c r="F18" s="411">
        <v>190.7</v>
      </c>
      <c r="G18" s="2" t="str">
        <v>CB</v>
      </c>
      <c r="H18" s="411">
        <v>174.1</v>
      </c>
      <c r="I18" s="2" t="str">
        <v>T</v>
      </c>
      <c r="J18" s="2">
        <v>1</v>
      </c>
      <c r="K18" s="2">
        <v>295</v>
      </c>
      <c r="L18" s="2">
        <v>0</v>
      </c>
      <c r="M18" s="2">
        <v>0</v>
      </c>
      <c r="N18" s="2">
        <v>3</v>
      </c>
      <c r="O18" s="2">
        <v>224</v>
      </c>
      <c r="P18" s="2">
        <v>251</v>
      </c>
      <c r="Q18" s="2">
        <v>365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</row>
    <row r="19" spans="1:64" s="1" customFormat="1">
      <c r="A19" s="2"/>
      <c r="B19" s="2"/>
      <c r="C19" s="2"/>
      <c r="D19" s="411"/>
      <c r="E19" s="2"/>
      <c r="F19" s="411"/>
      <c r="G19" s="2"/>
      <c r="H19" s="411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</row>
    <row r="20" spans="1:64" s="1" customFormat="1">
      <c r="A20" s="2"/>
      <c r="B20" s="2"/>
      <c r="C20" s="2"/>
      <c r="D20" s="411"/>
      <c r="E20" s="2"/>
      <c r="F20" s="411"/>
      <c r="G20" s="2"/>
      <c r="H20" s="411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</row>
    <row r="21" spans="1:64" s="1" customFormat="1">
      <c r="A21" s="2" cm="1">
        <f t="array" ref="A21:Q23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Peaks]=$N$3)*(LNPNEW[Fl λ 1]&lt;=$O$5)*(LNPNEW[Fl λ 1]&gt;=$O$4),"No Result"))</f>
        <v>18</v>
      </c>
      <c r="B21" s="2" t="str">
        <v>hesperetin, Flavanone</v>
      </c>
      <c r="C21" s="2">
        <v>0.6668539</v>
      </c>
      <c r="D21" s="411">
        <v>136.5</v>
      </c>
      <c r="E21" s="2" t="str">
        <v>G</v>
      </c>
      <c r="F21" s="411">
        <v>169.3</v>
      </c>
      <c r="G21" s="2" t="str">
        <v>T</v>
      </c>
      <c r="H21" s="411">
        <v>160.1</v>
      </c>
      <c r="I21" s="2" t="str">
        <v>T</v>
      </c>
      <c r="J21" s="2">
        <v>1</v>
      </c>
      <c r="K21" s="2">
        <v>290</v>
      </c>
      <c r="L21" s="2">
        <v>0</v>
      </c>
      <c r="M21" s="2">
        <v>0</v>
      </c>
      <c r="N21" s="2">
        <v>3</v>
      </c>
      <c r="O21" s="2">
        <v>222</v>
      </c>
      <c r="P21" s="2">
        <v>247</v>
      </c>
      <c r="Q21" s="2">
        <v>342</v>
      </c>
      <c r="R21" s="1">
        <f>COUNTIF(A21:A23, "&lt;&gt;")</f>
        <v>3</v>
      </c>
      <c r="S21" s="2" t="s">
        <v>143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</row>
    <row r="22" spans="1:64" s="1" customFormat="1">
      <c r="A22" s="2">
        <v>22</v>
      </c>
      <c r="B22" s="2" t="str">
        <v>pinocembrin, Flavanone</v>
      </c>
      <c r="C22" s="2">
        <v>0.72335470000000002</v>
      </c>
      <c r="D22" s="411">
        <v>136.9</v>
      </c>
      <c r="E22" s="2" t="str">
        <v>G</v>
      </c>
      <c r="F22" s="411">
        <v>179.2</v>
      </c>
      <c r="G22" s="2" t="str">
        <v>T</v>
      </c>
      <c r="H22" s="411">
        <v>160.1</v>
      </c>
      <c r="I22" s="2" t="str">
        <v>T</v>
      </c>
      <c r="J22" s="2">
        <v>1</v>
      </c>
      <c r="K22" s="2">
        <v>293</v>
      </c>
      <c r="L22" s="2">
        <v>0</v>
      </c>
      <c r="M22" s="2">
        <v>0</v>
      </c>
      <c r="N22" s="2">
        <v>3</v>
      </c>
      <c r="O22" s="2">
        <v>224</v>
      </c>
      <c r="P22" s="2">
        <v>252</v>
      </c>
      <c r="Q22" s="2">
        <v>365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</row>
    <row r="23" spans="1:64" s="1" customFormat="1">
      <c r="A23" s="2">
        <v>24</v>
      </c>
      <c r="B23" s="2" t="str">
        <v>pinobanksin, Flavanonol</v>
      </c>
      <c r="C23" s="2">
        <v>0.69686990000000004</v>
      </c>
      <c r="D23" s="411">
        <v>136.80000000000001</v>
      </c>
      <c r="E23" s="2" t="str">
        <v>G</v>
      </c>
      <c r="F23" s="411">
        <v>190.7</v>
      </c>
      <c r="G23" s="2" t="str">
        <v>CB</v>
      </c>
      <c r="H23" s="411">
        <v>174.1</v>
      </c>
      <c r="I23" s="2" t="str">
        <v>T</v>
      </c>
      <c r="J23" s="2">
        <v>1</v>
      </c>
      <c r="K23" s="2">
        <v>295</v>
      </c>
      <c r="L23" s="2">
        <v>0</v>
      </c>
      <c r="M23" s="2">
        <v>0</v>
      </c>
      <c r="N23" s="2">
        <v>3</v>
      </c>
      <c r="O23" s="2">
        <v>224</v>
      </c>
      <c r="P23" s="2">
        <v>251</v>
      </c>
      <c r="Q23" s="2">
        <v>365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</row>
    <row r="24" spans="1:64" s="1" customFormat="1">
      <c r="A24" s="2"/>
      <c r="B24" s="2"/>
      <c r="C24" s="2"/>
      <c r="D24" s="411"/>
      <c r="E24" s="2"/>
      <c r="F24" s="411"/>
      <c r="G24" s="2"/>
      <c r="H24" s="411"/>
      <c r="I24" s="2"/>
      <c r="J24" s="2"/>
      <c r="K24" s="2"/>
      <c r="L24" s="2"/>
      <c r="M24" s="2"/>
      <c r="N24" s="2"/>
      <c r="O24" s="2"/>
      <c r="P24" s="2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</row>
    <row r="25" spans="1:64" s="1" customFormat="1">
      <c r="A25" s="2"/>
      <c r="B25" s="2"/>
      <c r="C25" s="2"/>
      <c r="D25" s="411"/>
      <c r="E25" s="2"/>
      <c r="F25" s="411"/>
      <c r="G25" s="2"/>
      <c r="H25" s="411"/>
      <c r="I25" s="2"/>
      <c r="J25" s="2"/>
      <c r="K25" s="2"/>
      <c r="L25" s="2"/>
      <c r="M25" s="2"/>
      <c r="N25" s="2"/>
      <c r="O25" s="2"/>
      <c r="P25" s="2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</row>
    <row r="26" spans="1:64" s="1" customFormat="1">
      <c r="A26" s="2" cm="1">
        <f t="array" ref="A26:Q28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3]&gt;=$M$4)*(LNPNEW[Fl Peaks]=$N$3),"No Result"))</f>
        <v>18</v>
      </c>
      <c r="B26" s="2" t="str">
        <v>hesperetin, Flavanone</v>
      </c>
      <c r="C26" s="2">
        <v>0.6668539</v>
      </c>
      <c r="D26" s="411">
        <v>136.5</v>
      </c>
      <c r="E26" s="2" t="str">
        <v>G</v>
      </c>
      <c r="F26" s="411">
        <v>169.3</v>
      </c>
      <c r="G26" s="2" t="str">
        <v>T</v>
      </c>
      <c r="H26" s="411">
        <v>160.1</v>
      </c>
      <c r="I26" s="2" t="str">
        <v>T</v>
      </c>
      <c r="J26" s="2">
        <v>1</v>
      </c>
      <c r="K26" s="2">
        <v>290</v>
      </c>
      <c r="L26" s="2">
        <v>0</v>
      </c>
      <c r="M26" s="2">
        <v>0</v>
      </c>
      <c r="N26" s="2">
        <v>3</v>
      </c>
      <c r="O26" s="2">
        <v>222</v>
      </c>
      <c r="P26" s="2">
        <v>247</v>
      </c>
      <c r="Q26" s="2">
        <v>342</v>
      </c>
      <c r="R26" s="1">
        <f>COUNTIF(A26:A29, "&lt;&gt;")</f>
        <v>3</v>
      </c>
      <c r="S26" s="2" t="s">
        <v>144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</row>
    <row r="27" spans="1:64" s="1" customFormat="1">
      <c r="A27" s="2">
        <v>22</v>
      </c>
      <c r="B27" s="2" t="str">
        <v>pinocembrin, Flavanone</v>
      </c>
      <c r="C27" s="2">
        <v>0.72335470000000002</v>
      </c>
      <c r="D27" s="411">
        <v>136.9</v>
      </c>
      <c r="E27" s="2" t="str">
        <v>G</v>
      </c>
      <c r="F27" s="411">
        <v>179.2</v>
      </c>
      <c r="G27" s="2" t="str">
        <v>T</v>
      </c>
      <c r="H27" s="411">
        <v>160.1</v>
      </c>
      <c r="I27" s="2" t="str">
        <v>T</v>
      </c>
      <c r="J27" s="2">
        <v>1</v>
      </c>
      <c r="K27" s="2">
        <v>293</v>
      </c>
      <c r="L27" s="2">
        <v>0</v>
      </c>
      <c r="M27" s="2">
        <v>0</v>
      </c>
      <c r="N27" s="2">
        <v>3</v>
      </c>
      <c r="O27" s="2">
        <v>224</v>
      </c>
      <c r="P27" s="2">
        <v>252</v>
      </c>
      <c r="Q27" s="2">
        <v>365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</row>
    <row r="28" spans="1:64" s="1" customFormat="1">
      <c r="A28" s="2">
        <v>24</v>
      </c>
      <c r="B28" s="2" t="str">
        <v>pinobanksin, Flavanonol</v>
      </c>
      <c r="C28" s="2">
        <v>0.69686990000000004</v>
      </c>
      <c r="D28" s="411">
        <v>136.80000000000001</v>
      </c>
      <c r="E28" s="2" t="str">
        <v>G</v>
      </c>
      <c r="F28" s="411">
        <v>190.7</v>
      </c>
      <c r="G28" s="2" t="str">
        <v>CB</v>
      </c>
      <c r="H28" s="411">
        <v>174.1</v>
      </c>
      <c r="I28" s="2" t="str">
        <v>T</v>
      </c>
      <c r="J28" s="2">
        <v>1</v>
      </c>
      <c r="K28" s="2">
        <v>295</v>
      </c>
      <c r="L28" s="2">
        <v>0</v>
      </c>
      <c r="M28" s="2">
        <v>0</v>
      </c>
      <c r="N28" s="2">
        <v>3</v>
      </c>
      <c r="O28" s="2">
        <v>224</v>
      </c>
      <c r="P28" s="2">
        <v>251</v>
      </c>
      <c r="Q28" s="2">
        <v>365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64" s="1" customFormat="1">
      <c r="A29" s="2"/>
      <c r="B29" s="2"/>
      <c r="C29" s="2"/>
      <c r="D29" s="411"/>
      <c r="E29" s="2"/>
      <c r="F29" s="411"/>
      <c r="G29" s="2"/>
      <c r="H29" s="411"/>
      <c r="I29" s="2"/>
      <c r="J29" s="2"/>
      <c r="K29" s="2"/>
      <c r="L29" s="2"/>
      <c r="M29" s="2"/>
      <c r="N29" s="2"/>
      <c r="O29" s="2"/>
      <c r="P29" s="2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</row>
    <row r="30" spans="1:64" s="1" customFormat="1">
      <c r="A30" s="2"/>
      <c r="B30" s="2"/>
      <c r="C30" s="2"/>
      <c r="D30" s="411"/>
      <c r="E30" s="2"/>
      <c r="F30" s="411"/>
      <c r="G30" s="2"/>
      <c r="H30" s="411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s="1" customFormat="1">
      <c r="A31" s="2" cm="1">
        <f t="array" ref="A31:Q35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2]&gt;=$L$4)*(LNPNEW[UV λ 3]&lt;=$M$5)*(LNPNEW[UV λ 3]&gt;=$M$4),"No Result"))</f>
        <v>18</v>
      </c>
      <c r="B31" s="2" t="str">
        <v>hesperetin, Flavanone</v>
      </c>
      <c r="C31" s="2">
        <v>0.6668539</v>
      </c>
      <c r="D31" s="411">
        <v>136.5</v>
      </c>
      <c r="E31" s="2" t="str">
        <v>G</v>
      </c>
      <c r="F31" s="411">
        <v>169.3</v>
      </c>
      <c r="G31" s="2" t="str">
        <v>T</v>
      </c>
      <c r="H31" s="411">
        <v>160.1</v>
      </c>
      <c r="I31" s="2" t="str">
        <v>T</v>
      </c>
      <c r="J31" s="2">
        <v>1</v>
      </c>
      <c r="K31" s="2">
        <v>290</v>
      </c>
      <c r="L31" s="2">
        <v>0</v>
      </c>
      <c r="M31" s="2">
        <v>0</v>
      </c>
      <c r="N31" s="2">
        <v>3</v>
      </c>
      <c r="O31" s="2">
        <v>222</v>
      </c>
      <c r="P31" s="2">
        <v>247</v>
      </c>
      <c r="Q31" s="2">
        <v>342</v>
      </c>
      <c r="R31" s="1">
        <f>COUNTIF(A31:A38, "&lt;&gt;")</f>
        <v>5</v>
      </c>
      <c r="S31" s="2" t="s">
        <v>145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64" s="1" customFormat="1">
      <c r="A32" s="2">
        <v>20</v>
      </c>
      <c r="B32" s="2" t="str">
        <v>naringenin, Flavanone</v>
      </c>
      <c r="C32" s="2">
        <v>0.68</v>
      </c>
      <c r="D32" s="411">
        <v>136.80000000000001</v>
      </c>
      <c r="E32" s="2" t="str">
        <v>G</v>
      </c>
      <c r="F32" s="411">
        <v>176.5</v>
      </c>
      <c r="G32" s="2" t="str">
        <v>T</v>
      </c>
      <c r="H32" s="411">
        <v>160.1</v>
      </c>
      <c r="I32" s="2" t="str">
        <v>T</v>
      </c>
      <c r="J32" s="2">
        <v>1</v>
      </c>
      <c r="K32" s="2">
        <v>292</v>
      </c>
      <c r="L32" s="2">
        <v>0</v>
      </c>
      <c r="M32" s="2">
        <v>0</v>
      </c>
      <c r="N32" s="2">
        <v>2</v>
      </c>
      <c r="O32" s="2">
        <v>223</v>
      </c>
      <c r="P32" s="2">
        <v>365</v>
      </c>
      <c r="Q32" s="2">
        <v>0</v>
      </c>
      <c r="R32"/>
      <c r="S32" s="406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s="1" customFormat="1">
      <c r="A33" s="2">
        <v>22</v>
      </c>
      <c r="B33" s="2" t="str">
        <v>pinocembrin, Flavanone</v>
      </c>
      <c r="C33" s="2">
        <v>0.72335470000000002</v>
      </c>
      <c r="D33" s="411">
        <v>136.9</v>
      </c>
      <c r="E33" s="2" t="str">
        <v>G</v>
      </c>
      <c r="F33" s="411">
        <v>179.2</v>
      </c>
      <c r="G33" s="2" t="str">
        <v>T</v>
      </c>
      <c r="H33" s="411">
        <v>160.1</v>
      </c>
      <c r="I33" s="2" t="str">
        <v>T</v>
      </c>
      <c r="J33" s="2">
        <v>1</v>
      </c>
      <c r="K33" s="2">
        <v>293</v>
      </c>
      <c r="L33" s="2">
        <v>0</v>
      </c>
      <c r="M33" s="2">
        <v>0</v>
      </c>
      <c r="N33" s="2">
        <v>3</v>
      </c>
      <c r="O33" s="2">
        <v>224</v>
      </c>
      <c r="P33" s="2">
        <v>252</v>
      </c>
      <c r="Q33" s="2">
        <v>365</v>
      </c>
      <c r="R33"/>
      <c r="S33" s="406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 s="1" customFormat="1">
      <c r="A34" s="2">
        <v>24</v>
      </c>
      <c r="B34" s="2" t="str">
        <v>pinobanksin, Flavanonol</v>
      </c>
      <c r="C34" s="2">
        <v>0.69686990000000004</v>
      </c>
      <c r="D34" s="411">
        <v>136.80000000000001</v>
      </c>
      <c r="E34" s="2" t="str">
        <v>G</v>
      </c>
      <c r="F34" s="411">
        <v>190.7</v>
      </c>
      <c r="G34" s="2" t="str">
        <v>CB</v>
      </c>
      <c r="H34" s="411">
        <v>174.1</v>
      </c>
      <c r="I34" s="2" t="str">
        <v>T</v>
      </c>
      <c r="J34" s="2">
        <v>1</v>
      </c>
      <c r="K34" s="2">
        <v>295</v>
      </c>
      <c r="L34" s="2">
        <v>0</v>
      </c>
      <c r="M34" s="2">
        <v>0</v>
      </c>
      <c r="N34" s="2">
        <v>3</v>
      </c>
      <c r="O34" s="2">
        <v>224</v>
      </c>
      <c r="P34" s="2">
        <v>251</v>
      </c>
      <c r="Q34" s="2">
        <v>365</v>
      </c>
      <c r="R34"/>
      <c r="S34" s="40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s="1" customFormat="1">
      <c r="A35" s="2">
        <v>50</v>
      </c>
      <c r="B35" s="2" t="str">
        <v>m-hydroxybenzoic acid, HBAD</v>
      </c>
      <c r="C35" s="2">
        <v>0.64390040000000004</v>
      </c>
      <c r="D35" s="411">
        <v>137.5</v>
      </c>
      <c r="E35" s="2" t="str">
        <v>G</v>
      </c>
      <c r="F35" s="411">
        <v>181.3</v>
      </c>
      <c r="G35" s="2" t="str">
        <v>CB</v>
      </c>
      <c r="H35" s="411">
        <v>184</v>
      </c>
      <c r="I35" s="2" t="str">
        <v>CB</v>
      </c>
      <c r="J35" s="2">
        <v>1</v>
      </c>
      <c r="K35" s="2">
        <v>298</v>
      </c>
      <c r="L35" s="2">
        <v>0</v>
      </c>
      <c r="M35" s="2">
        <v>0</v>
      </c>
      <c r="N35" s="2">
        <v>2</v>
      </c>
      <c r="O35" s="2">
        <v>223</v>
      </c>
      <c r="P35" s="2">
        <v>310</v>
      </c>
      <c r="Q35" s="2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 s="1" customFormat="1">
      <c r="A36" s="2"/>
      <c r="B36" s="2"/>
      <c r="C36" s="2"/>
      <c r="D36" s="411"/>
      <c r="E36" s="2"/>
      <c r="F36" s="411"/>
      <c r="G36" s="2"/>
      <c r="H36" s="411"/>
      <c r="I36" s="2"/>
      <c r="J36" s="2"/>
      <c r="K36" s="2"/>
      <c r="L36" s="2"/>
      <c r="M36" s="2"/>
      <c r="N36" s="2"/>
      <c r="O36" s="2"/>
      <c r="P36" s="2"/>
      <c r="Q36" s="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 s="1" customFormat="1">
      <c r="A37" s="2"/>
      <c r="B37" s="2"/>
      <c r="C37" s="2"/>
      <c r="D37" s="411"/>
      <c r="E37" s="2"/>
      <c r="F37" s="411"/>
      <c r="G37" s="2"/>
      <c r="H37" s="411"/>
      <c r="I37" s="2"/>
      <c r="J37" s="2"/>
      <c r="K37" s="2"/>
      <c r="L37" s="2"/>
      <c r="M37" s="2"/>
      <c r="N37" s="2"/>
      <c r="O37" s="2"/>
      <c r="P37" s="2"/>
      <c r="Q37" s="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 s="1" customFormat="1">
      <c r="A38" s="2"/>
      <c r="B38" s="2"/>
      <c r="C38" s="2"/>
      <c r="D38" s="411"/>
      <c r="E38" s="2"/>
      <c r="F38" s="411"/>
      <c r="G38" s="2"/>
      <c r="H38" s="411"/>
      <c r="I38" s="2"/>
      <c r="J38" s="2"/>
      <c r="K38" s="2"/>
      <c r="L38" s="2"/>
      <c r="M38" s="2"/>
      <c r="N38" s="2"/>
      <c r="O38" s="2"/>
      <c r="P38" s="2"/>
      <c r="Q38" s="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 s="1" customFormat="1">
      <c r="A39" s="2"/>
      <c r="B39" s="2"/>
      <c r="C39" s="2"/>
      <c r="D39" s="411"/>
      <c r="E39" s="2"/>
      <c r="F39" s="411"/>
      <c r="G39" s="2"/>
      <c r="H39" s="411"/>
      <c r="I39" s="2"/>
      <c r="J39" s="2"/>
      <c r="K39" s="2"/>
      <c r="L39" s="2"/>
      <c r="M39" s="2"/>
      <c r="N39" s="2"/>
      <c r="O39" s="2"/>
      <c r="P39" s="2"/>
      <c r="Q39" s="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 s="1" customFormat="1">
      <c r="A40" s="2" cm="1">
        <f t="array" ref="A40:Q44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1]&gt;=$K$4)*(LNPNEW[UV λ 2]&lt;=$L$5)*(LNPNEW[UV λ 2]&gt;=$L$4),"No Result"))</f>
        <v>18</v>
      </c>
      <c r="B40" s="2" t="str">
        <v>hesperetin, Flavanone</v>
      </c>
      <c r="C40" s="2">
        <v>0.6668539</v>
      </c>
      <c r="D40" s="411">
        <v>136.5</v>
      </c>
      <c r="E40" s="2" t="str">
        <v>G</v>
      </c>
      <c r="F40" s="411">
        <v>169.3</v>
      </c>
      <c r="G40" s="2" t="str">
        <v>T</v>
      </c>
      <c r="H40" s="411">
        <v>160.1</v>
      </c>
      <c r="I40" s="2" t="str">
        <v>T</v>
      </c>
      <c r="J40" s="2">
        <v>1</v>
      </c>
      <c r="K40" s="2">
        <v>290</v>
      </c>
      <c r="L40" s="2">
        <v>0</v>
      </c>
      <c r="M40" s="2">
        <v>0</v>
      </c>
      <c r="N40" s="2">
        <v>3</v>
      </c>
      <c r="O40" s="2">
        <v>222</v>
      </c>
      <c r="P40" s="2">
        <v>247</v>
      </c>
      <c r="Q40" s="2">
        <v>342</v>
      </c>
      <c r="R40" s="1">
        <f>COUNTIF(A40:A47, "&lt;&gt;")</f>
        <v>5</v>
      </c>
      <c r="S40" s="2" t="s">
        <v>146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 s="1" customFormat="1">
      <c r="A41" s="2">
        <v>20</v>
      </c>
      <c r="B41" s="2" t="str">
        <v>naringenin, Flavanone</v>
      </c>
      <c r="C41" s="2">
        <v>0.68</v>
      </c>
      <c r="D41" s="411">
        <v>136.80000000000001</v>
      </c>
      <c r="E41" s="2" t="str">
        <v>G</v>
      </c>
      <c r="F41" s="411">
        <v>176.5</v>
      </c>
      <c r="G41" s="2" t="str">
        <v>T</v>
      </c>
      <c r="H41" s="411">
        <v>160.1</v>
      </c>
      <c r="I41" s="2" t="str">
        <v>T</v>
      </c>
      <c r="J41" s="2">
        <v>1</v>
      </c>
      <c r="K41" s="2">
        <v>292</v>
      </c>
      <c r="L41" s="2">
        <v>0</v>
      </c>
      <c r="M41" s="2">
        <v>0</v>
      </c>
      <c r="N41" s="2">
        <v>2</v>
      </c>
      <c r="O41" s="2">
        <v>223</v>
      </c>
      <c r="P41" s="2">
        <v>365</v>
      </c>
      <c r="Q41" s="2">
        <v>0</v>
      </c>
      <c r="R41"/>
      <c r="S41" s="406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 s="1" customFormat="1">
      <c r="A42" s="2">
        <v>22</v>
      </c>
      <c r="B42" s="2" t="str">
        <v>pinocembrin, Flavanone</v>
      </c>
      <c r="C42" s="2">
        <v>0.72335470000000002</v>
      </c>
      <c r="D42" s="411">
        <v>136.9</v>
      </c>
      <c r="E42" s="2" t="str">
        <v>G</v>
      </c>
      <c r="F42" s="411">
        <v>179.2</v>
      </c>
      <c r="G42" s="2" t="str">
        <v>T</v>
      </c>
      <c r="H42" s="411">
        <v>160.1</v>
      </c>
      <c r="I42" s="2" t="str">
        <v>T</v>
      </c>
      <c r="J42" s="2">
        <v>1</v>
      </c>
      <c r="K42" s="2">
        <v>293</v>
      </c>
      <c r="L42" s="2">
        <v>0</v>
      </c>
      <c r="M42" s="2">
        <v>0</v>
      </c>
      <c r="N42" s="2">
        <v>3</v>
      </c>
      <c r="O42" s="2">
        <v>224</v>
      </c>
      <c r="P42" s="2">
        <v>252</v>
      </c>
      <c r="Q42" s="2">
        <v>365</v>
      </c>
      <c r="R42"/>
      <c r="S42" s="406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 s="1" customFormat="1">
      <c r="A43" s="2">
        <v>24</v>
      </c>
      <c r="B43" s="2" t="str">
        <v>pinobanksin, Flavanonol</v>
      </c>
      <c r="C43" s="2">
        <v>0.69686990000000004</v>
      </c>
      <c r="D43" s="411">
        <v>136.80000000000001</v>
      </c>
      <c r="E43" s="2" t="str">
        <v>G</v>
      </c>
      <c r="F43" s="411">
        <v>190.7</v>
      </c>
      <c r="G43" s="2" t="str">
        <v>CB</v>
      </c>
      <c r="H43" s="411">
        <v>174.1</v>
      </c>
      <c r="I43" s="2" t="str">
        <v>T</v>
      </c>
      <c r="J43" s="2">
        <v>1</v>
      </c>
      <c r="K43" s="2">
        <v>295</v>
      </c>
      <c r="L43" s="2">
        <v>0</v>
      </c>
      <c r="M43" s="2">
        <v>0</v>
      </c>
      <c r="N43" s="2">
        <v>3</v>
      </c>
      <c r="O43" s="2">
        <v>224</v>
      </c>
      <c r="P43" s="2">
        <v>251</v>
      </c>
      <c r="Q43" s="2">
        <v>365</v>
      </c>
      <c r="R43"/>
      <c r="S43" s="406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 s="1" customFormat="1">
      <c r="A44" s="2">
        <v>50</v>
      </c>
      <c r="B44" s="2" t="str">
        <v>m-hydroxybenzoic acid, HBAD</v>
      </c>
      <c r="C44" s="2">
        <v>0.64390040000000004</v>
      </c>
      <c r="D44" s="411">
        <v>137.5</v>
      </c>
      <c r="E44" s="2" t="str">
        <v>G</v>
      </c>
      <c r="F44" s="411">
        <v>181.3</v>
      </c>
      <c r="G44" s="2" t="str">
        <v>CB</v>
      </c>
      <c r="H44" s="411">
        <v>184</v>
      </c>
      <c r="I44" s="2" t="str">
        <v>CB</v>
      </c>
      <c r="J44" s="2">
        <v>1</v>
      </c>
      <c r="K44" s="2">
        <v>298</v>
      </c>
      <c r="L44" s="2">
        <v>0</v>
      </c>
      <c r="M44" s="2">
        <v>0</v>
      </c>
      <c r="N44" s="2">
        <v>2</v>
      </c>
      <c r="O44" s="2">
        <v>223</v>
      </c>
      <c r="P44" s="2">
        <v>310</v>
      </c>
      <c r="Q44" s="2">
        <v>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 s="1" customFormat="1">
      <c r="A45" s="2"/>
      <c r="B45" s="2"/>
      <c r="C45" s="2"/>
      <c r="D45" s="411"/>
      <c r="E45" s="2"/>
      <c r="F45" s="411"/>
      <c r="G45" s="2"/>
      <c r="H45" s="411"/>
      <c r="I45" s="2"/>
      <c r="J45" s="2"/>
      <c r="K45" s="2"/>
      <c r="L45" s="2"/>
      <c r="M45" s="2"/>
      <c r="N45" s="2"/>
      <c r="O45" s="2"/>
      <c r="P45" s="2"/>
      <c r="Q45" s="2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 s="1" customFormat="1">
      <c r="A46" s="2"/>
      <c r="B46" s="2"/>
      <c r="C46" s="2"/>
      <c r="D46" s="411"/>
      <c r="E46" s="2"/>
      <c r="F46" s="411"/>
      <c r="G46" s="2"/>
      <c r="H46" s="411"/>
      <c r="I46" s="2"/>
      <c r="J46" s="2"/>
      <c r="K46" s="2"/>
      <c r="L46" s="2"/>
      <c r="M46" s="2"/>
      <c r="N46" s="2"/>
      <c r="O46" s="2"/>
      <c r="P46" s="2"/>
      <c r="Q46" s="2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 s="1" customFormat="1">
      <c r="A47" s="2"/>
      <c r="B47" s="2"/>
      <c r="C47" s="2"/>
      <c r="D47" s="411"/>
      <c r="E47" s="2"/>
      <c r="F47" s="411"/>
      <c r="G47" s="2"/>
      <c r="H47" s="411"/>
      <c r="I47" s="2"/>
      <c r="J47" s="2"/>
      <c r="K47" s="2"/>
      <c r="L47" s="2"/>
      <c r="M47" s="2"/>
      <c r="N47" s="2"/>
      <c r="O47" s="2"/>
      <c r="P47" s="2"/>
      <c r="Q47" s="2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 s="1" customFormat="1">
      <c r="A48" s="2"/>
      <c r="B48" s="2"/>
      <c r="C48" s="2"/>
      <c r="D48" s="411"/>
      <c r="E48" s="2"/>
      <c r="F48" s="411"/>
      <c r="G48" s="2"/>
      <c r="H48" s="411"/>
      <c r="I48" s="2"/>
      <c r="J48" s="2"/>
      <c r="K48" s="2"/>
      <c r="L48" s="2"/>
      <c r="M48" s="2"/>
      <c r="N48" s="2"/>
      <c r="O48" s="2"/>
      <c r="P48" s="2"/>
      <c r="Q48" s="2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1:64" s="1" customFormat="1">
      <c r="A49" s="2" cm="1">
        <f t="array" ref="A49:Q53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Peaks]=$J$3)*(LNPNEW[UV λ 1]&lt;=$K$5)*(LNPNEW[UV λ 1]&gt;=$K$4),"No Result"))</f>
        <v>18</v>
      </c>
      <c r="B49" s="2" t="str">
        <v>hesperetin, Flavanone</v>
      </c>
      <c r="C49" s="2">
        <v>0.6668539</v>
      </c>
      <c r="D49" s="411">
        <v>136.5</v>
      </c>
      <c r="E49" s="2" t="str">
        <v>G</v>
      </c>
      <c r="F49" s="411">
        <v>169.3</v>
      </c>
      <c r="G49" s="2" t="str">
        <v>T</v>
      </c>
      <c r="H49" s="411">
        <v>160.1</v>
      </c>
      <c r="I49" s="2" t="str">
        <v>T</v>
      </c>
      <c r="J49" s="2">
        <v>1</v>
      </c>
      <c r="K49" s="2">
        <v>290</v>
      </c>
      <c r="L49" s="2">
        <v>0</v>
      </c>
      <c r="M49" s="2">
        <v>0</v>
      </c>
      <c r="N49" s="2">
        <v>3</v>
      </c>
      <c r="O49" s="2">
        <v>222</v>
      </c>
      <c r="P49" s="2">
        <v>247</v>
      </c>
      <c r="Q49" s="2">
        <v>342</v>
      </c>
      <c r="R49" s="1">
        <f>COUNTIF(A49:A56, "&lt;&gt;")</f>
        <v>5</v>
      </c>
      <c r="S49" s="2" t="s">
        <v>147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1:64" s="1" customFormat="1">
      <c r="A50" s="2">
        <v>20</v>
      </c>
      <c r="B50" s="2" t="str">
        <v>naringenin, Flavanone</v>
      </c>
      <c r="C50" s="2">
        <v>0.68</v>
      </c>
      <c r="D50" s="411">
        <v>136.80000000000001</v>
      </c>
      <c r="E50" s="2" t="str">
        <v>G</v>
      </c>
      <c r="F50" s="411">
        <v>176.5</v>
      </c>
      <c r="G50" s="2" t="str">
        <v>T</v>
      </c>
      <c r="H50" s="411">
        <v>160.1</v>
      </c>
      <c r="I50" s="2" t="str">
        <v>T</v>
      </c>
      <c r="J50" s="2">
        <v>1</v>
      </c>
      <c r="K50" s="2">
        <v>292</v>
      </c>
      <c r="L50" s="2">
        <v>0</v>
      </c>
      <c r="M50" s="2">
        <v>0</v>
      </c>
      <c r="N50" s="2">
        <v>2</v>
      </c>
      <c r="O50" s="2">
        <v>223</v>
      </c>
      <c r="P50" s="2">
        <v>365</v>
      </c>
      <c r="Q50" s="2">
        <v>0</v>
      </c>
      <c r="R50"/>
      <c r="S50" s="406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1:64" s="1" customFormat="1">
      <c r="A51" s="2">
        <v>22</v>
      </c>
      <c r="B51" s="2" t="str">
        <v>pinocembrin, Flavanone</v>
      </c>
      <c r="C51" s="2">
        <v>0.72335470000000002</v>
      </c>
      <c r="D51" s="411">
        <v>136.9</v>
      </c>
      <c r="E51" s="2" t="str">
        <v>G</v>
      </c>
      <c r="F51" s="411">
        <v>179.2</v>
      </c>
      <c r="G51" s="2" t="str">
        <v>T</v>
      </c>
      <c r="H51" s="411">
        <v>160.1</v>
      </c>
      <c r="I51" s="2" t="str">
        <v>T</v>
      </c>
      <c r="J51" s="2">
        <v>1</v>
      </c>
      <c r="K51" s="2">
        <v>293</v>
      </c>
      <c r="L51" s="2">
        <v>0</v>
      </c>
      <c r="M51" s="2">
        <v>0</v>
      </c>
      <c r="N51" s="2">
        <v>3</v>
      </c>
      <c r="O51" s="2">
        <v>224</v>
      </c>
      <c r="P51" s="2">
        <v>252</v>
      </c>
      <c r="Q51" s="2">
        <v>365</v>
      </c>
      <c r="R51"/>
      <c r="S51" s="406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1:64" s="1" customFormat="1">
      <c r="A52" s="2">
        <v>24</v>
      </c>
      <c r="B52" s="2" t="str">
        <v>pinobanksin, Flavanonol</v>
      </c>
      <c r="C52" s="2">
        <v>0.69686990000000004</v>
      </c>
      <c r="D52" s="411">
        <v>136.80000000000001</v>
      </c>
      <c r="E52" s="2" t="str">
        <v>G</v>
      </c>
      <c r="F52" s="411">
        <v>190.7</v>
      </c>
      <c r="G52" s="2" t="str">
        <v>CB</v>
      </c>
      <c r="H52" s="411">
        <v>174.1</v>
      </c>
      <c r="I52" s="2" t="str">
        <v>T</v>
      </c>
      <c r="J52" s="2">
        <v>1</v>
      </c>
      <c r="K52" s="2">
        <v>295</v>
      </c>
      <c r="L52" s="2">
        <v>0</v>
      </c>
      <c r="M52" s="2">
        <v>0</v>
      </c>
      <c r="N52" s="2">
        <v>3</v>
      </c>
      <c r="O52" s="2">
        <v>224</v>
      </c>
      <c r="P52" s="2">
        <v>251</v>
      </c>
      <c r="Q52" s="2">
        <v>365</v>
      </c>
      <c r="R52"/>
      <c r="S52" s="406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1:64" s="1" customFormat="1">
      <c r="A53" s="2">
        <v>50</v>
      </c>
      <c r="B53" s="2" t="str">
        <v>m-hydroxybenzoic acid, HBAD</v>
      </c>
      <c r="C53" s="2">
        <v>0.64390040000000004</v>
      </c>
      <c r="D53" s="411">
        <v>137.5</v>
      </c>
      <c r="E53" s="2" t="str">
        <v>G</v>
      </c>
      <c r="F53" s="411">
        <v>181.3</v>
      </c>
      <c r="G53" s="2" t="str">
        <v>CB</v>
      </c>
      <c r="H53" s="411">
        <v>184</v>
      </c>
      <c r="I53" s="2" t="str">
        <v>CB</v>
      </c>
      <c r="J53" s="2">
        <v>1</v>
      </c>
      <c r="K53" s="2">
        <v>298</v>
      </c>
      <c r="L53" s="2">
        <v>0</v>
      </c>
      <c r="M53" s="2">
        <v>0</v>
      </c>
      <c r="N53" s="2">
        <v>2</v>
      </c>
      <c r="O53" s="2">
        <v>223</v>
      </c>
      <c r="P53" s="2">
        <v>310</v>
      </c>
      <c r="Q53" s="2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1:64" s="1" customFormat="1">
      <c r="A54" s="2"/>
      <c r="B54" s="2"/>
      <c r="C54" s="2"/>
      <c r="D54" s="411"/>
      <c r="E54" s="2"/>
      <c r="F54" s="411"/>
      <c r="G54" s="2"/>
      <c r="H54" s="411"/>
      <c r="I54" s="2"/>
      <c r="J54" s="2"/>
      <c r="K54" s="407"/>
      <c r="L54" s="407"/>
      <c r="M54" s="407"/>
      <c r="N54" s="2"/>
      <c r="O54" s="407"/>
      <c r="P54" s="407"/>
      <c r="Q54" s="417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1:64" s="1" customFormat="1">
      <c r="A55" s="2"/>
      <c r="B55" s="2"/>
      <c r="C55" s="2"/>
      <c r="D55" s="411"/>
      <c r="E55" s="2"/>
      <c r="F55" s="411"/>
      <c r="G55" s="2"/>
      <c r="H55" s="411"/>
      <c r="I55" s="2"/>
      <c r="J55" s="2"/>
      <c r="K55" s="407"/>
      <c r="L55" s="407"/>
      <c r="M55" s="407"/>
      <c r="N55" s="2"/>
      <c r="O55" s="407"/>
      <c r="P55" s="407"/>
      <c r="Q55" s="417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1:64" s="1" customFormat="1">
      <c r="A56" s="2"/>
      <c r="B56" s="2"/>
      <c r="C56" s="2"/>
      <c r="D56" s="411"/>
      <c r="E56" s="2"/>
      <c r="F56" s="411"/>
      <c r="G56" s="2"/>
      <c r="H56" s="411"/>
      <c r="I56" s="2"/>
      <c r="J56" s="2"/>
      <c r="K56" s="407"/>
      <c r="L56" s="407"/>
      <c r="M56" s="407"/>
      <c r="N56" s="2"/>
      <c r="O56" s="407"/>
      <c r="P56" s="407"/>
      <c r="Q56" s="407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1:64" s="1" customFormat="1">
      <c r="A57" s="2"/>
      <c r="B57" s="2"/>
      <c r="C57" s="2"/>
      <c r="D57" s="411"/>
      <c r="E57" s="2"/>
      <c r="F57" s="411"/>
      <c r="G57" s="2"/>
      <c r="H57" s="411"/>
      <c r="I57" s="2"/>
      <c r="J57" s="2"/>
      <c r="K57" s="407"/>
      <c r="L57" s="407"/>
      <c r="M57" s="407"/>
      <c r="N57" s="2"/>
      <c r="O57" s="407"/>
      <c r="P57" s="407"/>
      <c r="Q57" s="40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1:64" s="1" customFormat="1">
      <c r="A58" s="2" cm="1">
        <f t="array" ref="A58:Q80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nm]&gt;=$H$4)*(LNPNEW[UV-Vis Peaks]=$J$3),"No Result"))</f>
        <v>18</v>
      </c>
      <c r="B58" s="2" t="str">
        <v>hesperetin, Flavanone</v>
      </c>
      <c r="C58" s="2">
        <v>0.6668539</v>
      </c>
      <c r="D58" s="411">
        <v>136.5</v>
      </c>
      <c r="E58" s="2" t="str">
        <v>G</v>
      </c>
      <c r="F58" s="411">
        <v>169.3</v>
      </c>
      <c r="G58" s="2" t="str">
        <v>T</v>
      </c>
      <c r="H58" s="411">
        <v>160.1</v>
      </c>
      <c r="I58" s="2" t="str">
        <v>T</v>
      </c>
      <c r="J58" s="2">
        <v>1</v>
      </c>
      <c r="K58" s="411">
        <v>290</v>
      </c>
      <c r="L58" s="411">
        <v>0</v>
      </c>
      <c r="M58" s="411">
        <v>0</v>
      </c>
      <c r="N58" s="2">
        <v>3</v>
      </c>
      <c r="O58" s="411">
        <v>222</v>
      </c>
      <c r="P58" s="411">
        <v>247</v>
      </c>
      <c r="Q58" s="411">
        <v>342</v>
      </c>
      <c r="R58" s="1">
        <f>COUNTIF(A58:A86, "&lt;&gt;")</f>
        <v>23</v>
      </c>
      <c r="S58" s="2" t="s">
        <v>148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1:64" s="1" customFormat="1">
      <c r="A59" s="2">
        <v>20</v>
      </c>
      <c r="B59" s="2" t="str">
        <v>naringenin, Flavanone</v>
      </c>
      <c r="C59" s="2">
        <v>0.68</v>
      </c>
      <c r="D59" s="411">
        <v>136.80000000000001</v>
      </c>
      <c r="E59" s="2" t="str">
        <v>G</v>
      </c>
      <c r="F59" s="411">
        <v>176.5</v>
      </c>
      <c r="G59" s="2" t="str">
        <v>T</v>
      </c>
      <c r="H59" s="411">
        <v>160.1</v>
      </c>
      <c r="I59" s="2" t="str">
        <v>T</v>
      </c>
      <c r="J59" s="2">
        <v>1</v>
      </c>
      <c r="K59" s="411">
        <v>292</v>
      </c>
      <c r="L59" s="411">
        <v>0</v>
      </c>
      <c r="M59" s="411">
        <v>0</v>
      </c>
      <c r="N59" s="2">
        <v>2</v>
      </c>
      <c r="O59" s="411">
        <v>223</v>
      </c>
      <c r="P59" s="411">
        <v>365</v>
      </c>
      <c r="Q59" s="411">
        <v>0</v>
      </c>
      <c r="R59"/>
      <c r="S59" s="406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1:64" s="1" customFormat="1">
      <c r="A60" s="2">
        <v>22</v>
      </c>
      <c r="B60" s="2" t="str">
        <v>pinocembrin, Flavanone</v>
      </c>
      <c r="C60" s="2">
        <v>0.72335470000000002</v>
      </c>
      <c r="D60" s="411">
        <v>136.9</v>
      </c>
      <c r="E60" s="2" t="str">
        <v>G</v>
      </c>
      <c r="F60" s="411">
        <v>179.2</v>
      </c>
      <c r="G60" s="2" t="str">
        <v>T</v>
      </c>
      <c r="H60" s="411">
        <v>160.1</v>
      </c>
      <c r="I60" s="2" t="str">
        <v>T</v>
      </c>
      <c r="J60" s="2">
        <v>1</v>
      </c>
      <c r="K60" s="411">
        <v>293</v>
      </c>
      <c r="L60" s="411">
        <v>0</v>
      </c>
      <c r="M60" s="411">
        <v>0</v>
      </c>
      <c r="N60" s="2">
        <v>3</v>
      </c>
      <c r="O60" s="411">
        <v>224</v>
      </c>
      <c r="P60" s="411">
        <v>252</v>
      </c>
      <c r="Q60" s="411">
        <v>365</v>
      </c>
      <c r="R60"/>
      <c r="S60" s="406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1:64" s="1" customFormat="1">
      <c r="A61" s="2">
        <v>24</v>
      </c>
      <c r="B61" s="2" t="str">
        <v>pinobanksin, Flavanonol</v>
      </c>
      <c r="C61" s="2">
        <v>0.69686990000000004</v>
      </c>
      <c r="D61" s="411">
        <v>136.80000000000001</v>
      </c>
      <c r="E61" s="2" t="str">
        <v>G</v>
      </c>
      <c r="F61" s="411">
        <v>190.7</v>
      </c>
      <c r="G61" s="2" t="str">
        <v>CB</v>
      </c>
      <c r="H61" s="411">
        <v>174.1</v>
      </c>
      <c r="I61" s="2" t="str">
        <v>T</v>
      </c>
      <c r="J61" s="2">
        <v>1</v>
      </c>
      <c r="K61" s="411">
        <v>295</v>
      </c>
      <c r="L61" s="411">
        <v>0</v>
      </c>
      <c r="M61" s="411">
        <v>0</v>
      </c>
      <c r="N61" s="2">
        <v>3</v>
      </c>
      <c r="O61" s="411">
        <v>224</v>
      </c>
      <c r="P61" s="411">
        <v>251</v>
      </c>
      <c r="Q61" s="411">
        <v>365</v>
      </c>
      <c r="R61"/>
      <c r="S61" s="406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1:64" s="1" customFormat="1">
      <c r="A62" s="2">
        <v>33</v>
      </c>
      <c r="B62" s="2" t="str">
        <v>genistein, Isoflavone</v>
      </c>
      <c r="C62" s="2">
        <v>0.66332259999999998</v>
      </c>
      <c r="D62" s="411">
        <v>128.1</v>
      </c>
      <c r="E62" s="2" t="str">
        <v>G</v>
      </c>
      <c r="F62" s="411">
        <v>181.4</v>
      </c>
      <c r="G62" s="2" t="str">
        <v>CB</v>
      </c>
      <c r="H62" s="411">
        <v>136.1</v>
      </c>
      <c r="I62" s="2" t="str">
        <v>G</v>
      </c>
      <c r="J62" s="2">
        <v>1</v>
      </c>
      <c r="K62" s="411">
        <v>260</v>
      </c>
      <c r="L62" s="411">
        <v>0</v>
      </c>
      <c r="M62" s="411">
        <v>0</v>
      </c>
      <c r="N62" s="2">
        <v>2</v>
      </c>
      <c r="O62" s="411">
        <v>224</v>
      </c>
      <c r="P62" s="411">
        <v>365</v>
      </c>
      <c r="Q62" s="411">
        <v>0</v>
      </c>
      <c r="R62"/>
      <c r="S62" s="406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1:64" s="1" customFormat="1">
      <c r="A63" s="2">
        <v>40</v>
      </c>
      <c r="B63" s="2" t="str">
        <v>benzoic acid, HBAD</v>
      </c>
      <c r="C63" s="2">
        <v>0.6633</v>
      </c>
      <c r="D63" s="411">
        <v>136.4</v>
      </c>
      <c r="E63" s="2" t="str">
        <v>G</v>
      </c>
      <c r="F63" s="411">
        <v>184.5</v>
      </c>
      <c r="G63" s="2" t="str">
        <v>CB</v>
      </c>
      <c r="H63" s="411">
        <v>159.4</v>
      </c>
      <c r="I63" s="2" t="str">
        <v>T</v>
      </c>
      <c r="J63" s="2">
        <v>1</v>
      </c>
      <c r="K63" s="411">
        <v>276</v>
      </c>
      <c r="L63" s="411">
        <v>0</v>
      </c>
      <c r="M63" s="411">
        <v>0</v>
      </c>
      <c r="N63" s="2">
        <v>2</v>
      </c>
      <c r="O63" s="411">
        <v>221</v>
      </c>
      <c r="P63" s="411">
        <v>328</v>
      </c>
      <c r="Q63" s="411">
        <v>0</v>
      </c>
      <c r="R63"/>
      <c r="S63" s="406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1:64" s="1" customFormat="1">
      <c r="A64" s="2">
        <v>41</v>
      </c>
      <c r="B64" s="2" t="str">
        <v>Cuminic Acid, HBAD</v>
      </c>
      <c r="C64" s="2">
        <v>0.69686990000000004</v>
      </c>
      <c r="D64" s="411">
        <v>135.5</v>
      </c>
      <c r="E64" s="2" t="str">
        <v>G</v>
      </c>
      <c r="F64" s="411">
        <v>180</v>
      </c>
      <c r="G64" s="2" t="str">
        <v>CB</v>
      </c>
      <c r="H64" s="411">
        <v>185</v>
      </c>
      <c r="I64" s="2" t="str">
        <v>CB</v>
      </c>
      <c r="J64" s="2">
        <v>1</v>
      </c>
      <c r="K64" s="411">
        <v>243</v>
      </c>
      <c r="L64" s="411">
        <v>0</v>
      </c>
      <c r="M64" s="411">
        <v>0</v>
      </c>
      <c r="N64" s="2">
        <v>2</v>
      </c>
      <c r="O64" s="411">
        <v>221</v>
      </c>
      <c r="P64" s="411">
        <v>333</v>
      </c>
      <c r="Q64" s="411">
        <v>0</v>
      </c>
      <c r="R64"/>
      <c r="S64" s="406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1:64" s="1" customFormat="1">
      <c r="A65" s="2">
        <v>47</v>
      </c>
      <c r="B65" s="2" t="str">
        <v>methyl paraben, HBAD</v>
      </c>
      <c r="C65" s="2">
        <v>0.67568209999999995</v>
      </c>
      <c r="D65" s="411">
        <v>127.9</v>
      </c>
      <c r="E65" s="2" t="str">
        <v>G</v>
      </c>
      <c r="F65" s="411">
        <v>178.9</v>
      </c>
      <c r="G65" s="2" t="str">
        <v>T</v>
      </c>
      <c r="H65" s="411">
        <v>219.9</v>
      </c>
      <c r="I65" s="2" t="str">
        <v>B</v>
      </c>
      <c r="J65" s="2">
        <v>1</v>
      </c>
      <c r="K65" s="411">
        <v>257</v>
      </c>
      <c r="L65" s="411">
        <v>0</v>
      </c>
      <c r="M65" s="411">
        <v>0</v>
      </c>
      <c r="N65" s="2">
        <v>2</v>
      </c>
      <c r="O65" s="411">
        <v>224</v>
      </c>
      <c r="P65" s="411">
        <v>352</v>
      </c>
      <c r="Q65" s="411">
        <v>0</v>
      </c>
      <c r="R65"/>
      <c r="S65" s="406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1:64" s="1" customFormat="1">
      <c r="A66" s="2">
        <v>49</v>
      </c>
      <c r="B66" s="2" t="str">
        <v>Methyl-3,4,5-trimethoxybenzoate, HBAD</v>
      </c>
      <c r="C66" s="2">
        <v>0.67038520000000001</v>
      </c>
      <c r="D66" s="411">
        <v>141.1</v>
      </c>
      <c r="E66" s="2" t="str">
        <v>G</v>
      </c>
      <c r="F66" s="411">
        <v>185.5</v>
      </c>
      <c r="G66" s="2" t="str">
        <v>CB</v>
      </c>
      <c r="H66" s="411">
        <v>120</v>
      </c>
      <c r="I66" s="2" t="str">
        <v>G</v>
      </c>
      <c r="J66" s="2">
        <v>1</v>
      </c>
      <c r="K66" s="411">
        <v>265</v>
      </c>
      <c r="L66" s="411">
        <v>0</v>
      </c>
      <c r="M66" s="411">
        <v>0</v>
      </c>
      <c r="N66" s="2">
        <v>2</v>
      </c>
      <c r="O66" s="411">
        <v>230</v>
      </c>
      <c r="P66" s="411">
        <v>311</v>
      </c>
      <c r="Q66" s="411">
        <v>0</v>
      </c>
      <c r="R66"/>
      <c r="S66" s="40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1:64" s="1" customFormat="1">
      <c r="A67" s="2">
        <v>50</v>
      </c>
      <c r="B67" s="2" t="str">
        <v>m-hydroxybenzoic acid, HBAD</v>
      </c>
      <c r="C67" s="2">
        <v>0.64390040000000004</v>
      </c>
      <c r="D67" s="411">
        <v>137.5</v>
      </c>
      <c r="E67" s="2" t="str">
        <v>G</v>
      </c>
      <c r="F67" s="411">
        <v>181.3</v>
      </c>
      <c r="G67" s="2" t="str">
        <v>CB</v>
      </c>
      <c r="H67" s="411">
        <v>184</v>
      </c>
      <c r="I67" s="2" t="str">
        <v>CB</v>
      </c>
      <c r="J67" s="2">
        <v>1</v>
      </c>
      <c r="K67" s="411">
        <v>298</v>
      </c>
      <c r="L67" s="411">
        <v>0</v>
      </c>
      <c r="M67" s="411">
        <v>0</v>
      </c>
      <c r="N67" s="2">
        <v>2</v>
      </c>
      <c r="O67" s="411">
        <v>223</v>
      </c>
      <c r="P67" s="411">
        <v>310</v>
      </c>
      <c r="Q67" s="411">
        <v>0</v>
      </c>
      <c r="R67"/>
      <c r="S67" s="406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1:64" s="1" customFormat="1">
      <c r="A68" s="2">
        <v>51</v>
      </c>
      <c r="B68" s="2" t="str">
        <v>m-Toluic Acid, HBAD</v>
      </c>
      <c r="C68" s="2">
        <v>0.68100000000000005</v>
      </c>
      <c r="D68" s="411">
        <v>137.30000000000001</v>
      </c>
      <c r="E68" s="2" t="str">
        <v>G</v>
      </c>
      <c r="F68" s="411">
        <v>159.6</v>
      </c>
      <c r="G68" s="2" t="str">
        <v>T</v>
      </c>
      <c r="H68" s="411">
        <v>188.9</v>
      </c>
      <c r="I68" s="2" t="str">
        <v>CB</v>
      </c>
      <c r="J68" s="2">
        <v>1</v>
      </c>
      <c r="K68" s="411">
        <v>284</v>
      </c>
      <c r="L68" s="411">
        <v>0</v>
      </c>
      <c r="M68" s="411">
        <v>0</v>
      </c>
      <c r="N68" s="2">
        <v>2</v>
      </c>
      <c r="O68" s="411">
        <v>221</v>
      </c>
      <c r="P68" s="411">
        <v>333</v>
      </c>
      <c r="Q68" s="411">
        <v>0</v>
      </c>
      <c r="R68"/>
      <c r="S68" s="406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1:64" s="1" customFormat="1">
      <c r="A69" s="2">
        <v>53</v>
      </c>
      <c r="B69" s="2" t="str">
        <v>o-Toluic Acid, HBAD</v>
      </c>
      <c r="C69" s="2">
        <v>0.69159999999999999</v>
      </c>
      <c r="D69" s="411">
        <v>137.6</v>
      </c>
      <c r="E69" s="2" t="str">
        <v>G</v>
      </c>
      <c r="F69" s="411">
        <v>174.5</v>
      </c>
      <c r="G69" s="2" t="str">
        <v>T</v>
      </c>
      <c r="H69" s="411">
        <v>214.7</v>
      </c>
      <c r="I69" s="2" t="str">
        <v>B</v>
      </c>
      <c r="J69" s="2">
        <v>1</v>
      </c>
      <c r="K69" s="411">
        <v>281</v>
      </c>
      <c r="L69" s="411">
        <v>0</v>
      </c>
      <c r="M69" s="411">
        <v>0</v>
      </c>
      <c r="N69" s="2">
        <v>2</v>
      </c>
      <c r="O69" s="411">
        <v>221</v>
      </c>
      <c r="P69" s="411">
        <v>335</v>
      </c>
      <c r="Q69" s="411">
        <v>0</v>
      </c>
      <c r="R69"/>
      <c r="S69" s="406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1:64" s="1" customFormat="1">
      <c r="A70" s="2">
        <v>57</v>
      </c>
      <c r="B70" s="2" t="str">
        <v>salicylic acid, HBAD</v>
      </c>
      <c r="C70" s="2">
        <v>0.67920000000000003</v>
      </c>
      <c r="D70" s="411">
        <v>139.80000000000001</v>
      </c>
      <c r="E70" s="2" t="str">
        <v>G</v>
      </c>
      <c r="F70" s="411">
        <v>210.5</v>
      </c>
      <c r="G70" s="2" t="str">
        <v>B</v>
      </c>
      <c r="H70" s="411">
        <v>180.9</v>
      </c>
      <c r="I70" s="2" t="str">
        <v>CB</v>
      </c>
      <c r="J70" s="2">
        <v>1</v>
      </c>
      <c r="K70" s="411">
        <v>301</v>
      </c>
      <c r="L70" s="411">
        <v>0</v>
      </c>
      <c r="M70" s="411">
        <v>0</v>
      </c>
      <c r="N70" s="2">
        <v>2</v>
      </c>
      <c r="O70" s="411">
        <v>223</v>
      </c>
      <c r="P70" s="411">
        <v>304</v>
      </c>
      <c r="Q70" s="411">
        <v>0</v>
      </c>
      <c r="R70"/>
      <c r="S70" s="406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</row>
    <row r="71" spans="1:64" s="1" customFormat="1">
      <c r="A71" s="2">
        <v>72</v>
      </c>
      <c r="B71" s="2" t="str">
        <v>p-MCA, HCAD</v>
      </c>
      <c r="C71" s="2">
        <v>0.65</v>
      </c>
      <c r="D71" s="411">
        <v>137.4</v>
      </c>
      <c r="E71" s="2" t="str">
        <v>G</v>
      </c>
      <c r="F71" s="411">
        <v>190.9</v>
      </c>
      <c r="G71" s="2" t="str">
        <v>CB</v>
      </c>
      <c r="H71" s="411">
        <v>130.9</v>
      </c>
      <c r="I71" s="2" t="str">
        <v>G</v>
      </c>
      <c r="J71" s="2">
        <v>1</v>
      </c>
      <c r="K71" s="411">
        <v>307</v>
      </c>
      <c r="L71" s="411">
        <v>0</v>
      </c>
      <c r="M71" s="411">
        <v>0</v>
      </c>
      <c r="N71" s="2">
        <v>2</v>
      </c>
      <c r="O71" s="411">
        <v>222</v>
      </c>
      <c r="P71" s="411">
        <v>0</v>
      </c>
      <c r="Q71" s="411">
        <v>0</v>
      </c>
      <c r="R71"/>
      <c r="S71" s="406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</row>
    <row r="72" spans="1:64" s="1" customFormat="1">
      <c r="A72" s="2">
        <v>76</v>
      </c>
      <c r="B72" s="2" t="str">
        <v>trans-p-coumaric acid methyl ester, HCAD</v>
      </c>
      <c r="C72" s="2">
        <v>0.67391650000000003</v>
      </c>
      <c r="D72" s="411">
        <v>136.4</v>
      </c>
      <c r="E72" s="2" t="str">
        <v>G</v>
      </c>
      <c r="F72" s="411">
        <v>193.3</v>
      </c>
      <c r="G72" s="2" t="str">
        <v>CB</v>
      </c>
      <c r="H72" s="411">
        <v>202.4</v>
      </c>
      <c r="I72" s="2" t="str">
        <v>CB</v>
      </c>
      <c r="J72" s="2">
        <v>1</v>
      </c>
      <c r="K72" s="411">
        <v>309</v>
      </c>
      <c r="L72" s="411">
        <v>0</v>
      </c>
      <c r="M72" s="411">
        <v>0</v>
      </c>
      <c r="N72" s="2">
        <v>3</v>
      </c>
      <c r="O72" s="411">
        <v>222</v>
      </c>
      <c r="P72" s="411">
        <v>246</v>
      </c>
      <c r="Q72" s="411">
        <v>361</v>
      </c>
      <c r="R72"/>
      <c r="S72" s="406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</row>
    <row r="73" spans="1:64" s="1" customFormat="1">
      <c r="A73" s="2">
        <v>79</v>
      </c>
      <c r="B73" s="2" t="str">
        <v>Homovanillic Acid, HPAAD</v>
      </c>
      <c r="C73" s="2">
        <v>0.65449429999999997</v>
      </c>
      <c r="D73" s="411">
        <v>137.30000000000001</v>
      </c>
      <c r="E73" s="2" t="str">
        <v>G</v>
      </c>
      <c r="F73" s="411">
        <v>176.9</v>
      </c>
      <c r="G73" s="2" t="str">
        <v>T</v>
      </c>
      <c r="H73" s="411">
        <v>212.7</v>
      </c>
      <c r="I73" s="2" t="str">
        <v>B</v>
      </c>
      <c r="J73" s="2">
        <v>1</v>
      </c>
      <c r="K73" s="411">
        <v>282</v>
      </c>
      <c r="L73" s="411">
        <v>0</v>
      </c>
      <c r="M73" s="411">
        <v>0</v>
      </c>
      <c r="N73" s="2">
        <v>3</v>
      </c>
      <c r="O73" s="411">
        <v>222</v>
      </c>
      <c r="P73" s="411">
        <v>256</v>
      </c>
      <c r="Q73" s="411">
        <v>351</v>
      </c>
      <c r="R73"/>
      <c r="S73" s="406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</row>
    <row r="74" spans="1:64" s="1" customFormat="1">
      <c r="A74" s="2">
        <v>85</v>
      </c>
      <c r="B74" s="2" t="str">
        <v>p-methoxyphenyllactic acid, HPLAD</v>
      </c>
      <c r="C74" s="2">
        <v>0.65802559999999999</v>
      </c>
      <c r="D74" s="411">
        <v>138</v>
      </c>
      <c r="E74" s="2" t="str">
        <v>G</v>
      </c>
      <c r="F74" s="411">
        <v>178.7</v>
      </c>
      <c r="G74" s="2" t="str">
        <v>T</v>
      </c>
      <c r="H74" s="411">
        <v>192.2</v>
      </c>
      <c r="I74" s="2" t="str">
        <v>CB</v>
      </c>
      <c r="J74" s="2">
        <v>1</v>
      </c>
      <c r="K74" s="411">
        <v>276</v>
      </c>
      <c r="L74" s="411">
        <v>0</v>
      </c>
      <c r="M74" s="411">
        <v>0</v>
      </c>
      <c r="N74" s="2">
        <v>3</v>
      </c>
      <c r="O74" s="411">
        <v>222</v>
      </c>
      <c r="P74" s="411">
        <v>251</v>
      </c>
      <c r="Q74" s="411">
        <v>336</v>
      </c>
      <c r="R74"/>
      <c r="S74" s="406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</row>
    <row r="75" spans="1:64" s="1" customFormat="1">
      <c r="A75" s="2">
        <v>88</v>
      </c>
      <c r="B75" s="2" t="str">
        <v>2-Methoxy-4-vinylphenol, AMPh</v>
      </c>
      <c r="C75" s="2">
        <v>0.68804169999999998</v>
      </c>
      <c r="D75" s="411">
        <v>121.7</v>
      </c>
      <c r="E75" s="2" t="str">
        <v>G</v>
      </c>
      <c r="F75" s="411">
        <v>189.2</v>
      </c>
      <c r="G75" s="2" t="str">
        <v>CB</v>
      </c>
      <c r="H75" s="411">
        <v>191.1</v>
      </c>
      <c r="I75" s="2" t="str">
        <v>CB</v>
      </c>
      <c r="J75" s="2">
        <v>1</v>
      </c>
      <c r="K75" s="411">
        <v>266</v>
      </c>
      <c r="L75" s="411">
        <v>0</v>
      </c>
      <c r="M75" s="411">
        <v>0</v>
      </c>
      <c r="N75" s="2">
        <v>2</v>
      </c>
      <c r="O75" s="411">
        <v>224</v>
      </c>
      <c r="P75" s="411">
        <v>336</v>
      </c>
      <c r="Q75" s="411">
        <v>0</v>
      </c>
      <c r="R75"/>
      <c r="S75" s="406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</row>
    <row r="76" spans="1:64" s="1" customFormat="1">
      <c r="A76" s="2">
        <v>90</v>
      </c>
      <c r="B76" s="2" t="str">
        <v>4-methylpyrocatechol, APh</v>
      </c>
      <c r="C76" s="2">
        <v>0.67391650000000003</v>
      </c>
      <c r="D76" s="411">
        <v>136.6</v>
      </c>
      <c r="E76" s="2" t="str">
        <v>G</v>
      </c>
      <c r="F76" s="411">
        <v>180</v>
      </c>
      <c r="G76" s="2" t="str">
        <v>CB</v>
      </c>
      <c r="H76" s="411">
        <v>160.9</v>
      </c>
      <c r="I76" s="2" t="str">
        <v>T</v>
      </c>
      <c r="J76" s="2">
        <v>1</v>
      </c>
      <c r="K76" s="411">
        <v>283</v>
      </c>
      <c r="L76" s="411">
        <v>0</v>
      </c>
      <c r="M76" s="411">
        <v>0</v>
      </c>
      <c r="N76" s="2">
        <v>2</v>
      </c>
      <c r="O76" s="411">
        <v>223</v>
      </c>
      <c r="P76" s="411">
        <v>341</v>
      </c>
      <c r="Q76" s="411">
        <v>0</v>
      </c>
      <c r="R76"/>
      <c r="S76" s="40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</row>
    <row r="77" spans="1:64" s="1" customFormat="1">
      <c r="A77" s="2">
        <v>91</v>
      </c>
      <c r="B77" s="2" t="str">
        <v>Isopseudocumenol, APh</v>
      </c>
      <c r="C77" s="2">
        <v>0.72512030000000005</v>
      </c>
      <c r="D77" s="411">
        <v>138.1</v>
      </c>
      <c r="E77" s="2" t="str">
        <v>G</v>
      </c>
      <c r="F77" s="411">
        <v>179</v>
      </c>
      <c r="G77" s="2" t="str">
        <v>T</v>
      </c>
      <c r="H77" s="411">
        <v>189.8</v>
      </c>
      <c r="I77" s="2" t="str">
        <v>CB</v>
      </c>
      <c r="J77" s="2">
        <v>1</v>
      </c>
      <c r="K77" s="411">
        <v>279</v>
      </c>
      <c r="L77" s="411">
        <v>0</v>
      </c>
      <c r="M77" s="411">
        <v>0</v>
      </c>
      <c r="N77" s="2">
        <v>2</v>
      </c>
      <c r="O77" s="411">
        <v>247</v>
      </c>
      <c r="P77" s="411">
        <v>353</v>
      </c>
      <c r="Q77" s="411">
        <v>0</v>
      </c>
      <c r="R77"/>
      <c r="S77" s="406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</row>
    <row r="78" spans="1:64" s="1" customFormat="1">
      <c r="A78" s="2">
        <v>92</v>
      </c>
      <c r="B78" s="2" t="str">
        <v>Thymol, AMPh</v>
      </c>
      <c r="C78" s="2">
        <v>0.73209999999999997</v>
      </c>
      <c r="D78" s="411">
        <v>140</v>
      </c>
      <c r="E78" s="2" t="str">
        <v>G</v>
      </c>
      <c r="F78" s="411">
        <v>120</v>
      </c>
      <c r="G78" s="2" t="str">
        <v>G</v>
      </c>
      <c r="H78" s="411">
        <v>130.9</v>
      </c>
      <c r="I78" s="2" t="str">
        <v>G</v>
      </c>
      <c r="J78" s="2">
        <v>1</v>
      </c>
      <c r="K78" s="411">
        <v>278</v>
      </c>
      <c r="L78" s="411">
        <v>0</v>
      </c>
      <c r="M78" s="411">
        <v>0</v>
      </c>
      <c r="N78" s="2">
        <v>2</v>
      </c>
      <c r="O78" s="411">
        <v>244</v>
      </c>
      <c r="P78" s="411">
        <v>347</v>
      </c>
      <c r="Q78" s="411">
        <v>0</v>
      </c>
      <c r="R78"/>
      <c r="S78" s="406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</row>
    <row r="79" spans="1:64" s="1" customFormat="1">
      <c r="A79" s="2">
        <v>96</v>
      </c>
      <c r="B79" s="2" t="str">
        <v>2-methylbenzaldehyde, HBzd</v>
      </c>
      <c r="C79" s="2">
        <v>0.70922949999999996</v>
      </c>
      <c r="D79" s="411">
        <v>133.9</v>
      </c>
      <c r="E79" s="2" t="str">
        <v>G</v>
      </c>
      <c r="F79" s="411">
        <v>188.2</v>
      </c>
      <c r="G79" s="2" t="str">
        <v>CB</v>
      </c>
      <c r="H79" s="411">
        <v>193.9</v>
      </c>
      <c r="I79" s="2" t="str">
        <v>CB</v>
      </c>
      <c r="J79" s="2">
        <v>1</v>
      </c>
      <c r="K79" s="411">
        <v>255</v>
      </c>
      <c r="L79" s="411">
        <v>0</v>
      </c>
      <c r="M79" s="411">
        <v>0</v>
      </c>
      <c r="N79" s="2">
        <v>2</v>
      </c>
      <c r="O79" s="411">
        <v>222</v>
      </c>
      <c r="P79" s="411">
        <v>347</v>
      </c>
      <c r="Q79" s="411">
        <v>0</v>
      </c>
      <c r="R79"/>
      <c r="S79" s="406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</row>
    <row r="80" spans="1:64" s="1" customFormat="1">
      <c r="A80" s="2">
        <v>104</v>
      </c>
      <c r="B80" s="2" t="str">
        <v>benzophenone, Non Phenolic</v>
      </c>
      <c r="C80" s="2">
        <v>0.72688600000000003</v>
      </c>
      <c r="D80" s="411">
        <v>120</v>
      </c>
      <c r="E80" s="2" t="str">
        <v>G</v>
      </c>
      <c r="F80" s="411">
        <v>171.4</v>
      </c>
      <c r="G80" s="2" t="str">
        <v>T</v>
      </c>
      <c r="H80" s="411">
        <v>196.1</v>
      </c>
      <c r="I80" s="2" t="str">
        <v>CB</v>
      </c>
      <c r="J80" s="2">
        <v>1</v>
      </c>
      <c r="K80" s="411">
        <v>260</v>
      </c>
      <c r="L80" s="411">
        <v>0</v>
      </c>
      <c r="M80" s="411">
        <v>0</v>
      </c>
      <c r="N80" s="2">
        <v>2</v>
      </c>
      <c r="O80" s="411">
        <v>224</v>
      </c>
      <c r="P80" s="411">
        <v>363</v>
      </c>
      <c r="Q80" s="411">
        <v>0</v>
      </c>
      <c r="R80"/>
      <c r="S80" s="406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</row>
    <row r="81" spans="1:64" s="1" customFormat="1">
      <c r="A81" s="2"/>
      <c r="B81" s="2"/>
      <c r="C81" s="2"/>
      <c r="D81" s="411"/>
      <c r="E81" s="2"/>
      <c r="F81" s="411"/>
      <c r="G81" s="2"/>
      <c r="H81" s="411"/>
      <c r="I81" s="2"/>
      <c r="J81" s="2"/>
      <c r="K81" s="411"/>
      <c r="L81" s="411"/>
      <c r="M81" s="411"/>
      <c r="N81" s="2"/>
      <c r="O81" s="411"/>
      <c r="P81" s="411"/>
      <c r="Q81" s="41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</row>
    <row r="82" spans="1:64" s="1" customFormat="1">
      <c r="A82" s="2"/>
      <c r="B82" s="2"/>
      <c r="C82" s="2"/>
      <c r="D82" s="411"/>
      <c r="E82" s="2"/>
      <c r="F82" s="411"/>
      <c r="G82" s="2"/>
      <c r="H82" s="411"/>
      <c r="I82" s="2"/>
      <c r="J82" s="2"/>
      <c r="K82" s="411"/>
      <c r="L82" s="411"/>
      <c r="M82" s="411"/>
      <c r="N82" s="2"/>
      <c r="O82" s="411"/>
      <c r="P82" s="411"/>
      <c r="Q82" s="411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</row>
    <row r="83" spans="1:64" s="1" customFormat="1">
      <c r="A83" s="2"/>
      <c r="B83" s="2"/>
      <c r="C83" s="2"/>
      <c r="D83" s="411"/>
      <c r="E83" s="2"/>
      <c r="F83" s="411"/>
      <c r="G83" s="2"/>
      <c r="H83" s="411"/>
      <c r="I83" s="2"/>
      <c r="J83" s="2"/>
      <c r="K83" s="411"/>
      <c r="L83" s="411"/>
      <c r="M83" s="411"/>
      <c r="N83" s="2"/>
      <c r="O83" s="411"/>
      <c r="P83" s="411"/>
      <c r="Q83" s="411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</row>
    <row r="84" spans="1:64" s="1" customFormat="1">
      <c r="A84" s="2"/>
      <c r="B84" s="2"/>
      <c r="C84" s="2"/>
      <c r="D84" s="411"/>
      <c r="E84" s="2"/>
      <c r="F84" s="411"/>
      <c r="G84" s="2"/>
      <c r="H84" s="411"/>
      <c r="I84" s="2"/>
      <c r="J84" s="2"/>
      <c r="K84" s="411"/>
      <c r="L84" s="411"/>
      <c r="M84" s="411"/>
      <c r="N84" s="2"/>
      <c r="O84" s="411"/>
      <c r="P84" s="411"/>
      <c r="Q84" s="411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</row>
    <row r="85" spans="1:64" s="1" customFormat="1">
      <c r="A85" s="2"/>
      <c r="B85" s="2"/>
      <c r="C85" s="2"/>
      <c r="D85" s="411"/>
      <c r="E85" s="2"/>
      <c r="F85" s="411"/>
      <c r="G85" s="2"/>
      <c r="H85" s="411"/>
      <c r="I85" s="2"/>
      <c r="J85" s="2"/>
      <c r="K85" s="411"/>
      <c r="L85" s="411"/>
      <c r="M85" s="411"/>
      <c r="N85" s="2"/>
      <c r="O85" s="411"/>
      <c r="P85" s="411"/>
      <c r="Q85" s="411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</row>
    <row r="86" spans="1:64" s="1" customFormat="1">
      <c r="A86" s="2"/>
      <c r="B86" s="2"/>
      <c r="C86" s="2"/>
      <c r="D86" s="411"/>
      <c r="E86" s="2"/>
      <c r="F86" s="411"/>
      <c r="G86" s="2"/>
      <c r="H86" s="411"/>
      <c r="I86" s="2"/>
      <c r="J86" s="2"/>
      <c r="K86" s="407"/>
      <c r="L86" s="407"/>
      <c r="M86" s="407"/>
      <c r="N86" s="2"/>
      <c r="O86" s="407"/>
      <c r="P86" s="407"/>
      <c r="Q86" s="407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</row>
    <row r="87" spans="1:64" s="1" customFormat="1">
      <c r="A87" s="2"/>
      <c r="B87" s="2"/>
      <c r="C87" s="2"/>
      <c r="D87" s="411"/>
      <c r="E87" s="2"/>
      <c r="F87" s="411"/>
      <c r="G87" s="2"/>
      <c r="H87" s="411"/>
      <c r="I87" s="2"/>
      <c r="J87" s="2"/>
      <c r="K87" s="2"/>
      <c r="L87" s="2"/>
      <c r="M87" s="2"/>
      <c r="N87" s="2"/>
      <c r="O87" s="2"/>
      <c r="P87" s="2"/>
      <c r="Q87" s="2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</row>
    <row r="88" spans="1:64" s="1" customFormat="1">
      <c r="A88" s="2" cm="1">
        <f t="array" ref="A88:Q116">_xlfn._xlws.SORT(_xlfn._xlws.FILTER(LNPNEW[], (LNPNEW[Rf (MPA)]&lt;=$C$5)*(LNPNEW[Rf (MPA)]&gt;=$C$4)*(LNPNEW[H° DEV 254 nm]&lt;=$D$5)*(LNPNEW[H° DEV 254 nm]&gt;=$D$4)*(LNPNEW[H° DEV 366 nm]&lt;=$F$5)*(LNPNEW[H° DEV 366 nm]&gt;=$F$4)*(LNPNEW[H° NP 366 nm]&lt;=$H$5)*(LNPNEW[H° NP 366 nm]&gt;=$H$4),"No Result"))</f>
        <v>11</v>
      </c>
      <c r="B88" s="2" t="str">
        <v>galangin, Flavonol</v>
      </c>
      <c r="C88" s="2">
        <v>0.70216690000000004</v>
      </c>
      <c r="D88" s="411">
        <v>131.30000000000001</v>
      </c>
      <c r="E88" s="2" t="str">
        <v>G</v>
      </c>
      <c r="F88" s="411">
        <v>171.6</v>
      </c>
      <c r="G88" s="2" t="str">
        <v>T</v>
      </c>
      <c r="H88" s="411">
        <v>172.4</v>
      </c>
      <c r="I88" s="2" t="str">
        <v>T</v>
      </c>
      <c r="J88" s="2">
        <v>3</v>
      </c>
      <c r="K88" s="2">
        <v>268</v>
      </c>
      <c r="L88" s="2">
        <v>311</v>
      </c>
      <c r="M88" s="2">
        <v>363</v>
      </c>
      <c r="N88" s="2">
        <v>2</v>
      </c>
      <c r="O88" s="2">
        <v>224</v>
      </c>
      <c r="P88" s="2">
        <v>343</v>
      </c>
      <c r="Q88" s="2">
        <v>0</v>
      </c>
      <c r="R88" s="1">
        <f>COUNTIF(A88:A127, "&lt;&gt;")</f>
        <v>29</v>
      </c>
      <c r="S88" s="2" t="s">
        <v>149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" customFormat="1">
      <c r="A89" s="2">
        <v>12</v>
      </c>
      <c r="B89" s="2" t="str">
        <v>isorhamnetin, Flavonol</v>
      </c>
      <c r="C89" s="2">
        <v>0.65100000000000002</v>
      </c>
      <c r="D89" s="411">
        <v>136.1</v>
      </c>
      <c r="E89" s="2" t="str">
        <v>G</v>
      </c>
      <c r="F89" s="411">
        <v>180</v>
      </c>
      <c r="G89" s="2" t="str">
        <v>CB</v>
      </c>
      <c r="H89" s="411">
        <v>167</v>
      </c>
      <c r="I89" s="2" t="str">
        <v>T</v>
      </c>
      <c r="J89" s="2">
        <v>2</v>
      </c>
      <c r="K89" s="2">
        <v>261</v>
      </c>
      <c r="L89" s="2">
        <v>364</v>
      </c>
      <c r="M89" s="2">
        <v>0</v>
      </c>
      <c r="N89" s="2">
        <v>2</v>
      </c>
      <c r="O89" s="2">
        <v>224</v>
      </c>
      <c r="P89" s="2">
        <v>340</v>
      </c>
      <c r="Q89" s="2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 s="1" customFormat="1">
      <c r="A90" s="2">
        <v>13</v>
      </c>
      <c r="B90" s="2" t="str">
        <v>kaempferide, Flavonol</v>
      </c>
      <c r="C90" s="2">
        <v>0.68980730000000001</v>
      </c>
      <c r="D90" s="411">
        <v>129.4</v>
      </c>
      <c r="E90" s="2" t="str">
        <v>G</v>
      </c>
      <c r="F90" s="411">
        <v>144.19999999999999</v>
      </c>
      <c r="G90" s="2" t="str">
        <v>G</v>
      </c>
      <c r="H90" s="411">
        <v>160.9</v>
      </c>
      <c r="I90" s="2" t="str">
        <v>T</v>
      </c>
      <c r="J90" s="2">
        <v>3</v>
      </c>
      <c r="K90" s="2">
        <v>269</v>
      </c>
      <c r="L90" s="2">
        <v>330</v>
      </c>
      <c r="M90" s="2">
        <v>367</v>
      </c>
      <c r="N90" s="2">
        <v>2</v>
      </c>
      <c r="O90" s="2">
        <v>223</v>
      </c>
      <c r="P90" s="2">
        <v>361</v>
      </c>
      <c r="Q90" s="2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</row>
    <row r="91" spans="1:64" s="1" customFormat="1">
      <c r="A91" s="2">
        <v>14</v>
      </c>
      <c r="B91" s="2" t="str">
        <v>kaempferol, Flavonol</v>
      </c>
      <c r="C91" s="2">
        <v>0.65449429999999997</v>
      </c>
      <c r="D91" s="411">
        <v>130.9</v>
      </c>
      <c r="E91" s="2" t="str">
        <v>G</v>
      </c>
      <c r="F91" s="411">
        <v>150</v>
      </c>
      <c r="G91" s="2" t="str">
        <v>T</v>
      </c>
      <c r="H91" s="411">
        <v>150</v>
      </c>
      <c r="I91" s="2" t="str">
        <v>T</v>
      </c>
      <c r="J91" s="2">
        <v>2</v>
      </c>
      <c r="K91" s="2">
        <v>269</v>
      </c>
      <c r="L91" s="2">
        <v>371</v>
      </c>
      <c r="M91" s="2">
        <v>0</v>
      </c>
      <c r="N91" s="2">
        <v>2</v>
      </c>
      <c r="O91" s="2">
        <v>223</v>
      </c>
      <c r="P91" s="2">
        <v>361</v>
      </c>
      <c r="Q91" s="2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</row>
    <row r="92" spans="1:64" s="1" customFormat="1">
      <c r="A92" s="2">
        <v>18</v>
      </c>
      <c r="B92" s="2" t="str">
        <v>hesperetin, Flavanone</v>
      </c>
      <c r="C92" s="2">
        <v>0.6668539</v>
      </c>
      <c r="D92" s="411">
        <v>136.5</v>
      </c>
      <c r="E92" s="2" t="str">
        <v>G</v>
      </c>
      <c r="F92" s="411">
        <v>169.3</v>
      </c>
      <c r="G92" s="2" t="str">
        <v>T</v>
      </c>
      <c r="H92" s="411">
        <v>160.1</v>
      </c>
      <c r="I92" s="2" t="str">
        <v>T</v>
      </c>
      <c r="J92" s="2">
        <v>1</v>
      </c>
      <c r="K92" s="2">
        <v>290</v>
      </c>
      <c r="L92" s="2">
        <v>0</v>
      </c>
      <c r="M92" s="2">
        <v>0</v>
      </c>
      <c r="N92" s="2">
        <v>3</v>
      </c>
      <c r="O92" s="2">
        <v>222</v>
      </c>
      <c r="P92" s="2">
        <v>247</v>
      </c>
      <c r="Q92" s="2">
        <v>342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</row>
    <row r="93" spans="1:64" s="1" customFormat="1">
      <c r="A93" s="2">
        <v>20</v>
      </c>
      <c r="B93" s="2" t="str">
        <v>naringenin, Flavanone</v>
      </c>
      <c r="C93" s="2">
        <v>0.68</v>
      </c>
      <c r="D93" s="411">
        <v>136.80000000000001</v>
      </c>
      <c r="E93" s="2" t="str">
        <v>G</v>
      </c>
      <c r="F93" s="411">
        <v>176.5</v>
      </c>
      <c r="G93" s="2" t="str">
        <v>T</v>
      </c>
      <c r="H93" s="411">
        <v>160.1</v>
      </c>
      <c r="I93" s="2" t="str">
        <v>T</v>
      </c>
      <c r="J93" s="2">
        <v>1</v>
      </c>
      <c r="K93" s="2">
        <v>292</v>
      </c>
      <c r="L93" s="2">
        <v>0</v>
      </c>
      <c r="M93" s="2">
        <v>0</v>
      </c>
      <c r="N93" s="2">
        <v>2</v>
      </c>
      <c r="O93" s="2">
        <v>223</v>
      </c>
      <c r="P93" s="2">
        <v>365</v>
      </c>
      <c r="Q93" s="2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</row>
    <row r="94" spans="1:64" s="1" customFormat="1">
      <c r="A94" s="2">
        <v>22</v>
      </c>
      <c r="B94" s="2" t="str">
        <v>pinocembrin, Flavanone</v>
      </c>
      <c r="C94" s="2">
        <v>0.72335470000000002</v>
      </c>
      <c r="D94" s="411">
        <v>136.9</v>
      </c>
      <c r="E94" s="2" t="str">
        <v>G</v>
      </c>
      <c r="F94" s="411">
        <v>179.2</v>
      </c>
      <c r="G94" s="2" t="str">
        <v>T</v>
      </c>
      <c r="H94" s="411">
        <v>160.1</v>
      </c>
      <c r="I94" s="2" t="str">
        <v>T</v>
      </c>
      <c r="J94" s="2">
        <v>1</v>
      </c>
      <c r="K94" s="2">
        <v>293</v>
      </c>
      <c r="L94" s="2">
        <v>0</v>
      </c>
      <c r="M94" s="2">
        <v>0</v>
      </c>
      <c r="N94" s="2">
        <v>3</v>
      </c>
      <c r="O94" s="2">
        <v>224</v>
      </c>
      <c r="P94" s="2">
        <v>252</v>
      </c>
      <c r="Q94" s="2">
        <v>365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</row>
    <row r="95" spans="1:64" s="1" customFormat="1">
      <c r="A95" s="2">
        <v>24</v>
      </c>
      <c r="B95" s="2" t="str">
        <v>pinobanksin, Flavanonol</v>
      </c>
      <c r="C95" s="2">
        <v>0.69686990000000004</v>
      </c>
      <c r="D95" s="411">
        <v>136.80000000000001</v>
      </c>
      <c r="E95" s="2" t="str">
        <v>G</v>
      </c>
      <c r="F95" s="411">
        <v>190.7</v>
      </c>
      <c r="G95" s="2" t="str">
        <v>CB</v>
      </c>
      <c r="H95" s="411">
        <v>174.1</v>
      </c>
      <c r="I95" s="2" t="str">
        <v>T</v>
      </c>
      <c r="J95" s="2">
        <v>1</v>
      </c>
      <c r="K95" s="2">
        <v>295</v>
      </c>
      <c r="L95" s="2">
        <v>0</v>
      </c>
      <c r="M95" s="2">
        <v>0</v>
      </c>
      <c r="N95" s="2">
        <v>3</v>
      </c>
      <c r="O95" s="2">
        <v>224</v>
      </c>
      <c r="P95" s="2">
        <v>251</v>
      </c>
      <c r="Q95" s="2">
        <v>365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</row>
    <row r="96" spans="1:64" s="1" customFormat="1">
      <c r="A96" s="2">
        <v>33</v>
      </c>
      <c r="B96" s="2" t="str">
        <v>genistein, Isoflavone</v>
      </c>
      <c r="C96" s="2">
        <v>0.66332259999999998</v>
      </c>
      <c r="D96" s="411">
        <v>128.1</v>
      </c>
      <c r="E96" s="2" t="str">
        <v>G</v>
      </c>
      <c r="F96" s="411">
        <v>181.4</v>
      </c>
      <c r="G96" s="2" t="str">
        <v>CB</v>
      </c>
      <c r="H96" s="411">
        <v>136.1</v>
      </c>
      <c r="I96" s="2" t="str">
        <v>G</v>
      </c>
      <c r="J96" s="2">
        <v>1</v>
      </c>
      <c r="K96" s="2">
        <v>260</v>
      </c>
      <c r="L96" s="2">
        <v>0</v>
      </c>
      <c r="M96" s="2">
        <v>0</v>
      </c>
      <c r="N96" s="2">
        <v>2</v>
      </c>
      <c r="O96" s="2">
        <v>224</v>
      </c>
      <c r="P96" s="2">
        <v>365</v>
      </c>
      <c r="Q96" s="2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</row>
    <row r="97" spans="1:64" s="1" customFormat="1">
      <c r="A97" s="2">
        <v>40</v>
      </c>
      <c r="B97" s="2" t="str">
        <v>benzoic acid, HBAD</v>
      </c>
      <c r="C97" s="2">
        <v>0.6633</v>
      </c>
      <c r="D97" s="411">
        <v>136.4</v>
      </c>
      <c r="E97" s="2" t="str">
        <v>G</v>
      </c>
      <c r="F97" s="411">
        <v>184.5</v>
      </c>
      <c r="G97" s="2" t="str">
        <v>CB</v>
      </c>
      <c r="H97" s="411">
        <v>159.4</v>
      </c>
      <c r="I97" s="2" t="str">
        <v>T</v>
      </c>
      <c r="J97" s="2">
        <v>1</v>
      </c>
      <c r="K97" s="2">
        <v>276</v>
      </c>
      <c r="L97" s="2">
        <v>0</v>
      </c>
      <c r="M97" s="2">
        <v>0</v>
      </c>
      <c r="N97" s="2">
        <v>2</v>
      </c>
      <c r="O97" s="2">
        <v>221</v>
      </c>
      <c r="P97" s="2">
        <v>328</v>
      </c>
      <c r="Q97" s="2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</row>
    <row r="98" spans="1:64" s="1" customFormat="1">
      <c r="A98" s="2">
        <v>41</v>
      </c>
      <c r="B98" s="2" t="str">
        <v>Cuminic Acid, HBAD</v>
      </c>
      <c r="C98" s="2">
        <v>0.69686990000000004</v>
      </c>
      <c r="D98" s="411">
        <v>135.5</v>
      </c>
      <c r="E98" s="2" t="str">
        <v>G</v>
      </c>
      <c r="F98" s="411">
        <v>180</v>
      </c>
      <c r="G98" s="2" t="str">
        <v>CB</v>
      </c>
      <c r="H98" s="411">
        <v>185</v>
      </c>
      <c r="I98" s="2" t="str">
        <v>CB</v>
      </c>
      <c r="J98" s="2">
        <v>1</v>
      </c>
      <c r="K98" s="2">
        <v>243</v>
      </c>
      <c r="L98" s="2">
        <v>0</v>
      </c>
      <c r="M98" s="2">
        <v>0</v>
      </c>
      <c r="N98" s="2">
        <v>2</v>
      </c>
      <c r="O98" s="2">
        <v>221</v>
      </c>
      <c r="P98" s="2">
        <v>333</v>
      </c>
      <c r="Q98" s="2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</row>
    <row r="99" spans="1:64" s="1" customFormat="1">
      <c r="A99" s="2">
        <v>47</v>
      </c>
      <c r="B99" s="2" t="str">
        <v>methyl paraben, HBAD</v>
      </c>
      <c r="C99" s="2">
        <v>0.67568209999999995</v>
      </c>
      <c r="D99" s="411">
        <v>127.9</v>
      </c>
      <c r="E99" s="2" t="str">
        <v>G</v>
      </c>
      <c r="F99" s="411">
        <v>178.9</v>
      </c>
      <c r="G99" s="2" t="str">
        <v>T</v>
      </c>
      <c r="H99" s="411">
        <v>219.9</v>
      </c>
      <c r="I99" s="2" t="str">
        <v>B</v>
      </c>
      <c r="J99" s="2">
        <v>1</v>
      </c>
      <c r="K99" s="2">
        <v>257</v>
      </c>
      <c r="L99" s="2">
        <v>0</v>
      </c>
      <c r="M99" s="2">
        <v>0</v>
      </c>
      <c r="N99" s="2">
        <v>2</v>
      </c>
      <c r="O99" s="2">
        <v>224</v>
      </c>
      <c r="P99" s="2">
        <v>352</v>
      </c>
      <c r="Q99" s="2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</row>
    <row r="100" spans="1:64" s="1" customFormat="1">
      <c r="A100" s="2">
        <v>49</v>
      </c>
      <c r="B100" s="2" t="str">
        <v>Methyl-3,4,5-trimethoxybenzoate, HBAD</v>
      </c>
      <c r="C100" s="2">
        <v>0.67038520000000001</v>
      </c>
      <c r="D100" s="411">
        <v>141.1</v>
      </c>
      <c r="E100" s="2" t="str">
        <v>G</v>
      </c>
      <c r="F100" s="411">
        <v>185.5</v>
      </c>
      <c r="G100" s="2" t="str">
        <v>CB</v>
      </c>
      <c r="H100" s="411">
        <v>120</v>
      </c>
      <c r="I100" s="2" t="str">
        <v>G</v>
      </c>
      <c r="J100" s="2">
        <v>1</v>
      </c>
      <c r="K100" s="2">
        <v>265</v>
      </c>
      <c r="L100" s="2">
        <v>0</v>
      </c>
      <c r="M100" s="2">
        <v>0</v>
      </c>
      <c r="N100" s="2">
        <v>2</v>
      </c>
      <c r="O100" s="2">
        <v>230</v>
      </c>
      <c r="P100" s="2">
        <v>311</v>
      </c>
      <c r="Q100" s="2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</row>
    <row r="101" spans="1:64" s="1" customFormat="1">
      <c r="A101" s="2">
        <v>50</v>
      </c>
      <c r="B101" s="2" t="str">
        <v>m-hydroxybenzoic acid, HBAD</v>
      </c>
      <c r="C101" s="2">
        <v>0.64390040000000004</v>
      </c>
      <c r="D101" s="411">
        <v>137.5</v>
      </c>
      <c r="E101" s="2" t="str">
        <v>G</v>
      </c>
      <c r="F101" s="411">
        <v>181.3</v>
      </c>
      <c r="G101" s="2" t="str">
        <v>CB</v>
      </c>
      <c r="H101" s="411">
        <v>184</v>
      </c>
      <c r="I101" s="2" t="str">
        <v>CB</v>
      </c>
      <c r="J101" s="2">
        <v>1</v>
      </c>
      <c r="K101" s="2">
        <v>298</v>
      </c>
      <c r="L101" s="2">
        <v>0</v>
      </c>
      <c r="M101" s="2">
        <v>0</v>
      </c>
      <c r="N101" s="2">
        <v>2</v>
      </c>
      <c r="O101" s="2">
        <v>223</v>
      </c>
      <c r="P101" s="2">
        <v>310</v>
      </c>
      <c r="Q101" s="2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</row>
    <row r="102" spans="1:64" s="1" customFormat="1">
      <c r="A102" s="2">
        <v>51</v>
      </c>
      <c r="B102" s="2" t="str">
        <v>m-Toluic Acid, HBAD</v>
      </c>
      <c r="C102" s="2">
        <v>0.68100000000000005</v>
      </c>
      <c r="D102" s="411">
        <v>137.30000000000001</v>
      </c>
      <c r="E102" s="2" t="str">
        <v>G</v>
      </c>
      <c r="F102" s="411">
        <v>159.6</v>
      </c>
      <c r="G102" s="2" t="str">
        <v>T</v>
      </c>
      <c r="H102" s="411">
        <v>188.9</v>
      </c>
      <c r="I102" s="2" t="str">
        <v>CB</v>
      </c>
      <c r="J102" s="2">
        <v>1</v>
      </c>
      <c r="K102" s="2">
        <v>284</v>
      </c>
      <c r="L102" s="2">
        <v>0</v>
      </c>
      <c r="M102" s="2">
        <v>0</v>
      </c>
      <c r="N102" s="2">
        <v>2</v>
      </c>
      <c r="O102" s="2">
        <v>221</v>
      </c>
      <c r="P102" s="2">
        <v>333</v>
      </c>
      <c r="Q102" s="2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</row>
    <row r="103" spans="1:64" s="1" customFormat="1">
      <c r="A103" s="2">
        <v>53</v>
      </c>
      <c r="B103" s="2" t="str">
        <v>o-Toluic Acid, HBAD</v>
      </c>
      <c r="C103" s="2">
        <v>0.69159999999999999</v>
      </c>
      <c r="D103" s="411">
        <v>137.6</v>
      </c>
      <c r="E103" s="2" t="str">
        <v>G</v>
      </c>
      <c r="F103" s="411">
        <v>174.5</v>
      </c>
      <c r="G103" s="2" t="str">
        <v>T</v>
      </c>
      <c r="H103" s="411">
        <v>214.7</v>
      </c>
      <c r="I103" s="2" t="str">
        <v>B</v>
      </c>
      <c r="J103" s="2">
        <v>1</v>
      </c>
      <c r="K103" s="2">
        <v>281</v>
      </c>
      <c r="L103" s="2">
        <v>0</v>
      </c>
      <c r="M103" s="2">
        <v>0</v>
      </c>
      <c r="N103" s="2">
        <v>2</v>
      </c>
      <c r="O103" s="2">
        <v>221</v>
      </c>
      <c r="P103" s="2">
        <v>335</v>
      </c>
      <c r="Q103" s="2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</row>
    <row r="104" spans="1:64" s="1" customFormat="1">
      <c r="A104" s="2">
        <v>57</v>
      </c>
      <c r="B104" s="2" t="str">
        <v>salicylic acid, HBAD</v>
      </c>
      <c r="C104" s="2">
        <v>0.67920000000000003</v>
      </c>
      <c r="D104" s="411">
        <v>139.80000000000001</v>
      </c>
      <c r="E104" s="2" t="str">
        <v>G</v>
      </c>
      <c r="F104" s="411">
        <v>210.5</v>
      </c>
      <c r="G104" s="2" t="str">
        <v>B</v>
      </c>
      <c r="H104" s="411">
        <v>180.9</v>
      </c>
      <c r="I104" s="2" t="str">
        <v>CB</v>
      </c>
      <c r="J104" s="2">
        <v>1</v>
      </c>
      <c r="K104" s="2">
        <v>301</v>
      </c>
      <c r="L104" s="2">
        <v>0</v>
      </c>
      <c r="M104" s="2">
        <v>0</v>
      </c>
      <c r="N104" s="2">
        <v>2</v>
      </c>
      <c r="O104" s="2">
        <v>223</v>
      </c>
      <c r="P104" s="2">
        <v>304</v>
      </c>
      <c r="Q104" s="2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</row>
    <row r="105" spans="1:64" s="1" customFormat="1">
      <c r="A105" s="2">
        <v>70</v>
      </c>
      <c r="B105" s="2" t="str">
        <v>o-coumaric acid, HCAD</v>
      </c>
      <c r="C105" s="2">
        <v>0.64570000000000005</v>
      </c>
      <c r="D105" s="411">
        <v>146.1</v>
      </c>
      <c r="E105" s="2" t="str">
        <v>G</v>
      </c>
      <c r="F105" s="411">
        <v>205.2</v>
      </c>
      <c r="G105" s="2" t="str">
        <v>CB</v>
      </c>
      <c r="H105" s="411">
        <v>203.9</v>
      </c>
      <c r="I105" s="2" t="str">
        <v>CB</v>
      </c>
      <c r="J105" s="2">
        <v>2</v>
      </c>
      <c r="K105" s="2">
        <v>279</v>
      </c>
      <c r="L105" s="2">
        <v>321</v>
      </c>
      <c r="M105" s="2">
        <v>0</v>
      </c>
      <c r="N105" s="2">
        <v>2</v>
      </c>
      <c r="O105" s="2">
        <v>224</v>
      </c>
      <c r="P105" s="2">
        <v>341</v>
      </c>
      <c r="Q105" s="2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</row>
    <row r="106" spans="1:64" s="1" customFormat="1">
      <c r="A106" s="2">
        <v>72</v>
      </c>
      <c r="B106" s="2" t="str">
        <v>p-MCA, HCAD</v>
      </c>
      <c r="C106" s="2">
        <v>0.65</v>
      </c>
      <c r="D106" s="411">
        <v>137.4</v>
      </c>
      <c r="E106" s="2" t="str">
        <v>G</v>
      </c>
      <c r="F106" s="411">
        <v>190.9</v>
      </c>
      <c r="G106" s="2" t="str">
        <v>CB</v>
      </c>
      <c r="H106" s="411">
        <v>130.9</v>
      </c>
      <c r="I106" s="2" t="str">
        <v>G</v>
      </c>
      <c r="J106" s="2">
        <v>1</v>
      </c>
      <c r="K106" s="2">
        <v>307</v>
      </c>
      <c r="L106" s="2">
        <v>0</v>
      </c>
      <c r="M106" s="2">
        <v>0</v>
      </c>
      <c r="N106" s="2">
        <v>2</v>
      </c>
      <c r="O106" s="2">
        <v>222</v>
      </c>
      <c r="P106" s="2">
        <v>0</v>
      </c>
      <c r="Q106" s="2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</row>
    <row r="107" spans="1:64" s="1" customFormat="1">
      <c r="A107" s="2">
        <v>76</v>
      </c>
      <c r="B107" s="2" t="str">
        <v>trans-p-coumaric acid methyl ester, HCAD</v>
      </c>
      <c r="C107" s="2">
        <v>0.67391650000000003</v>
      </c>
      <c r="D107" s="411">
        <v>136.4</v>
      </c>
      <c r="E107" s="2" t="str">
        <v>G</v>
      </c>
      <c r="F107" s="411">
        <v>193.3</v>
      </c>
      <c r="G107" s="2" t="str">
        <v>CB</v>
      </c>
      <c r="H107" s="411">
        <v>202.4</v>
      </c>
      <c r="I107" s="2" t="str">
        <v>CB</v>
      </c>
      <c r="J107" s="2">
        <v>1</v>
      </c>
      <c r="K107" s="2">
        <v>309</v>
      </c>
      <c r="L107" s="2">
        <v>0</v>
      </c>
      <c r="M107" s="2">
        <v>0</v>
      </c>
      <c r="N107" s="2">
        <v>3</v>
      </c>
      <c r="O107" s="2">
        <v>222</v>
      </c>
      <c r="P107" s="2">
        <v>246</v>
      </c>
      <c r="Q107" s="2">
        <v>361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</row>
    <row r="108" spans="1:64" s="1" customFormat="1">
      <c r="A108" s="2">
        <v>79</v>
      </c>
      <c r="B108" s="2" t="str">
        <v>Homovanillic Acid, HPAAD</v>
      </c>
      <c r="C108" s="2">
        <v>0.65449429999999997</v>
      </c>
      <c r="D108" s="411">
        <v>137.30000000000001</v>
      </c>
      <c r="E108" s="2" t="str">
        <v>G</v>
      </c>
      <c r="F108" s="411">
        <v>176.9</v>
      </c>
      <c r="G108" s="2" t="str">
        <v>T</v>
      </c>
      <c r="H108" s="411">
        <v>212.7</v>
      </c>
      <c r="I108" s="2" t="str">
        <v>B</v>
      </c>
      <c r="J108" s="2">
        <v>1</v>
      </c>
      <c r="K108" s="2">
        <v>282</v>
      </c>
      <c r="L108" s="2">
        <v>0</v>
      </c>
      <c r="M108" s="2">
        <v>0</v>
      </c>
      <c r="N108" s="2">
        <v>3</v>
      </c>
      <c r="O108" s="2">
        <v>222</v>
      </c>
      <c r="P108" s="2">
        <v>256</v>
      </c>
      <c r="Q108" s="2">
        <v>351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</row>
    <row r="109" spans="1:64" s="1" customFormat="1">
      <c r="A109" s="2">
        <v>85</v>
      </c>
      <c r="B109" s="2" t="str">
        <v>p-methoxyphenyllactic acid, HPLAD</v>
      </c>
      <c r="C109" s="2">
        <v>0.65802559999999999</v>
      </c>
      <c r="D109" s="411">
        <v>138</v>
      </c>
      <c r="E109" s="2" t="str">
        <v>G</v>
      </c>
      <c r="F109" s="411">
        <v>178.7</v>
      </c>
      <c r="G109" s="2" t="str">
        <v>T</v>
      </c>
      <c r="H109" s="411">
        <v>192.2</v>
      </c>
      <c r="I109" s="2" t="str">
        <v>CB</v>
      </c>
      <c r="J109" s="2">
        <v>1</v>
      </c>
      <c r="K109" s="2">
        <v>276</v>
      </c>
      <c r="L109" s="2">
        <v>0</v>
      </c>
      <c r="M109" s="2">
        <v>0</v>
      </c>
      <c r="N109" s="2">
        <v>3</v>
      </c>
      <c r="O109" s="2">
        <v>222</v>
      </c>
      <c r="P109" s="2">
        <v>251</v>
      </c>
      <c r="Q109" s="2">
        <v>336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</row>
    <row r="110" spans="1:64" s="1" customFormat="1">
      <c r="A110" s="2">
        <v>88</v>
      </c>
      <c r="B110" s="2" t="str">
        <v>2-Methoxy-4-vinylphenol, AMPh</v>
      </c>
      <c r="C110" s="2">
        <v>0.68804169999999998</v>
      </c>
      <c r="D110" s="411">
        <v>121.7</v>
      </c>
      <c r="E110" s="2" t="str">
        <v>G</v>
      </c>
      <c r="F110" s="411">
        <v>189.2</v>
      </c>
      <c r="G110" s="2" t="str">
        <v>CB</v>
      </c>
      <c r="H110" s="411">
        <v>191.1</v>
      </c>
      <c r="I110" s="2" t="str">
        <v>CB</v>
      </c>
      <c r="J110" s="2">
        <v>1</v>
      </c>
      <c r="K110" s="2">
        <v>266</v>
      </c>
      <c r="L110" s="2">
        <v>0</v>
      </c>
      <c r="M110" s="2">
        <v>0</v>
      </c>
      <c r="N110" s="2">
        <v>2</v>
      </c>
      <c r="O110" s="2">
        <v>224</v>
      </c>
      <c r="P110" s="2">
        <v>336</v>
      </c>
      <c r="Q110" s="2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</row>
    <row r="111" spans="1:64" s="1" customFormat="1">
      <c r="A111" s="2">
        <v>90</v>
      </c>
      <c r="B111" s="2" t="str">
        <v>4-methylpyrocatechol, APh</v>
      </c>
      <c r="C111" s="2">
        <v>0.67391650000000003</v>
      </c>
      <c r="D111" s="411">
        <v>136.6</v>
      </c>
      <c r="E111" s="2" t="str">
        <v>G</v>
      </c>
      <c r="F111" s="411">
        <v>180</v>
      </c>
      <c r="G111" s="2" t="str">
        <v>CB</v>
      </c>
      <c r="H111" s="411">
        <v>160.9</v>
      </c>
      <c r="I111" s="2" t="str">
        <v>T</v>
      </c>
      <c r="J111" s="2">
        <v>1</v>
      </c>
      <c r="K111" s="2">
        <v>283</v>
      </c>
      <c r="L111" s="2">
        <v>0</v>
      </c>
      <c r="M111" s="2">
        <v>0</v>
      </c>
      <c r="N111" s="2">
        <v>2</v>
      </c>
      <c r="O111" s="2">
        <v>223</v>
      </c>
      <c r="P111" s="2">
        <v>341</v>
      </c>
      <c r="Q111" s="2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</row>
    <row r="112" spans="1:64" s="1" customFormat="1">
      <c r="A112" s="2">
        <v>91</v>
      </c>
      <c r="B112" s="2" t="str">
        <v>Isopseudocumenol, APh</v>
      </c>
      <c r="C112" s="2">
        <v>0.72512030000000005</v>
      </c>
      <c r="D112" s="411">
        <v>138.1</v>
      </c>
      <c r="E112" s="2" t="str">
        <v>G</v>
      </c>
      <c r="F112" s="411">
        <v>179</v>
      </c>
      <c r="G112" s="2" t="str">
        <v>T</v>
      </c>
      <c r="H112" s="411">
        <v>189.8</v>
      </c>
      <c r="I112" s="2" t="str">
        <v>CB</v>
      </c>
      <c r="J112" s="2">
        <v>1</v>
      </c>
      <c r="K112" s="2">
        <v>279</v>
      </c>
      <c r="L112" s="2">
        <v>0</v>
      </c>
      <c r="M112" s="2">
        <v>0</v>
      </c>
      <c r="N112" s="2">
        <v>2</v>
      </c>
      <c r="O112" s="2">
        <v>247</v>
      </c>
      <c r="P112" s="2">
        <v>353</v>
      </c>
      <c r="Q112" s="2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</row>
    <row r="113" spans="1:64" s="1" customFormat="1">
      <c r="A113" s="2">
        <v>92</v>
      </c>
      <c r="B113" s="2" t="str">
        <v>Thymol, AMPh</v>
      </c>
      <c r="C113" s="2">
        <v>0.73209999999999997</v>
      </c>
      <c r="D113" s="411">
        <v>140</v>
      </c>
      <c r="E113" s="2" t="str">
        <v>G</v>
      </c>
      <c r="F113" s="411">
        <v>120</v>
      </c>
      <c r="G113" s="2" t="str">
        <v>G</v>
      </c>
      <c r="H113" s="411">
        <v>130.9</v>
      </c>
      <c r="I113" s="2" t="str">
        <v>G</v>
      </c>
      <c r="J113" s="2">
        <v>1</v>
      </c>
      <c r="K113" s="2">
        <v>278</v>
      </c>
      <c r="L113" s="2">
        <v>0</v>
      </c>
      <c r="M113" s="2">
        <v>0</v>
      </c>
      <c r="N113" s="2">
        <v>2</v>
      </c>
      <c r="O113" s="2">
        <v>244</v>
      </c>
      <c r="P113" s="2">
        <v>347</v>
      </c>
      <c r="Q113" s="2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</row>
    <row r="114" spans="1:64" s="1" customFormat="1">
      <c r="A114" s="2">
        <v>96</v>
      </c>
      <c r="B114" s="2" t="str">
        <v>2-methylbenzaldehyde, HBzd</v>
      </c>
      <c r="C114" s="2">
        <v>0.70922949999999996</v>
      </c>
      <c r="D114" s="411">
        <v>133.9</v>
      </c>
      <c r="E114" s="2" t="str">
        <v>G</v>
      </c>
      <c r="F114" s="411">
        <v>188.2</v>
      </c>
      <c r="G114" s="2" t="str">
        <v>CB</v>
      </c>
      <c r="H114" s="411">
        <v>193.9</v>
      </c>
      <c r="I114" s="2" t="str">
        <v>CB</v>
      </c>
      <c r="J114" s="2">
        <v>1</v>
      </c>
      <c r="K114" s="2">
        <v>255</v>
      </c>
      <c r="L114" s="2">
        <v>0</v>
      </c>
      <c r="M114" s="2">
        <v>0</v>
      </c>
      <c r="N114" s="2">
        <v>2</v>
      </c>
      <c r="O114" s="2">
        <v>222</v>
      </c>
      <c r="P114" s="2">
        <v>347</v>
      </c>
      <c r="Q114" s="2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</row>
    <row r="115" spans="1:64" s="1" customFormat="1">
      <c r="A115" s="2">
        <v>100</v>
      </c>
      <c r="B115" s="2" t="str">
        <v>2-Hydroxyacetophenone, HAPh</v>
      </c>
      <c r="C115" s="2">
        <v>0.70393249999999996</v>
      </c>
      <c r="D115" s="411">
        <v>132.6</v>
      </c>
      <c r="E115" s="2" t="str">
        <v>G</v>
      </c>
      <c r="F115" s="411">
        <v>151.9</v>
      </c>
      <c r="G115" s="2" t="str">
        <v>T</v>
      </c>
      <c r="H115" s="411">
        <v>180</v>
      </c>
      <c r="I115" s="2" t="str">
        <v>CB</v>
      </c>
      <c r="J115" s="2">
        <v>2</v>
      </c>
      <c r="K115" s="2">
        <v>256</v>
      </c>
      <c r="L115" s="2">
        <v>330</v>
      </c>
      <c r="M115" s="2">
        <v>0</v>
      </c>
      <c r="N115" s="2">
        <v>2</v>
      </c>
      <c r="O115" s="2">
        <v>228</v>
      </c>
      <c r="P115" s="2">
        <v>340</v>
      </c>
      <c r="Q115" s="2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</row>
    <row r="116" spans="1:64" s="1" customFormat="1">
      <c r="A116" s="2">
        <v>104</v>
      </c>
      <c r="B116" s="2" t="str">
        <v>benzophenone, Non Phenolic</v>
      </c>
      <c r="C116" s="2">
        <v>0.72688600000000003</v>
      </c>
      <c r="D116" s="411">
        <v>120</v>
      </c>
      <c r="E116" s="2" t="str">
        <v>G</v>
      </c>
      <c r="F116" s="411">
        <v>171.4</v>
      </c>
      <c r="G116" s="2" t="str">
        <v>T</v>
      </c>
      <c r="H116" s="411">
        <v>196.1</v>
      </c>
      <c r="I116" s="2" t="str">
        <v>CB</v>
      </c>
      <c r="J116" s="2">
        <v>1</v>
      </c>
      <c r="K116" s="2">
        <v>260</v>
      </c>
      <c r="L116" s="2">
        <v>0</v>
      </c>
      <c r="M116" s="2">
        <v>0</v>
      </c>
      <c r="N116" s="2">
        <v>2</v>
      </c>
      <c r="O116" s="2">
        <v>224</v>
      </c>
      <c r="P116" s="2">
        <v>363</v>
      </c>
      <c r="Q116" s="2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</row>
    <row r="117" spans="1:64" s="1" customFormat="1">
      <c r="A117" s="2"/>
      <c r="B117" s="2"/>
      <c r="C117" s="2"/>
      <c r="D117" s="411"/>
      <c r="E117" s="2"/>
      <c r="F117" s="411"/>
      <c r="G117" s="2"/>
      <c r="H117" s="411"/>
      <c r="I117" s="2"/>
      <c r="J117" s="2"/>
      <c r="K117" s="2"/>
      <c r="L117" s="2"/>
      <c r="M117" s="2"/>
      <c r="N117" s="2"/>
      <c r="O117" s="2"/>
      <c r="P117" s="2"/>
      <c r="Q117" s="2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</row>
    <row r="118" spans="1:64" s="1" customFormat="1">
      <c r="A118" s="2"/>
      <c r="B118" s="2"/>
      <c r="C118" s="2"/>
      <c r="D118" s="411"/>
      <c r="E118" s="2"/>
      <c r="F118" s="411"/>
      <c r="G118" s="2"/>
      <c r="H118" s="411"/>
      <c r="I118" s="2"/>
      <c r="J118" s="2"/>
      <c r="K118" s="2"/>
      <c r="L118" s="2"/>
      <c r="M118" s="2"/>
      <c r="N118" s="2"/>
      <c r="O118" s="2"/>
      <c r="P118" s="2"/>
      <c r="Q118" s="2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</row>
    <row r="119" spans="1:64" s="1" customFormat="1">
      <c r="A119" s="2"/>
      <c r="B119" s="2"/>
      <c r="C119" s="2"/>
      <c r="D119" s="411"/>
      <c r="E119" s="2"/>
      <c r="F119" s="411"/>
      <c r="G119" s="2"/>
      <c r="H119" s="411"/>
      <c r="I119" s="2"/>
      <c r="J119" s="2"/>
      <c r="K119" s="2"/>
      <c r="L119" s="2"/>
      <c r="M119" s="2"/>
      <c r="N119" s="2"/>
      <c r="O119" s="2"/>
      <c r="P119" s="2"/>
      <c r="Q119" s="2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</row>
    <row r="120" spans="1:64" s="1" customFormat="1">
      <c r="A120" s="2"/>
      <c r="B120" s="2"/>
      <c r="C120" s="2"/>
      <c r="D120" s="411"/>
      <c r="E120" s="2"/>
      <c r="F120" s="411"/>
      <c r="G120" s="2"/>
      <c r="H120" s="411"/>
      <c r="I120" s="2"/>
      <c r="J120" s="2"/>
      <c r="K120" s="2"/>
      <c r="L120" s="2"/>
      <c r="M120" s="2"/>
      <c r="N120" s="2"/>
      <c r="O120" s="2"/>
      <c r="P120" s="2"/>
      <c r="Q120" s="2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</row>
    <row r="121" spans="1:64" s="1" customFormat="1">
      <c r="A121" s="2"/>
      <c r="B121" s="2"/>
      <c r="C121" s="2"/>
      <c r="D121" s="411"/>
      <c r="E121" s="2"/>
      <c r="F121" s="411"/>
      <c r="G121" s="2"/>
      <c r="H121" s="411"/>
      <c r="I121" s="2"/>
      <c r="J121" s="2"/>
      <c r="K121" s="2"/>
      <c r="L121" s="2"/>
      <c r="M121" s="2"/>
      <c r="N121" s="2"/>
      <c r="O121" s="2"/>
      <c r="P121" s="2"/>
      <c r="Q121" s="2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</row>
    <row r="122" spans="1:64" s="1" customFormat="1">
      <c r="A122" s="2"/>
      <c r="B122" s="2"/>
      <c r="C122" s="2"/>
      <c r="D122" s="411"/>
      <c r="E122" s="2"/>
      <c r="F122" s="411"/>
      <c r="G122" s="2"/>
      <c r="H122" s="411"/>
      <c r="I122" s="2"/>
      <c r="J122" s="2"/>
      <c r="K122" s="2"/>
      <c r="L122" s="2"/>
      <c r="M122" s="2"/>
      <c r="N122" s="2"/>
      <c r="O122" s="2"/>
      <c r="P122" s="2"/>
      <c r="Q122" s="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</row>
    <row r="123" spans="1:64">
      <c r="A123" s="2"/>
      <c r="B123" s="2"/>
      <c r="C123" s="2"/>
      <c r="D123" s="411"/>
      <c r="E123" s="2"/>
      <c r="F123" s="411"/>
      <c r="G123" s="2"/>
      <c r="H123" s="411"/>
      <c r="I123" s="2"/>
      <c r="J123" s="2"/>
      <c r="K123" s="2"/>
      <c r="L123" s="2"/>
      <c r="M123" s="2"/>
      <c r="N123" s="2"/>
      <c r="O123" s="2"/>
      <c r="P123" s="2"/>
      <c r="Q123" s="2"/>
    </row>
    <row r="124" spans="1:64">
      <c r="A124" s="2"/>
      <c r="B124" s="2"/>
      <c r="C124" s="2"/>
      <c r="D124" s="411"/>
      <c r="E124" s="2"/>
      <c r="F124" s="411"/>
      <c r="G124" s="2"/>
      <c r="H124" s="411"/>
      <c r="I124" s="2"/>
      <c r="J124" s="2"/>
      <c r="K124" s="2"/>
      <c r="L124" s="2"/>
      <c r="M124" s="2"/>
      <c r="N124" s="2"/>
      <c r="O124" s="2"/>
      <c r="P124" s="2"/>
      <c r="Q124" s="2"/>
    </row>
    <row r="125" spans="1:64">
      <c r="A125" s="2"/>
      <c r="B125" s="2"/>
      <c r="C125" s="2"/>
      <c r="D125" s="411"/>
      <c r="E125" s="2"/>
      <c r="F125" s="411"/>
      <c r="G125" s="2"/>
      <c r="H125" s="411"/>
      <c r="I125" s="2"/>
      <c r="J125" s="2"/>
      <c r="K125" s="2"/>
      <c r="L125" s="2"/>
      <c r="M125" s="2"/>
      <c r="N125" s="2"/>
      <c r="O125" s="2"/>
      <c r="P125" s="2"/>
      <c r="Q125" s="2"/>
    </row>
    <row r="126" spans="1:64">
      <c r="A126" s="2"/>
      <c r="B126" s="2"/>
      <c r="C126" s="2"/>
      <c r="D126" s="411"/>
      <c r="E126" s="2"/>
      <c r="F126" s="411"/>
      <c r="G126" s="2"/>
      <c r="H126" s="411"/>
      <c r="I126" s="2"/>
      <c r="J126" s="2"/>
      <c r="K126" s="2"/>
      <c r="L126" s="2"/>
      <c r="M126" s="2"/>
      <c r="N126" s="2"/>
      <c r="O126" s="2"/>
      <c r="P126" s="2"/>
      <c r="Q126" s="2"/>
    </row>
    <row r="127" spans="1:64">
      <c r="A127" s="2"/>
      <c r="B127" s="2"/>
      <c r="C127" s="2"/>
      <c r="D127" s="411"/>
      <c r="E127" s="2"/>
      <c r="F127" s="411"/>
      <c r="G127" s="2"/>
      <c r="H127" s="411"/>
      <c r="I127" s="2"/>
      <c r="J127" s="2"/>
      <c r="K127" s="2"/>
      <c r="L127" s="2"/>
      <c r="M127" s="2"/>
      <c r="N127" s="2"/>
      <c r="O127" s="2"/>
      <c r="P127" s="2"/>
      <c r="Q127" s="2"/>
    </row>
    <row r="128" spans="1:64">
      <c r="B128" s="2"/>
      <c r="C128" s="2"/>
      <c r="D128" s="411"/>
      <c r="E128" s="2"/>
      <c r="F128" s="411"/>
      <c r="G128" s="2"/>
      <c r="H128" s="411"/>
      <c r="I128" s="2"/>
      <c r="J128" s="2"/>
      <c r="K128" s="2"/>
      <c r="L128" s="2"/>
      <c r="M128" s="2"/>
      <c r="N128" s="2"/>
      <c r="O128" s="2"/>
      <c r="P128" s="2"/>
      <c r="Q128" s="2"/>
    </row>
    <row r="129" spans="1:19">
      <c r="A129" s="2" cm="1">
        <f t="array" ref="A129:Q167">_xlfn._xlws.SORT(_xlfn._xlws.FILTER(LNPNEW[], (LNPNEW[Rf (MPA)]&lt;=$C$5)*(LNPNEW[Rf (MPA)]&gt;=$C$4)*(LNPNEW[H° DEV 254 nm]&lt;=$D$5)*(LNPNEW[H° DEV 254 nm]&gt;=$D$4)*(LNPNEW[H° DEV 366 nm]&lt;=$F$5)*(LNPNEW[H° DEV 366 nm]&gt;=$F$4),"No Result"))</f>
        <v>3</v>
      </c>
      <c r="B129" s="2" t="str">
        <v>acacetin, Flavone</v>
      </c>
      <c r="C129" s="2">
        <v>0.64919740000000004</v>
      </c>
      <c r="D129" s="411">
        <v>134.6</v>
      </c>
      <c r="E129" s="2" t="str">
        <v>G</v>
      </c>
      <c r="F129" s="411">
        <v>180</v>
      </c>
      <c r="G129" s="2" t="str">
        <v>CB</v>
      </c>
      <c r="H129" s="411">
        <v>77.599999999999994</v>
      </c>
      <c r="I129" s="2" t="str">
        <v>Y</v>
      </c>
      <c r="J129" s="2">
        <v>2</v>
      </c>
      <c r="K129" s="2">
        <v>270</v>
      </c>
      <c r="L129" s="2">
        <v>329</v>
      </c>
      <c r="M129" s="2">
        <v>0</v>
      </c>
      <c r="N129" s="2">
        <v>2</v>
      </c>
      <c r="O129" s="2">
        <v>224</v>
      </c>
      <c r="P129" s="2">
        <v>357</v>
      </c>
      <c r="Q129" s="2">
        <v>0</v>
      </c>
      <c r="R129" s="1">
        <f>COUNTIF(A129:A179, "&lt;&gt;")</f>
        <v>39</v>
      </c>
      <c r="S129" s="2" t="s">
        <v>150</v>
      </c>
    </row>
    <row r="130" spans="1:19">
      <c r="A130" s="2">
        <v>6</v>
      </c>
      <c r="B130" s="2" t="str">
        <v>chrysin, Flavone</v>
      </c>
      <c r="C130" s="2">
        <v>0.67215080000000005</v>
      </c>
      <c r="D130" s="411">
        <v>132.19999999999999</v>
      </c>
      <c r="E130" s="2" t="str">
        <v>G</v>
      </c>
      <c r="F130" s="411">
        <v>185.5</v>
      </c>
      <c r="G130" s="2" t="str">
        <v>CB</v>
      </c>
      <c r="H130" s="411">
        <v>61.5</v>
      </c>
      <c r="I130" s="2" t="str">
        <v>Y</v>
      </c>
      <c r="J130" s="2">
        <v>2</v>
      </c>
      <c r="K130" s="2">
        <v>270</v>
      </c>
      <c r="L130" s="2">
        <v>317</v>
      </c>
      <c r="M130" s="2">
        <v>0</v>
      </c>
      <c r="N130" s="2">
        <v>2</v>
      </c>
      <c r="O130" s="2">
        <v>224</v>
      </c>
      <c r="P130" s="2">
        <v>358</v>
      </c>
      <c r="Q130" s="2">
        <v>0</v>
      </c>
      <c r="S130" s="406"/>
    </row>
    <row r="131" spans="1:19">
      <c r="A131" s="2">
        <v>11</v>
      </c>
      <c r="B131" s="2" t="str">
        <v>galangin, Flavonol</v>
      </c>
      <c r="C131" s="2">
        <v>0.70216690000000004</v>
      </c>
      <c r="D131" s="411">
        <v>131.30000000000001</v>
      </c>
      <c r="E131" s="2" t="str">
        <v>G</v>
      </c>
      <c r="F131" s="411">
        <v>171.6</v>
      </c>
      <c r="G131" s="2" t="str">
        <v>T</v>
      </c>
      <c r="H131" s="411">
        <v>172.4</v>
      </c>
      <c r="I131" s="2" t="str">
        <v>T</v>
      </c>
      <c r="J131" s="2">
        <v>3</v>
      </c>
      <c r="K131" s="2">
        <v>268</v>
      </c>
      <c r="L131" s="2">
        <v>311</v>
      </c>
      <c r="M131" s="2">
        <v>363</v>
      </c>
      <c r="N131" s="2">
        <v>2</v>
      </c>
      <c r="O131" s="2">
        <v>224</v>
      </c>
      <c r="P131" s="2">
        <v>343</v>
      </c>
      <c r="Q131" s="2">
        <v>0</v>
      </c>
      <c r="S131" s="406"/>
    </row>
    <row r="132" spans="1:19">
      <c r="A132" s="2">
        <v>12</v>
      </c>
      <c r="B132" s="2" t="str">
        <v>isorhamnetin, Flavonol</v>
      </c>
      <c r="C132" s="2">
        <v>0.65100000000000002</v>
      </c>
      <c r="D132" s="411">
        <v>136.1</v>
      </c>
      <c r="E132" s="2" t="str">
        <v>G</v>
      </c>
      <c r="F132" s="411">
        <v>180</v>
      </c>
      <c r="G132" s="2" t="str">
        <v>CB</v>
      </c>
      <c r="H132" s="411">
        <v>167</v>
      </c>
      <c r="I132" s="2" t="str">
        <v>T</v>
      </c>
      <c r="J132" s="2">
        <v>2</v>
      </c>
      <c r="K132" s="2">
        <v>261</v>
      </c>
      <c r="L132" s="2">
        <v>364</v>
      </c>
      <c r="M132" s="2">
        <v>0</v>
      </c>
      <c r="N132" s="2">
        <v>2</v>
      </c>
      <c r="O132" s="2">
        <v>224</v>
      </c>
      <c r="P132" s="2">
        <v>340</v>
      </c>
      <c r="Q132" s="2">
        <v>0</v>
      </c>
      <c r="S132" s="406"/>
    </row>
    <row r="133" spans="1:19">
      <c r="A133" s="2">
        <v>13</v>
      </c>
      <c r="B133" s="2" t="str">
        <v>kaempferide, Flavonol</v>
      </c>
      <c r="C133" s="2">
        <v>0.68980730000000001</v>
      </c>
      <c r="D133" s="411">
        <v>129.4</v>
      </c>
      <c r="E133" s="2" t="str">
        <v>G</v>
      </c>
      <c r="F133" s="411">
        <v>144.19999999999999</v>
      </c>
      <c r="G133" s="2" t="str">
        <v>G</v>
      </c>
      <c r="H133" s="411">
        <v>160.9</v>
      </c>
      <c r="I133" s="2" t="str">
        <v>T</v>
      </c>
      <c r="J133" s="2">
        <v>3</v>
      </c>
      <c r="K133" s="2">
        <v>269</v>
      </c>
      <c r="L133" s="2">
        <v>330</v>
      </c>
      <c r="M133" s="2">
        <v>367</v>
      </c>
      <c r="N133" s="2">
        <v>2</v>
      </c>
      <c r="O133" s="2">
        <v>223</v>
      </c>
      <c r="P133" s="2">
        <v>361</v>
      </c>
      <c r="Q133" s="2">
        <v>0</v>
      </c>
      <c r="S133" s="406"/>
    </row>
    <row r="134" spans="1:19">
      <c r="A134" s="2">
        <v>14</v>
      </c>
      <c r="B134" s="2" t="str">
        <v>kaempferol, Flavonol</v>
      </c>
      <c r="C134" s="2">
        <v>0.65449429999999997</v>
      </c>
      <c r="D134" s="411">
        <v>130.9</v>
      </c>
      <c r="E134" s="2" t="str">
        <v>G</v>
      </c>
      <c r="F134" s="411">
        <v>150</v>
      </c>
      <c r="G134" s="2" t="str">
        <v>T</v>
      </c>
      <c r="H134" s="411">
        <v>150</v>
      </c>
      <c r="I134" s="2" t="str">
        <v>T</v>
      </c>
      <c r="J134" s="2">
        <v>2</v>
      </c>
      <c r="K134" s="2">
        <v>269</v>
      </c>
      <c r="L134" s="2">
        <v>371</v>
      </c>
      <c r="M134" s="2">
        <v>0</v>
      </c>
      <c r="N134" s="2">
        <v>2</v>
      </c>
      <c r="O134" s="2">
        <v>223</v>
      </c>
      <c r="P134" s="2">
        <v>361</v>
      </c>
      <c r="Q134" s="2">
        <v>0</v>
      </c>
      <c r="S134" s="406"/>
    </row>
    <row r="135" spans="1:19">
      <c r="A135" s="2">
        <v>18</v>
      </c>
      <c r="B135" s="2" t="str">
        <v>hesperetin, Flavanone</v>
      </c>
      <c r="C135" s="2">
        <v>0.6668539</v>
      </c>
      <c r="D135" s="411">
        <v>136.5</v>
      </c>
      <c r="E135" s="2" t="str">
        <v>G</v>
      </c>
      <c r="F135" s="411">
        <v>169.3</v>
      </c>
      <c r="G135" s="2" t="str">
        <v>T</v>
      </c>
      <c r="H135" s="411">
        <v>160.1</v>
      </c>
      <c r="I135" s="2" t="str">
        <v>T</v>
      </c>
      <c r="J135" s="2">
        <v>1</v>
      </c>
      <c r="K135" s="2">
        <v>290</v>
      </c>
      <c r="L135" s="2">
        <v>0</v>
      </c>
      <c r="M135" s="2">
        <v>0</v>
      </c>
      <c r="N135" s="2">
        <v>3</v>
      </c>
      <c r="O135" s="2">
        <v>222</v>
      </c>
      <c r="P135" s="2">
        <v>247</v>
      </c>
      <c r="Q135" s="2">
        <v>342</v>
      </c>
      <c r="S135" s="406"/>
    </row>
    <row r="136" spans="1:19">
      <c r="A136" s="2">
        <v>20</v>
      </c>
      <c r="B136" s="2" t="str">
        <v>naringenin, Flavanone</v>
      </c>
      <c r="C136" s="2">
        <v>0.68</v>
      </c>
      <c r="D136" s="411">
        <v>136.80000000000001</v>
      </c>
      <c r="E136" s="2" t="str">
        <v>G</v>
      </c>
      <c r="F136" s="411">
        <v>176.5</v>
      </c>
      <c r="G136" s="2" t="str">
        <v>T</v>
      </c>
      <c r="H136" s="411">
        <v>160.1</v>
      </c>
      <c r="I136" s="2" t="str">
        <v>T</v>
      </c>
      <c r="J136" s="2">
        <v>1</v>
      </c>
      <c r="K136" s="2">
        <v>292</v>
      </c>
      <c r="L136" s="2">
        <v>0</v>
      </c>
      <c r="M136" s="2">
        <v>0</v>
      </c>
      <c r="N136" s="2">
        <v>2</v>
      </c>
      <c r="O136" s="2">
        <v>223</v>
      </c>
      <c r="P136" s="2">
        <v>365</v>
      </c>
      <c r="Q136" s="2">
        <v>0</v>
      </c>
      <c r="S136" s="406"/>
    </row>
    <row r="137" spans="1:19">
      <c r="A137" s="2">
        <v>22</v>
      </c>
      <c r="B137" s="2" t="str">
        <v>pinocembrin, Flavanone</v>
      </c>
      <c r="C137" s="2">
        <v>0.72335470000000002</v>
      </c>
      <c r="D137" s="411">
        <v>136.9</v>
      </c>
      <c r="E137" s="2" t="str">
        <v>G</v>
      </c>
      <c r="F137" s="411">
        <v>179.2</v>
      </c>
      <c r="G137" s="2" t="str">
        <v>T</v>
      </c>
      <c r="H137" s="411">
        <v>160.1</v>
      </c>
      <c r="I137" s="2" t="str">
        <v>T</v>
      </c>
      <c r="J137" s="2">
        <v>1</v>
      </c>
      <c r="K137" s="2">
        <v>293</v>
      </c>
      <c r="L137" s="2">
        <v>0</v>
      </c>
      <c r="M137" s="2">
        <v>0</v>
      </c>
      <c r="N137" s="2">
        <v>3</v>
      </c>
      <c r="O137" s="2">
        <v>224</v>
      </c>
      <c r="P137" s="2">
        <v>252</v>
      </c>
      <c r="Q137" s="2">
        <v>365</v>
      </c>
      <c r="S137" s="406"/>
    </row>
    <row r="138" spans="1:19">
      <c r="A138" s="2">
        <v>23</v>
      </c>
      <c r="B138" s="2" t="str">
        <v>sakuranetin, Flavanone</v>
      </c>
      <c r="C138" s="2">
        <v>0.6986</v>
      </c>
      <c r="D138" s="411">
        <v>136.80000000000001</v>
      </c>
      <c r="E138" s="2" t="str">
        <v>G</v>
      </c>
      <c r="F138" s="411">
        <v>159.6</v>
      </c>
      <c r="G138" s="2" t="str">
        <v>T</v>
      </c>
      <c r="H138" s="411">
        <v>102.2</v>
      </c>
      <c r="I138" s="2" t="str">
        <v>YG</v>
      </c>
      <c r="J138" s="2">
        <v>1</v>
      </c>
      <c r="K138" s="2">
        <v>292</v>
      </c>
      <c r="L138" s="2">
        <v>0</v>
      </c>
      <c r="M138" s="2">
        <v>0</v>
      </c>
      <c r="N138" s="2">
        <v>3</v>
      </c>
      <c r="O138" s="2">
        <v>223</v>
      </c>
      <c r="P138" s="2">
        <v>251</v>
      </c>
      <c r="Q138" s="2">
        <v>367</v>
      </c>
    </row>
    <row r="139" spans="1:19">
      <c r="A139" s="2">
        <v>24</v>
      </c>
      <c r="B139" s="2" t="str">
        <v>pinobanksin, Flavanonol</v>
      </c>
      <c r="C139" s="2">
        <v>0.69686990000000004</v>
      </c>
      <c r="D139" s="411">
        <v>136.80000000000001</v>
      </c>
      <c r="E139" s="2" t="str">
        <v>G</v>
      </c>
      <c r="F139" s="411">
        <v>190.7</v>
      </c>
      <c r="G139" s="2" t="str">
        <v>CB</v>
      </c>
      <c r="H139" s="411">
        <v>174.1</v>
      </c>
      <c r="I139" s="2" t="str">
        <v>T</v>
      </c>
      <c r="J139" s="2">
        <v>1</v>
      </c>
      <c r="K139" s="2">
        <v>295</v>
      </c>
      <c r="L139" s="2">
        <v>0</v>
      </c>
      <c r="M139" s="2">
        <v>0</v>
      </c>
      <c r="N139" s="2">
        <v>3</v>
      </c>
      <c r="O139" s="2">
        <v>224</v>
      </c>
      <c r="P139" s="2">
        <v>251</v>
      </c>
      <c r="Q139" s="2">
        <v>365</v>
      </c>
    </row>
    <row r="140" spans="1:19">
      <c r="A140" s="2">
        <v>33</v>
      </c>
      <c r="B140" s="2" t="str">
        <v>genistein, Isoflavone</v>
      </c>
      <c r="C140" s="2">
        <v>0.66332259999999998</v>
      </c>
      <c r="D140" s="411">
        <v>128.1</v>
      </c>
      <c r="E140" s="2" t="str">
        <v>G</v>
      </c>
      <c r="F140" s="411">
        <v>181.4</v>
      </c>
      <c r="G140" s="2" t="str">
        <v>CB</v>
      </c>
      <c r="H140" s="411">
        <v>136.1</v>
      </c>
      <c r="I140" s="2" t="str">
        <v>G</v>
      </c>
      <c r="J140" s="2">
        <v>1</v>
      </c>
      <c r="K140" s="2">
        <v>260</v>
      </c>
      <c r="L140" s="2">
        <v>0</v>
      </c>
      <c r="M140" s="2">
        <v>0</v>
      </c>
      <c r="N140" s="2">
        <v>2</v>
      </c>
      <c r="O140" s="2">
        <v>224</v>
      </c>
      <c r="P140" s="2">
        <v>365</v>
      </c>
      <c r="Q140" s="2">
        <v>0</v>
      </c>
    </row>
    <row r="141" spans="1:19">
      <c r="A141" s="2">
        <v>35</v>
      </c>
      <c r="B141" s="2" t="str">
        <v>t-Chalcone, Chalcone</v>
      </c>
      <c r="C141" s="2">
        <v>0.73394859999999995</v>
      </c>
      <c r="D141" s="411">
        <v>137.1</v>
      </c>
      <c r="E141" s="2" t="str">
        <v>G</v>
      </c>
      <c r="F141" s="411">
        <v>113.4</v>
      </c>
      <c r="G141" s="2" t="str">
        <v>YG</v>
      </c>
      <c r="H141" s="411">
        <v>79.099999999999994</v>
      </c>
      <c r="I141" s="2" t="str">
        <v>Y</v>
      </c>
      <c r="J141" s="2">
        <v>1</v>
      </c>
      <c r="K141" s="2">
        <v>310</v>
      </c>
      <c r="L141" s="2">
        <v>0</v>
      </c>
      <c r="M141" s="2">
        <v>0</v>
      </c>
      <c r="N141" s="2">
        <v>2</v>
      </c>
      <c r="O141" s="2">
        <v>221</v>
      </c>
      <c r="P141" s="2">
        <v>366</v>
      </c>
      <c r="Q141" s="2">
        <v>0</v>
      </c>
    </row>
    <row r="142" spans="1:19">
      <c r="A142" s="2">
        <v>40</v>
      </c>
      <c r="B142" s="2" t="str">
        <v>benzoic acid, HBAD</v>
      </c>
      <c r="C142" s="2">
        <v>0.6633</v>
      </c>
      <c r="D142" s="411">
        <v>136.4</v>
      </c>
      <c r="E142" s="2" t="str">
        <v>G</v>
      </c>
      <c r="F142" s="411">
        <v>184.5</v>
      </c>
      <c r="G142" s="2" t="str">
        <v>CB</v>
      </c>
      <c r="H142" s="411">
        <v>159.4</v>
      </c>
      <c r="I142" s="2" t="str">
        <v>T</v>
      </c>
      <c r="J142" s="2">
        <v>1</v>
      </c>
      <c r="K142" s="2">
        <v>276</v>
      </c>
      <c r="L142" s="2">
        <v>0</v>
      </c>
      <c r="M142" s="2">
        <v>0</v>
      </c>
      <c r="N142" s="2">
        <v>2</v>
      </c>
      <c r="O142" s="2">
        <v>221</v>
      </c>
      <c r="P142" s="2">
        <v>328</v>
      </c>
      <c r="Q142" s="2">
        <v>0</v>
      </c>
    </row>
    <row r="143" spans="1:19">
      <c r="A143" s="2">
        <v>41</v>
      </c>
      <c r="B143" s="2" t="str">
        <v>Cuminic Acid, HBAD</v>
      </c>
      <c r="C143" s="2">
        <v>0.69686990000000004</v>
      </c>
      <c r="D143" s="411">
        <v>135.5</v>
      </c>
      <c r="E143" s="2" t="str">
        <v>G</v>
      </c>
      <c r="F143" s="411">
        <v>180</v>
      </c>
      <c r="G143" s="2" t="str">
        <v>CB</v>
      </c>
      <c r="H143" s="411">
        <v>185</v>
      </c>
      <c r="I143" s="2" t="str">
        <v>CB</v>
      </c>
      <c r="J143" s="2">
        <v>1</v>
      </c>
      <c r="K143" s="2">
        <v>243</v>
      </c>
      <c r="L143" s="2">
        <v>0</v>
      </c>
      <c r="M143" s="2">
        <v>0</v>
      </c>
      <c r="N143" s="2">
        <v>2</v>
      </c>
      <c r="O143" s="2">
        <v>221</v>
      </c>
      <c r="P143" s="2">
        <v>333</v>
      </c>
      <c r="Q143" s="2">
        <v>0</v>
      </c>
    </row>
    <row r="144" spans="1:19">
      <c r="A144" s="2">
        <v>47</v>
      </c>
      <c r="B144" s="2" t="str">
        <v>methyl paraben, HBAD</v>
      </c>
      <c r="C144" s="2">
        <v>0.67568209999999995</v>
      </c>
      <c r="D144" s="411">
        <v>127.9</v>
      </c>
      <c r="E144" s="2" t="str">
        <v>G</v>
      </c>
      <c r="F144" s="411">
        <v>178.9</v>
      </c>
      <c r="G144" s="2" t="str">
        <v>T</v>
      </c>
      <c r="H144" s="411">
        <v>219.9</v>
      </c>
      <c r="I144" s="2" t="str">
        <v>B</v>
      </c>
      <c r="J144" s="2">
        <v>1</v>
      </c>
      <c r="K144" s="2">
        <v>257</v>
      </c>
      <c r="L144" s="2">
        <v>0</v>
      </c>
      <c r="M144" s="2">
        <v>0</v>
      </c>
      <c r="N144" s="2">
        <v>2</v>
      </c>
      <c r="O144" s="2">
        <v>224</v>
      </c>
      <c r="P144" s="2">
        <v>352</v>
      </c>
      <c r="Q144" s="2">
        <v>0</v>
      </c>
    </row>
    <row r="145" spans="1:17">
      <c r="A145" s="2">
        <v>49</v>
      </c>
      <c r="B145" s="2" t="str">
        <v>Methyl-3,4,5-trimethoxybenzoate, HBAD</v>
      </c>
      <c r="C145" s="2">
        <v>0.67038520000000001</v>
      </c>
      <c r="D145" s="411">
        <v>141.1</v>
      </c>
      <c r="E145" s="2" t="str">
        <v>G</v>
      </c>
      <c r="F145" s="411">
        <v>185.5</v>
      </c>
      <c r="G145" s="2" t="str">
        <v>CB</v>
      </c>
      <c r="H145" s="411">
        <v>120</v>
      </c>
      <c r="I145" s="2" t="str">
        <v>G</v>
      </c>
      <c r="J145" s="2">
        <v>1</v>
      </c>
      <c r="K145" s="2">
        <v>265</v>
      </c>
      <c r="L145" s="2">
        <v>0</v>
      </c>
      <c r="M145" s="2">
        <v>0</v>
      </c>
      <c r="N145" s="2">
        <v>2</v>
      </c>
      <c r="O145" s="2">
        <v>230</v>
      </c>
      <c r="P145" s="2">
        <v>311</v>
      </c>
      <c r="Q145" s="2">
        <v>0</v>
      </c>
    </row>
    <row r="146" spans="1:17">
      <c r="A146" s="2">
        <v>50</v>
      </c>
      <c r="B146" s="2" t="str">
        <v>m-hydroxybenzoic acid, HBAD</v>
      </c>
      <c r="C146" s="2">
        <v>0.64390040000000004</v>
      </c>
      <c r="D146" s="411">
        <v>137.5</v>
      </c>
      <c r="E146" s="2" t="str">
        <v>G</v>
      </c>
      <c r="F146" s="411">
        <v>181.3</v>
      </c>
      <c r="G146" s="2" t="str">
        <v>CB</v>
      </c>
      <c r="H146" s="411">
        <v>184</v>
      </c>
      <c r="I146" s="2" t="str">
        <v>CB</v>
      </c>
      <c r="J146" s="2">
        <v>1</v>
      </c>
      <c r="K146" s="2">
        <v>298</v>
      </c>
      <c r="L146" s="2">
        <v>0</v>
      </c>
      <c r="M146" s="2">
        <v>0</v>
      </c>
      <c r="N146" s="2">
        <v>2</v>
      </c>
      <c r="O146" s="2">
        <v>223</v>
      </c>
      <c r="P146" s="2">
        <v>310</v>
      </c>
      <c r="Q146" s="2">
        <v>0</v>
      </c>
    </row>
    <row r="147" spans="1:17">
      <c r="A147" s="2">
        <v>51</v>
      </c>
      <c r="B147" s="2" t="str">
        <v>m-Toluic Acid, HBAD</v>
      </c>
      <c r="C147" s="2">
        <v>0.68100000000000005</v>
      </c>
      <c r="D147" s="411">
        <v>137.30000000000001</v>
      </c>
      <c r="E147" s="2" t="str">
        <v>G</v>
      </c>
      <c r="F147" s="411">
        <v>159.6</v>
      </c>
      <c r="G147" s="2" t="str">
        <v>T</v>
      </c>
      <c r="H147" s="411">
        <v>188.9</v>
      </c>
      <c r="I147" s="2" t="str">
        <v>CB</v>
      </c>
      <c r="J147" s="2">
        <v>1</v>
      </c>
      <c r="K147" s="2">
        <v>284</v>
      </c>
      <c r="L147" s="2">
        <v>0</v>
      </c>
      <c r="M147" s="2">
        <v>0</v>
      </c>
      <c r="N147" s="2">
        <v>2</v>
      </c>
      <c r="O147" s="2">
        <v>221</v>
      </c>
      <c r="P147" s="2">
        <v>333</v>
      </c>
      <c r="Q147" s="2">
        <v>0</v>
      </c>
    </row>
    <row r="148" spans="1:17">
      <c r="A148" s="2">
        <v>53</v>
      </c>
      <c r="B148" s="2" t="str">
        <v>o-Toluic Acid, HBAD</v>
      </c>
      <c r="C148" s="2">
        <v>0.69159999999999999</v>
      </c>
      <c r="D148" s="411">
        <v>137.6</v>
      </c>
      <c r="E148" s="2" t="str">
        <v>G</v>
      </c>
      <c r="F148" s="411">
        <v>174.5</v>
      </c>
      <c r="G148" s="2" t="str">
        <v>T</v>
      </c>
      <c r="H148" s="411">
        <v>214.7</v>
      </c>
      <c r="I148" s="2" t="str">
        <v>B</v>
      </c>
      <c r="J148" s="2">
        <v>1</v>
      </c>
      <c r="K148" s="2">
        <v>281</v>
      </c>
      <c r="L148" s="2">
        <v>0</v>
      </c>
      <c r="M148" s="2">
        <v>0</v>
      </c>
      <c r="N148" s="2">
        <v>2</v>
      </c>
      <c r="O148" s="2">
        <v>221</v>
      </c>
      <c r="P148" s="2">
        <v>335</v>
      </c>
      <c r="Q148" s="2">
        <v>0</v>
      </c>
    </row>
    <row r="149" spans="1:17">
      <c r="A149" s="2">
        <v>57</v>
      </c>
      <c r="B149" s="2" t="str">
        <v>salicylic acid, HBAD</v>
      </c>
      <c r="C149" s="2">
        <v>0.67920000000000003</v>
      </c>
      <c r="D149" s="411">
        <v>139.80000000000001</v>
      </c>
      <c r="E149" s="2" t="str">
        <v>G</v>
      </c>
      <c r="F149" s="411">
        <v>210.5</v>
      </c>
      <c r="G149" s="2" t="str">
        <v>B</v>
      </c>
      <c r="H149" s="411">
        <v>180.9</v>
      </c>
      <c r="I149" s="2" t="str">
        <v>CB</v>
      </c>
      <c r="J149" s="2">
        <v>1</v>
      </c>
      <c r="K149" s="2">
        <v>301</v>
      </c>
      <c r="L149" s="2">
        <v>0</v>
      </c>
      <c r="M149" s="2">
        <v>0</v>
      </c>
      <c r="N149" s="2">
        <v>2</v>
      </c>
      <c r="O149" s="2">
        <v>223</v>
      </c>
      <c r="P149" s="2">
        <v>304</v>
      </c>
      <c r="Q149" s="2">
        <v>0</v>
      </c>
    </row>
    <row r="150" spans="1:17">
      <c r="A150" s="2">
        <v>60</v>
      </c>
      <c r="B150" s="2" t="str">
        <v>vanillic acid methyl ester, HBAD</v>
      </c>
      <c r="C150" s="2">
        <v>0.65802559999999999</v>
      </c>
      <c r="D150" s="411">
        <v>135.19999999999999</v>
      </c>
      <c r="E150" s="2" t="str">
        <v>G</v>
      </c>
      <c r="F150" s="411">
        <v>178.9</v>
      </c>
      <c r="G150" s="2" t="str">
        <v>T</v>
      </c>
      <c r="H150" s="411">
        <v>230.9</v>
      </c>
      <c r="I150" s="2" t="str">
        <v>B</v>
      </c>
      <c r="J150" s="2">
        <v>2</v>
      </c>
      <c r="K150" s="2">
        <v>263</v>
      </c>
      <c r="L150" s="2">
        <v>294</v>
      </c>
      <c r="M150" s="2">
        <v>0</v>
      </c>
      <c r="N150" s="2">
        <v>2</v>
      </c>
      <c r="O150" s="2">
        <v>225</v>
      </c>
      <c r="P150" s="2">
        <v>347</v>
      </c>
      <c r="Q150" s="2">
        <v>0</v>
      </c>
    </row>
    <row r="151" spans="1:17">
      <c r="A151" s="2">
        <v>70</v>
      </c>
      <c r="B151" s="2" t="str">
        <v>o-coumaric acid, HCAD</v>
      </c>
      <c r="C151" s="2">
        <v>0.64570000000000005</v>
      </c>
      <c r="D151" s="411">
        <v>146.1</v>
      </c>
      <c r="E151" s="2" t="str">
        <v>G</v>
      </c>
      <c r="F151" s="411">
        <v>205.2</v>
      </c>
      <c r="G151" s="2" t="str">
        <v>CB</v>
      </c>
      <c r="H151" s="411">
        <v>203.9</v>
      </c>
      <c r="I151" s="2" t="str">
        <v>CB</v>
      </c>
      <c r="J151" s="2">
        <v>2</v>
      </c>
      <c r="K151" s="2">
        <v>279</v>
      </c>
      <c r="L151" s="2">
        <v>321</v>
      </c>
      <c r="M151" s="2">
        <v>0</v>
      </c>
      <c r="N151" s="2">
        <v>2</v>
      </c>
      <c r="O151" s="2">
        <v>224</v>
      </c>
      <c r="P151" s="2">
        <v>341</v>
      </c>
      <c r="Q151" s="2">
        <v>0</v>
      </c>
    </row>
    <row r="152" spans="1:17">
      <c r="A152" s="2">
        <v>72</v>
      </c>
      <c r="B152" s="2" t="str">
        <v>p-MCA, HCAD</v>
      </c>
      <c r="C152" s="2">
        <v>0.65</v>
      </c>
      <c r="D152" s="411">
        <v>137.4</v>
      </c>
      <c r="E152" s="2" t="str">
        <v>G</v>
      </c>
      <c r="F152" s="411">
        <v>190.9</v>
      </c>
      <c r="G152" s="2" t="str">
        <v>CB</v>
      </c>
      <c r="H152" s="411">
        <v>130.9</v>
      </c>
      <c r="I152" s="2" t="str">
        <v>G</v>
      </c>
      <c r="J152" s="2">
        <v>1</v>
      </c>
      <c r="K152" s="2">
        <v>307</v>
      </c>
      <c r="L152" s="2">
        <v>0</v>
      </c>
      <c r="M152" s="2">
        <v>0</v>
      </c>
      <c r="N152" s="2">
        <v>2</v>
      </c>
      <c r="O152" s="2">
        <v>222</v>
      </c>
      <c r="P152" s="2">
        <v>0</v>
      </c>
      <c r="Q152" s="2">
        <v>0</v>
      </c>
    </row>
    <row r="153" spans="1:17">
      <c r="A153" s="2">
        <v>76</v>
      </c>
      <c r="B153" s="2" t="str">
        <v>trans-p-coumaric acid methyl ester, HCAD</v>
      </c>
      <c r="C153" s="2">
        <v>0.67391650000000003</v>
      </c>
      <c r="D153" s="411">
        <v>136.4</v>
      </c>
      <c r="E153" s="2" t="str">
        <v>G</v>
      </c>
      <c r="F153" s="411">
        <v>193.3</v>
      </c>
      <c r="G153" s="2" t="str">
        <v>CB</v>
      </c>
      <c r="H153" s="411">
        <v>202.4</v>
      </c>
      <c r="I153" s="2" t="str">
        <v>CB</v>
      </c>
      <c r="J153" s="2">
        <v>1</v>
      </c>
      <c r="K153" s="2">
        <v>309</v>
      </c>
      <c r="L153" s="2">
        <v>0</v>
      </c>
      <c r="M153" s="2">
        <v>0</v>
      </c>
      <c r="N153" s="2">
        <v>3</v>
      </c>
      <c r="O153" s="2">
        <v>222</v>
      </c>
      <c r="P153" s="2">
        <v>246</v>
      </c>
      <c r="Q153" s="2">
        <v>361</v>
      </c>
    </row>
    <row r="154" spans="1:17">
      <c r="A154" s="2">
        <v>79</v>
      </c>
      <c r="B154" s="2" t="str">
        <v>Homovanillic Acid, HPAAD</v>
      </c>
      <c r="C154" s="2">
        <v>0.65449429999999997</v>
      </c>
      <c r="D154" s="411">
        <v>137.30000000000001</v>
      </c>
      <c r="E154" s="2" t="str">
        <v>G</v>
      </c>
      <c r="F154" s="411">
        <v>176.9</v>
      </c>
      <c r="G154" s="2" t="str">
        <v>T</v>
      </c>
      <c r="H154" s="411">
        <v>212.7</v>
      </c>
      <c r="I154" s="2" t="str">
        <v>B</v>
      </c>
      <c r="J154" s="2">
        <v>1</v>
      </c>
      <c r="K154" s="2">
        <v>282</v>
      </c>
      <c r="L154" s="2">
        <v>0</v>
      </c>
      <c r="M154" s="2">
        <v>0</v>
      </c>
      <c r="N154" s="2">
        <v>3</v>
      </c>
      <c r="O154" s="2">
        <v>222</v>
      </c>
      <c r="P154" s="2">
        <v>256</v>
      </c>
      <c r="Q154" s="2">
        <v>351</v>
      </c>
    </row>
    <row r="155" spans="1:17">
      <c r="A155" s="2">
        <v>81</v>
      </c>
      <c r="B155" s="2" t="str">
        <v>Phenylacetic Acid, HPAAD</v>
      </c>
      <c r="C155" s="2">
        <v>0.67</v>
      </c>
      <c r="D155" s="411">
        <v>135.5</v>
      </c>
      <c r="E155" s="2" t="str">
        <v>G</v>
      </c>
      <c r="F155" s="411">
        <v>174.5</v>
      </c>
      <c r="G155" s="2" t="str">
        <v>T</v>
      </c>
      <c r="H155" s="411">
        <v>343.2</v>
      </c>
      <c r="I155" s="2" t="str">
        <v>S</v>
      </c>
      <c r="J155" s="2">
        <v>1</v>
      </c>
      <c r="K155" s="2">
        <v>260</v>
      </c>
      <c r="L155" s="2">
        <v>0</v>
      </c>
      <c r="M155" s="2">
        <v>0</v>
      </c>
      <c r="N155" s="2">
        <v>2</v>
      </c>
      <c r="O155" s="2">
        <v>239</v>
      </c>
      <c r="P155" s="2">
        <v>336</v>
      </c>
      <c r="Q155" s="2">
        <v>0</v>
      </c>
    </row>
    <row r="156" spans="1:17">
      <c r="A156" s="2">
        <v>85</v>
      </c>
      <c r="B156" s="2" t="str">
        <v>p-methoxyphenyllactic acid, HPLAD</v>
      </c>
      <c r="C156" s="2">
        <v>0.65802559999999999</v>
      </c>
      <c r="D156" s="411">
        <v>138</v>
      </c>
      <c r="E156" s="2" t="str">
        <v>G</v>
      </c>
      <c r="F156" s="411">
        <v>178.7</v>
      </c>
      <c r="G156" s="2" t="str">
        <v>T</v>
      </c>
      <c r="H156" s="411">
        <v>192.2</v>
      </c>
      <c r="I156" s="2" t="str">
        <v>CB</v>
      </c>
      <c r="J156" s="2">
        <v>1</v>
      </c>
      <c r="K156" s="2">
        <v>276</v>
      </c>
      <c r="L156" s="2">
        <v>0</v>
      </c>
      <c r="M156" s="2">
        <v>0</v>
      </c>
      <c r="N156" s="2">
        <v>3</v>
      </c>
      <c r="O156" s="2">
        <v>222</v>
      </c>
      <c r="P156" s="2">
        <v>251</v>
      </c>
      <c r="Q156" s="2">
        <v>336</v>
      </c>
    </row>
    <row r="157" spans="1:17">
      <c r="A157" s="2">
        <v>86</v>
      </c>
      <c r="B157" s="2" t="str">
        <v>3-Phenylpropanoic acid, HPPAD</v>
      </c>
      <c r="C157" s="2">
        <v>0.68274469999999998</v>
      </c>
      <c r="D157" s="411">
        <v>138.6</v>
      </c>
      <c r="E157" s="2" t="str">
        <v>G</v>
      </c>
      <c r="F157" s="411">
        <v>177.8</v>
      </c>
      <c r="G157" s="2" t="str">
        <v>T</v>
      </c>
      <c r="H157" s="411">
        <v>230.2</v>
      </c>
      <c r="I157" s="2" t="str">
        <v>B</v>
      </c>
      <c r="J157" s="2">
        <v>1</v>
      </c>
      <c r="K157" s="2">
        <v>260</v>
      </c>
      <c r="L157" s="2">
        <v>0</v>
      </c>
      <c r="M157" s="2">
        <v>0</v>
      </c>
      <c r="N157" s="2">
        <v>2</v>
      </c>
      <c r="O157" s="2">
        <v>230</v>
      </c>
      <c r="P157" s="2">
        <v>327</v>
      </c>
      <c r="Q157" s="2">
        <v>0</v>
      </c>
    </row>
    <row r="158" spans="1:17">
      <c r="A158" s="2">
        <v>88</v>
      </c>
      <c r="B158" s="2" t="str">
        <v>2-Methoxy-4-vinylphenol, AMPh</v>
      </c>
      <c r="C158" s="2">
        <v>0.68804169999999998</v>
      </c>
      <c r="D158" s="411">
        <v>121.7</v>
      </c>
      <c r="E158" s="2" t="str">
        <v>G</v>
      </c>
      <c r="F158" s="411">
        <v>189.2</v>
      </c>
      <c r="G158" s="2" t="str">
        <v>CB</v>
      </c>
      <c r="H158" s="411">
        <v>191.1</v>
      </c>
      <c r="I158" s="2" t="str">
        <v>CB</v>
      </c>
      <c r="J158" s="2">
        <v>1</v>
      </c>
      <c r="K158" s="2">
        <v>266</v>
      </c>
      <c r="L158" s="2">
        <v>0</v>
      </c>
      <c r="M158" s="2">
        <v>0</v>
      </c>
      <c r="N158" s="2">
        <v>2</v>
      </c>
      <c r="O158" s="2">
        <v>224</v>
      </c>
      <c r="P158" s="2">
        <v>336</v>
      </c>
      <c r="Q158" s="2">
        <v>0</v>
      </c>
    </row>
    <row r="159" spans="1:17">
      <c r="A159" s="2">
        <v>89</v>
      </c>
      <c r="B159" s="2" t="str">
        <v>p-methoxyphenol, AMPh</v>
      </c>
      <c r="C159" s="2">
        <v>0.6845</v>
      </c>
      <c r="D159" s="411">
        <v>134.4</v>
      </c>
      <c r="E159" s="2" t="str">
        <v>G</v>
      </c>
      <c r="F159" s="411">
        <v>171.4</v>
      </c>
      <c r="G159" s="2" t="str">
        <v>T</v>
      </c>
      <c r="H159" s="411">
        <v>234.8</v>
      </c>
      <c r="I159" s="2" t="str">
        <v>B</v>
      </c>
      <c r="J159" s="2">
        <v>1</v>
      </c>
      <c r="K159" s="2">
        <v>288</v>
      </c>
      <c r="L159" s="2">
        <v>0</v>
      </c>
      <c r="M159" s="2">
        <v>0</v>
      </c>
      <c r="N159" s="2">
        <v>3</v>
      </c>
      <c r="O159" s="2">
        <v>223</v>
      </c>
      <c r="P159" s="2">
        <v>252</v>
      </c>
      <c r="Q159" s="2">
        <v>313</v>
      </c>
    </row>
    <row r="160" spans="1:17">
      <c r="A160" s="2">
        <v>90</v>
      </c>
      <c r="B160" s="2" t="str">
        <v>4-methylpyrocatechol, APh</v>
      </c>
      <c r="C160" s="2">
        <v>0.67391650000000003</v>
      </c>
      <c r="D160" s="411">
        <v>136.6</v>
      </c>
      <c r="E160" s="2" t="str">
        <v>G</v>
      </c>
      <c r="F160" s="411">
        <v>180</v>
      </c>
      <c r="G160" s="2" t="str">
        <v>CB</v>
      </c>
      <c r="H160" s="411">
        <v>160.9</v>
      </c>
      <c r="I160" s="2" t="str">
        <v>T</v>
      </c>
      <c r="J160" s="2">
        <v>1</v>
      </c>
      <c r="K160" s="2">
        <v>283</v>
      </c>
      <c r="L160" s="2">
        <v>0</v>
      </c>
      <c r="M160" s="2">
        <v>0</v>
      </c>
      <c r="N160" s="2">
        <v>2</v>
      </c>
      <c r="O160" s="2">
        <v>223</v>
      </c>
      <c r="P160" s="2">
        <v>341</v>
      </c>
      <c r="Q160" s="2">
        <v>0</v>
      </c>
    </row>
    <row r="161" spans="1:17">
      <c r="A161" s="2">
        <v>91</v>
      </c>
      <c r="B161" s="2" t="str">
        <v>Isopseudocumenol, APh</v>
      </c>
      <c r="C161" s="2">
        <v>0.72512030000000005</v>
      </c>
      <c r="D161" s="411">
        <v>138.1</v>
      </c>
      <c r="E161" s="2" t="str">
        <v>G</v>
      </c>
      <c r="F161" s="411">
        <v>179</v>
      </c>
      <c r="G161" s="2" t="str">
        <v>T</v>
      </c>
      <c r="H161" s="411">
        <v>189.8</v>
      </c>
      <c r="I161" s="2" t="str">
        <v>CB</v>
      </c>
      <c r="J161" s="2">
        <v>1</v>
      </c>
      <c r="K161" s="2">
        <v>279</v>
      </c>
      <c r="L161" s="2">
        <v>0</v>
      </c>
      <c r="M161" s="2">
        <v>0</v>
      </c>
      <c r="N161" s="2">
        <v>2</v>
      </c>
      <c r="O161" s="2">
        <v>247</v>
      </c>
      <c r="P161" s="2">
        <v>353</v>
      </c>
      <c r="Q161" s="2">
        <v>0</v>
      </c>
    </row>
    <row r="162" spans="1:17">
      <c r="A162" s="2">
        <v>92</v>
      </c>
      <c r="B162" s="2" t="str">
        <v>Thymol, AMPh</v>
      </c>
      <c r="C162" s="2">
        <v>0.73209999999999997</v>
      </c>
      <c r="D162" s="411">
        <v>140</v>
      </c>
      <c r="E162" s="2" t="str">
        <v>G</v>
      </c>
      <c r="F162" s="411">
        <v>120</v>
      </c>
      <c r="G162" s="2" t="str">
        <v>G</v>
      </c>
      <c r="H162" s="411">
        <v>130.9</v>
      </c>
      <c r="I162" s="2" t="str">
        <v>G</v>
      </c>
      <c r="J162" s="2">
        <v>1</v>
      </c>
      <c r="K162" s="2">
        <v>278</v>
      </c>
      <c r="L162" s="2">
        <v>0</v>
      </c>
      <c r="M162" s="2">
        <v>0</v>
      </c>
      <c r="N162" s="2">
        <v>2</v>
      </c>
      <c r="O162" s="2">
        <v>244</v>
      </c>
      <c r="P162" s="2">
        <v>347</v>
      </c>
      <c r="Q162" s="2">
        <v>0</v>
      </c>
    </row>
    <row r="163" spans="1:17">
      <c r="A163" s="2">
        <v>95</v>
      </c>
      <c r="B163" s="2" t="str">
        <v>Pyrocatechol, Phenol</v>
      </c>
      <c r="C163" s="2">
        <v>0.6615569</v>
      </c>
      <c r="D163" s="411">
        <v>137.4</v>
      </c>
      <c r="E163" s="2" t="str">
        <v>G</v>
      </c>
      <c r="F163" s="411">
        <v>180.8</v>
      </c>
      <c r="G163" s="2" t="str">
        <v>CB</v>
      </c>
      <c r="H163" s="411">
        <v>75.3</v>
      </c>
      <c r="I163" s="2" t="str">
        <v>Y</v>
      </c>
      <c r="J163" s="2">
        <v>1</v>
      </c>
      <c r="K163" s="2">
        <v>277</v>
      </c>
      <c r="L163" s="2">
        <v>0</v>
      </c>
      <c r="M163" s="2">
        <v>0</v>
      </c>
      <c r="N163" s="2">
        <v>3</v>
      </c>
      <c r="O163" s="2">
        <v>226</v>
      </c>
      <c r="P163" s="2">
        <v>240</v>
      </c>
      <c r="Q163" s="2">
        <v>336</v>
      </c>
    </row>
    <row r="164" spans="1:17">
      <c r="A164" s="2">
        <v>96</v>
      </c>
      <c r="B164" s="2" t="str">
        <v>2-methylbenzaldehyde, HBzd</v>
      </c>
      <c r="C164" s="2">
        <v>0.70922949999999996</v>
      </c>
      <c r="D164" s="411">
        <v>133.9</v>
      </c>
      <c r="E164" s="2" t="str">
        <v>G</v>
      </c>
      <c r="F164" s="411">
        <v>188.2</v>
      </c>
      <c r="G164" s="2" t="str">
        <v>CB</v>
      </c>
      <c r="H164" s="411">
        <v>193.9</v>
      </c>
      <c r="I164" s="2" t="str">
        <v>CB</v>
      </c>
      <c r="J164" s="2">
        <v>1</v>
      </c>
      <c r="K164" s="2">
        <v>255</v>
      </c>
      <c r="L164" s="2">
        <v>0</v>
      </c>
      <c r="M164" s="2">
        <v>0</v>
      </c>
      <c r="N164" s="2">
        <v>2</v>
      </c>
      <c r="O164" s="2">
        <v>222</v>
      </c>
      <c r="P164" s="2">
        <v>347</v>
      </c>
      <c r="Q164" s="2">
        <v>0</v>
      </c>
    </row>
    <row r="165" spans="1:17">
      <c r="A165" s="2">
        <v>97</v>
      </c>
      <c r="B165" s="2" t="str">
        <v>p-anisaldehyde, HBzd</v>
      </c>
      <c r="C165" s="2">
        <v>0.65979129999999997</v>
      </c>
      <c r="D165" s="411">
        <v>120</v>
      </c>
      <c r="E165" s="2" t="str">
        <v>G</v>
      </c>
      <c r="F165" s="411">
        <v>203.4</v>
      </c>
      <c r="G165" s="2" t="str">
        <v>CB</v>
      </c>
      <c r="H165" s="411">
        <v>346.6</v>
      </c>
      <c r="I165" s="2" t="str">
        <v>S</v>
      </c>
      <c r="J165" s="2">
        <v>1</v>
      </c>
      <c r="K165" s="2">
        <v>286</v>
      </c>
      <c r="L165" s="2">
        <v>0</v>
      </c>
      <c r="M165" s="2">
        <v>0</v>
      </c>
      <c r="N165" s="2">
        <v>2</v>
      </c>
      <c r="O165" s="2">
        <v>224</v>
      </c>
      <c r="P165" s="2">
        <v>350</v>
      </c>
      <c r="Q165" s="2">
        <v>0</v>
      </c>
    </row>
    <row r="166" spans="1:17">
      <c r="A166" s="2">
        <v>100</v>
      </c>
      <c r="B166" s="2" t="str">
        <v>2-Hydroxyacetophenone, HAPh</v>
      </c>
      <c r="C166" s="2">
        <v>0.70393249999999996</v>
      </c>
      <c r="D166" s="411">
        <v>132.6</v>
      </c>
      <c r="E166" s="2" t="str">
        <v>G</v>
      </c>
      <c r="F166" s="411">
        <v>151.9</v>
      </c>
      <c r="G166" s="2" t="str">
        <v>T</v>
      </c>
      <c r="H166" s="411">
        <v>180</v>
      </c>
      <c r="I166" s="2" t="str">
        <v>CB</v>
      </c>
      <c r="J166" s="2">
        <v>2</v>
      </c>
      <c r="K166" s="2">
        <v>256</v>
      </c>
      <c r="L166" s="2">
        <v>330</v>
      </c>
      <c r="M166" s="2">
        <v>0</v>
      </c>
      <c r="N166" s="2">
        <v>2</v>
      </c>
      <c r="O166" s="2">
        <v>228</v>
      </c>
      <c r="P166" s="2">
        <v>340</v>
      </c>
      <c r="Q166" s="2">
        <v>0</v>
      </c>
    </row>
    <row r="167" spans="1:17">
      <c r="A167" s="2">
        <v>104</v>
      </c>
      <c r="B167" s="2" t="str">
        <v>benzophenone, Non Phenolic</v>
      </c>
      <c r="C167" s="2">
        <v>0.72688600000000003</v>
      </c>
      <c r="D167" s="411">
        <v>120</v>
      </c>
      <c r="E167" s="2" t="str">
        <v>G</v>
      </c>
      <c r="F167" s="411">
        <v>171.4</v>
      </c>
      <c r="G167" s="2" t="str">
        <v>T</v>
      </c>
      <c r="H167" s="411">
        <v>196.1</v>
      </c>
      <c r="I167" s="2" t="str">
        <v>CB</v>
      </c>
      <c r="J167" s="2">
        <v>1</v>
      </c>
      <c r="K167" s="2">
        <v>260</v>
      </c>
      <c r="L167" s="2">
        <v>0</v>
      </c>
      <c r="M167" s="2">
        <v>0</v>
      </c>
      <c r="N167" s="2">
        <v>2</v>
      </c>
      <c r="O167" s="2">
        <v>224</v>
      </c>
      <c r="P167" s="2">
        <v>363</v>
      </c>
      <c r="Q167" s="2">
        <v>0</v>
      </c>
    </row>
    <row r="168" spans="1:17">
      <c r="A168" s="2"/>
      <c r="B168" s="2"/>
      <c r="C168" s="2"/>
      <c r="D168" s="411"/>
      <c r="E168" s="2"/>
      <c r="F168" s="411"/>
      <c r="G168" s="2"/>
      <c r="H168" s="411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411"/>
      <c r="E169" s="2"/>
      <c r="F169" s="411"/>
      <c r="G169" s="2"/>
      <c r="H169" s="411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411"/>
      <c r="E170" s="2"/>
      <c r="F170" s="411"/>
      <c r="G170" s="2"/>
      <c r="H170" s="411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411"/>
      <c r="E171" s="2"/>
      <c r="F171" s="411"/>
      <c r="G171" s="2"/>
      <c r="H171" s="411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411"/>
      <c r="E172" s="2"/>
      <c r="F172" s="411"/>
      <c r="G172" s="2"/>
      <c r="H172" s="411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411"/>
      <c r="E173" s="2"/>
      <c r="F173" s="411"/>
      <c r="G173" s="2"/>
      <c r="H173" s="411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411"/>
      <c r="E174" s="2"/>
      <c r="F174" s="411"/>
      <c r="G174" s="2"/>
      <c r="H174" s="411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411"/>
      <c r="E175" s="2"/>
      <c r="F175" s="411"/>
      <c r="G175" s="2"/>
      <c r="H175" s="411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411"/>
      <c r="E176" s="2"/>
      <c r="F176" s="411"/>
      <c r="G176" s="2"/>
      <c r="H176" s="411"/>
      <c r="I176" s="2"/>
      <c r="J176" s="2"/>
      <c r="K176" s="2"/>
      <c r="L176" s="2"/>
      <c r="M176" s="2"/>
      <c r="N176" s="2"/>
      <c r="O176" s="2"/>
      <c r="P176" s="2"/>
      <c r="Q176" s="2"/>
    </row>
    <row r="177" spans="1:19">
      <c r="A177" s="2"/>
      <c r="B177" s="2"/>
      <c r="C177" s="2"/>
      <c r="D177" s="411"/>
      <c r="E177" s="2"/>
      <c r="F177" s="411"/>
      <c r="G177" s="2"/>
      <c r="H177" s="411"/>
      <c r="I177" s="2"/>
      <c r="J177" s="2"/>
      <c r="K177" s="2"/>
      <c r="L177" s="2"/>
      <c r="M177" s="2"/>
      <c r="N177" s="2"/>
      <c r="O177" s="2"/>
      <c r="P177" s="2"/>
      <c r="Q177" s="2"/>
    </row>
    <row r="178" spans="1:19">
      <c r="A178" s="2"/>
      <c r="B178" s="2"/>
      <c r="C178" s="2"/>
      <c r="D178" s="411"/>
      <c r="E178" s="2"/>
      <c r="F178" s="411"/>
      <c r="G178" s="2"/>
      <c r="H178" s="411"/>
      <c r="I178" s="2"/>
      <c r="J178" s="2"/>
      <c r="K178" s="2"/>
      <c r="L178" s="2"/>
      <c r="M178" s="2"/>
      <c r="N178" s="2"/>
      <c r="O178" s="2"/>
      <c r="P178" s="2"/>
      <c r="Q178" s="2"/>
    </row>
    <row r="179" spans="1:19">
      <c r="A179" s="2"/>
      <c r="B179" s="2"/>
      <c r="C179" s="2"/>
      <c r="D179" s="411"/>
      <c r="E179" s="2"/>
      <c r="F179" s="411"/>
      <c r="G179" s="2"/>
      <c r="H179" s="411"/>
      <c r="I179" s="2"/>
      <c r="J179" s="2"/>
      <c r="K179" s="2"/>
      <c r="L179" s="2"/>
      <c r="M179" s="2"/>
      <c r="N179" s="2"/>
      <c r="O179" s="2"/>
      <c r="P179" s="2"/>
      <c r="Q179" s="2"/>
    </row>
    <row r="180" spans="1:19">
      <c r="B180" s="2"/>
      <c r="C180" s="2"/>
      <c r="D180" s="411"/>
      <c r="E180" s="2"/>
      <c r="F180" s="411"/>
      <c r="G180" s="2"/>
      <c r="H180" s="411"/>
      <c r="I180" s="2"/>
      <c r="J180" s="2"/>
      <c r="K180" s="2"/>
      <c r="L180" s="2"/>
      <c r="M180" s="2"/>
      <c r="N180" s="2"/>
      <c r="O180" s="2"/>
      <c r="P180" s="2"/>
      <c r="Q180" s="2"/>
    </row>
    <row r="181" spans="1:19">
      <c r="A181" s="2" cm="1">
        <f t="array" ref="A181:Q225">_xlfn._xlws.SORT(_xlfn._xlws.FILTER(LNPNEW[], (LNPNEW[Rf (MPA)]&lt;=$C$5)*(LNPNEW[Rf (MPA)]&gt;=$C$4)*(LNPNEW[H° DEV 254 nm]&lt;=$D$5)*(LNPNEW[H° DEV 254 nm]&gt;=$D$4),"No Result"))</f>
        <v>3</v>
      </c>
      <c r="B181" s="2" t="str">
        <v>acacetin, Flavone</v>
      </c>
      <c r="C181" s="2">
        <v>0.64919740000000004</v>
      </c>
      <c r="D181" s="411">
        <v>134.6</v>
      </c>
      <c r="E181" s="2" t="str">
        <v>G</v>
      </c>
      <c r="F181" s="411">
        <v>180</v>
      </c>
      <c r="G181" s="2" t="str">
        <v>CB</v>
      </c>
      <c r="H181" s="411">
        <v>77.599999999999994</v>
      </c>
      <c r="I181" s="2" t="str">
        <v>Y</v>
      </c>
      <c r="J181" s="2">
        <v>2</v>
      </c>
      <c r="K181" s="2">
        <v>270</v>
      </c>
      <c r="L181" s="2">
        <v>329</v>
      </c>
      <c r="M181" s="2">
        <v>0</v>
      </c>
      <c r="N181" s="2">
        <v>2</v>
      </c>
      <c r="O181" s="2">
        <v>224</v>
      </c>
      <c r="P181" s="2">
        <v>357</v>
      </c>
      <c r="Q181" s="2">
        <v>0</v>
      </c>
      <c r="R181" s="1">
        <f>COUNTIF(A181:A237, "&lt;&gt;")</f>
        <v>45</v>
      </c>
      <c r="S181" s="2" t="s">
        <v>151</v>
      </c>
    </row>
    <row r="182" spans="1:19">
      <c r="A182" s="2">
        <v>6</v>
      </c>
      <c r="B182" s="2" t="str">
        <v>chrysin, Flavone</v>
      </c>
      <c r="C182" s="2">
        <v>0.67215080000000005</v>
      </c>
      <c r="D182" s="411">
        <v>132.19999999999999</v>
      </c>
      <c r="E182" s="2" t="str">
        <v>G</v>
      </c>
      <c r="F182" s="411">
        <v>185.5</v>
      </c>
      <c r="G182" s="2" t="str">
        <v>CB</v>
      </c>
      <c r="H182" s="411">
        <v>61.5</v>
      </c>
      <c r="I182" s="2" t="str">
        <v>Y</v>
      </c>
      <c r="J182" s="2">
        <v>2</v>
      </c>
      <c r="K182" s="2">
        <v>270</v>
      </c>
      <c r="L182" s="2">
        <v>317</v>
      </c>
      <c r="M182" s="2">
        <v>0</v>
      </c>
      <c r="N182" s="2">
        <v>2</v>
      </c>
      <c r="O182" s="2">
        <v>224</v>
      </c>
      <c r="P182" s="2">
        <v>358</v>
      </c>
      <c r="Q182" s="2">
        <v>0</v>
      </c>
      <c r="S182" s="406"/>
    </row>
    <row r="183" spans="1:19">
      <c r="A183" s="2">
        <v>7</v>
      </c>
      <c r="B183" s="2" t="str">
        <v>Genkwanin, Flavone</v>
      </c>
      <c r="C183" s="2">
        <v>0.65272870000000005</v>
      </c>
      <c r="D183" s="411">
        <v>138.9</v>
      </c>
      <c r="E183" s="2" t="str">
        <v>G</v>
      </c>
      <c r="F183" s="411">
        <v>46.1</v>
      </c>
      <c r="G183" s="2" t="str">
        <v>O</v>
      </c>
      <c r="H183" s="411">
        <v>125.6</v>
      </c>
      <c r="I183" s="2" t="str">
        <v>G</v>
      </c>
      <c r="J183" s="2">
        <v>2</v>
      </c>
      <c r="K183" s="2">
        <v>268</v>
      </c>
      <c r="L183" s="2">
        <v>338</v>
      </c>
      <c r="M183" s="2">
        <v>0</v>
      </c>
      <c r="N183" s="2">
        <v>2</v>
      </c>
      <c r="O183" s="2">
        <v>224</v>
      </c>
      <c r="P183" s="2">
        <v>367</v>
      </c>
      <c r="Q183" s="2">
        <v>0</v>
      </c>
      <c r="S183" s="406"/>
    </row>
    <row r="184" spans="1:19">
      <c r="A184" s="2">
        <v>11</v>
      </c>
      <c r="B184" s="2" t="str">
        <v>galangin, Flavonol</v>
      </c>
      <c r="C184" s="2">
        <v>0.70216690000000004</v>
      </c>
      <c r="D184" s="411">
        <v>131.30000000000001</v>
      </c>
      <c r="E184" s="2" t="str">
        <v>G</v>
      </c>
      <c r="F184" s="411">
        <v>171.6</v>
      </c>
      <c r="G184" s="2" t="str">
        <v>T</v>
      </c>
      <c r="H184" s="411">
        <v>172.4</v>
      </c>
      <c r="I184" s="2" t="str">
        <v>T</v>
      </c>
      <c r="J184" s="2">
        <v>3</v>
      </c>
      <c r="K184" s="2">
        <v>268</v>
      </c>
      <c r="L184" s="2">
        <v>311</v>
      </c>
      <c r="M184" s="2">
        <v>363</v>
      </c>
      <c r="N184" s="2">
        <v>2</v>
      </c>
      <c r="O184" s="2">
        <v>224</v>
      </c>
      <c r="P184" s="2">
        <v>343</v>
      </c>
      <c r="Q184" s="2">
        <v>0</v>
      </c>
      <c r="S184" s="406"/>
    </row>
    <row r="185" spans="1:19">
      <c r="A185" s="2">
        <v>12</v>
      </c>
      <c r="B185" s="2" t="str">
        <v>isorhamnetin, Flavonol</v>
      </c>
      <c r="C185" s="2">
        <v>0.65100000000000002</v>
      </c>
      <c r="D185" s="411">
        <v>136.1</v>
      </c>
      <c r="E185" s="2" t="str">
        <v>G</v>
      </c>
      <c r="F185" s="411">
        <v>180</v>
      </c>
      <c r="G185" s="2" t="str">
        <v>CB</v>
      </c>
      <c r="H185" s="411">
        <v>167</v>
      </c>
      <c r="I185" s="2" t="str">
        <v>T</v>
      </c>
      <c r="J185" s="2">
        <v>2</v>
      </c>
      <c r="K185" s="2">
        <v>261</v>
      </c>
      <c r="L185" s="2">
        <v>364</v>
      </c>
      <c r="M185" s="2">
        <v>0</v>
      </c>
      <c r="N185" s="2">
        <v>2</v>
      </c>
      <c r="O185" s="2">
        <v>224</v>
      </c>
      <c r="P185" s="2">
        <v>340</v>
      </c>
      <c r="Q185" s="2">
        <v>0</v>
      </c>
      <c r="S185" s="406"/>
    </row>
    <row r="186" spans="1:19">
      <c r="A186" s="2">
        <v>13</v>
      </c>
      <c r="B186" s="2" t="str">
        <v>kaempferide, Flavonol</v>
      </c>
      <c r="C186" s="2">
        <v>0.68980730000000001</v>
      </c>
      <c r="D186" s="411">
        <v>129.4</v>
      </c>
      <c r="E186" s="2" t="str">
        <v>G</v>
      </c>
      <c r="F186" s="411">
        <v>144.19999999999999</v>
      </c>
      <c r="G186" s="2" t="str">
        <v>G</v>
      </c>
      <c r="H186" s="411">
        <v>160.9</v>
      </c>
      <c r="I186" s="2" t="str">
        <v>T</v>
      </c>
      <c r="J186" s="2">
        <v>3</v>
      </c>
      <c r="K186" s="2">
        <v>269</v>
      </c>
      <c r="L186" s="2">
        <v>330</v>
      </c>
      <c r="M186" s="2">
        <v>367</v>
      </c>
      <c r="N186" s="2">
        <v>2</v>
      </c>
      <c r="O186" s="2">
        <v>223</v>
      </c>
      <c r="P186" s="2">
        <v>361</v>
      </c>
      <c r="Q186" s="2">
        <v>0</v>
      </c>
      <c r="S186" s="406"/>
    </row>
    <row r="187" spans="1:19">
      <c r="A187" s="2">
        <v>14</v>
      </c>
      <c r="B187" s="2" t="str">
        <v>kaempferol, Flavonol</v>
      </c>
      <c r="C187" s="2">
        <v>0.65449429999999997</v>
      </c>
      <c r="D187" s="411">
        <v>130.9</v>
      </c>
      <c r="E187" s="2" t="str">
        <v>G</v>
      </c>
      <c r="F187" s="411">
        <v>150</v>
      </c>
      <c r="G187" s="2" t="str">
        <v>T</v>
      </c>
      <c r="H187" s="411">
        <v>150</v>
      </c>
      <c r="I187" s="2" t="str">
        <v>T</v>
      </c>
      <c r="J187" s="2">
        <v>2</v>
      </c>
      <c r="K187" s="2">
        <v>269</v>
      </c>
      <c r="L187" s="2">
        <v>371</v>
      </c>
      <c r="M187" s="2">
        <v>0</v>
      </c>
      <c r="N187" s="2">
        <v>2</v>
      </c>
      <c r="O187" s="2">
        <v>223</v>
      </c>
      <c r="P187" s="2">
        <v>361</v>
      </c>
      <c r="Q187" s="2">
        <v>0</v>
      </c>
      <c r="S187" s="406"/>
    </row>
    <row r="188" spans="1:19">
      <c r="A188" s="2">
        <v>18</v>
      </c>
      <c r="B188" s="2" t="str">
        <v>hesperetin, Flavanone</v>
      </c>
      <c r="C188" s="2">
        <v>0.6668539</v>
      </c>
      <c r="D188" s="411">
        <v>136.5</v>
      </c>
      <c r="E188" s="2" t="str">
        <v>G</v>
      </c>
      <c r="F188" s="411">
        <v>169.3</v>
      </c>
      <c r="G188" s="2" t="str">
        <v>T</v>
      </c>
      <c r="H188" s="411">
        <v>160.1</v>
      </c>
      <c r="I188" s="2" t="str">
        <v>T</v>
      </c>
      <c r="J188" s="2">
        <v>1</v>
      </c>
      <c r="K188" s="2">
        <v>290</v>
      </c>
      <c r="L188" s="2">
        <v>0</v>
      </c>
      <c r="M188" s="2">
        <v>0</v>
      </c>
      <c r="N188" s="2">
        <v>3</v>
      </c>
      <c r="O188" s="2">
        <v>222</v>
      </c>
      <c r="P188" s="2">
        <v>247</v>
      </c>
      <c r="Q188" s="2">
        <v>342</v>
      </c>
      <c r="S188" s="406"/>
    </row>
    <row r="189" spans="1:19">
      <c r="A189" s="2">
        <v>20</v>
      </c>
      <c r="B189" s="2" t="str">
        <v>naringenin, Flavanone</v>
      </c>
      <c r="C189" s="2">
        <v>0.68</v>
      </c>
      <c r="D189" s="411">
        <v>136.80000000000001</v>
      </c>
      <c r="E189" s="2" t="str">
        <v>G</v>
      </c>
      <c r="F189" s="411">
        <v>176.5</v>
      </c>
      <c r="G189" s="2" t="str">
        <v>T</v>
      </c>
      <c r="H189" s="411">
        <v>160.1</v>
      </c>
      <c r="I189" s="2" t="str">
        <v>T</v>
      </c>
      <c r="J189" s="2">
        <v>1</v>
      </c>
      <c r="K189" s="2">
        <v>292</v>
      </c>
      <c r="L189" s="2">
        <v>0</v>
      </c>
      <c r="M189" s="2">
        <v>0</v>
      </c>
      <c r="N189" s="2">
        <v>2</v>
      </c>
      <c r="O189" s="2">
        <v>223</v>
      </c>
      <c r="P189" s="2">
        <v>365</v>
      </c>
      <c r="Q189" s="2">
        <v>0</v>
      </c>
      <c r="S189" s="406"/>
    </row>
    <row r="190" spans="1:19">
      <c r="A190" s="2">
        <v>22</v>
      </c>
      <c r="B190" s="2" t="str">
        <v>pinocembrin, Flavanone</v>
      </c>
      <c r="C190" s="2">
        <v>0.72335470000000002</v>
      </c>
      <c r="D190" s="411">
        <v>136.9</v>
      </c>
      <c r="E190" s="2" t="str">
        <v>G</v>
      </c>
      <c r="F190" s="411">
        <v>179.2</v>
      </c>
      <c r="G190" s="2" t="str">
        <v>T</v>
      </c>
      <c r="H190" s="411">
        <v>160.1</v>
      </c>
      <c r="I190" s="2" t="str">
        <v>T</v>
      </c>
      <c r="J190" s="2">
        <v>1</v>
      </c>
      <c r="K190" s="2">
        <v>293</v>
      </c>
      <c r="L190" s="2">
        <v>0</v>
      </c>
      <c r="M190" s="2">
        <v>0</v>
      </c>
      <c r="N190" s="2">
        <v>3</v>
      </c>
      <c r="O190" s="2">
        <v>224</v>
      </c>
      <c r="P190" s="2">
        <v>252</v>
      </c>
      <c r="Q190" s="2">
        <v>365</v>
      </c>
    </row>
    <row r="191" spans="1:19">
      <c r="A191" s="2">
        <v>23</v>
      </c>
      <c r="B191" s="2" t="str">
        <v>sakuranetin, Flavanone</v>
      </c>
      <c r="C191" s="2">
        <v>0.6986</v>
      </c>
      <c r="D191" s="411">
        <v>136.80000000000001</v>
      </c>
      <c r="E191" s="2" t="str">
        <v>G</v>
      </c>
      <c r="F191" s="411">
        <v>159.6</v>
      </c>
      <c r="G191" s="2" t="str">
        <v>T</v>
      </c>
      <c r="H191" s="411">
        <v>102.2</v>
      </c>
      <c r="I191" s="2" t="str">
        <v>YG</v>
      </c>
      <c r="J191" s="2">
        <v>1</v>
      </c>
      <c r="K191" s="2">
        <v>292</v>
      </c>
      <c r="L191" s="2">
        <v>0</v>
      </c>
      <c r="M191" s="2">
        <v>0</v>
      </c>
      <c r="N191" s="2">
        <v>3</v>
      </c>
      <c r="O191" s="2">
        <v>223</v>
      </c>
      <c r="P191" s="2">
        <v>251</v>
      </c>
      <c r="Q191" s="2">
        <v>367</v>
      </c>
    </row>
    <row r="192" spans="1:19">
      <c r="A192" s="2">
        <v>24</v>
      </c>
      <c r="B192" s="2" t="str">
        <v>pinobanksin, Flavanonol</v>
      </c>
      <c r="C192" s="2">
        <v>0.69686990000000004</v>
      </c>
      <c r="D192" s="411">
        <v>136.80000000000001</v>
      </c>
      <c r="E192" s="2" t="str">
        <v>G</v>
      </c>
      <c r="F192" s="411">
        <v>190.7</v>
      </c>
      <c r="G192" s="2" t="str">
        <v>CB</v>
      </c>
      <c r="H192" s="411">
        <v>174.1</v>
      </c>
      <c r="I192" s="2" t="str">
        <v>T</v>
      </c>
      <c r="J192" s="2">
        <v>1</v>
      </c>
      <c r="K192" s="2">
        <v>295</v>
      </c>
      <c r="L192" s="2">
        <v>0</v>
      </c>
      <c r="M192" s="2">
        <v>0</v>
      </c>
      <c r="N192" s="2">
        <v>3</v>
      </c>
      <c r="O192" s="2">
        <v>224</v>
      </c>
      <c r="P192" s="2">
        <v>251</v>
      </c>
      <c r="Q192" s="2">
        <v>365</v>
      </c>
    </row>
    <row r="193" spans="1:17">
      <c r="A193" s="2">
        <v>30</v>
      </c>
      <c r="B193" s="2" t="str">
        <v>Biochanin A, Isoflavone</v>
      </c>
      <c r="C193" s="2">
        <v>0.69157299999999999</v>
      </c>
      <c r="D193" s="411">
        <v>132.69999999999999</v>
      </c>
      <c r="E193" s="2" t="str">
        <v>G</v>
      </c>
      <c r="F193" s="411">
        <v>96.6</v>
      </c>
      <c r="G193" s="2" t="str">
        <v>YG</v>
      </c>
      <c r="H193" s="411">
        <v>156.19999999999999</v>
      </c>
      <c r="I193" s="2" t="str">
        <v>T</v>
      </c>
      <c r="J193" s="2">
        <v>1</v>
      </c>
      <c r="K193" s="2">
        <v>262</v>
      </c>
      <c r="L193" s="2">
        <v>0</v>
      </c>
      <c r="M193" s="2">
        <v>0</v>
      </c>
      <c r="N193" s="2">
        <v>2</v>
      </c>
      <c r="O193" s="2">
        <v>224</v>
      </c>
      <c r="P193" s="2">
        <v>365</v>
      </c>
      <c r="Q193" s="2">
        <v>0</v>
      </c>
    </row>
    <row r="194" spans="1:17">
      <c r="A194" s="2">
        <v>33</v>
      </c>
      <c r="B194" s="2" t="str">
        <v>genistein, Isoflavone</v>
      </c>
      <c r="C194" s="2">
        <v>0.66332259999999998</v>
      </c>
      <c r="D194" s="411">
        <v>128.1</v>
      </c>
      <c r="E194" s="2" t="str">
        <v>G</v>
      </c>
      <c r="F194" s="411">
        <v>181.4</v>
      </c>
      <c r="G194" s="2" t="str">
        <v>CB</v>
      </c>
      <c r="H194" s="411">
        <v>136.1</v>
      </c>
      <c r="I194" s="2" t="str">
        <v>G</v>
      </c>
      <c r="J194" s="2">
        <v>1</v>
      </c>
      <c r="K194" s="2">
        <v>260</v>
      </c>
      <c r="L194" s="2">
        <v>0</v>
      </c>
      <c r="M194" s="2">
        <v>0</v>
      </c>
      <c r="N194" s="2">
        <v>2</v>
      </c>
      <c r="O194" s="2">
        <v>224</v>
      </c>
      <c r="P194" s="2">
        <v>365</v>
      </c>
      <c r="Q194" s="2">
        <v>0</v>
      </c>
    </row>
    <row r="195" spans="1:17">
      <c r="A195" s="2">
        <v>35</v>
      </c>
      <c r="B195" s="2" t="str">
        <v>t-Chalcone, Chalcone</v>
      </c>
      <c r="C195" s="2">
        <v>0.73394859999999995</v>
      </c>
      <c r="D195" s="411">
        <v>137.1</v>
      </c>
      <c r="E195" s="2" t="str">
        <v>G</v>
      </c>
      <c r="F195" s="411">
        <v>113.4</v>
      </c>
      <c r="G195" s="2" t="str">
        <v>YG</v>
      </c>
      <c r="H195" s="411">
        <v>79.099999999999994</v>
      </c>
      <c r="I195" s="2" t="str">
        <v>Y</v>
      </c>
      <c r="J195" s="2">
        <v>1</v>
      </c>
      <c r="K195" s="2">
        <v>310</v>
      </c>
      <c r="L195" s="2">
        <v>0</v>
      </c>
      <c r="M195" s="2">
        <v>0</v>
      </c>
      <c r="N195" s="2">
        <v>2</v>
      </c>
      <c r="O195" s="2">
        <v>221</v>
      </c>
      <c r="P195" s="2">
        <v>366</v>
      </c>
      <c r="Q195" s="2">
        <v>0</v>
      </c>
    </row>
    <row r="196" spans="1:17">
      <c r="A196" s="2">
        <v>40</v>
      </c>
      <c r="B196" s="2" t="str">
        <v>benzoic acid, HBAD</v>
      </c>
      <c r="C196" s="2">
        <v>0.6633</v>
      </c>
      <c r="D196" s="411">
        <v>136.4</v>
      </c>
      <c r="E196" s="2" t="str">
        <v>G</v>
      </c>
      <c r="F196" s="411">
        <v>184.5</v>
      </c>
      <c r="G196" s="2" t="str">
        <v>CB</v>
      </c>
      <c r="H196" s="411">
        <v>159.4</v>
      </c>
      <c r="I196" s="2" t="str">
        <v>T</v>
      </c>
      <c r="J196" s="2">
        <v>1</v>
      </c>
      <c r="K196" s="2">
        <v>276</v>
      </c>
      <c r="L196" s="2">
        <v>0</v>
      </c>
      <c r="M196" s="2">
        <v>0</v>
      </c>
      <c r="N196" s="2">
        <v>2</v>
      </c>
      <c r="O196" s="2">
        <v>221</v>
      </c>
      <c r="P196" s="2">
        <v>328</v>
      </c>
      <c r="Q196" s="2">
        <v>0</v>
      </c>
    </row>
    <row r="197" spans="1:17">
      <c r="A197" s="2">
        <v>41</v>
      </c>
      <c r="B197" s="2" t="str">
        <v>Cuminic Acid, HBAD</v>
      </c>
      <c r="C197" s="2">
        <v>0.69686990000000004</v>
      </c>
      <c r="D197" s="411">
        <v>135.5</v>
      </c>
      <c r="E197" s="2" t="str">
        <v>G</v>
      </c>
      <c r="F197" s="411">
        <v>180</v>
      </c>
      <c r="G197" s="2" t="str">
        <v>CB</v>
      </c>
      <c r="H197" s="411">
        <v>185</v>
      </c>
      <c r="I197" s="2" t="str">
        <v>CB</v>
      </c>
      <c r="J197" s="2">
        <v>1</v>
      </c>
      <c r="K197" s="2">
        <v>243</v>
      </c>
      <c r="L197" s="2">
        <v>0</v>
      </c>
      <c r="M197" s="2">
        <v>0</v>
      </c>
      <c r="N197" s="2">
        <v>2</v>
      </c>
      <c r="O197" s="2">
        <v>221</v>
      </c>
      <c r="P197" s="2">
        <v>333</v>
      </c>
      <c r="Q197" s="2">
        <v>0</v>
      </c>
    </row>
    <row r="198" spans="1:17">
      <c r="A198" s="2">
        <v>47</v>
      </c>
      <c r="B198" s="2" t="str">
        <v>methyl paraben, HBAD</v>
      </c>
      <c r="C198" s="2">
        <v>0.67568209999999995</v>
      </c>
      <c r="D198" s="411">
        <v>127.9</v>
      </c>
      <c r="E198" s="2" t="str">
        <v>G</v>
      </c>
      <c r="F198" s="411">
        <v>178.9</v>
      </c>
      <c r="G198" s="2" t="str">
        <v>T</v>
      </c>
      <c r="H198" s="411">
        <v>219.9</v>
      </c>
      <c r="I198" s="2" t="str">
        <v>B</v>
      </c>
      <c r="J198" s="2">
        <v>1</v>
      </c>
      <c r="K198" s="2">
        <v>257</v>
      </c>
      <c r="L198" s="2">
        <v>0</v>
      </c>
      <c r="M198" s="2">
        <v>0</v>
      </c>
      <c r="N198" s="2">
        <v>2</v>
      </c>
      <c r="O198" s="2">
        <v>224</v>
      </c>
      <c r="P198" s="2">
        <v>352</v>
      </c>
      <c r="Q198" s="2">
        <v>0</v>
      </c>
    </row>
    <row r="199" spans="1:17">
      <c r="A199" s="2">
        <v>49</v>
      </c>
      <c r="B199" s="2" t="str">
        <v>Methyl-3,4,5-trimethoxybenzoate, HBAD</v>
      </c>
      <c r="C199" s="2">
        <v>0.67038520000000001</v>
      </c>
      <c r="D199" s="411">
        <v>141.1</v>
      </c>
      <c r="E199" s="2" t="str">
        <v>G</v>
      </c>
      <c r="F199" s="411">
        <v>185.5</v>
      </c>
      <c r="G199" s="2" t="str">
        <v>CB</v>
      </c>
      <c r="H199" s="411">
        <v>120</v>
      </c>
      <c r="I199" s="2" t="str">
        <v>G</v>
      </c>
      <c r="J199" s="2">
        <v>1</v>
      </c>
      <c r="K199" s="2">
        <v>265</v>
      </c>
      <c r="L199" s="2">
        <v>0</v>
      </c>
      <c r="M199" s="2">
        <v>0</v>
      </c>
      <c r="N199" s="2">
        <v>2</v>
      </c>
      <c r="O199" s="2">
        <v>230</v>
      </c>
      <c r="P199" s="2">
        <v>311</v>
      </c>
      <c r="Q199" s="2">
        <v>0</v>
      </c>
    </row>
    <row r="200" spans="1:17">
      <c r="A200" s="2">
        <v>50</v>
      </c>
      <c r="B200" s="2" t="str">
        <v>m-hydroxybenzoic acid, HBAD</v>
      </c>
      <c r="C200" s="2">
        <v>0.64390040000000004</v>
      </c>
      <c r="D200" s="411">
        <v>137.5</v>
      </c>
      <c r="E200" s="2" t="str">
        <v>G</v>
      </c>
      <c r="F200" s="411">
        <v>181.3</v>
      </c>
      <c r="G200" s="2" t="str">
        <v>CB</v>
      </c>
      <c r="H200" s="411">
        <v>184</v>
      </c>
      <c r="I200" s="2" t="str">
        <v>CB</v>
      </c>
      <c r="J200" s="2">
        <v>1</v>
      </c>
      <c r="K200" s="2">
        <v>298</v>
      </c>
      <c r="L200" s="2">
        <v>0</v>
      </c>
      <c r="M200" s="2">
        <v>0</v>
      </c>
      <c r="N200" s="2">
        <v>2</v>
      </c>
      <c r="O200" s="2">
        <v>223</v>
      </c>
      <c r="P200" s="2">
        <v>310</v>
      </c>
      <c r="Q200" s="2">
        <v>0</v>
      </c>
    </row>
    <row r="201" spans="1:17">
      <c r="A201" s="2">
        <v>51</v>
      </c>
      <c r="B201" s="2" t="str">
        <v>m-Toluic Acid, HBAD</v>
      </c>
      <c r="C201" s="2">
        <v>0.68100000000000005</v>
      </c>
      <c r="D201" s="411">
        <v>137.30000000000001</v>
      </c>
      <c r="E201" s="2" t="str">
        <v>G</v>
      </c>
      <c r="F201" s="411">
        <v>159.6</v>
      </c>
      <c r="G201" s="2" t="str">
        <v>T</v>
      </c>
      <c r="H201" s="411">
        <v>188.9</v>
      </c>
      <c r="I201" s="2" t="str">
        <v>CB</v>
      </c>
      <c r="J201" s="2">
        <v>1</v>
      </c>
      <c r="K201" s="2">
        <v>284</v>
      </c>
      <c r="L201" s="2">
        <v>0</v>
      </c>
      <c r="M201" s="2">
        <v>0</v>
      </c>
      <c r="N201" s="2">
        <v>2</v>
      </c>
      <c r="O201" s="2">
        <v>221</v>
      </c>
      <c r="P201" s="2">
        <v>333</v>
      </c>
      <c r="Q201" s="2">
        <v>0</v>
      </c>
    </row>
    <row r="202" spans="1:17">
      <c r="A202" s="2">
        <v>53</v>
      </c>
      <c r="B202" s="2" t="str">
        <v>o-Toluic Acid, HBAD</v>
      </c>
      <c r="C202" s="2">
        <v>0.69159999999999999</v>
      </c>
      <c r="D202" s="411">
        <v>137.6</v>
      </c>
      <c r="E202" s="2" t="str">
        <v>G</v>
      </c>
      <c r="F202" s="411">
        <v>174.5</v>
      </c>
      <c r="G202" s="2" t="str">
        <v>T</v>
      </c>
      <c r="H202" s="411">
        <v>214.7</v>
      </c>
      <c r="I202" s="2" t="str">
        <v>B</v>
      </c>
      <c r="J202" s="2">
        <v>1</v>
      </c>
      <c r="K202" s="2">
        <v>281</v>
      </c>
      <c r="L202" s="2">
        <v>0</v>
      </c>
      <c r="M202" s="2">
        <v>0</v>
      </c>
      <c r="N202" s="2">
        <v>2</v>
      </c>
      <c r="O202" s="2">
        <v>221</v>
      </c>
      <c r="P202" s="2">
        <v>335</v>
      </c>
      <c r="Q202" s="2">
        <v>0</v>
      </c>
    </row>
    <row r="203" spans="1:17">
      <c r="A203" s="2">
        <v>57</v>
      </c>
      <c r="B203" s="2" t="str">
        <v>salicylic acid, HBAD</v>
      </c>
      <c r="C203" s="2">
        <v>0.67920000000000003</v>
      </c>
      <c r="D203" s="411">
        <v>139.80000000000001</v>
      </c>
      <c r="E203" s="2" t="str">
        <v>G</v>
      </c>
      <c r="F203" s="411">
        <v>210.5</v>
      </c>
      <c r="G203" s="2" t="str">
        <v>B</v>
      </c>
      <c r="H203" s="411">
        <v>180.9</v>
      </c>
      <c r="I203" s="2" t="str">
        <v>CB</v>
      </c>
      <c r="J203" s="2">
        <v>1</v>
      </c>
      <c r="K203" s="2">
        <v>301</v>
      </c>
      <c r="L203" s="2">
        <v>0</v>
      </c>
      <c r="M203" s="2">
        <v>0</v>
      </c>
      <c r="N203" s="2">
        <v>2</v>
      </c>
      <c r="O203" s="2">
        <v>223</v>
      </c>
      <c r="P203" s="2">
        <v>304</v>
      </c>
      <c r="Q203" s="2">
        <v>0</v>
      </c>
    </row>
    <row r="204" spans="1:17">
      <c r="A204" s="2">
        <v>60</v>
      </c>
      <c r="B204" s="2" t="str">
        <v>vanillic acid methyl ester, HBAD</v>
      </c>
      <c r="C204" s="2">
        <v>0.65802559999999999</v>
      </c>
      <c r="D204" s="411">
        <v>135.19999999999999</v>
      </c>
      <c r="E204" s="2" t="str">
        <v>G</v>
      </c>
      <c r="F204" s="411">
        <v>178.9</v>
      </c>
      <c r="G204" s="2" t="str">
        <v>T</v>
      </c>
      <c r="H204" s="411">
        <v>230.9</v>
      </c>
      <c r="I204" s="2" t="str">
        <v>B</v>
      </c>
      <c r="J204" s="2">
        <v>2</v>
      </c>
      <c r="K204" s="2">
        <v>263</v>
      </c>
      <c r="L204" s="2">
        <v>294</v>
      </c>
      <c r="M204" s="2">
        <v>0</v>
      </c>
      <c r="N204" s="2">
        <v>2</v>
      </c>
      <c r="O204" s="2">
        <v>225</v>
      </c>
      <c r="P204" s="2">
        <v>347</v>
      </c>
      <c r="Q204" s="2">
        <v>0</v>
      </c>
    </row>
    <row r="205" spans="1:17">
      <c r="A205" s="2">
        <v>63</v>
      </c>
      <c r="B205" s="2" t="str">
        <v>CAPE, HCAD</v>
      </c>
      <c r="C205" s="2">
        <v>0.67568209999999995</v>
      </c>
      <c r="D205" s="411">
        <v>140.30000000000001</v>
      </c>
      <c r="E205" s="2" t="str">
        <v>G</v>
      </c>
      <c r="F205" s="411">
        <v>234.8</v>
      </c>
      <c r="G205" s="2" t="str">
        <v>B</v>
      </c>
      <c r="H205" s="411">
        <v>208.7</v>
      </c>
      <c r="I205" s="2" t="str">
        <v>CB</v>
      </c>
      <c r="J205" s="2">
        <v>1</v>
      </c>
      <c r="K205" s="2">
        <v>325</v>
      </c>
      <c r="L205" s="2">
        <v>0</v>
      </c>
      <c r="M205" s="2">
        <v>0</v>
      </c>
      <c r="N205" s="2">
        <v>2</v>
      </c>
      <c r="O205" s="2">
        <v>225</v>
      </c>
      <c r="P205" s="2">
        <v>337</v>
      </c>
      <c r="Q205" s="2">
        <v>0</v>
      </c>
    </row>
    <row r="206" spans="1:17">
      <c r="A206" s="2">
        <v>68</v>
      </c>
      <c r="B206" s="2" t="str">
        <v>methyl ferulate, HCAD</v>
      </c>
      <c r="C206" s="2">
        <v>0.6668539</v>
      </c>
      <c r="D206" s="411">
        <v>138.19999999999999</v>
      </c>
      <c r="E206" s="2" t="str">
        <v>G</v>
      </c>
      <c r="F206" s="411">
        <v>236.2</v>
      </c>
      <c r="G206" s="2" t="str">
        <v>B</v>
      </c>
      <c r="H206" s="411">
        <v>228.4</v>
      </c>
      <c r="I206" s="2" t="str">
        <v>B</v>
      </c>
      <c r="J206" s="2">
        <v>1</v>
      </c>
      <c r="K206" s="2">
        <v>324</v>
      </c>
      <c r="L206" s="2">
        <v>0</v>
      </c>
      <c r="M206" s="2">
        <v>0</v>
      </c>
      <c r="N206" s="2">
        <v>2</v>
      </c>
      <c r="O206" s="2">
        <v>224</v>
      </c>
      <c r="P206" s="2">
        <v>360</v>
      </c>
      <c r="Q206" s="2">
        <v>0</v>
      </c>
    </row>
    <row r="207" spans="1:17">
      <c r="A207" s="2">
        <v>70</v>
      </c>
      <c r="B207" s="2" t="str">
        <v>o-coumaric acid, HCAD</v>
      </c>
      <c r="C207" s="2">
        <v>0.64570000000000005</v>
      </c>
      <c r="D207" s="411">
        <v>146.1</v>
      </c>
      <c r="E207" s="2" t="str">
        <v>G</v>
      </c>
      <c r="F207" s="411">
        <v>205.2</v>
      </c>
      <c r="G207" s="2" t="str">
        <v>CB</v>
      </c>
      <c r="H207" s="411">
        <v>203.9</v>
      </c>
      <c r="I207" s="2" t="str">
        <v>CB</v>
      </c>
      <c r="J207" s="2">
        <v>2</v>
      </c>
      <c r="K207" s="2">
        <v>279</v>
      </c>
      <c r="L207" s="2">
        <v>321</v>
      </c>
      <c r="M207" s="2">
        <v>0</v>
      </c>
      <c r="N207" s="2">
        <v>2</v>
      </c>
      <c r="O207" s="2">
        <v>224</v>
      </c>
      <c r="P207" s="2">
        <v>341</v>
      </c>
      <c r="Q207" s="2">
        <v>0</v>
      </c>
    </row>
    <row r="208" spans="1:17">
      <c r="A208" s="2">
        <v>72</v>
      </c>
      <c r="B208" s="2" t="str">
        <v>p-MCA, HCAD</v>
      </c>
      <c r="C208" s="2">
        <v>0.65</v>
      </c>
      <c r="D208" s="411">
        <v>137.4</v>
      </c>
      <c r="E208" s="2" t="str">
        <v>G</v>
      </c>
      <c r="F208" s="411">
        <v>190.9</v>
      </c>
      <c r="G208" s="2" t="str">
        <v>CB</v>
      </c>
      <c r="H208" s="411">
        <v>130.9</v>
      </c>
      <c r="I208" s="2" t="str">
        <v>G</v>
      </c>
      <c r="J208" s="2">
        <v>1</v>
      </c>
      <c r="K208" s="2">
        <v>307</v>
      </c>
      <c r="L208" s="2">
        <v>0</v>
      </c>
      <c r="M208" s="2">
        <v>0</v>
      </c>
      <c r="N208" s="2">
        <v>2</v>
      </c>
      <c r="O208" s="2">
        <v>222</v>
      </c>
      <c r="P208" s="2">
        <v>0</v>
      </c>
      <c r="Q208" s="2">
        <v>0</v>
      </c>
    </row>
    <row r="209" spans="1:17">
      <c r="A209" s="2">
        <v>75</v>
      </c>
      <c r="B209" s="2" t="str">
        <v>t-cinnamic acid, HCAD</v>
      </c>
      <c r="C209" s="2">
        <v>0.67215080000000005</v>
      </c>
      <c r="D209" s="411">
        <v>140.30000000000001</v>
      </c>
      <c r="E209" s="2" t="str">
        <v>G</v>
      </c>
      <c r="F209" s="411">
        <v>242.2</v>
      </c>
      <c r="G209" s="2" t="str">
        <v>V</v>
      </c>
      <c r="H209" s="411">
        <v>222</v>
      </c>
      <c r="I209" s="2" t="str">
        <v>B</v>
      </c>
      <c r="J209" s="2">
        <v>1</v>
      </c>
      <c r="K209" s="2">
        <v>279</v>
      </c>
      <c r="L209" s="2">
        <v>0</v>
      </c>
      <c r="M209" s="2">
        <v>0</v>
      </c>
      <c r="N209" s="2">
        <v>2</v>
      </c>
      <c r="O209" s="2">
        <v>229</v>
      </c>
      <c r="P209" s="2">
        <v>347</v>
      </c>
      <c r="Q209" s="2">
        <v>0</v>
      </c>
    </row>
    <row r="210" spans="1:17">
      <c r="A210" s="2">
        <v>76</v>
      </c>
      <c r="B210" s="2" t="str">
        <v>trans-p-coumaric acid methyl ester, HCAD</v>
      </c>
      <c r="C210" s="2">
        <v>0.67391650000000003</v>
      </c>
      <c r="D210" s="411">
        <v>136.4</v>
      </c>
      <c r="E210" s="2" t="str">
        <v>G</v>
      </c>
      <c r="F210" s="411">
        <v>193.3</v>
      </c>
      <c r="G210" s="2" t="str">
        <v>CB</v>
      </c>
      <c r="H210" s="411">
        <v>202.4</v>
      </c>
      <c r="I210" s="2" t="str">
        <v>CB</v>
      </c>
      <c r="J210" s="2">
        <v>1</v>
      </c>
      <c r="K210" s="2">
        <v>309</v>
      </c>
      <c r="L210" s="2">
        <v>0</v>
      </c>
      <c r="M210" s="2">
        <v>0</v>
      </c>
      <c r="N210" s="2">
        <v>3</v>
      </c>
      <c r="O210" s="2">
        <v>222</v>
      </c>
      <c r="P210" s="2">
        <v>246</v>
      </c>
      <c r="Q210" s="2">
        <v>361</v>
      </c>
    </row>
    <row r="211" spans="1:17">
      <c r="A211" s="2">
        <v>79</v>
      </c>
      <c r="B211" s="2" t="str">
        <v>Homovanillic Acid, HPAAD</v>
      </c>
      <c r="C211" s="2">
        <v>0.65449429999999997</v>
      </c>
      <c r="D211" s="411">
        <v>137.30000000000001</v>
      </c>
      <c r="E211" s="2" t="str">
        <v>G</v>
      </c>
      <c r="F211" s="411">
        <v>176.9</v>
      </c>
      <c r="G211" s="2" t="str">
        <v>T</v>
      </c>
      <c r="H211" s="411">
        <v>212.7</v>
      </c>
      <c r="I211" s="2" t="str">
        <v>B</v>
      </c>
      <c r="J211" s="2">
        <v>1</v>
      </c>
      <c r="K211" s="2">
        <v>282</v>
      </c>
      <c r="L211" s="2">
        <v>0</v>
      </c>
      <c r="M211" s="2">
        <v>0</v>
      </c>
      <c r="N211" s="2">
        <v>3</v>
      </c>
      <c r="O211" s="2">
        <v>222</v>
      </c>
      <c r="P211" s="2">
        <v>256</v>
      </c>
      <c r="Q211" s="2">
        <v>351</v>
      </c>
    </row>
    <row r="212" spans="1:17">
      <c r="A212" s="2">
        <v>81</v>
      </c>
      <c r="B212" s="2" t="str">
        <v>Phenylacetic Acid, HPAAD</v>
      </c>
      <c r="C212" s="2">
        <v>0.67</v>
      </c>
      <c r="D212" s="411">
        <v>135.5</v>
      </c>
      <c r="E212" s="2" t="str">
        <v>G</v>
      </c>
      <c r="F212" s="411">
        <v>174.5</v>
      </c>
      <c r="G212" s="2" t="str">
        <v>T</v>
      </c>
      <c r="H212" s="411">
        <v>343.2</v>
      </c>
      <c r="I212" s="2" t="str">
        <v>S</v>
      </c>
      <c r="J212" s="2">
        <v>1</v>
      </c>
      <c r="K212" s="2">
        <v>260</v>
      </c>
      <c r="L212" s="2">
        <v>0</v>
      </c>
      <c r="M212" s="2">
        <v>0</v>
      </c>
      <c r="N212" s="2">
        <v>2</v>
      </c>
      <c r="O212" s="2">
        <v>239</v>
      </c>
      <c r="P212" s="2">
        <v>336</v>
      </c>
      <c r="Q212" s="2">
        <v>0</v>
      </c>
    </row>
    <row r="213" spans="1:17">
      <c r="A213" s="2">
        <v>85</v>
      </c>
      <c r="B213" s="2" t="str">
        <v>p-methoxyphenyllactic acid, HPLAD</v>
      </c>
      <c r="C213" s="2">
        <v>0.65802559999999999</v>
      </c>
      <c r="D213" s="411">
        <v>138</v>
      </c>
      <c r="E213" s="2" t="str">
        <v>G</v>
      </c>
      <c r="F213" s="411">
        <v>178.7</v>
      </c>
      <c r="G213" s="2" t="str">
        <v>T</v>
      </c>
      <c r="H213" s="411">
        <v>192.2</v>
      </c>
      <c r="I213" s="2" t="str">
        <v>CB</v>
      </c>
      <c r="J213" s="2">
        <v>1</v>
      </c>
      <c r="K213" s="2">
        <v>276</v>
      </c>
      <c r="L213" s="2">
        <v>0</v>
      </c>
      <c r="M213" s="2">
        <v>0</v>
      </c>
      <c r="N213" s="2">
        <v>3</v>
      </c>
      <c r="O213" s="2">
        <v>222</v>
      </c>
      <c r="P213" s="2">
        <v>251</v>
      </c>
      <c r="Q213" s="2">
        <v>336</v>
      </c>
    </row>
    <row r="214" spans="1:17">
      <c r="A214" s="2">
        <v>86</v>
      </c>
      <c r="B214" s="2" t="str">
        <v>3-Phenylpropanoic acid, HPPAD</v>
      </c>
      <c r="C214" s="2">
        <v>0.68274469999999998</v>
      </c>
      <c r="D214" s="411">
        <v>138.6</v>
      </c>
      <c r="E214" s="2" t="str">
        <v>G</v>
      </c>
      <c r="F214" s="411">
        <v>177.8</v>
      </c>
      <c r="G214" s="2" t="str">
        <v>T</v>
      </c>
      <c r="H214" s="411">
        <v>230.2</v>
      </c>
      <c r="I214" s="2" t="str">
        <v>B</v>
      </c>
      <c r="J214" s="2">
        <v>1</v>
      </c>
      <c r="K214" s="2">
        <v>260</v>
      </c>
      <c r="L214" s="2">
        <v>0</v>
      </c>
      <c r="M214" s="2">
        <v>0</v>
      </c>
      <c r="N214" s="2">
        <v>2</v>
      </c>
      <c r="O214" s="2">
        <v>230</v>
      </c>
      <c r="P214" s="2">
        <v>327</v>
      </c>
      <c r="Q214" s="2">
        <v>0</v>
      </c>
    </row>
    <row r="215" spans="1:17">
      <c r="A215" s="2">
        <v>88</v>
      </c>
      <c r="B215" s="2" t="str">
        <v>2-Methoxy-4-vinylphenol, AMPh</v>
      </c>
      <c r="C215" s="2">
        <v>0.68804169999999998</v>
      </c>
      <c r="D215" s="411">
        <v>121.7</v>
      </c>
      <c r="E215" s="2" t="str">
        <v>G</v>
      </c>
      <c r="F215" s="411">
        <v>189.2</v>
      </c>
      <c r="G215" s="2" t="str">
        <v>CB</v>
      </c>
      <c r="H215" s="411">
        <v>191.1</v>
      </c>
      <c r="I215" s="2" t="str">
        <v>CB</v>
      </c>
      <c r="J215" s="2">
        <v>1</v>
      </c>
      <c r="K215" s="2">
        <v>266</v>
      </c>
      <c r="L215" s="2">
        <v>0</v>
      </c>
      <c r="M215" s="2">
        <v>0</v>
      </c>
      <c r="N215" s="2">
        <v>2</v>
      </c>
      <c r="O215" s="2">
        <v>224</v>
      </c>
      <c r="P215" s="2">
        <v>336</v>
      </c>
      <c r="Q215" s="2">
        <v>0</v>
      </c>
    </row>
    <row r="216" spans="1:17">
      <c r="A216" s="2">
        <v>89</v>
      </c>
      <c r="B216" s="2" t="str">
        <v>p-methoxyphenol, AMPh</v>
      </c>
      <c r="C216" s="2">
        <v>0.6845</v>
      </c>
      <c r="D216" s="411">
        <v>134.4</v>
      </c>
      <c r="E216" s="2" t="str">
        <v>G</v>
      </c>
      <c r="F216" s="411">
        <v>171.4</v>
      </c>
      <c r="G216" s="2" t="str">
        <v>T</v>
      </c>
      <c r="H216" s="411">
        <v>234.8</v>
      </c>
      <c r="I216" s="2" t="str">
        <v>B</v>
      </c>
      <c r="J216" s="2">
        <v>1</v>
      </c>
      <c r="K216" s="2">
        <v>288</v>
      </c>
      <c r="L216" s="2">
        <v>0</v>
      </c>
      <c r="M216" s="2">
        <v>0</v>
      </c>
      <c r="N216" s="2">
        <v>3</v>
      </c>
      <c r="O216" s="2">
        <v>223</v>
      </c>
      <c r="P216" s="2">
        <v>252</v>
      </c>
      <c r="Q216" s="2">
        <v>313</v>
      </c>
    </row>
    <row r="217" spans="1:17">
      <c r="A217" s="2">
        <v>90</v>
      </c>
      <c r="B217" s="2" t="str">
        <v>4-methylpyrocatechol, APh</v>
      </c>
      <c r="C217" s="2">
        <v>0.67391650000000003</v>
      </c>
      <c r="D217" s="411">
        <v>136.6</v>
      </c>
      <c r="E217" s="2" t="str">
        <v>G</v>
      </c>
      <c r="F217" s="411">
        <v>180</v>
      </c>
      <c r="G217" s="2" t="str">
        <v>CB</v>
      </c>
      <c r="H217" s="411">
        <v>160.9</v>
      </c>
      <c r="I217" s="2" t="str">
        <v>T</v>
      </c>
      <c r="J217" s="2">
        <v>1</v>
      </c>
      <c r="K217" s="2">
        <v>283</v>
      </c>
      <c r="L217" s="2">
        <v>0</v>
      </c>
      <c r="M217" s="2">
        <v>0</v>
      </c>
      <c r="N217" s="2">
        <v>2</v>
      </c>
      <c r="O217" s="2">
        <v>223</v>
      </c>
      <c r="P217" s="2">
        <v>341</v>
      </c>
      <c r="Q217" s="2">
        <v>0</v>
      </c>
    </row>
    <row r="218" spans="1:17">
      <c r="A218" s="2">
        <v>91</v>
      </c>
      <c r="B218" s="2" t="str">
        <v>Isopseudocumenol, APh</v>
      </c>
      <c r="C218" s="2">
        <v>0.72512030000000005</v>
      </c>
      <c r="D218" s="411">
        <v>138.1</v>
      </c>
      <c r="E218" s="2" t="str">
        <v>G</v>
      </c>
      <c r="F218" s="411">
        <v>179</v>
      </c>
      <c r="G218" s="2" t="str">
        <v>T</v>
      </c>
      <c r="H218" s="411">
        <v>189.8</v>
      </c>
      <c r="I218" s="2" t="str">
        <v>CB</v>
      </c>
      <c r="J218" s="2">
        <v>1</v>
      </c>
      <c r="K218" s="2">
        <v>279</v>
      </c>
      <c r="L218" s="2">
        <v>0</v>
      </c>
      <c r="M218" s="2">
        <v>0</v>
      </c>
      <c r="N218" s="2">
        <v>2</v>
      </c>
      <c r="O218" s="2">
        <v>247</v>
      </c>
      <c r="P218" s="2">
        <v>353</v>
      </c>
      <c r="Q218" s="2">
        <v>0</v>
      </c>
    </row>
    <row r="219" spans="1:17">
      <c r="A219" s="2">
        <v>92</v>
      </c>
      <c r="B219" s="2" t="str">
        <v>Thymol, AMPh</v>
      </c>
      <c r="C219" s="2">
        <v>0.73209999999999997</v>
      </c>
      <c r="D219" s="411">
        <v>140</v>
      </c>
      <c r="E219" s="2" t="str">
        <v>G</v>
      </c>
      <c r="F219" s="411">
        <v>120</v>
      </c>
      <c r="G219" s="2" t="str">
        <v>G</v>
      </c>
      <c r="H219" s="411">
        <v>130.9</v>
      </c>
      <c r="I219" s="2" t="str">
        <v>G</v>
      </c>
      <c r="J219" s="2">
        <v>1</v>
      </c>
      <c r="K219" s="2">
        <v>278</v>
      </c>
      <c r="L219" s="2">
        <v>0</v>
      </c>
      <c r="M219" s="2">
        <v>0</v>
      </c>
      <c r="N219" s="2">
        <v>2</v>
      </c>
      <c r="O219" s="2">
        <v>244</v>
      </c>
      <c r="P219" s="2">
        <v>347</v>
      </c>
      <c r="Q219" s="2">
        <v>0</v>
      </c>
    </row>
    <row r="220" spans="1:17">
      <c r="A220" s="2">
        <v>95</v>
      </c>
      <c r="B220" s="2" t="str">
        <v>Pyrocatechol, Phenol</v>
      </c>
      <c r="C220" s="2">
        <v>0.6615569</v>
      </c>
      <c r="D220" s="411">
        <v>137.4</v>
      </c>
      <c r="E220" s="2" t="str">
        <v>G</v>
      </c>
      <c r="F220" s="411">
        <v>180.8</v>
      </c>
      <c r="G220" s="2" t="str">
        <v>CB</v>
      </c>
      <c r="H220" s="411">
        <v>75.3</v>
      </c>
      <c r="I220" s="2" t="str">
        <v>Y</v>
      </c>
      <c r="J220" s="2">
        <v>1</v>
      </c>
      <c r="K220" s="2">
        <v>277</v>
      </c>
      <c r="L220" s="2">
        <v>0</v>
      </c>
      <c r="M220" s="2">
        <v>0</v>
      </c>
      <c r="N220" s="2">
        <v>3</v>
      </c>
      <c r="O220" s="2">
        <v>226</v>
      </c>
      <c r="P220" s="2">
        <v>240</v>
      </c>
      <c r="Q220" s="2">
        <v>336</v>
      </c>
    </row>
    <row r="221" spans="1:17">
      <c r="A221" s="2">
        <v>96</v>
      </c>
      <c r="B221" s="2" t="str">
        <v>2-methylbenzaldehyde, HBzd</v>
      </c>
      <c r="C221" s="2">
        <v>0.70922949999999996</v>
      </c>
      <c r="D221" s="411">
        <v>133.9</v>
      </c>
      <c r="E221" s="2" t="str">
        <v>G</v>
      </c>
      <c r="F221" s="411">
        <v>188.2</v>
      </c>
      <c r="G221" s="2" t="str">
        <v>CB</v>
      </c>
      <c r="H221" s="411">
        <v>193.9</v>
      </c>
      <c r="I221" s="2" t="str">
        <v>CB</v>
      </c>
      <c r="J221" s="2">
        <v>1</v>
      </c>
      <c r="K221" s="2">
        <v>255</v>
      </c>
      <c r="L221" s="2">
        <v>0</v>
      </c>
      <c r="M221" s="2">
        <v>0</v>
      </c>
      <c r="N221" s="2">
        <v>2</v>
      </c>
      <c r="O221" s="2">
        <v>222</v>
      </c>
      <c r="P221" s="2">
        <v>347</v>
      </c>
      <c r="Q221" s="2">
        <v>0</v>
      </c>
    </row>
    <row r="222" spans="1:17">
      <c r="A222" s="2">
        <v>97</v>
      </c>
      <c r="B222" s="2" t="str">
        <v>p-anisaldehyde, HBzd</v>
      </c>
      <c r="C222" s="2">
        <v>0.65979129999999997</v>
      </c>
      <c r="D222" s="411">
        <v>120</v>
      </c>
      <c r="E222" s="2" t="str">
        <v>G</v>
      </c>
      <c r="F222" s="411">
        <v>203.4</v>
      </c>
      <c r="G222" s="2" t="str">
        <v>CB</v>
      </c>
      <c r="H222" s="411">
        <v>346.6</v>
      </c>
      <c r="I222" s="2" t="str">
        <v>S</v>
      </c>
      <c r="J222" s="2">
        <v>1</v>
      </c>
      <c r="K222" s="2">
        <v>286</v>
      </c>
      <c r="L222" s="2">
        <v>0</v>
      </c>
      <c r="M222" s="2">
        <v>0</v>
      </c>
      <c r="N222" s="2">
        <v>2</v>
      </c>
      <c r="O222" s="2">
        <v>224</v>
      </c>
      <c r="P222" s="2">
        <v>350</v>
      </c>
      <c r="Q222" s="2">
        <v>0</v>
      </c>
    </row>
    <row r="223" spans="1:17">
      <c r="A223" s="2">
        <v>100</v>
      </c>
      <c r="B223" s="2" t="str">
        <v>2-Hydroxyacetophenone, HAPh</v>
      </c>
      <c r="C223" s="2">
        <v>0.70393249999999996</v>
      </c>
      <c r="D223" s="411">
        <v>132.6</v>
      </c>
      <c r="E223" s="2" t="str">
        <v>G</v>
      </c>
      <c r="F223" s="411">
        <v>151.9</v>
      </c>
      <c r="G223" s="2" t="str">
        <v>T</v>
      </c>
      <c r="H223" s="411">
        <v>180</v>
      </c>
      <c r="I223" s="2" t="str">
        <v>CB</v>
      </c>
      <c r="J223" s="2">
        <v>2</v>
      </c>
      <c r="K223" s="2">
        <v>256</v>
      </c>
      <c r="L223" s="2">
        <v>330</v>
      </c>
      <c r="M223" s="2">
        <v>0</v>
      </c>
      <c r="N223" s="2">
        <v>2</v>
      </c>
      <c r="O223" s="2">
        <v>228</v>
      </c>
      <c r="P223" s="2">
        <v>340</v>
      </c>
      <c r="Q223" s="2">
        <v>0</v>
      </c>
    </row>
    <row r="224" spans="1:17">
      <c r="A224" s="2">
        <v>101</v>
      </c>
      <c r="B224" s="2" t="str">
        <v>2-Methoxyacetophenone, HAPh</v>
      </c>
      <c r="C224" s="2">
        <v>0.66861950000000003</v>
      </c>
      <c r="D224" s="411">
        <v>139.1</v>
      </c>
      <c r="E224" s="2" t="str">
        <v>G</v>
      </c>
      <c r="F224" s="411">
        <v>240.8</v>
      </c>
      <c r="G224" s="2" t="str">
        <v>V</v>
      </c>
      <c r="H224" s="411">
        <v>203.9</v>
      </c>
      <c r="I224" s="2" t="str">
        <v>CB</v>
      </c>
      <c r="J224" s="2">
        <v>2</v>
      </c>
      <c r="K224" s="2">
        <v>256</v>
      </c>
      <c r="L224" s="2">
        <v>330</v>
      </c>
      <c r="M224" s="2">
        <v>0</v>
      </c>
      <c r="N224" s="2">
        <v>2</v>
      </c>
      <c r="O224" s="2">
        <v>225</v>
      </c>
      <c r="P224" s="2">
        <v>340</v>
      </c>
      <c r="Q224" s="2">
        <v>0</v>
      </c>
    </row>
    <row r="225" spans="1:19">
      <c r="A225" s="2">
        <v>104</v>
      </c>
      <c r="B225" s="2" t="str">
        <v>benzophenone, Non Phenolic</v>
      </c>
      <c r="C225" s="2">
        <v>0.72688600000000003</v>
      </c>
      <c r="D225" s="411">
        <v>120</v>
      </c>
      <c r="E225" s="2" t="str">
        <v>G</v>
      </c>
      <c r="F225" s="411">
        <v>171.4</v>
      </c>
      <c r="G225" s="2" t="str">
        <v>T</v>
      </c>
      <c r="H225" s="411">
        <v>196.1</v>
      </c>
      <c r="I225" s="2" t="str">
        <v>CB</v>
      </c>
      <c r="J225" s="2">
        <v>1</v>
      </c>
      <c r="K225" s="2">
        <v>260</v>
      </c>
      <c r="L225" s="2">
        <v>0</v>
      </c>
      <c r="M225" s="2">
        <v>0</v>
      </c>
      <c r="N225" s="2">
        <v>2</v>
      </c>
      <c r="O225" s="2">
        <v>224</v>
      </c>
      <c r="P225" s="2">
        <v>363</v>
      </c>
      <c r="Q225" s="2">
        <v>0</v>
      </c>
    </row>
    <row r="226" spans="1:19">
      <c r="A226" s="2"/>
      <c r="B226" s="2"/>
      <c r="C226" s="2"/>
      <c r="D226" s="411"/>
      <c r="E226" s="2"/>
      <c r="F226" s="411"/>
      <c r="G226" s="2"/>
      <c r="H226" s="411"/>
      <c r="I226" s="2"/>
      <c r="J226" s="2"/>
      <c r="K226" s="2"/>
      <c r="L226" s="2"/>
      <c r="M226" s="2"/>
      <c r="N226" s="2"/>
      <c r="O226" s="2"/>
      <c r="P226" s="2"/>
      <c r="Q226" s="2"/>
    </row>
    <row r="227" spans="1:19">
      <c r="A227" s="2"/>
      <c r="B227" s="2"/>
      <c r="C227" s="2"/>
      <c r="D227" s="411"/>
      <c r="E227" s="2"/>
      <c r="F227" s="411"/>
      <c r="G227" s="2"/>
      <c r="H227" s="411"/>
      <c r="I227" s="2"/>
      <c r="J227" s="2"/>
      <c r="K227" s="2"/>
      <c r="L227" s="2"/>
      <c r="M227" s="2"/>
      <c r="N227" s="2"/>
      <c r="O227" s="2"/>
      <c r="P227" s="2"/>
      <c r="Q227" s="2"/>
    </row>
    <row r="228" spans="1:19">
      <c r="A228" s="2"/>
      <c r="B228" s="2"/>
      <c r="C228" s="2"/>
      <c r="D228" s="411"/>
      <c r="E228" s="2"/>
      <c r="F228" s="411"/>
      <c r="G228" s="2"/>
      <c r="H228" s="411"/>
      <c r="I228" s="2"/>
      <c r="J228" s="2"/>
      <c r="K228" s="2"/>
      <c r="L228" s="2"/>
      <c r="M228" s="2"/>
      <c r="N228" s="2"/>
      <c r="O228" s="2"/>
      <c r="P228" s="2"/>
      <c r="Q228" s="2"/>
    </row>
    <row r="229" spans="1:19">
      <c r="A229" s="2"/>
      <c r="B229" s="2"/>
      <c r="C229" s="2"/>
      <c r="D229" s="411"/>
      <c r="E229" s="2"/>
      <c r="F229" s="411"/>
      <c r="G229" s="2"/>
      <c r="H229" s="411"/>
      <c r="I229" s="2"/>
      <c r="J229" s="2"/>
      <c r="K229" s="2"/>
      <c r="L229" s="2"/>
      <c r="M229" s="2"/>
      <c r="N229" s="2"/>
      <c r="O229" s="2"/>
      <c r="P229" s="2"/>
      <c r="Q229" s="2"/>
    </row>
    <row r="230" spans="1:19">
      <c r="A230" s="2"/>
      <c r="B230" s="2"/>
      <c r="C230" s="2"/>
      <c r="D230" s="411"/>
      <c r="E230" s="2"/>
      <c r="F230" s="411"/>
      <c r="G230" s="2"/>
      <c r="H230" s="411"/>
      <c r="I230" s="2"/>
      <c r="J230" s="2"/>
      <c r="K230" s="2"/>
      <c r="L230" s="2"/>
      <c r="M230" s="2"/>
      <c r="N230" s="2"/>
      <c r="O230" s="2"/>
      <c r="P230" s="2"/>
      <c r="Q230" s="2"/>
    </row>
    <row r="231" spans="1:19">
      <c r="A231" s="2"/>
      <c r="B231" s="2"/>
      <c r="C231" s="2"/>
      <c r="D231" s="411"/>
      <c r="E231" s="2"/>
      <c r="F231" s="411"/>
      <c r="G231" s="2"/>
      <c r="H231" s="411"/>
      <c r="I231" s="2"/>
      <c r="J231" s="2"/>
      <c r="K231" s="2"/>
      <c r="L231" s="2"/>
      <c r="M231" s="2"/>
      <c r="N231" s="2"/>
      <c r="O231" s="2"/>
      <c r="P231" s="2"/>
      <c r="Q231" s="2"/>
    </row>
    <row r="232" spans="1:19">
      <c r="A232" s="2"/>
      <c r="B232" s="2"/>
      <c r="C232" s="2"/>
      <c r="D232" s="411"/>
      <c r="E232" s="2"/>
      <c r="F232" s="411"/>
      <c r="G232" s="2"/>
      <c r="H232" s="411"/>
      <c r="I232" s="2"/>
      <c r="J232" s="2"/>
      <c r="K232" s="2"/>
      <c r="L232" s="2"/>
      <c r="M232" s="2"/>
      <c r="N232" s="2"/>
      <c r="O232" s="2"/>
      <c r="P232" s="2"/>
      <c r="Q232" s="2"/>
    </row>
    <row r="233" spans="1:19">
      <c r="A233" s="2"/>
      <c r="B233" s="2"/>
      <c r="C233" s="2"/>
      <c r="D233" s="411"/>
      <c r="E233" s="2"/>
      <c r="F233" s="411"/>
      <c r="G233" s="2"/>
      <c r="H233" s="411"/>
      <c r="I233" s="2"/>
      <c r="J233" s="2"/>
      <c r="K233" s="2"/>
      <c r="L233" s="2"/>
      <c r="M233" s="2"/>
      <c r="N233" s="2"/>
      <c r="O233" s="2"/>
      <c r="P233" s="2"/>
      <c r="Q233" s="2"/>
    </row>
    <row r="234" spans="1:19">
      <c r="A234" s="2"/>
      <c r="B234" s="2"/>
      <c r="C234" s="2"/>
      <c r="D234" s="411"/>
      <c r="E234" s="2"/>
      <c r="F234" s="411"/>
      <c r="G234" s="2"/>
      <c r="H234" s="411"/>
      <c r="I234" s="2"/>
      <c r="J234" s="2"/>
      <c r="K234" s="2"/>
      <c r="L234" s="2"/>
      <c r="M234" s="2"/>
      <c r="N234" s="2"/>
      <c r="O234" s="2"/>
      <c r="P234" s="2"/>
      <c r="Q234" s="2"/>
    </row>
    <row r="235" spans="1:19">
      <c r="A235" s="2"/>
      <c r="B235" s="2"/>
      <c r="C235" s="2"/>
      <c r="D235" s="411"/>
      <c r="E235" s="2"/>
      <c r="F235" s="411"/>
      <c r="G235" s="2"/>
      <c r="H235" s="411"/>
      <c r="I235" s="2"/>
      <c r="J235" s="2"/>
      <c r="K235" s="2"/>
      <c r="L235" s="2"/>
      <c r="M235" s="2"/>
      <c r="N235" s="2"/>
      <c r="O235" s="2"/>
      <c r="P235" s="2"/>
      <c r="Q235" s="2"/>
    </row>
    <row r="236" spans="1:19">
      <c r="A236" s="2"/>
      <c r="B236" s="2"/>
      <c r="C236" s="2"/>
      <c r="D236" s="411"/>
      <c r="E236" s="2"/>
      <c r="F236" s="411"/>
      <c r="G236" s="2"/>
      <c r="H236" s="411"/>
      <c r="I236" s="2"/>
      <c r="J236" s="2"/>
      <c r="K236" s="2"/>
      <c r="L236" s="2"/>
      <c r="M236" s="2"/>
      <c r="N236" s="2"/>
      <c r="O236" s="2"/>
      <c r="P236" s="2"/>
      <c r="Q236" s="2"/>
    </row>
    <row r="237" spans="1:19">
      <c r="A237" s="2"/>
      <c r="B237" s="2"/>
      <c r="C237" s="2"/>
      <c r="D237" s="411"/>
      <c r="E237" s="2"/>
      <c r="F237" s="411"/>
      <c r="G237" s="2"/>
      <c r="H237" s="411"/>
      <c r="I237" s="2"/>
      <c r="J237" s="2"/>
      <c r="K237" s="2"/>
      <c r="L237" s="2"/>
      <c r="M237" s="2"/>
      <c r="N237" s="2"/>
      <c r="O237" s="2"/>
      <c r="P237" s="2"/>
      <c r="Q237" s="2"/>
    </row>
    <row r="238" spans="1:19">
      <c r="B238" s="2"/>
      <c r="C238" s="2"/>
      <c r="D238" s="411"/>
      <c r="E238" s="2"/>
      <c r="F238" s="411"/>
      <c r="G238" s="2"/>
      <c r="H238" s="411"/>
      <c r="I238" s="2"/>
      <c r="J238" s="2"/>
      <c r="K238" s="2"/>
      <c r="L238" s="2"/>
      <c r="M238" s="2"/>
      <c r="N238" s="2"/>
      <c r="O238" s="2"/>
      <c r="P238" s="2"/>
      <c r="Q238" s="2"/>
    </row>
    <row r="239" spans="1:19">
      <c r="A239" s="2" cm="1">
        <f t="array" ref="A239:Q283">_xlfn._xlws.SORT(_xlfn._xlws.FILTER(LNPNEW[], (LNPNEW[Rf (MPA)]&lt;=$C$5)*(LNPNEW[Rf (MPA)]&gt;=$C$4),"No Result"))</f>
        <v>3</v>
      </c>
      <c r="B239" s="2" t="str">
        <v>acacetin, Flavone</v>
      </c>
      <c r="C239" s="2">
        <v>0.64919740000000004</v>
      </c>
      <c r="D239" s="411">
        <v>134.6</v>
      </c>
      <c r="E239" s="2" t="str">
        <v>G</v>
      </c>
      <c r="F239" s="411">
        <v>180</v>
      </c>
      <c r="G239" s="2" t="str">
        <v>CB</v>
      </c>
      <c r="H239" s="411">
        <v>77.599999999999994</v>
      </c>
      <c r="I239" s="2" t="str">
        <v>Y</v>
      </c>
      <c r="J239" s="2">
        <v>2</v>
      </c>
      <c r="K239" s="2">
        <v>270</v>
      </c>
      <c r="L239" s="2">
        <v>329</v>
      </c>
      <c r="M239" s="2">
        <v>0</v>
      </c>
      <c r="N239" s="2">
        <v>2</v>
      </c>
      <c r="O239" s="2">
        <v>224</v>
      </c>
      <c r="P239" s="2">
        <v>357</v>
      </c>
      <c r="Q239" s="2">
        <v>0</v>
      </c>
      <c r="R239" s="1">
        <f>COUNTIF(A239:A295, "&lt;&gt;")</f>
        <v>45</v>
      </c>
      <c r="S239" s="2" t="s">
        <v>152</v>
      </c>
    </row>
    <row r="240" spans="1:19">
      <c r="A240" s="2">
        <v>6</v>
      </c>
      <c r="B240" s="2" t="str">
        <v>chrysin, Flavone</v>
      </c>
      <c r="C240" s="2">
        <v>0.67215080000000005</v>
      </c>
      <c r="D240" s="411">
        <v>132.19999999999999</v>
      </c>
      <c r="E240" s="2" t="str">
        <v>G</v>
      </c>
      <c r="F240" s="411">
        <v>185.5</v>
      </c>
      <c r="G240" s="2" t="str">
        <v>CB</v>
      </c>
      <c r="H240" s="411">
        <v>61.5</v>
      </c>
      <c r="I240" s="2" t="str">
        <v>Y</v>
      </c>
      <c r="J240" s="2">
        <v>2</v>
      </c>
      <c r="K240" s="2">
        <v>270</v>
      </c>
      <c r="L240" s="2">
        <v>317</v>
      </c>
      <c r="M240" s="2">
        <v>0</v>
      </c>
      <c r="N240" s="2">
        <v>2</v>
      </c>
      <c r="O240" s="2">
        <v>224</v>
      </c>
      <c r="P240" s="2">
        <v>358</v>
      </c>
      <c r="Q240" s="2">
        <v>0</v>
      </c>
    </row>
    <row r="241" spans="1:17">
      <c r="A241" s="2">
        <v>7</v>
      </c>
      <c r="B241" s="2" t="str">
        <v>Genkwanin, Flavone</v>
      </c>
      <c r="C241" s="2">
        <v>0.65272870000000005</v>
      </c>
      <c r="D241" s="411">
        <v>138.9</v>
      </c>
      <c r="E241" s="2" t="str">
        <v>G</v>
      </c>
      <c r="F241" s="411">
        <v>46.1</v>
      </c>
      <c r="G241" s="2" t="str">
        <v>O</v>
      </c>
      <c r="H241" s="411">
        <v>125.6</v>
      </c>
      <c r="I241" s="2" t="str">
        <v>G</v>
      </c>
      <c r="J241" s="2">
        <v>2</v>
      </c>
      <c r="K241" s="2">
        <v>268</v>
      </c>
      <c r="L241" s="2">
        <v>338</v>
      </c>
      <c r="M241" s="2">
        <v>0</v>
      </c>
      <c r="N241" s="2">
        <v>2</v>
      </c>
      <c r="O241" s="2">
        <v>224</v>
      </c>
      <c r="P241" s="2">
        <v>367</v>
      </c>
      <c r="Q241" s="2">
        <v>0</v>
      </c>
    </row>
    <row r="242" spans="1:17">
      <c r="A242" s="2">
        <v>11</v>
      </c>
      <c r="B242" s="2" t="str">
        <v>galangin, Flavonol</v>
      </c>
      <c r="C242" s="2">
        <v>0.70216690000000004</v>
      </c>
      <c r="D242" s="411">
        <v>131.30000000000001</v>
      </c>
      <c r="E242" s="2" t="str">
        <v>G</v>
      </c>
      <c r="F242" s="411">
        <v>171.6</v>
      </c>
      <c r="G242" s="2" t="str">
        <v>T</v>
      </c>
      <c r="H242" s="411">
        <v>172.4</v>
      </c>
      <c r="I242" s="2" t="str">
        <v>T</v>
      </c>
      <c r="J242" s="2">
        <v>3</v>
      </c>
      <c r="K242" s="2">
        <v>268</v>
      </c>
      <c r="L242" s="2">
        <v>311</v>
      </c>
      <c r="M242" s="2">
        <v>363</v>
      </c>
      <c r="N242" s="2">
        <v>2</v>
      </c>
      <c r="O242" s="2">
        <v>224</v>
      </c>
      <c r="P242" s="2">
        <v>343</v>
      </c>
      <c r="Q242" s="2">
        <v>0</v>
      </c>
    </row>
    <row r="243" spans="1:17">
      <c r="A243" s="2">
        <v>12</v>
      </c>
      <c r="B243" s="2" t="str">
        <v>isorhamnetin, Flavonol</v>
      </c>
      <c r="C243" s="2">
        <v>0.65100000000000002</v>
      </c>
      <c r="D243" s="411">
        <v>136.1</v>
      </c>
      <c r="E243" s="2" t="str">
        <v>G</v>
      </c>
      <c r="F243" s="411">
        <v>180</v>
      </c>
      <c r="G243" s="2" t="str">
        <v>CB</v>
      </c>
      <c r="H243" s="411">
        <v>167</v>
      </c>
      <c r="I243" s="2" t="str">
        <v>T</v>
      </c>
      <c r="J243" s="2">
        <v>2</v>
      </c>
      <c r="K243" s="2">
        <v>261</v>
      </c>
      <c r="L243" s="2">
        <v>364</v>
      </c>
      <c r="M243" s="2">
        <v>0</v>
      </c>
      <c r="N243" s="2">
        <v>2</v>
      </c>
      <c r="O243" s="2">
        <v>224</v>
      </c>
      <c r="P243" s="2">
        <v>340</v>
      </c>
      <c r="Q243" s="2">
        <v>0</v>
      </c>
    </row>
    <row r="244" spans="1:17">
      <c r="A244" s="2">
        <v>13</v>
      </c>
      <c r="B244" s="2" t="str">
        <v>kaempferide, Flavonol</v>
      </c>
      <c r="C244" s="2">
        <v>0.68980730000000001</v>
      </c>
      <c r="D244" s="411">
        <v>129.4</v>
      </c>
      <c r="E244" s="2" t="str">
        <v>G</v>
      </c>
      <c r="F244" s="411">
        <v>144.19999999999999</v>
      </c>
      <c r="G244" s="2" t="str">
        <v>G</v>
      </c>
      <c r="H244" s="411">
        <v>160.9</v>
      </c>
      <c r="I244" s="2" t="str">
        <v>T</v>
      </c>
      <c r="J244" s="2">
        <v>3</v>
      </c>
      <c r="K244" s="2">
        <v>269</v>
      </c>
      <c r="L244" s="2">
        <v>330</v>
      </c>
      <c r="M244" s="2">
        <v>367</v>
      </c>
      <c r="N244" s="2">
        <v>2</v>
      </c>
      <c r="O244" s="2">
        <v>223</v>
      </c>
      <c r="P244" s="2">
        <v>361</v>
      </c>
      <c r="Q244" s="2">
        <v>0</v>
      </c>
    </row>
    <row r="245" spans="1:17">
      <c r="A245" s="2">
        <v>14</v>
      </c>
      <c r="B245" s="2" t="str">
        <v>kaempferol, Flavonol</v>
      </c>
      <c r="C245" s="2">
        <v>0.65449429999999997</v>
      </c>
      <c r="D245" s="411">
        <v>130.9</v>
      </c>
      <c r="E245" s="2" t="str">
        <v>G</v>
      </c>
      <c r="F245" s="411">
        <v>150</v>
      </c>
      <c r="G245" s="2" t="str">
        <v>T</v>
      </c>
      <c r="H245" s="411">
        <v>150</v>
      </c>
      <c r="I245" s="2" t="str">
        <v>T</v>
      </c>
      <c r="J245" s="2">
        <v>2</v>
      </c>
      <c r="K245" s="2">
        <v>269</v>
      </c>
      <c r="L245" s="2">
        <v>371</v>
      </c>
      <c r="M245" s="2">
        <v>0</v>
      </c>
      <c r="N245" s="2">
        <v>2</v>
      </c>
      <c r="O245" s="2">
        <v>223</v>
      </c>
      <c r="P245" s="2">
        <v>361</v>
      </c>
      <c r="Q245" s="2">
        <v>0</v>
      </c>
    </row>
    <row r="246" spans="1:17">
      <c r="A246" s="2">
        <v>18</v>
      </c>
      <c r="B246" s="2" t="str">
        <v>hesperetin, Flavanone</v>
      </c>
      <c r="C246" s="2">
        <v>0.6668539</v>
      </c>
      <c r="D246" s="411">
        <v>136.5</v>
      </c>
      <c r="E246" s="2" t="str">
        <v>G</v>
      </c>
      <c r="F246" s="411">
        <v>169.3</v>
      </c>
      <c r="G246" s="2" t="str">
        <v>T</v>
      </c>
      <c r="H246" s="411">
        <v>160.1</v>
      </c>
      <c r="I246" s="2" t="str">
        <v>T</v>
      </c>
      <c r="J246" s="2">
        <v>1</v>
      </c>
      <c r="K246" s="2">
        <v>290</v>
      </c>
      <c r="L246" s="2">
        <v>0</v>
      </c>
      <c r="M246" s="2">
        <v>0</v>
      </c>
      <c r="N246" s="2">
        <v>3</v>
      </c>
      <c r="O246" s="2">
        <v>222</v>
      </c>
      <c r="P246" s="2">
        <v>247</v>
      </c>
      <c r="Q246" s="2">
        <v>342</v>
      </c>
    </row>
    <row r="247" spans="1:17">
      <c r="A247" s="2">
        <v>20</v>
      </c>
      <c r="B247" s="2" t="str">
        <v>naringenin, Flavanone</v>
      </c>
      <c r="C247" s="2">
        <v>0.68</v>
      </c>
      <c r="D247" s="411">
        <v>136.80000000000001</v>
      </c>
      <c r="E247" s="2" t="str">
        <v>G</v>
      </c>
      <c r="F247" s="411">
        <v>176.5</v>
      </c>
      <c r="G247" s="2" t="str">
        <v>T</v>
      </c>
      <c r="H247" s="411">
        <v>160.1</v>
      </c>
      <c r="I247" s="2" t="str">
        <v>T</v>
      </c>
      <c r="J247" s="2">
        <v>1</v>
      </c>
      <c r="K247" s="2">
        <v>292</v>
      </c>
      <c r="L247" s="2">
        <v>0</v>
      </c>
      <c r="M247" s="2">
        <v>0</v>
      </c>
      <c r="N247" s="2">
        <v>2</v>
      </c>
      <c r="O247" s="2">
        <v>223</v>
      </c>
      <c r="P247" s="2">
        <v>365</v>
      </c>
      <c r="Q247" s="2">
        <v>0</v>
      </c>
    </row>
    <row r="248" spans="1:17">
      <c r="A248" s="2">
        <v>22</v>
      </c>
      <c r="B248" s="2" t="str">
        <v>pinocembrin, Flavanone</v>
      </c>
      <c r="C248" s="2">
        <v>0.72335470000000002</v>
      </c>
      <c r="D248" s="411">
        <v>136.9</v>
      </c>
      <c r="E248" s="2" t="str">
        <v>G</v>
      </c>
      <c r="F248" s="411">
        <v>179.2</v>
      </c>
      <c r="G248" s="2" t="str">
        <v>T</v>
      </c>
      <c r="H248" s="411">
        <v>160.1</v>
      </c>
      <c r="I248" s="2" t="str">
        <v>T</v>
      </c>
      <c r="J248" s="2">
        <v>1</v>
      </c>
      <c r="K248" s="2">
        <v>293</v>
      </c>
      <c r="L248" s="2">
        <v>0</v>
      </c>
      <c r="M248" s="2">
        <v>0</v>
      </c>
      <c r="N248" s="2">
        <v>3</v>
      </c>
      <c r="O248" s="2">
        <v>224</v>
      </c>
      <c r="P248" s="2">
        <v>252</v>
      </c>
      <c r="Q248" s="2">
        <v>365</v>
      </c>
    </row>
    <row r="249" spans="1:17">
      <c r="A249" s="2">
        <v>23</v>
      </c>
      <c r="B249" s="2" t="str">
        <v>sakuranetin, Flavanone</v>
      </c>
      <c r="C249" s="2">
        <v>0.6986</v>
      </c>
      <c r="D249" s="411">
        <v>136.80000000000001</v>
      </c>
      <c r="E249" s="2" t="str">
        <v>G</v>
      </c>
      <c r="F249" s="411">
        <v>159.6</v>
      </c>
      <c r="G249" s="2" t="str">
        <v>T</v>
      </c>
      <c r="H249" s="411">
        <v>102.2</v>
      </c>
      <c r="I249" s="2" t="str">
        <v>YG</v>
      </c>
      <c r="J249" s="2">
        <v>1</v>
      </c>
      <c r="K249" s="2">
        <v>292</v>
      </c>
      <c r="L249" s="2">
        <v>0</v>
      </c>
      <c r="M249" s="2">
        <v>0</v>
      </c>
      <c r="N249" s="2">
        <v>3</v>
      </c>
      <c r="O249" s="2">
        <v>223</v>
      </c>
      <c r="P249" s="2">
        <v>251</v>
      </c>
      <c r="Q249" s="2">
        <v>367</v>
      </c>
    </row>
    <row r="250" spans="1:17">
      <c r="A250" s="2">
        <v>24</v>
      </c>
      <c r="B250" s="2" t="str">
        <v>pinobanksin, Flavanonol</v>
      </c>
      <c r="C250" s="2">
        <v>0.69686990000000004</v>
      </c>
      <c r="D250" s="411">
        <v>136.80000000000001</v>
      </c>
      <c r="E250" s="2" t="str">
        <v>G</v>
      </c>
      <c r="F250" s="411">
        <v>190.7</v>
      </c>
      <c r="G250" s="2" t="str">
        <v>CB</v>
      </c>
      <c r="H250" s="411">
        <v>174.1</v>
      </c>
      <c r="I250" s="2" t="str">
        <v>T</v>
      </c>
      <c r="J250" s="2">
        <v>1</v>
      </c>
      <c r="K250" s="2">
        <v>295</v>
      </c>
      <c r="L250" s="2">
        <v>0</v>
      </c>
      <c r="M250" s="2">
        <v>0</v>
      </c>
      <c r="N250" s="2">
        <v>3</v>
      </c>
      <c r="O250" s="2">
        <v>224</v>
      </c>
      <c r="P250" s="2">
        <v>251</v>
      </c>
      <c r="Q250" s="2">
        <v>365</v>
      </c>
    </row>
    <row r="251" spans="1:17">
      <c r="A251" s="2">
        <v>30</v>
      </c>
      <c r="B251" s="2" t="str">
        <v>Biochanin A, Isoflavone</v>
      </c>
      <c r="C251" s="2">
        <v>0.69157299999999999</v>
      </c>
      <c r="D251" s="411">
        <v>132.69999999999999</v>
      </c>
      <c r="E251" s="2" t="str">
        <v>G</v>
      </c>
      <c r="F251" s="411">
        <v>96.6</v>
      </c>
      <c r="G251" s="2" t="str">
        <v>YG</v>
      </c>
      <c r="H251" s="411">
        <v>156.19999999999999</v>
      </c>
      <c r="I251" s="2" t="str">
        <v>T</v>
      </c>
      <c r="J251" s="2">
        <v>1</v>
      </c>
      <c r="K251" s="2">
        <v>262</v>
      </c>
      <c r="L251" s="2">
        <v>0</v>
      </c>
      <c r="M251" s="2">
        <v>0</v>
      </c>
      <c r="N251" s="2">
        <v>2</v>
      </c>
      <c r="O251" s="2">
        <v>224</v>
      </c>
      <c r="P251" s="2">
        <v>365</v>
      </c>
      <c r="Q251" s="2">
        <v>0</v>
      </c>
    </row>
    <row r="252" spans="1:17">
      <c r="A252" s="2">
        <v>33</v>
      </c>
      <c r="B252" s="2" t="str">
        <v>genistein, Isoflavone</v>
      </c>
      <c r="C252" s="2">
        <v>0.66332259999999998</v>
      </c>
      <c r="D252" s="411">
        <v>128.1</v>
      </c>
      <c r="E252" s="2" t="str">
        <v>G</v>
      </c>
      <c r="F252" s="411">
        <v>181.4</v>
      </c>
      <c r="G252" s="2" t="str">
        <v>CB</v>
      </c>
      <c r="H252" s="411">
        <v>136.1</v>
      </c>
      <c r="I252" s="2" t="str">
        <v>G</v>
      </c>
      <c r="J252" s="2">
        <v>1</v>
      </c>
      <c r="K252" s="2">
        <v>260</v>
      </c>
      <c r="L252" s="2">
        <v>0</v>
      </c>
      <c r="M252" s="2">
        <v>0</v>
      </c>
      <c r="N252" s="2">
        <v>2</v>
      </c>
      <c r="O252" s="2">
        <v>224</v>
      </c>
      <c r="P252" s="2">
        <v>365</v>
      </c>
      <c r="Q252" s="2">
        <v>0</v>
      </c>
    </row>
    <row r="253" spans="1:17">
      <c r="A253" s="2">
        <v>35</v>
      </c>
      <c r="B253" s="2" t="str">
        <v>t-Chalcone, Chalcone</v>
      </c>
      <c r="C253" s="2">
        <v>0.73394859999999995</v>
      </c>
      <c r="D253" s="411">
        <v>137.1</v>
      </c>
      <c r="E253" s="2" t="str">
        <v>G</v>
      </c>
      <c r="F253" s="411">
        <v>113.4</v>
      </c>
      <c r="G253" s="2" t="str">
        <v>YG</v>
      </c>
      <c r="H253" s="411">
        <v>79.099999999999994</v>
      </c>
      <c r="I253" s="2" t="str">
        <v>Y</v>
      </c>
      <c r="J253" s="2">
        <v>1</v>
      </c>
      <c r="K253" s="2">
        <v>310</v>
      </c>
      <c r="L253" s="2">
        <v>0</v>
      </c>
      <c r="M253" s="2">
        <v>0</v>
      </c>
      <c r="N253" s="2">
        <v>2</v>
      </c>
      <c r="O253" s="2">
        <v>221</v>
      </c>
      <c r="P253" s="2">
        <v>366</v>
      </c>
      <c r="Q253" s="2">
        <v>0</v>
      </c>
    </row>
    <row r="254" spans="1:17">
      <c r="A254" s="2">
        <v>40</v>
      </c>
      <c r="B254" s="2" t="str">
        <v>benzoic acid, HBAD</v>
      </c>
      <c r="C254" s="2">
        <v>0.6633</v>
      </c>
      <c r="D254" s="411">
        <v>136.4</v>
      </c>
      <c r="E254" s="2" t="str">
        <v>G</v>
      </c>
      <c r="F254" s="411">
        <v>184.5</v>
      </c>
      <c r="G254" s="2" t="str">
        <v>CB</v>
      </c>
      <c r="H254" s="411">
        <v>159.4</v>
      </c>
      <c r="I254" s="2" t="str">
        <v>T</v>
      </c>
      <c r="J254" s="2">
        <v>1</v>
      </c>
      <c r="K254" s="2">
        <v>276</v>
      </c>
      <c r="L254" s="2">
        <v>0</v>
      </c>
      <c r="M254" s="2">
        <v>0</v>
      </c>
      <c r="N254" s="2">
        <v>2</v>
      </c>
      <c r="O254" s="2">
        <v>221</v>
      </c>
      <c r="P254" s="2">
        <v>328</v>
      </c>
      <c r="Q254" s="2">
        <v>0</v>
      </c>
    </row>
    <row r="255" spans="1:17">
      <c r="A255" s="2">
        <v>41</v>
      </c>
      <c r="B255" s="2" t="str">
        <v>Cuminic Acid, HBAD</v>
      </c>
      <c r="C255" s="2">
        <v>0.69686990000000004</v>
      </c>
      <c r="D255" s="411">
        <v>135.5</v>
      </c>
      <c r="E255" s="2" t="str">
        <v>G</v>
      </c>
      <c r="F255" s="411">
        <v>180</v>
      </c>
      <c r="G255" s="2" t="str">
        <v>CB</v>
      </c>
      <c r="H255" s="411">
        <v>185</v>
      </c>
      <c r="I255" s="2" t="str">
        <v>CB</v>
      </c>
      <c r="J255" s="2">
        <v>1</v>
      </c>
      <c r="K255" s="2">
        <v>243</v>
      </c>
      <c r="L255" s="2">
        <v>0</v>
      </c>
      <c r="M255" s="2">
        <v>0</v>
      </c>
      <c r="N255" s="2">
        <v>2</v>
      </c>
      <c r="O255" s="2">
        <v>221</v>
      </c>
      <c r="P255" s="2">
        <v>333</v>
      </c>
      <c r="Q255" s="2">
        <v>0</v>
      </c>
    </row>
    <row r="256" spans="1:17">
      <c r="A256" s="2">
        <v>47</v>
      </c>
      <c r="B256" s="2" t="str">
        <v>methyl paraben, HBAD</v>
      </c>
      <c r="C256" s="2">
        <v>0.67568209999999995</v>
      </c>
      <c r="D256" s="411">
        <v>127.9</v>
      </c>
      <c r="E256" s="2" t="str">
        <v>G</v>
      </c>
      <c r="F256" s="411">
        <v>178.9</v>
      </c>
      <c r="G256" s="2" t="str">
        <v>T</v>
      </c>
      <c r="H256" s="411">
        <v>219.9</v>
      </c>
      <c r="I256" s="2" t="str">
        <v>B</v>
      </c>
      <c r="J256" s="2">
        <v>1</v>
      </c>
      <c r="K256" s="2">
        <v>257</v>
      </c>
      <c r="L256" s="2">
        <v>0</v>
      </c>
      <c r="M256" s="2">
        <v>0</v>
      </c>
      <c r="N256" s="2">
        <v>2</v>
      </c>
      <c r="O256" s="2">
        <v>224</v>
      </c>
      <c r="P256" s="2">
        <v>352</v>
      </c>
      <c r="Q256" s="2">
        <v>0</v>
      </c>
    </row>
    <row r="257" spans="1:17">
      <c r="A257" s="2">
        <v>49</v>
      </c>
      <c r="B257" s="2" t="str">
        <v>Methyl-3,4,5-trimethoxybenzoate, HBAD</v>
      </c>
      <c r="C257" s="2">
        <v>0.67038520000000001</v>
      </c>
      <c r="D257" s="411">
        <v>141.1</v>
      </c>
      <c r="E257" s="2" t="str">
        <v>G</v>
      </c>
      <c r="F257" s="411">
        <v>185.5</v>
      </c>
      <c r="G257" s="2" t="str">
        <v>CB</v>
      </c>
      <c r="H257" s="411">
        <v>120</v>
      </c>
      <c r="I257" s="2" t="str">
        <v>G</v>
      </c>
      <c r="J257" s="2">
        <v>1</v>
      </c>
      <c r="K257" s="2">
        <v>265</v>
      </c>
      <c r="L257" s="2">
        <v>0</v>
      </c>
      <c r="M257" s="2">
        <v>0</v>
      </c>
      <c r="N257" s="2">
        <v>2</v>
      </c>
      <c r="O257" s="2">
        <v>230</v>
      </c>
      <c r="P257" s="2">
        <v>311</v>
      </c>
      <c r="Q257" s="2">
        <v>0</v>
      </c>
    </row>
    <row r="258" spans="1:17">
      <c r="A258" s="2">
        <v>50</v>
      </c>
      <c r="B258" s="2" t="str">
        <v>m-hydroxybenzoic acid, HBAD</v>
      </c>
      <c r="C258" s="2">
        <v>0.64390040000000004</v>
      </c>
      <c r="D258" s="411">
        <v>137.5</v>
      </c>
      <c r="E258" s="2" t="str">
        <v>G</v>
      </c>
      <c r="F258" s="411">
        <v>181.3</v>
      </c>
      <c r="G258" s="2" t="str">
        <v>CB</v>
      </c>
      <c r="H258" s="411">
        <v>184</v>
      </c>
      <c r="I258" s="2" t="str">
        <v>CB</v>
      </c>
      <c r="J258" s="2">
        <v>1</v>
      </c>
      <c r="K258" s="2">
        <v>298</v>
      </c>
      <c r="L258" s="2">
        <v>0</v>
      </c>
      <c r="M258" s="2">
        <v>0</v>
      </c>
      <c r="N258" s="2">
        <v>2</v>
      </c>
      <c r="O258" s="2">
        <v>223</v>
      </c>
      <c r="P258" s="2">
        <v>310</v>
      </c>
      <c r="Q258" s="2">
        <v>0</v>
      </c>
    </row>
    <row r="259" spans="1:17">
      <c r="A259" s="2">
        <v>51</v>
      </c>
      <c r="B259" s="2" t="str">
        <v>m-Toluic Acid, HBAD</v>
      </c>
      <c r="C259" s="2">
        <v>0.68100000000000005</v>
      </c>
      <c r="D259" s="411">
        <v>137.30000000000001</v>
      </c>
      <c r="E259" s="2" t="str">
        <v>G</v>
      </c>
      <c r="F259" s="411">
        <v>159.6</v>
      </c>
      <c r="G259" s="2" t="str">
        <v>T</v>
      </c>
      <c r="H259" s="411">
        <v>188.9</v>
      </c>
      <c r="I259" s="2" t="str">
        <v>CB</v>
      </c>
      <c r="J259" s="2">
        <v>1</v>
      </c>
      <c r="K259" s="2">
        <v>284</v>
      </c>
      <c r="L259" s="2">
        <v>0</v>
      </c>
      <c r="M259" s="2">
        <v>0</v>
      </c>
      <c r="N259" s="2">
        <v>2</v>
      </c>
      <c r="O259" s="2">
        <v>221</v>
      </c>
      <c r="P259" s="2">
        <v>333</v>
      </c>
      <c r="Q259" s="2">
        <v>0</v>
      </c>
    </row>
    <row r="260" spans="1:17">
      <c r="A260" s="2">
        <v>53</v>
      </c>
      <c r="B260" s="2" t="str">
        <v>o-Toluic Acid, HBAD</v>
      </c>
      <c r="C260" s="2">
        <v>0.69159999999999999</v>
      </c>
      <c r="D260" s="411">
        <v>137.6</v>
      </c>
      <c r="E260" s="2" t="str">
        <v>G</v>
      </c>
      <c r="F260" s="411">
        <v>174.5</v>
      </c>
      <c r="G260" s="2" t="str">
        <v>T</v>
      </c>
      <c r="H260" s="411">
        <v>214.7</v>
      </c>
      <c r="I260" s="2" t="str">
        <v>B</v>
      </c>
      <c r="J260" s="2">
        <v>1</v>
      </c>
      <c r="K260" s="2">
        <v>281</v>
      </c>
      <c r="L260" s="2">
        <v>0</v>
      </c>
      <c r="M260" s="2">
        <v>0</v>
      </c>
      <c r="N260" s="2">
        <v>2</v>
      </c>
      <c r="O260" s="2">
        <v>221</v>
      </c>
      <c r="P260" s="2">
        <v>335</v>
      </c>
      <c r="Q260" s="2">
        <v>0</v>
      </c>
    </row>
    <row r="261" spans="1:17">
      <c r="A261" s="2">
        <v>57</v>
      </c>
      <c r="B261" s="2" t="str">
        <v>salicylic acid, HBAD</v>
      </c>
      <c r="C261" s="2">
        <v>0.67920000000000003</v>
      </c>
      <c r="D261" s="411">
        <v>139.80000000000001</v>
      </c>
      <c r="E261" s="2" t="str">
        <v>G</v>
      </c>
      <c r="F261" s="411">
        <v>210.5</v>
      </c>
      <c r="G261" s="2" t="str">
        <v>B</v>
      </c>
      <c r="H261" s="411">
        <v>180.9</v>
      </c>
      <c r="I261" s="2" t="str">
        <v>CB</v>
      </c>
      <c r="J261" s="2">
        <v>1</v>
      </c>
      <c r="K261" s="2">
        <v>301</v>
      </c>
      <c r="L261" s="2">
        <v>0</v>
      </c>
      <c r="M261" s="2">
        <v>0</v>
      </c>
      <c r="N261" s="2">
        <v>2</v>
      </c>
      <c r="O261" s="2">
        <v>223</v>
      </c>
      <c r="P261" s="2">
        <v>304</v>
      </c>
      <c r="Q261" s="2">
        <v>0</v>
      </c>
    </row>
    <row r="262" spans="1:17">
      <c r="A262" s="2">
        <v>60</v>
      </c>
      <c r="B262" s="2" t="str">
        <v>vanillic acid methyl ester, HBAD</v>
      </c>
      <c r="C262" s="2">
        <v>0.65802559999999999</v>
      </c>
      <c r="D262" s="411">
        <v>135.19999999999999</v>
      </c>
      <c r="E262" s="2" t="str">
        <v>G</v>
      </c>
      <c r="F262" s="411">
        <v>178.9</v>
      </c>
      <c r="G262" s="2" t="str">
        <v>T</v>
      </c>
      <c r="H262" s="411">
        <v>230.9</v>
      </c>
      <c r="I262" s="2" t="str">
        <v>B</v>
      </c>
      <c r="J262" s="2">
        <v>2</v>
      </c>
      <c r="K262" s="2">
        <v>263</v>
      </c>
      <c r="L262" s="2">
        <v>294</v>
      </c>
      <c r="M262" s="2">
        <v>0</v>
      </c>
      <c r="N262" s="2">
        <v>2</v>
      </c>
      <c r="O262" s="2">
        <v>225</v>
      </c>
      <c r="P262" s="2">
        <v>347</v>
      </c>
      <c r="Q262" s="2">
        <v>0</v>
      </c>
    </row>
    <row r="263" spans="1:17">
      <c r="A263" s="2">
        <v>63</v>
      </c>
      <c r="B263" s="2" t="str">
        <v>CAPE, HCAD</v>
      </c>
      <c r="C263" s="2">
        <v>0.67568209999999995</v>
      </c>
      <c r="D263" s="411">
        <v>140.30000000000001</v>
      </c>
      <c r="E263" s="2" t="str">
        <v>G</v>
      </c>
      <c r="F263" s="411">
        <v>234.8</v>
      </c>
      <c r="G263" s="2" t="str">
        <v>B</v>
      </c>
      <c r="H263" s="411">
        <v>208.7</v>
      </c>
      <c r="I263" s="2" t="str">
        <v>CB</v>
      </c>
      <c r="J263" s="2">
        <v>1</v>
      </c>
      <c r="K263" s="2">
        <v>325</v>
      </c>
      <c r="L263" s="2">
        <v>0</v>
      </c>
      <c r="M263" s="2">
        <v>0</v>
      </c>
      <c r="N263" s="2">
        <v>2</v>
      </c>
      <c r="O263" s="2">
        <v>225</v>
      </c>
      <c r="P263" s="2">
        <v>337</v>
      </c>
      <c r="Q263" s="2">
        <v>0</v>
      </c>
    </row>
    <row r="264" spans="1:17">
      <c r="A264" s="2">
        <v>68</v>
      </c>
      <c r="B264" s="2" t="str">
        <v>methyl ferulate, HCAD</v>
      </c>
      <c r="C264" s="2">
        <v>0.6668539</v>
      </c>
      <c r="D264" s="411">
        <v>138.19999999999999</v>
      </c>
      <c r="E264" s="2" t="str">
        <v>G</v>
      </c>
      <c r="F264" s="411">
        <v>236.2</v>
      </c>
      <c r="G264" s="2" t="str">
        <v>B</v>
      </c>
      <c r="H264" s="411">
        <v>228.4</v>
      </c>
      <c r="I264" s="2" t="str">
        <v>B</v>
      </c>
      <c r="J264" s="2">
        <v>1</v>
      </c>
      <c r="K264" s="2">
        <v>324</v>
      </c>
      <c r="L264" s="2">
        <v>0</v>
      </c>
      <c r="M264" s="2">
        <v>0</v>
      </c>
      <c r="N264" s="2">
        <v>2</v>
      </c>
      <c r="O264" s="2">
        <v>224</v>
      </c>
      <c r="P264" s="2">
        <v>360</v>
      </c>
      <c r="Q264" s="2">
        <v>0</v>
      </c>
    </row>
    <row r="265" spans="1:17">
      <c r="A265" s="2">
        <v>70</v>
      </c>
      <c r="B265" s="2" t="str">
        <v>o-coumaric acid, HCAD</v>
      </c>
      <c r="C265" s="2">
        <v>0.64570000000000005</v>
      </c>
      <c r="D265" s="411">
        <v>146.1</v>
      </c>
      <c r="E265" s="2" t="str">
        <v>G</v>
      </c>
      <c r="F265" s="411">
        <v>205.2</v>
      </c>
      <c r="G265" s="2" t="str">
        <v>CB</v>
      </c>
      <c r="H265" s="411">
        <v>203.9</v>
      </c>
      <c r="I265" s="2" t="str">
        <v>CB</v>
      </c>
      <c r="J265" s="2">
        <v>2</v>
      </c>
      <c r="K265" s="2">
        <v>279</v>
      </c>
      <c r="L265" s="2">
        <v>321</v>
      </c>
      <c r="M265" s="2">
        <v>0</v>
      </c>
      <c r="N265" s="2">
        <v>2</v>
      </c>
      <c r="O265" s="2">
        <v>224</v>
      </c>
      <c r="P265" s="2">
        <v>341</v>
      </c>
      <c r="Q265" s="2">
        <v>0</v>
      </c>
    </row>
    <row r="266" spans="1:17">
      <c r="A266" s="2">
        <v>72</v>
      </c>
      <c r="B266" s="2" t="str">
        <v>p-MCA, HCAD</v>
      </c>
      <c r="C266" s="2">
        <v>0.65</v>
      </c>
      <c r="D266" s="411">
        <v>137.4</v>
      </c>
      <c r="E266" s="2" t="str">
        <v>G</v>
      </c>
      <c r="F266" s="411">
        <v>190.9</v>
      </c>
      <c r="G266" s="2" t="str">
        <v>CB</v>
      </c>
      <c r="H266" s="411">
        <v>130.9</v>
      </c>
      <c r="I266" s="2" t="str">
        <v>G</v>
      </c>
      <c r="J266" s="2">
        <v>1</v>
      </c>
      <c r="K266" s="2">
        <v>307</v>
      </c>
      <c r="L266" s="2">
        <v>0</v>
      </c>
      <c r="M266" s="2">
        <v>0</v>
      </c>
      <c r="N266" s="2">
        <v>2</v>
      </c>
      <c r="O266" s="2">
        <v>222</v>
      </c>
      <c r="P266" s="2">
        <v>0</v>
      </c>
      <c r="Q266" s="2">
        <v>0</v>
      </c>
    </row>
    <row r="267" spans="1:17">
      <c r="A267" s="2">
        <v>75</v>
      </c>
      <c r="B267" s="2" t="str">
        <v>t-cinnamic acid, HCAD</v>
      </c>
      <c r="C267" s="2">
        <v>0.67215080000000005</v>
      </c>
      <c r="D267" s="411">
        <v>140.30000000000001</v>
      </c>
      <c r="E267" s="2" t="str">
        <v>G</v>
      </c>
      <c r="F267" s="411">
        <v>242.2</v>
      </c>
      <c r="G267" s="2" t="str">
        <v>V</v>
      </c>
      <c r="H267" s="411">
        <v>222</v>
      </c>
      <c r="I267" s="2" t="str">
        <v>B</v>
      </c>
      <c r="J267" s="2">
        <v>1</v>
      </c>
      <c r="K267" s="2">
        <v>279</v>
      </c>
      <c r="L267" s="2">
        <v>0</v>
      </c>
      <c r="M267" s="2">
        <v>0</v>
      </c>
      <c r="N267" s="2">
        <v>2</v>
      </c>
      <c r="O267" s="2">
        <v>229</v>
      </c>
      <c r="P267" s="2">
        <v>347</v>
      </c>
      <c r="Q267" s="2">
        <v>0</v>
      </c>
    </row>
    <row r="268" spans="1:17">
      <c r="A268" s="2">
        <v>76</v>
      </c>
      <c r="B268" s="2" t="str">
        <v>trans-p-coumaric acid methyl ester, HCAD</v>
      </c>
      <c r="C268" s="2">
        <v>0.67391650000000003</v>
      </c>
      <c r="D268" s="411">
        <v>136.4</v>
      </c>
      <c r="E268" s="2" t="str">
        <v>G</v>
      </c>
      <c r="F268" s="411">
        <v>193.3</v>
      </c>
      <c r="G268" s="2" t="str">
        <v>CB</v>
      </c>
      <c r="H268" s="411">
        <v>202.4</v>
      </c>
      <c r="I268" s="2" t="str">
        <v>CB</v>
      </c>
      <c r="J268" s="2">
        <v>1</v>
      </c>
      <c r="K268" s="2">
        <v>309</v>
      </c>
      <c r="L268" s="2">
        <v>0</v>
      </c>
      <c r="M268" s="2">
        <v>0</v>
      </c>
      <c r="N268" s="2">
        <v>3</v>
      </c>
      <c r="O268" s="2">
        <v>222</v>
      </c>
      <c r="P268" s="2">
        <v>246</v>
      </c>
      <c r="Q268" s="2">
        <v>361</v>
      </c>
    </row>
    <row r="269" spans="1:17">
      <c r="A269" s="2">
        <v>79</v>
      </c>
      <c r="B269" s="2" t="str">
        <v>Homovanillic Acid, HPAAD</v>
      </c>
      <c r="C269" s="2">
        <v>0.65449429999999997</v>
      </c>
      <c r="D269" s="411">
        <v>137.30000000000001</v>
      </c>
      <c r="E269" s="2" t="str">
        <v>G</v>
      </c>
      <c r="F269" s="411">
        <v>176.9</v>
      </c>
      <c r="G269" s="2" t="str">
        <v>T</v>
      </c>
      <c r="H269" s="411">
        <v>212.7</v>
      </c>
      <c r="I269" s="2" t="str">
        <v>B</v>
      </c>
      <c r="J269" s="2">
        <v>1</v>
      </c>
      <c r="K269" s="2">
        <v>282</v>
      </c>
      <c r="L269" s="2">
        <v>0</v>
      </c>
      <c r="M269" s="2">
        <v>0</v>
      </c>
      <c r="N269" s="2">
        <v>3</v>
      </c>
      <c r="O269" s="2">
        <v>222</v>
      </c>
      <c r="P269" s="2">
        <v>256</v>
      </c>
      <c r="Q269" s="2">
        <v>351</v>
      </c>
    </row>
    <row r="270" spans="1:17">
      <c r="A270" s="2">
        <v>81</v>
      </c>
      <c r="B270" s="2" t="str">
        <v>Phenylacetic Acid, HPAAD</v>
      </c>
      <c r="C270" s="2">
        <v>0.67</v>
      </c>
      <c r="D270" s="411">
        <v>135.5</v>
      </c>
      <c r="E270" s="2" t="str">
        <v>G</v>
      </c>
      <c r="F270" s="411">
        <v>174.5</v>
      </c>
      <c r="G270" s="2" t="str">
        <v>T</v>
      </c>
      <c r="H270" s="411">
        <v>343.2</v>
      </c>
      <c r="I270" s="2" t="str">
        <v>S</v>
      </c>
      <c r="J270" s="2">
        <v>1</v>
      </c>
      <c r="K270" s="2">
        <v>260</v>
      </c>
      <c r="L270" s="2">
        <v>0</v>
      </c>
      <c r="M270" s="2">
        <v>0</v>
      </c>
      <c r="N270" s="2">
        <v>2</v>
      </c>
      <c r="O270" s="2">
        <v>239</v>
      </c>
      <c r="P270" s="2">
        <v>336</v>
      </c>
      <c r="Q270" s="2">
        <v>0</v>
      </c>
    </row>
    <row r="271" spans="1:17">
      <c r="A271" s="2">
        <v>85</v>
      </c>
      <c r="B271" s="2" t="str">
        <v>p-methoxyphenyllactic acid, HPLAD</v>
      </c>
      <c r="C271" s="2">
        <v>0.65802559999999999</v>
      </c>
      <c r="D271" s="411">
        <v>138</v>
      </c>
      <c r="E271" s="2" t="str">
        <v>G</v>
      </c>
      <c r="F271" s="411">
        <v>178.7</v>
      </c>
      <c r="G271" s="2" t="str">
        <v>T</v>
      </c>
      <c r="H271" s="411">
        <v>192.2</v>
      </c>
      <c r="I271" s="2" t="str">
        <v>CB</v>
      </c>
      <c r="J271" s="2">
        <v>1</v>
      </c>
      <c r="K271" s="2">
        <v>276</v>
      </c>
      <c r="L271" s="2">
        <v>0</v>
      </c>
      <c r="M271" s="2">
        <v>0</v>
      </c>
      <c r="N271" s="2">
        <v>3</v>
      </c>
      <c r="O271" s="2">
        <v>222</v>
      </c>
      <c r="P271" s="2">
        <v>251</v>
      </c>
      <c r="Q271" s="2">
        <v>336</v>
      </c>
    </row>
    <row r="272" spans="1:17">
      <c r="A272" s="2">
        <v>86</v>
      </c>
      <c r="B272" s="2" t="str">
        <v>3-Phenylpropanoic acid, HPPAD</v>
      </c>
      <c r="C272" s="2">
        <v>0.68274469999999998</v>
      </c>
      <c r="D272" s="411">
        <v>138.6</v>
      </c>
      <c r="E272" s="2" t="str">
        <v>G</v>
      </c>
      <c r="F272" s="411">
        <v>177.8</v>
      </c>
      <c r="G272" s="2" t="str">
        <v>T</v>
      </c>
      <c r="H272" s="411">
        <v>230.2</v>
      </c>
      <c r="I272" s="2" t="str">
        <v>B</v>
      </c>
      <c r="J272" s="2">
        <v>1</v>
      </c>
      <c r="K272" s="2">
        <v>260</v>
      </c>
      <c r="L272" s="2">
        <v>0</v>
      </c>
      <c r="M272" s="2">
        <v>0</v>
      </c>
      <c r="N272" s="2">
        <v>2</v>
      </c>
      <c r="O272" s="2">
        <v>230</v>
      </c>
      <c r="P272" s="2">
        <v>327</v>
      </c>
      <c r="Q272" s="2">
        <v>0</v>
      </c>
    </row>
    <row r="273" spans="1:17">
      <c r="A273" s="2">
        <v>88</v>
      </c>
      <c r="B273" s="2" t="str">
        <v>2-Methoxy-4-vinylphenol, AMPh</v>
      </c>
      <c r="C273" s="2">
        <v>0.68804169999999998</v>
      </c>
      <c r="D273" s="411">
        <v>121.7</v>
      </c>
      <c r="E273" s="2" t="str">
        <v>G</v>
      </c>
      <c r="F273" s="411">
        <v>189.2</v>
      </c>
      <c r="G273" s="2" t="str">
        <v>CB</v>
      </c>
      <c r="H273" s="411">
        <v>191.1</v>
      </c>
      <c r="I273" s="2" t="str">
        <v>CB</v>
      </c>
      <c r="J273" s="2">
        <v>1</v>
      </c>
      <c r="K273" s="2">
        <v>266</v>
      </c>
      <c r="L273" s="2">
        <v>0</v>
      </c>
      <c r="M273" s="2">
        <v>0</v>
      </c>
      <c r="N273" s="2">
        <v>2</v>
      </c>
      <c r="O273" s="2">
        <v>224</v>
      </c>
      <c r="P273" s="2">
        <v>336</v>
      </c>
      <c r="Q273" s="2">
        <v>0</v>
      </c>
    </row>
    <row r="274" spans="1:17">
      <c r="A274" s="2">
        <v>89</v>
      </c>
      <c r="B274" s="2" t="str">
        <v>p-methoxyphenol, AMPh</v>
      </c>
      <c r="C274" s="2">
        <v>0.6845</v>
      </c>
      <c r="D274" s="411">
        <v>134.4</v>
      </c>
      <c r="E274" s="2" t="str">
        <v>G</v>
      </c>
      <c r="F274" s="411">
        <v>171.4</v>
      </c>
      <c r="G274" s="2" t="str">
        <v>T</v>
      </c>
      <c r="H274" s="411">
        <v>234.8</v>
      </c>
      <c r="I274" s="2" t="str">
        <v>B</v>
      </c>
      <c r="J274" s="2">
        <v>1</v>
      </c>
      <c r="K274" s="2">
        <v>288</v>
      </c>
      <c r="L274" s="2">
        <v>0</v>
      </c>
      <c r="M274" s="2">
        <v>0</v>
      </c>
      <c r="N274" s="2">
        <v>3</v>
      </c>
      <c r="O274" s="2">
        <v>223</v>
      </c>
      <c r="P274" s="2">
        <v>252</v>
      </c>
      <c r="Q274" s="2">
        <v>313</v>
      </c>
    </row>
    <row r="275" spans="1:17">
      <c r="A275" s="2">
        <v>90</v>
      </c>
      <c r="B275" s="2" t="str">
        <v>4-methylpyrocatechol, APh</v>
      </c>
      <c r="C275" s="2">
        <v>0.67391650000000003</v>
      </c>
      <c r="D275" s="411">
        <v>136.6</v>
      </c>
      <c r="E275" s="2" t="str">
        <v>G</v>
      </c>
      <c r="F275" s="411">
        <v>180</v>
      </c>
      <c r="G275" s="2" t="str">
        <v>CB</v>
      </c>
      <c r="H275" s="411">
        <v>160.9</v>
      </c>
      <c r="I275" s="2" t="str">
        <v>T</v>
      </c>
      <c r="J275" s="2">
        <v>1</v>
      </c>
      <c r="K275" s="2">
        <v>283</v>
      </c>
      <c r="L275" s="2">
        <v>0</v>
      </c>
      <c r="M275" s="2">
        <v>0</v>
      </c>
      <c r="N275" s="2">
        <v>2</v>
      </c>
      <c r="O275" s="2">
        <v>223</v>
      </c>
      <c r="P275" s="2">
        <v>341</v>
      </c>
      <c r="Q275" s="2">
        <v>0</v>
      </c>
    </row>
    <row r="276" spans="1:17">
      <c r="A276" s="2">
        <v>91</v>
      </c>
      <c r="B276" s="2" t="str">
        <v>Isopseudocumenol, APh</v>
      </c>
      <c r="C276" s="2">
        <v>0.72512030000000005</v>
      </c>
      <c r="D276" s="411">
        <v>138.1</v>
      </c>
      <c r="E276" s="2" t="str">
        <v>G</v>
      </c>
      <c r="F276" s="411">
        <v>179</v>
      </c>
      <c r="G276" s="2" t="str">
        <v>T</v>
      </c>
      <c r="H276" s="411">
        <v>189.8</v>
      </c>
      <c r="I276" s="2" t="str">
        <v>CB</v>
      </c>
      <c r="J276" s="2">
        <v>1</v>
      </c>
      <c r="K276" s="2">
        <v>279</v>
      </c>
      <c r="L276" s="2">
        <v>0</v>
      </c>
      <c r="M276" s="2">
        <v>0</v>
      </c>
      <c r="N276" s="2">
        <v>2</v>
      </c>
      <c r="O276" s="2">
        <v>247</v>
      </c>
      <c r="P276" s="2">
        <v>353</v>
      </c>
      <c r="Q276" s="2">
        <v>0</v>
      </c>
    </row>
    <row r="277" spans="1:17">
      <c r="A277" s="2">
        <v>92</v>
      </c>
      <c r="B277" s="2" t="str">
        <v>Thymol, AMPh</v>
      </c>
      <c r="C277" s="2">
        <v>0.73209999999999997</v>
      </c>
      <c r="D277" s="411">
        <v>140</v>
      </c>
      <c r="E277" s="2" t="str">
        <v>G</v>
      </c>
      <c r="F277" s="411">
        <v>120</v>
      </c>
      <c r="G277" s="2" t="str">
        <v>G</v>
      </c>
      <c r="H277" s="411">
        <v>130.9</v>
      </c>
      <c r="I277" s="2" t="str">
        <v>G</v>
      </c>
      <c r="J277" s="2">
        <v>1</v>
      </c>
      <c r="K277" s="2">
        <v>278</v>
      </c>
      <c r="L277" s="2">
        <v>0</v>
      </c>
      <c r="M277" s="2">
        <v>0</v>
      </c>
      <c r="N277" s="2">
        <v>2</v>
      </c>
      <c r="O277" s="2">
        <v>244</v>
      </c>
      <c r="P277" s="2">
        <v>347</v>
      </c>
      <c r="Q277" s="2">
        <v>0</v>
      </c>
    </row>
    <row r="278" spans="1:17">
      <c r="A278" s="2">
        <v>95</v>
      </c>
      <c r="B278" s="2" t="str">
        <v>Pyrocatechol, Phenol</v>
      </c>
      <c r="C278" s="2">
        <v>0.6615569</v>
      </c>
      <c r="D278" s="411">
        <v>137.4</v>
      </c>
      <c r="E278" s="2" t="str">
        <v>G</v>
      </c>
      <c r="F278" s="411">
        <v>180.8</v>
      </c>
      <c r="G278" s="2" t="str">
        <v>CB</v>
      </c>
      <c r="H278" s="411">
        <v>75.3</v>
      </c>
      <c r="I278" s="2" t="str">
        <v>Y</v>
      </c>
      <c r="J278" s="2">
        <v>1</v>
      </c>
      <c r="K278" s="2">
        <v>277</v>
      </c>
      <c r="L278" s="2">
        <v>0</v>
      </c>
      <c r="M278" s="2">
        <v>0</v>
      </c>
      <c r="N278" s="2">
        <v>3</v>
      </c>
      <c r="O278" s="2">
        <v>226</v>
      </c>
      <c r="P278" s="2">
        <v>240</v>
      </c>
      <c r="Q278" s="2">
        <v>336</v>
      </c>
    </row>
    <row r="279" spans="1:17">
      <c r="A279" s="2">
        <v>96</v>
      </c>
      <c r="B279" s="2" t="str">
        <v>2-methylbenzaldehyde, HBzd</v>
      </c>
      <c r="C279" s="2">
        <v>0.70922949999999996</v>
      </c>
      <c r="D279" s="411">
        <v>133.9</v>
      </c>
      <c r="E279" s="2" t="str">
        <v>G</v>
      </c>
      <c r="F279" s="411">
        <v>188.2</v>
      </c>
      <c r="G279" s="2" t="str">
        <v>CB</v>
      </c>
      <c r="H279" s="411">
        <v>193.9</v>
      </c>
      <c r="I279" s="2" t="str">
        <v>CB</v>
      </c>
      <c r="J279" s="2">
        <v>1</v>
      </c>
      <c r="K279" s="2">
        <v>255</v>
      </c>
      <c r="L279" s="2">
        <v>0</v>
      </c>
      <c r="M279" s="2">
        <v>0</v>
      </c>
      <c r="N279" s="2">
        <v>2</v>
      </c>
      <c r="O279" s="2">
        <v>222</v>
      </c>
      <c r="P279" s="2">
        <v>347</v>
      </c>
      <c r="Q279" s="2">
        <v>0</v>
      </c>
    </row>
    <row r="280" spans="1:17">
      <c r="A280" s="2">
        <v>97</v>
      </c>
      <c r="B280" s="2" t="str">
        <v>p-anisaldehyde, HBzd</v>
      </c>
      <c r="C280" s="2">
        <v>0.65979129999999997</v>
      </c>
      <c r="D280" s="411">
        <v>120</v>
      </c>
      <c r="E280" s="2" t="str">
        <v>G</v>
      </c>
      <c r="F280" s="411">
        <v>203.4</v>
      </c>
      <c r="G280" s="2" t="str">
        <v>CB</v>
      </c>
      <c r="H280" s="411">
        <v>346.6</v>
      </c>
      <c r="I280" s="2" t="str">
        <v>S</v>
      </c>
      <c r="J280" s="2">
        <v>1</v>
      </c>
      <c r="K280" s="2">
        <v>286</v>
      </c>
      <c r="L280" s="2">
        <v>0</v>
      </c>
      <c r="M280" s="2">
        <v>0</v>
      </c>
      <c r="N280" s="2">
        <v>2</v>
      </c>
      <c r="O280" s="2">
        <v>224</v>
      </c>
      <c r="P280" s="2">
        <v>350</v>
      </c>
      <c r="Q280" s="2">
        <v>0</v>
      </c>
    </row>
    <row r="281" spans="1:17">
      <c r="A281" s="2">
        <v>100</v>
      </c>
      <c r="B281" s="2" t="str">
        <v>2-Hydroxyacetophenone, HAPh</v>
      </c>
      <c r="C281" s="2">
        <v>0.70393249999999996</v>
      </c>
      <c r="D281" s="411">
        <v>132.6</v>
      </c>
      <c r="E281" s="2" t="str">
        <v>G</v>
      </c>
      <c r="F281" s="411">
        <v>151.9</v>
      </c>
      <c r="G281" s="2" t="str">
        <v>T</v>
      </c>
      <c r="H281" s="411">
        <v>180</v>
      </c>
      <c r="I281" s="2" t="str">
        <v>CB</v>
      </c>
      <c r="J281" s="2">
        <v>2</v>
      </c>
      <c r="K281" s="2">
        <v>256</v>
      </c>
      <c r="L281" s="2">
        <v>330</v>
      </c>
      <c r="M281" s="2">
        <v>0</v>
      </c>
      <c r="N281" s="2">
        <v>2</v>
      </c>
      <c r="O281" s="2">
        <v>228</v>
      </c>
      <c r="P281" s="2">
        <v>340</v>
      </c>
      <c r="Q281" s="2">
        <v>0</v>
      </c>
    </row>
    <row r="282" spans="1:17">
      <c r="A282" s="2">
        <v>101</v>
      </c>
      <c r="B282" s="2" t="str">
        <v>2-Methoxyacetophenone, HAPh</v>
      </c>
      <c r="C282" s="2">
        <v>0.66861950000000003</v>
      </c>
      <c r="D282" s="411">
        <v>139.1</v>
      </c>
      <c r="E282" s="2" t="str">
        <v>G</v>
      </c>
      <c r="F282" s="411">
        <v>240.8</v>
      </c>
      <c r="G282" s="2" t="str">
        <v>V</v>
      </c>
      <c r="H282" s="411">
        <v>203.9</v>
      </c>
      <c r="I282" s="2" t="str">
        <v>CB</v>
      </c>
      <c r="J282" s="2">
        <v>2</v>
      </c>
      <c r="K282" s="2">
        <v>256</v>
      </c>
      <c r="L282" s="2">
        <v>330</v>
      </c>
      <c r="M282" s="2">
        <v>0</v>
      </c>
      <c r="N282" s="2">
        <v>2</v>
      </c>
      <c r="O282" s="2">
        <v>225</v>
      </c>
      <c r="P282" s="2">
        <v>340</v>
      </c>
      <c r="Q282" s="2">
        <v>0</v>
      </c>
    </row>
    <row r="283" spans="1:17">
      <c r="A283" s="2">
        <v>104</v>
      </c>
      <c r="B283" s="2" t="str">
        <v>benzophenone, Non Phenolic</v>
      </c>
      <c r="C283" s="2">
        <v>0.72688600000000003</v>
      </c>
      <c r="D283" s="411">
        <v>120</v>
      </c>
      <c r="E283" s="2" t="str">
        <v>G</v>
      </c>
      <c r="F283" s="411">
        <v>171.4</v>
      </c>
      <c r="G283" s="2" t="str">
        <v>T</v>
      </c>
      <c r="H283" s="411">
        <v>196.1</v>
      </c>
      <c r="I283" s="2" t="str">
        <v>CB</v>
      </c>
      <c r="J283" s="2">
        <v>1</v>
      </c>
      <c r="K283" s="2">
        <v>260</v>
      </c>
      <c r="L283" s="2">
        <v>0</v>
      </c>
      <c r="M283" s="2">
        <v>0</v>
      </c>
      <c r="N283" s="2">
        <v>2</v>
      </c>
      <c r="O283" s="2">
        <v>224</v>
      </c>
      <c r="P283" s="2">
        <v>363</v>
      </c>
      <c r="Q283" s="2">
        <v>0</v>
      </c>
    </row>
    <row r="284" spans="1:17">
      <c r="A284" s="2"/>
      <c r="B284" s="2"/>
      <c r="C284" s="2"/>
      <c r="D284" s="411"/>
      <c r="E284" s="2"/>
      <c r="F284" s="411"/>
      <c r="G284" s="2"/>
      <c r="H284" s="411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2"/>
      <c r="B285" s="2"/>
      <c r="C285" s="2"/>
      <c r="D285" s="411"/>
      <c r="E285" s="2"/>
      <c r="F285" s="411"/>
      <c r="G285" s="2"/>
      <c r="H285" s="411"/>
      <c r="I285" s="2"/>
      <c r="J285" s="2"/>
      <c r="K285" s="2"/>
      <c r="L285" s="2"/>
      <c r="M285" s="2"/>
      <c r="N285" s="2"/>
      <c r="O285" s="2"/>
      <c r="P285" s="2"/>
      <c r="Q285" s="2"/>
    </row>
    <row r="286" spans="1:17">
      <c r="A286" s="2"/>
      <c r="B286" s="2"/>
      <c r="C286" s="2"/>
      <c r="D286" s="411"/>
      <c r="E286" s="2"/>
      <c r="F286" s="411"/>
      <c r="G286" s="2"/>
      <c r="H286" s="411"/>
      <c r="I286" s="2"/>
      <c r="J286" s="2"/>
      <c r="K286" s="2"/>
      <c r="L286" s="2"/>
      <c r="M286" s="2"/>
      <c r="N286" s="2"/>
      <c r="O286" s="2"/>
      <c r="P286" s="2"/>
      <c r="Q286" s="2"/>
    </row>
    <row r="287" spans="1:17">
      <c r="A287" s="2"/>
      <c r="B287" s="2"/>
      <c r="C287" s="2"/>
      <c r="D287" s="411"/>
      <c r="E287" s="2"/>
      <c r="F287" s="411"/>
      <c r="G287" s="2"/>
      <c r="H287" s="411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/>
      <c r="B288" s="2"/>
      <c r="C288" s="2"/>
      <c r="D288" s="411"/>
      <c r="E288" s="2"/>
      <c r="F288" s="411"/>
      <c r="G288" s="2"/>
      <c r="H288" s="411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/>
      <c r="B289" s="2"/>
      <c r="C289" s="2"/>
      <c r="D289" s="411"/>
      <c r="E289" s="2"/>
      <c r="F289" s="411"/>
      <c r="G289" s="2"/>
      <c r="H289" s="411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/>
      <c r="B290" s="2"/>
      <c r="C290" s="2"/>
      <c r="D290" s="411"/>
      <c r="E290" s="2"/>
      <c r="F290" s="411"/>
      <c r="G290" s="2"/>
      <c r="H290" s="411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/>
      <c r="B291" s="2"/>
      <c r="C291" s="2"/>
      <c r="D291" s="411"/>
      <c r="E291" s="2"/>
      <c r="F291" s="411"/>
      <c r="G291" s="2"/>
      <c r="H291" s="411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/>
      <c r="B292" s="2"/>
      <c r="C292" s="2"/>
      <c r="D292" s="411"/>
      <c r="E292" s="2"/>
      <c r="F292" s="411"/>
      <c r="G292" s="2"/>
      <c r="H292" s="411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2"/>
      <c r="B293" s="2"/>
      <c r="C293" s="2"/>
      <c r="D293" s="411"/>
      <c r="E293" s="2"/>
      <c r="F293" s="411"/>
      <c r="G293" s="2"/>
      <c r="H293" s="411"/>
      <c r="I293" s="2"/>
      <c r="J293" s="2"/>
      <c r="K293" s="2"/>
      <c r="L293" s="2"/>
      <c r="M293" s="2"/>
      <c r="N293" s="2"/>
      <c r="O293" s="2"/>
      <c r="P293" s="2"/>
      <c r="Q293" s="2"/>
    </row>
    <row r="294" spans="1:17">
      <c r="A294" s="2"/>
      <c r="B294" s="2"/>
      <c r="C294" s="2"/>
      <c r="D294" s="411"/>
      <c r="E294" s="2"/>
      <c r="F294" s="411"/>
      <c r="G294" s="2"/>
      <c r="H294" s="411"/>
      <c r="I294" s="2"/>
      <c r="J294" s="2"/>
      <c r="K294" s="2"/>
      <c r="L294" s="2"/>
      <c r="M294" s="2"/>
      <c r="N294" s="2"/>
      <c r="O294" s="2"/>
      <c r="P294" s="2"/>
      <c r="Q294" s="2"/>
    </row>
    <row r="295" spans="1:17">
      <c r="A295" s="2"/>
      <c r="B295" s="2"/>
      <c r="C295" s="2"/>
      <c r="D295" s="411"/>
      <c r="E295" s="2"/>
      <c r="F295" s="411"/>
      <c r="G295" s="2"/>
      <c r="H295" s="411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2"/>
      <c r="B296" s="2"/>
      <c r="C296" s="2"/>
      <c r="D296" s="411"/>
      <c r="E296" s="2"/>
      <c r="F296" s="411"/>
      <c r="G296" s="2"/>
      <c r="H296" s="411"/>
      <c r="I296" s="2"/>
      <c r="J296" s="2"/>
      <c r="K296" s="2"/>
      <c r="L296" s="2"/>
      <c r="M296" s="2"/>
      <c r="N296" s="2"/>
      <c r="O296" s="2"/>
      <c r="P296" s="2"/>
      <c r="Q296" s="2"/>
    </row>
    <row r="297" spans="1:17">
      <c r="A297" s="2"/>
      <c r="B297" s="2"/>
      <c r="C297" s="2"/>
      <c r="D297" s="411"/>
      <c r="E297" s="2"/>
      <c r="F297" s="411"/>
      <c r="G297" s="2"/>
      <c r="H297" s="411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2"/>
      <c r="B298" s="2"/>
      <c r="C298" s="2"/>
      <c r="D298" s="411"/>
      <c r="E298" s="2"/>
      <c r="F298" s="411"/>
      <c r="G298" s="2"/>
      <c r="H298" s="411"/>
      <c r="I298" s="2"/>
      <c r="J298" s="2"/>
      <c r="K298" s="2"/>
      <c r="L298" s="2"/>
      <c r="M298" s="2"/>
      <c r="N298" s="2"/>
      <c r="O298" s="2"/>
      <c r="P298" s="2"/>
      <c r="Q298" s="2"/>
    </row>
    <row r="299" spans="1:17">
      <c r="A299" s="2"/>
      <c r="B299" s="2"/>
      <c r="C299" s="2"/>
      <c r="D299" s="411"/>
      <c r="E299" s="2"/>
      <c r="F299" s="411"/>
      <c r="G299" s="2"/>
      <c r="H299" s="411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/>
      <c r="B300" s="2"/>
      <c r="C300" s="2"/>
      <c r="D300" s="411"/>
      <c r="E300" s="2"/>
      <c r="F300" s="411"/>
      <c r="G300" s="2"/>
      <c r="H300" s="411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/>
      <c r="B301" s="2"/>
      <c r="C301" s="2"/>
      <c r="D301" s="411"/>
      <c r="E301" s="2"/>
      <c r="F301" s="411"/>
      <c r="G301" s="2"/>
      <c r="H301" s="411"/>
      <c r="I301" s="2"/>
      <c r="J301" s="2"/>
      <c r="K301" s="2"/>
      <c r="L301" s="2"/>
      <c r="M301" s="2"/>
      <c r="N301" s="2"/>
      <c r="O301" s="2"/>
      <c r="P301" s="2"/>
      <c r="Q301" s="2"/>
    </row>
    <row r="302" spans="1:17">
      <c r="A302" s="2"/>
      <c r="B302" s="2"/>
      <c r="C302" s="2"/>
      <c r="D302" s="411"/>
      <c r="E302" s="2"/>
      <c r="F302" s="411"/>
      <c r="G302" s="2"/>
      <c r="H302" s="411"/>
      <c r="I302" s="2"/>
      <c r="J302" s="2"/>
      <c r="K302" s="2"/>
      <c r="L302" s="2"/>
      <c r="M302" s="2"/>
      <c r="N302" s="2"/>
      <c r="O302" s="2"/>
      <c r="P302" s="2"/>
      <c r="Q302" s="2"/>
    </row>
    <row r="303" spans="1:17">
      <c r="A303" s="2"/>
      <c r="B303" s="2"/>
      <c r="C303" s="2"/>
      <c r="D303" s="411"/>
      <c r="E303" s="2"/>
      <c r="F303" s="411"/>
      <c r="G303" s="2"/>
      <c r="H303" s="411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2"/>
      <c r="B304" s="2"/>
      <c r="C304" s="2"/>
      <c r="D304" s="411"/>
      <c r="E304" s="2"/>
      <c r="F304" s="411"/>
      <c r="G304" s="2"/>
      <c r="H304" s="411"/>
      <c r="I304" s="2"/>
      <c r="J304" s="2"/>
      <c r="K304" s="2"/>
      <c r="L304" s="2"/>
      <c r="M304" s="2"/>
      <c r="N304" s="2"/>
      <c r="O304" s="2"/>
      <c r="P304" s="2"/>
      <c r="Q304" s="2"/>
    </row>
    <row r="305" spans="1:17">
      <c r="A305" s="2"/>
      <c r="B305" s="2"/>
      <c r="C305" s="2"/>
      <c r="D305" s="411"/>
      <c r="E305" s="2"/>
      <c r="F305" s="411"/>
      <c r="G305" s="2"/>
      <c r="H305" s="411"/>
      <c r="I305" s="2"/>
      <c r="J305" s="2"/>
      <c r="K305" s="2"/>
      <c r="L305" s="2"/>
      <c r="M305" s="2"/>
      <c r="N305" s="2"/>
      <c r="O305" s="2"/>
      <c r="P305" s="2"/>
      <c r="Q305" s="2"/>
    </row>
    <row r="306" spans="1:17">
      <c r="A306" s="2"/>
      <c r="B306" s="2"/>
      <c r="C306" s="2"/>
      <c r="D306" s="411"/>
      <c r="E306" s="2"/>
      <c r="F306" s="411"/>
      <c r="G306" s="2"/>
      <c r="H306" s="411"/>
      <c r="I306" s="2"/>
      <c r="J306" s="2"/>
      <c r="K306" s="2"/>
      <c r="L306" s="2"/>
      <c r="M306" s="2"/>
      <c r="N306" s="2"/>
      <c r="O306" s="2"/>
      <c r="P306" s="2"/>
      <c r="Q306" s="2"/>
    </row>
    <row r="307" spans="1:17">
      <c r="A307" s="2"/>
      <c r="B307" s="2"/>
      <c r="C307" s="2"/>
      <c r="D307" s="411"/>
      <c r="E307" s="2"/>
      <c r="F307" s="411"/>
      <c r="G307" s="2"/>
      <c r="H307" s="411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2"/>
      <c r="B308" s="2"/>
      <c r="C308" s="2"/>
      <c r="D308" s="411"/>
      <c r="E308" s="2"/>
      <c r="F308" s="411"/>
      <c r="G308" s="2"/>
      <c r="H308" s="411"/>
      <c r="I308" s="2"/>
      <c r="J308" s="2"/>
      <c r="K308" s="2"/>
      <c r="L308" s="2"/>
      <c r="M308" s="2"/>
      <c r="N308" s="2"/>
      <c r="O308" s="2"/>
      <c r="P308" s="2"/>
      <c r="Q308" s="2"/>
    </row>
    <row r="309" spans="1:17">
      <c r="A309" s="2"/>
      <c r="B309" s="2"/>
      <c r="C309" s="2"/>
      <c r="D309" s="411"/>
      <c r="E309" s="2"/>
      <c r="F309" s="411"/>
      <c r="G309" s="2"/>
      <c r="H309" s="411"/>
      <c r="I309" s="2"/>
      <c r="J309" s="2"/>
      <c r="K309" s="2"/>
      <c r="L309" s="2"/>
      <c r="M309" s="2"/>
      <c r="N309" s="2"/>
      <c r="O309" s="2"/>
      <c r="P309" s="2"/>
      <c r="Q309" s="2"/>
    </row>
    <row r="310" spans="1:17">
      <c r="A310" s="2"/>
      <c r="B310" s="2"/>
      <c r="C310" s="2"/>
      <c r="D310" s="411"/>
      <c r="E310" s="2"/>
      <c r="F310" s="411"/>
      <c r="G310" s="2"/>
      <c r="H310" s="411"/>
      <c r="I310" s="2"/>
      <c r="J310" s="2"/>
      <c r="K310" s="2"/>
      <c r="L310" s="2"/>
      <c r="M310" s="2"/>
      <c r="N310" s="2"/>
      <c r="O310" s="2"/>
      <c r="P310" s="2"/>
      <c r="Q310" s="2"/>
    </row>
    <row r="311" spans="1:17">
      <c r="A311" s="2"/>
      <c r="B311" s="2"/>
      <c r="C311" s="2"/>
      <c r="D311" s="411"/>
      <c r="E311" s="2"/>
      <c r="F311" s="411"/>
      <c r="G311" s="2"/>
      <c r="H311" s="411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2"/>
      <c r="B312" s="2"/>
      <c r="C312" s="2"/>
      <c r="D312" s="411"/>
      <c r="E312" s="2"/>
      <c r="F312" s="411"/>
      <c r="G312" s="2"/>
      <c r="H312" s="411"/>
      <c r="I312" s="2"/>
      <c r="J312" s="2"/>
      <c r="K312" s="2"/>
      <c r="L312" s="2"/>
      <c r="M312" s="2"/>
      <c r="N312" s="2"/>
      <c r="O312" s="2"/>
      <c r="P312" s="2"/>
      <c r="Q312" s="2"/>
    </row>
    <row r="313" spans="1:17">
      <c r="A313" s="2"/>
      <c r="B313" s="2"/>
      <c r="C313" s="2"/>
      <c r="D313" s="411"/>
      <c r="E313" s="2"/>
      <c r="F313" s="411"/>
      <c r="G313" s="2"/>
      <c r="H313" s="411"/>
      <c r="I313" s="2"/>
      <c r="J313" s="2"/>
      <c r="K313" s="2"/>
      <c r="L313" s="2"/>
      <c r="M313" s="2"/>
      <c r="N313" s="2"/>
      <c r="O313" s="2"/>
      <c r="P313" s="2"/>
      <c r="Q313" s="2"/>
    </row>
    <row r="314" spans="1:17">
      <c r="A314" s="2"/>
      <c r="B314" s="2"/>
      <c r="C314" s="2"/>
      <c r="D314" s="411"/>
      <c r="E314" s="2"/>
      <c r="F314" s="411"/>
      <c r="G314" s="2"/>
      <c r="H314" s="411"/>
      <c r="I314" s="2"/>
      <c r="J314" s="2"/>
      <c r="K314" s="2"/>
      <c r="L314" s="2"/>
      <c r="M314" s="2"/>
      <c r="N314" s="2"/>
      <c r="O314" s="2"/>
      <c r="P314" s="2"/>
      <c r="Q314" s="2"/>
    </row>
    <row r="315" spans="1:17">
      <c r="A315" s="2"/>
      <c r="B315" s="2"/>
      <c r="C315" s="2"/>
      <c r="D315" s="411"/>
      <c r="E315" s="2"/>
      <c r="F315" s="411"/>
      <c r="G315" s="2"/>
      <c r="H315" s="411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2"/>
      <c r="B316" s="2"/>
      <c r="C316" s="2"/>
      <c r="D316" s="411"/>
      <c r="E316" s="2"/>
      <c r="F316" s="411"/>
      <c r="G316" s="2"/>
      <c r="H316" s="411"/>
      <c r="I316" s="2"/>
      <c r="J316" s="2"/>
      <c r="K316" s="2"/>
      <c r="L316" s="2"/>
      <c r="M316" s="2"/>
      <c r="N316" s="2"/>
      <c r="O316" s="2"/>
      <c r="P316" s="2"/>
      <c r="Q316" s="2"/>
    </row>
    <row r="317" spans="1:17">
      <c r="A317" s="2"/>
      <c r="B317" s="2"/>
      <c r="C317" s="2"/>
      <c r="D317" s="411"/>
      <c r="E317" s="2"/>
      <c r="F317" s="411"/>
      <c r="G317" s="2"/>
      <c r="H317" s="411"/>
      <c r="I317" s="2"/>
      <c r="J317" s="2"/>
      <c r="K317" s="2"/>
      <c r="L317" s="2"/>
      <c r="M317" s="2"/>
      <c r="N317" s="2"/>
      <c r="O317" s="2"/>
      <c r="P317" s="2"/>
      <c r="Q317" s="2"/>
    </row>
    <row r="318" spans="1:17">
      <c r="A318" s="2"/>
      <c r="B318" s="2"/>
      <c r="C318" s="2"/>
      <c r="D318" s="411"/>
      <c r="E318" s="2"/>
      <c r="F318" s="411"/>
      <c r="G318" s="2"/>
      <c r="H318" s="411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2"/>
      <c r="B319" s="2"/>
      <c r="C319" s="2"/>
      <c r="D319" s="411"/>
      <c r="E319" s="2"/>
      <c r="F319" s="411"/>
      <c r="G319" s="2"/>
      <c r="H319" s="411"/>
      <c r="I319" s="2"/>
      <c r="J319" s="2"/>
      <c r="K319" s="2"/>
      <c r="L319" s="2"/>
      <c r="M319" s="2"/>
      <c r="N319" s="2"/>
      <c r="O319" s="2"/>
      <c r="P319" s="2"/>
      <c r="Q319" s="2"/>
    </row>
    <row r="320" spans="1:17">
      <c r="A320" s="2"/>
      <c r="B320" s="2"/>
      <c r="C320" s="2"/>
      <c r="D320" s="411"/>
      <c r="E320" s="2"/>
      <c r="F320" s="411"/>
      <c r="G320" s="2"/>
      <c r="H320" s="411"/>
      <c r="I320" s="2"/>
      <c r="J320" s="2"/>
      <c r="K320" s="2"/>
      <c r="L320" s="2"/>
      <c r="M320" s="2"/>
      <c r="N320" s="2"/>
      <c r="O320" s="2"/>
      <c r="P320" s="2"/>
      <c r="Q320" s="2"/>
    </row>
    <row r="321" spans="1:17">
      <c r="A321" s="2"/>
      <c r="B321" s="2"/>
      <c r="C321" s="2"/>
      <c r="D321" s="411"/>
      <c r="E321" s="2"/>
      <c r="F321" s="411"/>
      <c r="G321" s="2"/>
      <c r="H321" s="411"/>
      <c r="I321" s="2"/>
      <c r="J321" s="2"/>
      <c r="K321" s="2"/>
      <c r="L321" s="2"/>
      <c r="M321" s="2"/>
      <c r="N321" s="2"/>
      <c r="O321" s="2"/>
      <c r="P321" s="2"/>
      <c r="Q321" s="2"/>
    </row>
    <row r="322" spans="1:17">
      <c r="A322" s="2"/>
      <c r="B322" s="2"/>
      <c r="C322" s="2"/>
      <c r="D322" s="411"/>
      <c r="E322" s="2"/>
      <c r="F322" s="411"/>
      <c r="G322" s="2"/>
      <c r="H322" s="411"/>
      <c r="I322" s="2"/>
      <c r="J322" s="2"/>
      <c r="K322" s="2"/>
      <c r="L322" s="2"/>
      <c r="M322" s="2"/>
      <c r="N322" s="2"/>
      <c r="O322" s="2"/>
      <c r="P322" s="2"/>
      <c r="Q322" s="2"/>
    </row>
    <row r="323" spans="1:17">
      <c r="A323" s="2"/>
      <c r="B323" s="2"/>
      <c r="C323" s="2"/>
      <c r="D323" s="411"/>
      <c r="E323" s="2"/>
      <c r="F323" s="411"/>
      <c r="G323" s="2"/>
      <c r="H323" s="411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2"/>
      <c r="B324" s="2"/>
      <c r="C324" s="2"/>
      <c r="D324" s="411"/>
      <c r="E324" s="2"/>
      <c r="F324" s="411"/>
      <c r="G324" s="2"/>
      <c r="H324" s="411"/>
      <c r="I324" s="2"/>
      <c r="J324" s="2"/>
      <c r="K324" s="2"/>
      <c r="L324" s="2"/>
      <c r="M324" s="2"/>
      <c r="N324" s="2"/>
      <c r="O324" s="2"/>
      <c r="P324" s="2"/>
      <c r="Q324" s="2"/>
    </row>
    <row r="325" spans="1:17">
      <c r="A325" s="2"/>
      <c r="B325" s="2"/>
      <c r="C325" s="2"/>
      <c r="D325" s="411"/>
      <c r="E325" s="2"/>
      <c r="F325" s="411"/>
      <c r="G325" s="2"/>
      <c r="H325" s="411"/>
      <c r="I325" s="2"/>
      <c r="J325" s="2"/>
      <c r="K325" s="2"/>
      <c r="L325" s="2"/>
      <c r="M325" s="2"/>
      <c r="N325" s="2"/>
      <c r="O325" s="2"/>
      <c r="P325" s="2"/>
      <c r="Q325" s="2"/>
    </row>
    <row r="326" spans="1:17">
      <c r="A326" s="2"/>
      <c r="B326" s="2"/>
      <c r="C326" s="2"/>
      <c r="D326" s="411"/>
      <c r="E326" s="2"/>
      <c r="F326" s="411"/>
      <c r="G326" s="2"/>
      <c r="H326" s="411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2"/>
      <c r="B327" s="2"/>
      <c r="C327" s="2"/>
      <c r="D327" s="411"/>
      <c r="E327" s="2"/>
      <c r="F327" s="411"/>
      <c r="G327" s="2"/>
      <c r="H327" s="411"/>
      <c r="I327" s="2"/>
      <c r="J327" s="2"/>
      <c r="K327" s="2"/>
      <c r="L327" s="2"/>
      <c r="M327" s="2"/>
      <c r="N327" s="2"/>
      <c r="O327" s="2"/>
      <c r="P327" s="2"/>
      <c r="Q327" s="2"/>
    </row>
    <row r="328" spans="1:17">
      <c r="A328" s="2"/>
      <c r="B328" s="2"/>
      <c r="C328" s="2"/>
      <c r="D328" s="411"/>
      <c r="E328" s="2"/>
      <c r="F328" s="411"/>
      <c r="G328" s="2"/>
      <c r="H328" s="411"/>
      <c r="I328" s="2"/>
      <c r="J328" s="2"/>
      <c r="K328" s="2"/>
      <c r="L328" s="2"/>
      <c r="M328" s="2"/>
      <c r="N328" s="2"/>
      <c r="O328" s="2"/>
      <c r="P328" s="2"/>
      <c r="Q328" s="2"/>
    </row>
    <row r="329" spans="1:17">
      <c r="A329" s="2"/>
      <c r="B329" s="2"/>
      <c r="C329" s="2"/>
      <c r="D329" s="411"/>
      <c r="E329" s="2"/>
      <c r="F329" s="411"/>
      <c r="G329" s="2"/>
      <c r="H329" s="411"/>
      <c r="I329" s="2"/>
      <c r="J329" s="2"/>
      <c r="K329" s="2"/>
      <c r="L329" s="2"/>
      <c r="M329" s="2"/>
      <c r="N329" s="2"/>
      <c r="O329" s="2"/>
      <c r="P329" s="2"/>
      <c r="Q329" s="2"/>
    </row>
    <row r="330" spans="1:17">
      <c r="A330" s="2"/>
      <c r="B330" s="2"/>
      <c r="C330" s="2"/>
      <c r="D330" s="411"/>
      <c r="E330" s="2"/>
      <c r="F330" s="411"/>
      <c r="G330" s="2"/>
      <c r="H330" s="411"/>
      <c r="I330" s="2"/>
      <c r="J330" s="2"/>
      <c r="K330" s="2"/>
      <c r="L330" s="2"/>
      <c r="M330" s="2"/>
      <c r="N330" s="2"/>
      <c r="O330" s="2"/>
      <c r="P330" s="2"/>
      <c r="Q330" s="2"/>
    </row>
    <row r="331" spans="1:17">
      <c r="A331" s="2"/>
      <c r="B331" s="2"/>
      <c r="C331" s="2"/>
      <c r="D331" s="411"/>
      <c r="E331" s="2"/>
      <c r="F331" s="411"/>
      <c r="G331" s="2"/>
      <c r="H331" s="411"/>
      <c r="I331" s="2"/>
      <c r="J331" s="2"/>
      <c r="K331" s="2"/>
      <c r="L331" s="2"/>
      <c r="M331" s="2"/>
      <c r="N331" s="2"/>
      <c r="O331" s="2"/>
      <c r="P331" s="2"/>
      <c r="Q331" s="2"/>
    </row>
    <row r="332" spans="1:17">
      <c r="A332" s="2"/>
      <c r="B332" s="2"/>
      <c r="C332" s="2"/>
      <c r="D332" s="411"/>
      <c r="E332" s="2"/>
      <c r="F332" s="411"/>
      <c r="G332" s="2"/>
      <c r="H332" s="411"/>
      <c r="I332" s="2"/>
      <c r="J332" s="2"/>
      <c r="K332" s="2"/>
      <c r="L332" s="2"/>
      <c r="M332" s="2"/>
      <c r="N332" s="2"/>
      <c r="O332" s="2"/>
      <c r="P332" s="2"/>
      <c r="Q332" s="2"/>
    </row>
    <row r="333" spans="1:17">
      <c r="A333" s="2"/>
      <c r="B333" s="2"/>
      <c r="C333" s="2"/>
      <c r="D333" s="411"/>
      <c r="E333" s="2"/>
      <c r="F333" s="411"/>
      <c r="G333" s="2"/>
      <c r="H333" s="411"/>
      <c r="I333" s="2"/>
      <c r="J333" s="2"/>
      <c r="K333" s="2"/>
      <c r="L333" s="2"/>
      <c r="M333" s="2"/>
      <c r="N333" s="2"/>
      <c r="O333" s="2"/>
      <c r="P333" s="2"/>
      <c r="Q333" s="2"/>
    </row>
    <row r="334" spans="1:17">
      <c r="A334" s="2"/>
      <c r="B334" s="2"/>
      <c r="C334" s="2"/>
      <c r="D334" s="411"/>
      <c r="E334" s="2"/>
      <c r="F334" s="411"/>
      <c r="G334" s="2"/>
      <c r="H334" s="411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2"/>
      <c r="B335" s="2"/>
      <c r="C335" s="2"/>
      <c r="D335" s="411"/>
      <c r="E335" s="2"/>
      <c r="F335" s="411"/>
      <c r="G335" s="2"/>
      <c r="H335" s="411"/>
      <c r="I335" s="2"/>
      <c r="J335" s="2"/>
      <c r="K335" s="2"/>
      <c r="L335" s="2"/>
      <c r="M335" s="2"/>
      <c r="N335" s="2"/>
      <c r="O335" s="2"/>
      <c r="P335" s="2"/>
      <c r="Q335" s="2"/>
    </row>
    <row r="336" spans="1:17">
      <c r="A336" s="2"/>
      <c r="B336" s="2"/>
      <c r="C336" s="2"/>
      <c r="D336" s="411"/>
      <c r="E336" s="2"/>
      <c r="F336" s="411"/>
      <c r="G336" s="2"/>
      <c r="H336" s="411"/>
      <c r="I336" s="2"/>
      <c r="J336" s="2"/>
      <c r="K336" s="2"/>
      <c r="L336" s="2"/>
      <c r="M336" s="2"/>
      <c r="N336" s="2"/>
      <c r="O336" s="2"/>
      <c r="P336" s="2"/>
      <c r="Q336" s="2"/>
    </row>
    <row r="337" spans="1:17">
      <c r="A337" s="2"/>
      <c r="B337" s="2"/>
      <c r="C337" s="2"/>
      <c r="D337" s="411"/>
      <c r="E337" s="2"/>
      <c r="F337" s="411"/>
      <c r="G337" s="2"/>
      <c r="H337" s="411"/>
      <c r="I337" s="2"/>
      <c r="J337" s="2"/>
      <c r="K337" s="2"/>
      <c r="L337" s="2"/>
      <c r="M337" s="2"/>
      <c r="N337" s="2"/>
      <c r="O337" s="2"/>
      <c r="P337" s="2"/>
      <c r="Q337" s="2"/>
    </row>
    <row r="338" spans="1:17">
      <c r="A338" s="2"/>
      <c r="B338" s="2"/>
      <c r="C338" s="2"/>
      <c r="D338" s="411"/>
      <c r="E338" s="2"/>
      <c r="F338" s="411"/>
      <c r="G338" s="2"/>
      <c r="H338" s="411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2"/>
      <c r="B339" s="2"/>
      <c r="C339" s="2"/>
      <c r="D339" s="411"/>
      <c r="E339" s="2"/>
      <c r="F339" s="411"/>
      <c r="G339" s="2"/>
      <c r="H339" s="411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2"/>
      <c r="B340" s="2"/>
      <c r="C340" s="2"/>
      <c r="D340" s="411"/>
      <c r="E340" s="2"/>
      <c r="F340" s="411"/>
      <c r="G340" s="2"/>
      <c r="H340" s="411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411"/>
      <c r="E341" s="2"/>
      <c r="F341" s="411"/>
      <c r="G341" s="2"/>
      <c r="H341" s="411"/>
      <c r="I341" s="2"/>
      <c r="J341" s="2"/>
      <c r="K341" s="2"/>
      <c r="L341" s="2"/>
      <c r="M341" s="2"/>
      <c r="N341" s="2"/>
      <c r="O341" s="2"/>
      <c r="P341" s="2"/>
      <c r="Q341" s="2"/>
    </row>
    <row r="342" spans="1:17">
      <c r="A342" s="2"/>
      <c r="B342" s="2"/>
      <c r="C342" s="2"/>
      <c r="D342" s="411"/>
      <c r="E342" s="2"/>
      <c r="F342" s="411"/>
      <c r="G342" s="2"/>
      <c r="H342" s="411"/>
      <c r="I342" s="2"/>
      <c r="J342" s="2"/>
      <c r="K342" s="2"/>
      <c r="L342" s="2"/>
      <c r="M342" s="2"/>
      <c r="N342" s="2"/>
      <c r="O342" s="2"/>
      <c r="P342" s="2"/>
      <c r="Q342" s="2"/>
    </row>
    <row r="343" spans="1:17">
      <c r="A343" s="2"/>
      <c r="B343" s="2"/>
      <c r="C343" s="2"/>
      <c r="D343" s="411"/>
      <c r="E343" s="2"/>
      <c r="F343" s="411"/>
      <c r="G343" s="2"/>
      <c r="H343" s="411"/>
      <c r="I343" s="2"/>
      <c r="J343" s="2"/>
      <c r="K343" s="2"/>
      <c r="L343" s="2"/>
      <c r="M343" s="2"/>
      <c r="N343" s="2"/>
      <c r="O343" s="2"/>
      <c r="P343" s="2"/>
      <c r="Q343" s="2"/>
    </row>
    <row r="344" spans="1:17">
      <c r="A344" s="2"/>
      <c r="B344" s="2"/>
      <c r="C344" s="2"/>
      <c r="D344" s="411"/>
      <c r="E344" s="2"/>
      <c r="F344" s="411"/>
      <c r="G344" s="2"/>
      <c r="H344" s="411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2"/>
      <c r="B345" s="2"/>
      <c r="C345" s="2"/>
      <c r="D345" s="411"/>
      <c r="E345" s="2"/>
      <c r="F345" s="411"/>
      <c r="G345" s="2"/>
      <c r="H345" s="411"/>
      <c r="I345" s="2"/>
      <c r="J345" s="2"/>
      <c r="K345" s="2"/>
      <c r="L345" s="2"/>
      <c r="M345" s="2"/>
      <c r="N345" s="2"/>
      <c r="O345" s="2"/>
      <c r="P345" s="2"/>
      <c r="Q345" s="2"/>
    </row>
    <row r="346" spans="1:17">
      <c r="A346" s="2"/>
      <c r="B346" s="2"/>
      <c r="C346" s="2"/>
      <c r="D346" s="411"/>
      <c r="E346" s="2"/>
      <c r="F346" s="411"/>
      <c r="G346" s="2"/>
      <c r="H346" s="411"/>
      <c r="I346" s="2"/>
      <c r="J346" s="2"/>
      <c r="K346" s="2"/>
      <c r="L346" s="2"/>
      <c r="M346" s="2"/>
      <c r="N346" s="2"/>
      <c r="O346" s="2"/>
      <c r="P346" s="2"/>
      <c r="Q346" s="2"/>
    </row>
    <row r="347" spans="1:17">
      <c r="A347" s="2"/>
      <c r="B347" s="2"/>
      <c r="C347" s="2"/>
      <c r="D347" s="411"/>
      <c r="E347" s="2"/>
      <c r="F347" s="411"/>
      <c r="G347" s="2"/>
      <c r="H347" s="411"/>
      <c r="I347" s="2"/>
      <c r="J347" s="2"/>
      <c r="K347" s="2"/>
      <c r="L347" s="2"/>
      <c r="M347" s="2"/>
      <c r="N347" s="2"/>
      <c r="O347" s="2"/>
      <c r="P347" s="2"/>
      <c r="Q347" s="2"/>
    </row>
    <row r="348" spans="1:17">
      <c r="A348" s="2"/>
      <c r="B348" s="2"/>
      <c r="C348" s="2"/>
      <c r="D348" s="411"/>
      <c r="E348" s="2"/>
      <c r="F348" s="411"/>
      <c r="G348" s="2"/>
      <c r="H348" s="411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2"/>
      <c r="B349" s="2"/>
      <c r="C349" s="2"/>
      <c r="D349" s="411"/>
      <c r="E349" s="2"/>
      <c r="F349" s="411"/>
      <c r="G349" s="2"/>
      <c r="H349" s="411"/>
      <c r="I349" s="2"/>
      <c r="J349" s="2"/>
      <c r="K349" s="2"/>
      <c r="L349" s="2"/>
      <c r="M349" s="2"/>
      <c r="N349" s="2"/>
      <c r="O349" s="2"/>
      <c r="P349" s="2"/>
      <c r="Q349" s="2"/>
    </row>
    <row r="350" spans="1:17">
      <c r="A350" s="2"/>
      <c r="B350" s="2"/>
      <c r="C350" s="2"/>
      <c r="D350" s="411"/>
      <c r="E350" s="2"/>
      <c r="F350" s="411"/>
      <c r="G350" s="2"/>
      <c r="H350" s="411"/>
      <c r="I350" s="2"/>
      <c r="J350" s="2"/>
      <c r="K350" s="2"/>
      <c r="L350" s="2"/>
      <c r="M350" s="2"/>
      <c r="N350" s="2"/>
      <c r="O350" s="2"/>
      <c r="P350" s="2"/>
      <c r="Q350" s="2"/>
    </row>
    <row r="351" spans="1:17">
      <c r="A351" s="2"/>
      <c r="B351" s="2"/>
      <c r="C351" s="2"/>
      <c r="D351" s="411"/>
      <c r="E351" s="2"/>
      <c r="F351" s="411"/>
      <c r="G351" s="2"/>
      <c r="H351" s="411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2"/>
      <c r="B352" s="2"/>
      <c r="C352" s="2"/>
      <c r="D352" s="411"/>
      <c r="E352" s="2"/>
      <c r="F352" s="411"/>
      <c r="G352" s="2"/>
      <c r="H352" s="411"/>
      <c r="I352" s="2"/>
      <c r="J352" s="2"/>
      <c r="K352" s="2"/>
      <c r="L352" s="2"/>
      <c r="M352" s="2"/>
      <c r="N352" s="2"/>
      <c r="O352" s="2"/>
      <c r="P352" s="2"/>
      <c r="Q352" s="2"/>
    </row>
    <row r="353" spans="1:17">
      <c r="A353" s="2"/>
      <c r="B353" s="2"/>
      <c r="C353" s="2"/>
      <c r="D353" s="411"/>
      <c r="E353" s="2"/>
      <c r="F353" s="411"/>
      <c r="G353" s="2"/>
      <c r="H353" s="411"/>
      <c r="I353" s="2"/>
      <c r="J353" s="2"/>
      <c r="K353" s="2"/>
      <c r="L353" s="2"/>
      <c r="M353" s="2"/>
      <c r="N353" s="2"/>
      <c r="O353" s="2"/>
      <c r="P353" s="2"/>
      <c r="Q353" s="2"/>
    </row>
    <row r="354" spans="1:17">
      <c r="A354" s="2"/>
      <c r="B354" s="2"/>
      <c r="C354" s="2"/>
      <c r="D354" s="411"/>
      <c r="E354" s="2"/>
      <c r="F354" s="411"/>
      <c r="G354" s="2"/>
      <c r="H354" s="411"/>
      <c r="I354" s="2"/>
      <c r="J354" s="2"/>
      <c r="K354" s="2"/>
      <c r="L354" s="2"/>
      <c r="M354" s="2"/>
      <c r="N354" s="2"/>
      <c r="O354" s="2"/>
      <c r="P354" s="2"/>
      <c r="Q354" s="2"/>
    </row>
    <row r="355" spans="1:17">
      <c r="A355" s="2"/>
      <c r="B355" s="2"/>
      <c r="C355" s="2"/>
      <c r="D355" s="411"/>
      <c r="E355" s="2"/>
      <c r="F355" s="411"/>
      <c r="G355" s="2"/>
      <c r="H355" s="411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2"/>
      <c r="B356" s="2"/>
      <c r="C356" s="2"/>
      <c r="D356" s="411"/>
      <c r="E356" s="2"/>
      <c r="F356" s="411"/>
      <c r="G356" s="2"/>
      <c r="H356" s="411"/>
      <c r="I356" s="2"/>
      <c r="J356" s="2"/>
      <c r="K356" s="2"/>
      <c r="L356" s="2"/>
      <c r="M356" s="2"/>
      <c r="N356" s="2"/>
      <c r="O356" s="2"/>
      <c r="P356" s="2"/>
      <c r="Q356" s="2"/>
    </row>
    <row r="357" spans="1:17">
      <c r="A357" s="2"/>
      <c r="B357" s="2"/>
      <c r="C357" s="2"/>
      <c r="D357" s="411"/>
      <c r="E357" s="2"/>
      <c r="F357" s="411"/>
      <c r="G357" s="2"/>
      <c r="H357" s="411"/>
      <c r="I357" s="2"/>
      <c r="J357" s="2"/>
      <c r="K357" s="2"/>
      <c r="L357" s="2"/>
      <c r="M357" s="2"/>
      <c r="N357" s="2"/>
      <c r="O357" s="2"/>
      <c r="P357" s="2"/>
      <c r="Q35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93A6232C-7008-43B4-A0B4-E55D06F9E16B}">
          <x14:formula1>
            <xm:f>_xlfn.ANCHORARRAY(D!#REF!)</xm:f>
          </x14:formula1>
          <xm:sqref>B3:B4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52F9-B9C2-4195-AA06-145648ACEB13}">
  <dimension ref="A1:Q14"/>
  <sheetViews>
    <sheetView workbookViewId="0">
      <selection activeCell="J22" sqref="J22"/>
    </sheetView>
  </sheetViews>
  <sheetFormatPr defaultRowHeight="15"/>
  <cols>
    <col min="1" max="1" width="3.7109375" bestFit="1" customWidth="1"/>
    <col min="2" max="2" width="16.140625" bestFit="1" customWidth="1"/>
    <col min="3" max="3" width="6" bestFit="1" customWidth="1"/>
    <col min="4" max="4" width="10" customWidth="1"/>
    <col min="5" max="5" width="3.7109375" bestFit="1" customWidth="1"/>
    <col min="6" max="6" width="7.7109375" bestFit="1" customWidth="1"/>
    <col min="7" max="7" width="9.85546875" bestFit="1" customWidth="1"/>
    <col min="8" max="8" width="6.85546875" customWidth="1"/>
    <col min="9" max="9" width="9.85546875" bestFit="1" customWidth="1"/>
    <col min="10" max="15" width="3.7109375" bestFit="1" customWidth="1"/>
    <col min="16" max="16" width="4" bestFit="1" customWidth="1"/>
    <col min="17" max="17" width="3.7109375" bestFit="1" customWidth="1"/>
  </cols>
  <sheetData>
    <row r="1" spans="1:17" s="13" customFormat="1" ht="105">
      <c r="A1" s="397" t="s">
        <v>0</v>
      </c>
      <c r="B1" s="396" t="s">
        <v>1</v>
      </c>
      <c r="C1" s="397" t="s">
        <v>2</v>
      </c>
      <c r="D1" s="398" t="s">
        <v>3</v>
      </c>
      <c r="E1" s="399" t="s">
        <v>4</v>
      </c>
      <c r="F1" s="398" t="s">
        <v>5</v>
      </c>
      <c r="G1" s="399" t="s">
        <v>6</v>
      </c>
      <c r="H1" s="398" t="s">
        <v>7</v>
      </c>
      <c r="I1" s="404" t="s">
        <v>8</v>
      </c>
      <c r="J1" s="399" t="s">
        <v>9</v>
      </c>
      <c r="K1" s="399" t="s">
        <v>157</v>
      </c>
      <c r="L1" s="399" t="s">
        <v>158</v>
      </c>
      <c r="M1" s="399" t="s">
        <v>159</v>
      </c>
      <c r="N1" s="399" t="s">
        <v>13</v>
      </c>
      <c r="O1" s="399" t="s">
        <v>160</v>
      </c>
      <c r="P1" s="399" t="s">
        <v>161</v>
      </c>
      <c r="Q1" s="399" t="s">
        <v>162</v>
      </c>
    </row>
    <row r="2" spans="1:17">
      <c r="A2" s="1"/>
      <c r="B2" s="426" t="s">
        <v>156</v>
      </c>
      <c r="C2" s="2">
        <v>0.55500000000000005</v>
      </c>
      <c r="D2" s="427">
        <v>138.80000000000001</v>
      </c>
      <c r="E2" s="1" t="s">
        <v>23</v>
      </c>
      <c r="F2" s="428">
        <v>169.8</v>
      </c>
      <c r="G2" s="1" t="s">
        <v>18</v>
      </c>
      <c r="H2" s="429">
        <v>167.2</v>
      </c>
      <c r="I2" s="1" t="s">
        <v>18</v>
      </c>
      <c r="J2" s="1">
        <f>COUNTIF(K2:M2, "&gt;=0")</f>
        <v>1</v>
      </c>
      <c r="K2" s="2">
        <v>293</v>
      </c>
      <c r="L2" s="2"/>
      <c r="M2" s="1"/>
      <c r="N2" s="1">
        <v>3</v>
      </c>
      <c r="O2" s="2">
        <v>223</v>
      </c>
      <c r="P2" s="2">
        <v>251</v>
      </c>
      <c r="Q2" s="2">
        <v>368</v>
      </c>
    </row>
    <row r="3" spans="1:17">
      <c r="B3" t="s">
        <v>138</v>
      </c>
      <c r="C3">
        <v>0.60799999999999998</v>
      </c>
      <c r="D3" s="52">
        <v>139.30000000000001</v>
      </c>
      <c r="E3" t="s">
        <v>23</v>
      </c>
      <c r="F3" s="63">
        <v>180</v>
      </c>
      <c r="G3" t="s">
        <v>24</v>
      </c>
      <c r="H3" s="51">
        <v>209.2</v>
      </c>
      <c r="I3" t="s">
        <v>24</v>
      </c>
      <c r="J3" s="1">
        <v>1</v>
      </c>
      <c r="K3" s="2">
        <v>277</v>
      </c>
      <c r="L3" s="2"/>
      <c r="N3" s="1">
        <v>2</v>
      </c>
      <c r="O3" s="2">
        <v>225</v>
      </c>
      <c r="P3" s="2">
        <v>316</v>
      </c>
      <c r="Q3" s="2"/>
    </row>
    <row r="4" spans="1:17">
      <c r="B4" t="s">
        <v>163</v>
      </c>
      <c r="C4">
        <v>0.60799999999999998</v>
      </c>
      <c r="D4" s="53">
        <v>138.30000000000001</v>
      </c>
      <c r="E4" t="s">
        <v>23</v>
      </c>
      <c r="F4" s="64">
        <v>182.4</v>
      </c>
      <c r="G4" t="s">
        <v>24</v>
      </c>
      <c r="H4" s="72">
        <v>205</v>
      </c>
      <c r="I4" t="s">
        <v>24</v>
      </c>
      <c r="J4" s="1">
        <v>1</v>
      </c>
      <c r="K4" s="2">
        <v>275</v>
      </c>
      <c r="L4" s="2"/>
      <c r="N4" s="1">
        <v>2</v>
      </c>
      <c r="O4" s="2">
        <v>236</v>
      </c>
      <c r="P4" s="2">
        <v>338</v>
      </c>
      <c r="Q4" s="2"/>
    </row>
    <row r="5" spans="1:17">
      <c r="B5" t="s">
        <v>164</v>
      </c>
      <c r="C5">
        <v>0.60499999999999998</v>
      </c>
      <c r="D5" s="54">
        <v>139.1</v>
      </c>
      <c r="E5" t="s">
        <v>23</v>
      </c>
      <c r="F5" s="65">
        <v>180</v>
      </c>
      <c r="G5" t="s">
        <v>24</v>
      </c>
      <c r="H5" s="73">
        <v>194.5</v>
      </c>
      <c r="I5" t="s">
        <v>24</v>
      </c>
      <c r="J5" s="1">
        <v>1</v>
      </c>
      <c r="K5" s="2">
        <v>276</v>
      </c>
      <c r="L5" s="2"/>
      <c r="N5" s="1">
        <v>2</v>
      </c>
      <c r="O5" s="2">
        <v>237</v>
      </c>
      <c r="P5" s="2">
        <v>356</v>
      </c>
      <c r="Q5" s="2"/>
    </row>
    <row r="6" spans="1:17">
      <c r="B6" t="s">
        <v>153</v>
      </c>
      <c r="C6">
        <v>0.68500000000000005</v>
      </c>
      <c r="D6" s="55">
        <v>121.3</v>
      </c>
      <c r="E6" t="s">
        <v>23</v>
      </c>
      <c r="F6" s="66">
        <v>151.9</v>
      </c>
      <c r="G6" t="s">
        <v>31</v>
      </c>
      <c r="H6" s="74">
        <v>147.1</v>
      </c>
      <c r="I6" t="s">
        <v>23</v>
      </c>
      <c r="J6" s="1">
        <v>2</v>
      </c>
      <c r="K6" s="2">
        <v>269</v>
      </c>
      <c r="L6" s="2">
        <v>367</v>
      </c>
      <c r="N6" s="1">
        <v>2</v>
      </c>
      <c r="O6" s="2">
        <v>223</v>
      </c>
      <c r="P6" s="2">
        <v>362</v>
      </c>
      <c r="Q6" s="2"/>
    </row>
    <row r="7" spans="1:17">
      <c r="B7" t="s">
        <v>165</v>
      </c>
      <c r="C7">
        <v>0.69499999999999995</v>
      </c>
      <c r="D7" s="56">
        <v>135.19999999999999</v>
      </c>
      <c r="E7" t="s">
        <v>23</v>
      </c>
      <c r="F7" s="67">
        <v>152.19999999999999</v>
      </c>
      <c r="G7" t="s">
        <v>18</v>
      </c>
      <c r="H7" s="75">
        <v>157.69999999999999</v>
      </c>
      <c r="I7" t="s">
        <v>18</v>
      </c>
      <c r="J7" s="1">
        <v>2</v>
      </c>
      <c r="K7" s="2">
        <v>269</v>
      </c>
      <c r="L7" s="2">
        <v>370</v>
      </c>
      <c r="N7" s="1">
        <v>2</v>
      </c>
      <c r="O7" s="2">
        <v>223</v>
      </c>
      <c r="P7" s="2">
        <v>367</v>
      </c>
      <c r="Q7" s="2"/>
    </row>
    <row r="8" spans="1:17">
      <c r="B8" t="s">
        <v>166</v>
      </c>
      <c r="C8">
        <v>0.69299999999999995</v>
      </c>
      <c r="D8" s="57">
        <v>138.4</v>
      </c>
      <c r="E8" t="s">
        <v>23</v>
      </c>
      <c r="F8" s="68">
        <v>178.7</v>
      </c>
      <c r="G8" t="s">
        <v>18</v>
      </c>
      <c r="H8" s="76">
        <v>172.6</v>
      </c>
      <c r="I8" t="s">
        <v>18</v>
      </c>
      <c r="J8" s="1">
        <v>2</v>
      </c>
      <c r="K8" s="2">
        <v>271</v>
      </c>
      <c r="L8" s="2">
        <v>377</v>
      </c>
      <c r="N8" s="1">
        <v>2</v>
      </c>
      <c r="O8" s="2">
        <v>223</v>
      </c>
      <c r="P8" s="2">
        <v>369</v>
      </c>
      <c r="Q8" s="3"/>
    </row>
    <row r="9" spans="1:17">
      <c r="B9" t="s">
        <v>154</v>
      </c>
      <c r="C9">
        <v>0.66400000000000003</v>
      </c>
      <c r="D9" s="58">
        <v>142.5</v>
      </c>
      <c r="E9" t="s">
        <v>23</v>
      </c>
      <c r="F9" s="69">
        <v>210.8</v>
      </c>
      <c r="G9" t="s">
        <v>155</v>
      </c>
      <c r="H9" s="77">
        <v>197.6</v>
      </c>
      <c r="I9" t="s">
        <v>24</v>
      </c>
      <c r="J9" s="1">
        <v>2</v>
      </c>
      <c r="K9" s="5">
        <v>278</v>
      </c>
      <c r="L9" s="5"/>
      <c r="N9" s="1">
        <v>2</v>
      </c>
      <c r="O9" s="5">
        <v>223</v>
      </c>
      <c r="P9" s="5">
        <v>304</v>
      </c>
      <c r="Q9" s="2"/>
    </row>
    <row r="10" spans="1:17">
      <c r="B10" t="s">
        <v>167</v>
      </c>
      <c r="C10">
        <v>0.69499999999999995</v>
      </c>
      <c r="D10" s="59" t="e">
        <v>#DIV/0!</v>
      </c>
      <c r="F10" s="59" t="e">
        <v>#DIV/0!</v>
      </c>
      <c r="H10" s="59" t="e">
        <v>#DIV/0!</v>
      </c>
      <c r="J10" s="1">
        <v>2</v>
      </c>
      <c r="K10" s="2">
        <v>303</v>
      </c>
      <c r="L10" s="2"/>
      <c r="N10" s="1">
        <v>0</v>
      </c>
      <c r="O10" s="5"/>
      <c r="P10" s="2"/>
      <c r="Q10" s="2"/>
    </row>
    <row r="11" spans="1:17">
      <c r="B11" t="s">
        <v>168</v>
      </c>
      <c r="C11">
        <v>0.66400000000000003</v>
      </c>
      <c r="D11" s="60">
        <v>139</v>
      </c>
      <c r="E11" t="s">
        <v>23</v>
      </c>
      <c r="F11" s="70">
        <v>189.1</v>
      </c>
      <c r="G11" t="s">
        <v>24</v>
      </c>
      <c r="H11" s="78">
        <v>193.3</v>
      </c>
      <c r="I11" t="s">
        <v>24</v>
      </c>
      <c r="J11" s="1">
        <v>2</v>
      </c>
      <c r="K11" s="5">
        <v>277</v>
      </c>
      <c r="L11" s="5"/>
      <c r="N11" s="1">
        <v>2</v>
      </c>
      <c r="O11" s="5">
        <v>221</v>
      </c>
      <c r="P11" s="5">
        <v>302</v>
      </c>
      <c r="Q11" s="2"/>
    </row>
    <row r="12" spans="1:17">
      <c r="B12" t="s">
        <v>169</v>
      </c>
      <c r="C12">
        <v>0.69499999999999995</v>
      </c>
      <c r="D12" s="59" t="e">
        <v>#DIV/0!</v>
      </c>
      <c r="F12" s="59" t="e">
        <v>#DIV/0!</v>
      </c>
      <c r="H12" s="59" t="e">
        <v>#DIV/0!</v>
      </c>
      <c r="J12" s="1">
        <v>1</v>
      </c>
      <c r="K12" s="3"/>
      <c r="L12" s="3"/>
      <c r="N12" s="1">
        <v>0</v>
      </c>
      <c r="O12" s="2"/>
      <c r="P12" s="3"/>
      <c r="Q12" s="2"/>
    </row>
    <row r="13" spans="1:17">
      <c r="B13" t="s">
        <v>170</v>
      </c>
      <c r="C13">
        <v>0.66400000000000003</v>
      </c>
      <c r="D13" s="61">
        <v>139.5</v>
      </c>
      <c r="E13" t="s">
        <v>23</v>
      </c>
      <c r="F13" s="71">
        <v>182.4</v>
      </c>
      <c r="G13" t="s">
        <v>24</v>
      </c>
      <c r="H13" s="78">
        <v>193.3</v>
      </c>
      <c r="I13" t="s">
        <v>24</v>
      </c>
      <c r="J13" s="1">
        <v>2</v>
      </c>
      <c r="K13" s="5">
        <v>277</v>
      </c>
      <c r="L13" s="5"/>
      <c r="N13" s="1">
        <v>1</v>
      </c>
      <c r="O13" s="2">
        <v>220</v>
      </c>
      <c r="P13" s="3"/>
      <c r="Q13" s="2"/>
    </row>
    <row r="14" spans="1:17">
      <c r="B14" t="s">
        <v>171</v>
      </c>
      <c r="C14">
        <v>0.69499999999999995</v>
      </c>
      <c r="D14" s="62" t="e">
        <v>#DIV/0!</v>
      </c>
      <c r="F14" s="59" t="e">
        <v>#DIV/0!</v>
      </c>
      <c r="H14" s="62" t="e">
        <v>#DIV/0!</v>
      </c>
      <c r="J14" s="1">
        <v>1</v>
      </c>
      <c r="K14" s="3"/>
      <c r="L14" s="3"/>
      <c r="N14" s="1">
        <v>0</v>
      </c>
      <c r="O14" s="2"/>
      <c r="P14" s="3"/>
      <c r="Q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913-5EDC-4FEE-A364-2D8B42A274F8}">
  <dimension ref="A1:T14"/>
  <sheetViews>
    <sheetView workbookViewId="0">
      <selection activeCell="A2" sqref="A2:XFD2"/>
    </sheetView>
  </sheetViews>
  <sheetFormatPr defaultRowHeight="15"/>
  <cols>
    <col min="1" max="1" width="5.140625" bestFit="1" customWidth="1"/>
    <col min="2" max="2" width="16.140625" bestFit="1" customWidth="1"/>
    <col min="3" max="3" width="6" bestFit="1" customWidth="1"/>
    <col min="4" max="4" width="7.85546875" customWidth="1"/>
    <col min="5" max="5" width="6.5703125" customWidth="1"/>
    <col min="6" max="6" width="7.7109375" bestFit="1" customWidth="1"/>
    <col min="7" max="8" width="3.7109375" bestFit="1" customWidth="1"/>
    <col min="9" max="9" width="9.85546875" bestFit="1" customWidth="1"/>
    <col min="10" max="11" width="3.7109375" bestFit="1" customWidth="1"/>
    <col min="12" max="12" width="9.85546875" bestFit="1" customWidth="1"/>
    <col min="13" max="20" width="3.7109375" bestFit="1" customWidth="1"/>
  </cols>
  <sheetData>
    <row r="1" spans="1:20" s="13" customFormat="1" ht="113.25">
      <c r="A1" s="395" t="s">
        <v>0</v>
      </c>
      <c r="B1" s="396" t="s">
        <v>1</v>
      </c>
      <c r="C1" s="397" t="s">
        <v>2</v>
      </c>
      <c r="D1" s="398" t="s">
        <v>3</v>
      </c>
      <c r="E1" s="8" t="s">
        <v>172</v>
      </c>
      <c r="F1" s="9" t="s">
        <v>173</v>
      </c>
      <c r="G1" s="6" t="s">
        <v>174</v>
      </c>
      <c r="H1" s="8" t="s">
        <v>175</v>
      </c>
      <c r="I1" s="9" t="s">
        <v>176</v>
      </c>
      <c r="J1" s="7" t="s">
        <v>177</v>
      </c>
      <c r="K1" s="8" t="s">
        <v>178</v>
      </c>
      <c r="L1" s="10" t="s">
        <v>179</v>
      </c>
      <c r="M1" s="11" t="s">
        <v>180</v>
      </c>
      <c r="N1" s="12" t="s">
        <v>181</v>
      </c>
      <c r="O1" s="12" t="s">
        <v>182</v>
      </c>
      <c r="P1" s="12" t="s">
        <v>183</v>
      </c>
      <c r="Q1" s="11" t="s">
        <v>184</v>
      </c>
      <c r="R1" s="12" t="s">
        <v>185</v>
      </c>
      <c r="S1" s="12" t="s">
        <v>186</v>
      </c>
      <c r="T1" s="12" t="s">
        <v>187</v>
      </c>
    </row>
    <row r="2" spans="1:20" s="425" customFormat="1">
      <c r="A2" s="419"/>
      <c r="B2" s="420"/>
      <c r="C2" s="421"/>
      <c r="D2" s="398"/>
      <c r="E2" s="422"/>
      <c r="F2" s="423"/>
      <c r="G2" s="6"/>
      <c r="H2" s="422"/>
      <c r="I2" s="423"/>
      <c r="J2" s="7"/>
      <c r="K2" s="422"/>
      <c r="L2" s="423"/>
      <c r="M2" s="11"/>
      <c r="N2" s="12"/>
      <c r="O2" s="12"/>
      <c r="P2" s="424"/>
      <c r="Q2" s="11"/>
      <c r="R2" s="12"/>
      <c r="S2" s="12"/>
      <c r="T2" s="12"/>
    </row>
    <row r="3" spans="1:20">
      <c r="B3" t="s">
        <v>138</v>
      </c>
      <c r="C3">
        <v>0.60799999999999998</v>
      </c>
      <c r="D3" s="14"/>
      <c r="E3">
        <v>139.30005335103564</v>
      </c>
      <c r="F3" t="s">
        <v>188</v>
      </c>
      <c r="G3" s="23"/>
      <c r="H3">
        <v>180</v>
      </c>
      <c r="I3" t="s">
        <v>189</v>
      </c>
      <c r="J3" s="31"/>
      <c r="K3">
        <v>209.1518636532401</v>
      </c>
      <c r="L3" t="s">
        <v>189</v>
      </c>
      <c r="M3" s="1">
        <v>1</v>
      </c>
      <c r="N3" s="2">
        <v>277</v>
      </c>
      <c r="O3" s="2"/>
      <c r="Q3" s="1">
        <v>2</v>
      </c>
      <c r="R3" s="2">
        <v>225</v>
      </c>
      <c r="S3" s="2">
        <v>345</v>
      </c>
      <c r="T3" s="2"/>
    </row>
    <row r="4" spans="1:20">
      <c r="B4" t="s">
        <v>163</v>
      </c>
      <c r="C4">
        <v>0.60799999999999998</v>
      </c>
      <c r="D4" s="15"/>
      <c r="E4">
        <v>138.27505032380935</v>
      </c>
      <c r="F4" t="s">
        <v>188</v>
      </c>
      <c r="G4" s="24"/>
      <c r="H4">
        <v>182.36150001099762</v>
      </c>
      <c r="I4" t="s">
        <v>189</v>
      </c>
      <c r="J4" s="32"/>
      <c r="K4">
        <v>205.00064536862232</v>
      </c>
      <c r="L4" t="s">
        <v>189</v>
      </c>
      <c r="M4" s="1">
        <v>1</v>
      </c>
      <c r="N4" s="2">
        <v>275</v>
      </c>
      <c r="O4" s="2"/>
      <c r="Q4" s="1">
        <v>2</v>
      </c>
      <c r="R4" s="2">
        <v>236</v>
      </c>
      <c r="S4" s="2">
        <v>338</v>
      </c>
      <c r="T4" s="2"/>
    </row>
    <row r="5" spans="1:20">
      <c r="B5" t="s">
        <v>164</v>
      </c>
      <c r="C5">
        <v>0.60499999999999998</v>
      </c>
      <c r="D5" s="16"/>
      <c r="E5">
        <v>139.1066053508691</v>
      </c>
      <c r="F5" t="s">
        <v>188</v>
      </c>
      <c r="G5" s="25"/>
      <c r="H5">
        <v>180</v>
      </c>
      <c r="I5" t="s">
        <v>189</v>
      </c>
      <c r="J5" s="33"/>
      <c r="K5">
        <v>194.46494888174345</v>
      </c>
      <c r="L5" t="s">
        <v>189</v>
      </c>
      <c r="M5" s="1">
        <v>1</v>
      </c>
      <c r="N5" s="2">
        <v>276</v>
      </c>
      <c r="O5" s="2"/>
      <c r="Q5" s="1">
        <v>2</v>
      </c>
      <c r="R5" s="2">
        <v>237</v>
      </c>
      <c r="S5" s="2">
        <v>356</v>
      </c>
      <c r="T5" s="2"/>
    </row>
    <row r="6" spans="1:20">
      <c r="B6" t="s">
        <v>153</v>
      </c>
      <c r="C6">
        <v>0.68500000000000005</v>
      </c>
      <c r="D6" s="17"/>
      <c r="E6">
        <v>121.32295419059635</v>
      </c>
      <c r="F6" t="s">
        <v>188</v>
      </c>
      <c r="G6" s="39"/>
      <c r="H6">
        <v>151.94511908450383</v>
      </c>
      <c r="I6" t="s">
        <v>190</v>
      </c>
      <c r="J6" s="38"/>
      <c r="K6">
        <v>147.11198617631067</v>
      </c>
      <c r="L6" t="s">
        <v>188</v>
      </c>
      <c r="M6" s="1">
        <v>2</v>
      </c>
      <c r="N6" s="2">
        <v>269</v>
      </c>
      <c r="O6" s="2">
        <v>367</v>
      </c>
      <c r="Q6" s="1">
        <v>2</v>
      </c>
      <c r="R6" s="2">
        <v>223</v>
      </c>
      <c r="S6" s="2">
        <v>362</v>
      </c>
      <c r="T6" s="2"/>
    </row>
    <row r="7" spans="1:20">
      <c r="B7" t="s">
        <v>165</v>
      </c>
      <c r="C7">
        <v>0.69499999999999995</v>
      </c>
      <c r="D7" s="18"/>
      <c r="E7">
        <v>135.16849423020804</v>
      </c>
      <c r="F7" t="s">
        <v>188</v>
      </c>
      <c r="G7" s="26"/>
      <c r="H7">
        <v>152.20422750397202</v>
      </c>
      <c r="I7" t="s">
        <v>191</v>
      </c>
      <c r="J7" s="34"/>
      <c r="K7">
        <v>157.67241367654373</v>
      </c>
      <c r="L7" t="s">
        <v>191</v>
      </c>
      <c r="M7" s="1">
        <v>2</v>
      </c>
      <c r="N7" s="2">
        <v>269</v>
      </c>
      <c r="O7" s="2">
        <v>370</v>
      </c>
      <c r="Q7" s="1">
        <v>2</v>
      </c>
      <c r="R7" s="2">
        <v>223</v>
      </c>
      <c r="S7" s="2">
        <v>367</v>
      </c>
      <c r="T7" s="2"/>
    </row>
    <row r="8" spans="1:20">
      <c r="B8" t="s">
        <v>166</v>
      </c>
      <c r="C8">
        <v>0.69299999999999995</v>
      </c>
      <c r="D8" s="19"/>
      <c r="E8">
        <v>138.43306713943423</v>
      </c>
      <c r="F8" t="s">
        <v>188</v>
      </c>
      <c r="G8" s="27"/>
      <c r="H8">
        <v>178.74400880265043</v>
      </c>
      <c r="I8" t="s">
        <v>191</v>
      </c>
      <c r="J8" s="35"/>
      <c r="K8">
        <v>172.59850759444871</v>
      </c>
      <c r="L8" t="s">
        <v>191</v>
      </c>
      <c r="M8" s="1">
        <v>2</v>
      </c>
      <c r="N8" s="2">
        <v>271</v>
      </c>
      <c r="O8" s="2">
        <v>377</v>
      </c>
      <c r="Q8" s="1">
        <v>2</v>
      </c>
      <c r="R8" s="2">
        <v>223</v>
      </c>
      <c r="S8" s="2">
        <v>369</v>
      </c>
      <c r="T8" s="3"/>
    </row>
    <row r="9" spans="1:20">
      <c r="B9" t="s">
        <v>154</v>
      </c>
      <c r="C9">
        <v>0.66400000000000003</v>
      </c>
      <c r="D9" s="20"/>
      <c r="E9">
        <v>142.52458644278119</v>
      </c>
      <c r="F9" t="s">
        <v>188</v>
      </c>
      <c r="G9" s="28"/>
      <c r="H9">
        <v>210.80676945058127</v>
      </c>
      <c r="I9" t="s">
        <v>155</v>
      </c>
      <c r="J9" s="36"/>
      <c r="K9">
        <v>197.64752082496341</v>
      </c>
      <c r="L9" t="s">
        <v>189</v>
      </c>
      <c r="M9" s="1">
        <v>1</v>
      </c>
      <c r="N9" s="5">
        <v>278</v>
      </c>
      <c r="O9" s="5"/>
      <c r="Q9" s="1">
        <v>2</v>
      </c>
      <c r="R9" s="5">
        <v>223</v>
      </c>
      <c r="S9" s="5">
        <v>304</v>
      </c>
      <c r="T9" s="2"/>
    </row>
    <row r="10" spans="1:20">
      <c r="B10" t="s">
        <v>167</v>
      </c>
      <c r="C10">
        <v>0.69499999999999995</v>
      </c>
      <c r="D10" s="2"/>
      <c r="E10" t="e">
        <v>#DIV/0!</v>
      </c>
      <c r="F10" t="e">
        <v>#DIV/0!</v>
      </c>
      <c r="G10" s="2"/>
      <c r="H10" t="e">
        <v>#DIV/0!</v>
      </c>
      <c r="I10" t="e">
        <v>#DIV/0!</v>
      </c>
      <c r="J10" s="2"/>
      <c r="K10" t="e">
        <v>#DIV/0!</v>
      </c>
      <c r="L10" t="e">
        <v>#DIV/0!</v>
      </c>
      <c r="M10" s="1">
        <v>1</v>
      </c>
      <c r="N10" s="2">
        <v>303</v>
      </c>
      <c r="O10" s="2"/>
      <c r="Q10" s="1">
        <v>0</v>
      </c>
      <c r="R10" s="5"/>
      <c r="S10" s="2"/>
      <c r="T10" s="2"/>
    </row>
    <row r="11" spans="1:20">
      <c r="B11" t="s">
        <v>168</v>
      </c>
      <c r="C11">
        <v>0.66400000000000003</v>
      </c>
      <c r="D11" s="21"/>
      <c r="E11">
        <v>139.00585499666465</v>
      </c>
      <c r="F11" t="s">
        <v>188</v>
      </c>
      <c r="G11" s="29"/>
      <c r="H11">
        <v>189.1296994576912</v>
      </c>
      <c r="I11" t="s">
        <v>189</v>
      </c>
      <c r="J11" s="37"/>
      <c r="K11">
        <v>193.2890797064255</v>
      </c>
      <c r="L11" t="s">
        <v>189</v>
      </c>
      <c r="M11" s="1">
        <v>1</v>
      </c>
      <c r="N11" s="5">
        <v>277</v>
      </c>
      <c r="O11" s="5"/>
      <c r="Q11" s="1">
        <v>2</v>
      </c>
      <c r="R11" s="5">
        <v>221</v>
      </c>
      <c r="S11" s="5">
        <v>302</v>
      </c>
      <c r="T11" s="2"/>
    </row>
    <row r="12" spans="1:20">
      <c r="B12" t="s">
        <v>169</v>
      </c>
      <c r="C12">
        <v>0.69499999999999995</v>
      </c>
      <c r="D12" s="2"/>
      <c r="E12" t="e">
        <v>#DIV/0!</v>
      </c>
      <c r="F12" t="e">
        <v>#DIV/0!</v>
      </c>
      <c r="G12" s="2"/>
      <c r="H12" t="e">
        <v>#DIV/0!</v>
      </c>
      <c r="I12" t="e">
        <v>#DIV/0!</v>
      </c>
      <c r="J12" s="2"/>
      <c r="K12" t="e">
        <v>#DIV/0!</v>
      </c>
      <c r="L12" t="e">
        <v>#DIV/0!</v>
      </c>
      <c r="M12" s="1"/>
      <c r="N12" s="3"/>
      <c r="O12" s="3"/>
      <c r="Q12" s="1">
        <v>0</v>
      </c>
      <c r="R12" s="2"/>
      <c r="S12" s="3"/>
      <c r="T12" s="2"/>
    </row>
    <row r="13" spans="1:20">
      <c r="B13" t="s">
        <v>170</v>
      </c>
      <c r="C13">
        <v>0.66400000000000003</v>
      </c>
      <c r="D13" s="22"/>
      <c r="E13">
        <v>139.47689572217814</v>
      </c>
      <c r="F13" t="s">
        <v>188</v>
      </c>
      <c r="G13" s="30"/>
      <c r="H13">
        <v>182.36150001099762</v>
      </c>
      <c r="I13" t="s">
        <v>189</v>
      </c>
      <c r="J13" s="37"/>
      <c r="K13">
        <v>193.2890797064255</v>
      </c>
      <c r="L13" t="s">
        <v>189</v>
      </c>
      <c r="M13" s="1">
        <v>1</v>
      </c>
      <c r="N13" s="5">
        <v>277</v>
      </c>
      <c r="O13" s="5"/>
      <c r="Q13" s="1">
        <v>1</v>
      </c>
      <c r="R13" s="2">
        <v>220</v>
      </c>
      <c r="S13" s="3"/>
      <c r="T13" s="2"/>
    </row>
    <row r="14" spans="1:20">
      <c r="B14" t="s">
        <v>171</v>
      </c>
      <c r="C14">
        <v>0.69499999999999995</v>
      </c>
      <c r="E14" t="e">
        <v>#DIV/0!</v>
      </c>
      <c r="F14" t="e">
        <v>#DIV/0!</v>
      </c>
      <c r="G14" s="2"/>
      <c r="H14" t="e">
        <v>#DIV/0!</v>
      </c>
      <c r="I14" t="e">
        <v>#DIV/0!</v>
      </c>
      <c r="K14" t="e">
        <v>#DIV/0!</v>
      </c>
      <c r="L14" t="e">
        <v>#DIV/0!</v>
      </c>
      <c r="M14" s="1"/>
      <c r="N14" s="3"/>
      <c r="O14" s="3"/>
      <c r="Q14" s="1">
        <v>0</v>
      </c>
      <c r="R14" s="2"/>
      <c r="S14" s="3"/>
      <c r="T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ab4cc0-55f2-4e94-90ca-7740b0f2cff3">
      <Terms xmlns="http://schemas.microsoft.com/office/infopath/2007/PartnerControls"/>
    </lcf76f155ced4ddcb4097134ff3c332f>
    <TaxCatchAll xmlns="236bcce8-d093-4ce9-a987-a1e0ca21e6af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3533D5CC6D94A82AD6D9A8BDF25F2" ma:contentTypeVersion="12" ma:contentTypeDescription="Create a new document." ma:contentTypeScope="" ma:versionID="6856cde139cf0b7f75fba5dfc61c883c">
  <xsd:schema xmlns:xsd="http://www.w3.org/2001/XMLSchema" xmlns:xs="http://www.w3.org/2001/XMLSchema" xmlns:p="http://schemas.microsoft.com/office/2006/metadata/properties" xmlns:ns2="8cab4cc0-55f2-4e94-90ca-7740b0f2cff3" xmlns:ns3="236bcce8-d093-4ce9-a987-a1e0ca21e6af" targetNamespace="http://schemas.microsoft.com/office/2006/metadata/properties" ma:root="true" ma:fieldsID="f6e6d5dde3f5c4a3a5e866953db83531" ns2:_="" ns3:_="">
    <xsd:import namespace="8cab4cc0-55f2-4e94-90ca-7740b0f2cff3"/>
    <xsd:import namespace="236bcce8-d093-4ce9-a987-a1e0ca21e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b4cc0-55f2-4e94-90ca-7740b0f2c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bcce8-d093-4ce9-a987-a1e0ca21e6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f006afd-9192-4f74-8a1b-e76d0d5a24cc}" ma:internalName="TaxCatchAll" ma:showField="CatchAllData" ma:web="236bcce8-d093-4ce9-a987-a1e0ca21e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7B6B1B-D5DB-497C-9AC5-14896F90965A}"/>
</file>

<file path=customXml/itemProps2.xml><?xml version="1.0" encoding="utf-8"?>
<ds:datastoreItem xmlns:ds="http://schemas.openxmlformats.org/officeDocument/2006/customXml" ds:itemID="{9A5484F7-BBFF-4162-BA3C-B9BDD5E441BE}"/>
</file>

<file path=customXml/itemProps3.xml><?xml version="1.0" encoding="utf-8"?>
<ds:datastoreItem xmlns:ds="http://schemas.openxmlformats.org/officeDocument/2006/customXml" ds:itemID="{A73774BF-790D-4FDF-B83D-34A309857C1D}"/>
</file>

<file path=customXml/itemProps4.xml><?xml version="1.0" encoding="utf-8"?>
<ds:datastoreItem xmlns:ds="http://schemas.openxmlformats.org/officeDocument/2006/customXml" ds:itemID="{964411B2-83C0-412B-8123-457798D64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Lozada Lawag</dc:creator>
  <cp:keywords/>
  <dc:description/>
  <cp:lastModifiedBy>Wei Bin Ting (24033168)</cp:lastModifiedBy>
  <cp:revision/>
  <dcterms:created xsi:type="dcterms:W3CDTF">2021-06-11T12:10:44Z</dcterms:created>
  <dcterms:modified xsi:type="dcterms:W3CDTF">2025-08-18T04:58:02Z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0x010100D563533D5CC6D94A82AD6D9A8BDF25F2</vt:lpwstr>
  </property>
  <property fmtid="{D5CDD505-2E9C-101B-9397-08002B2CF9AE}" pid="3" name="MediaServiceImageTags">
    <vt:lpwstr/>
  </property>
</Properties>
</file>