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en\Downloads\"/>
    </mc:Choice>
  </mc:AlternateContent>
  <xr:revisionPtr revIDLastSave="0" documentId="13_ncr:1_{DFFD9A93-E0FA-414E-8CEC-572DE06894F2}" xr6:coauthVersionLast="47" xr6:coauthVersionMax="47" xr10:uidLastSave="{00000000-0000-0000-0000-000000000000}"/>
  <bookViews>
    <workbookView xWindow="-108" yWindow="-108" windowWidth="23256" windowHeight="12576" activeTab="1" xr2:uid="{22565A9C-ACA1-8442-B7FA-0B9E84D5ED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6" i="2"/>
  <c r="B16" i="2"/>
  <c r="C10" i="2"/>
  <c r="B10" i="2"/>
  <c r="B12" i="2"/>
  <c r="B18" i="2"/>
  <c r="E20" i="2" l="1"/>
  <c r="D21" i="2"/>
  <c r="C18" i="2"/>
  <c r="C17" i="2"/>
  <c r="B17" i="2"/>
  <c r="C16" i="2"/>
  <c r="I12" i="2"/>
  <c r="I21" i="2"/>
  <c r="I14" i="2"/>
  <c r="I15" i="2"/>
  <c r="I16" i="2"/>
  <c r="I17" i="2"/>
  <c r="I18" i="2"/>
  <c r="I19" i="2"/>
  <c r="I20" i="2"/>
  <c r="I13" i="2"/>
  <c r="I22" i="2"/>
  <c r="C6" i="2"/>
  <c r="G6" i="2" s="1"/>
  <c r="C12" i="2" s="1"/>
  <c r="C5" i="2"/>
  <c r="E5" i="2" s="1"/>
  <c r="B11" i="2" s="1"/>
  <c r="C4" i="2"/>
  <c r="G4" i="2" s="1"/>
  <c r="D12" i="1"/>
  <c r="D10" i="1"/>
  <c r="D11" i="1"/>
  <c r="G5" i="1"/>
  <c r="E5" i="1"/>
  <c r="E4" i="1"/>
  <c r="C6" i="1"/>
  <c r="G6" i="1" s="1"/>
  <c r="C5" i="1"/>
  <c r="C4" i="1"/>
  <c r="G4" i="1" s="1"/>
  <c r="D18" i="2" l="1"/>
  <c r="E6" i="1"/>
  <c r="E4" i="2"/>
  <c r="G5" i="2"/>
  <c r="C11" i="2" s="1"/>
  <c r="E6" i="2"/>
  <c r="D12" i="2" l="1"/>
  <c r="D11" i="2"/>
  <c r="D17" i="2"/>
  <c r="D10" i="2"/>
</calcChain>
</file>

<file path=xl/sharedStrings.xml><?xml version="1.0" encoding="utf-8"?>
<sst xmlns="http://schemas.openxmlformats.org/spreadsheetml/2006/main" count="53" uniqueCount="31">
  <si>
    <t>Profir margin per vehicle</t>
  </si>
  <si>
    <t>Average price of AV by 2030</t>
  </si>
  <si>
    <t>Average proce of Semi AV</t>
  </si>
  <si>
    <t>Average price of Non AV</t>
  </si>
  <si>
    <t>Number of cars sales per year by 2035</t>
  </si>
  <si>
    <t>Less than 10 % AV penetration</t>
  </si>
  <si>
    <t>More than 10 % AV penetration</t>
  </si>
  <si>
    <t>Avg sales</t>
  </si>
  <si>
    <t>Avg Sales</t>
  </si>
  <si>
    <t>Profit</t>
  </si>
  <si>
    <t>Avg price of EV</t>
  </si>
  <si>
    <t>Invest fully in AV</t>
  </si>
  <si>
    <t>Invest on Semi AV</t>
  </si>
  <si>
    <t>Invest on manual vehicles</t>
  </si>
  <si>
    <t>Probability</t>
  </si>
  <si>
    <t>Less than 10 % market penetration (MUSD)</t>
  </si>
  <si>
    <t>More than 10 % Market penetration (MUSD)</t>
  </si>
  <si>
    <t>Column1</t>
  </si>
  <si>
    <t>Expected Value</t>
  </si>
  <si>
    <t>Less than 25 % AV penetration</t>
  </si>
  <si>
    <t>More than 25 % AV penetration</t>
  </si>
  <si>
    <t>p</t>
  </si>
  <si>
    <t>1-p</t>
  </si>
  <si>
    <t>Avg price of EV 2035</t>
  </si>
  <si>
    <t>Less than 25 % market penetration (MUSD)</t>
  </si>
  <si>
    <t>More than 25 % Market penetration (MUSD)</t>
  </si>
  <si>
    <t>Certainity Equivalent</t>
  </si>
  <si>
    <t>Risk Premium</t>
  </si>
  <si>
    <t>x</t>
  </si>
  <si>
    <t>ln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</si>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</sst>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2452B-0C33-4E48-B3FB-81405636E019}" name="Table2" displayName="Table2" ref="A9:D13" totalsRowShown="0">
  <autoFilter ref="A9:D13" xr:uid="{3672452B-0C33-4E48-B3FB-81405636E019}"/>
  <tableColumns count="4">
    <tableColumn id="1" xr3:uid="{2768D773-E8A0-0A47-B9BB-B826050D3046}" name="Column1"/>
    <tableColumn id="2" xr3:uid="{F7BDE2C5-4486-1D49-BA76-3B3E786ECDB8}" name="Less than 10 % market penetration (MUSD)"/>
    <tableColumn id="3" xr3:uid="{80FF7341-5132-964D-87AD-B72D99F3DD39}" name="More than 10 % Market penetration (MUSD)"/>
    <tableColumn id="4" xr3:uid="{47229829-CBBC-D246-99AA-228BC963CFC0}" name="Expected Value" dataDxfId="1">
      <calculatedColumnFormula>Table2[[#This Row],[Less than 10 % market penetration (MUSD)]]*$B$13+Table2[[#This Row],[More than 10 % Market penetration (MUSD)]]*$C$13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43BC4B-D473-1D44-A62A-D10E784EAEF6}" name="Table25" displayName="Table25" ref="A9:D15" totalsRowShown="0">
  <autoFilter ref="A9:D15" xr:uid="{DB43BC4B-D473-1D44-A62A-D10E784EAEF6}"/>
  <tableColumns count="4">
    <tableColumn id="1" xr3:uid="{B8D7F0F8-70CD-5748-8DAA-723F4B983586}" name="Column1"/>
    <tableColumn id="2" xr3:uid="{38DA6DC6-033C-0B44-8FD9-14FF5DA06FB3}" name="Less than 25 % market penetration (MUSD)"/>
    <tableColumn id="3" xr3:uid="{20AFDDC8-0D8B-864D-AE9D-4779CE5C52D3}" name="More than 25 % Market penetration (MUSD)"/>
    <tableColumn id="4" xr3:uid="{5C055E1A-5ACF-3747-9833-DFE109AD9445}" name="Expected Value" dataDxfId="0">
      <calculatedColumnFormula>Table25[[#This Row],[Less than 25 % market penetration (MUSD)]]*$B$13+Table25[[#This Row],[More than 25 % Market penetration (MUSD)]]*$C$13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E4FC-18D1-F944-A5ED-5586DD73B7FB}">
  <dimension ref="A1:G17"/>
  <sheetViews>
    <sheetView workbookViewId="0">
      <selection sqref="A1:G13"/>
    </sheetView>
  </sheetViews>
  <sheetFormatPr defaultColWidth="11.19921875" defaultRowHeight="15.6" x14ac:dyDescent="0.3"/>
  <cols>
    <col min="1" max="1" width="33.296875" customWidth="1"/>
    <col min="2" max="2" width="22.19921875" customWidth="1"/>
    <col min="3" max="3" width="23.796875" customWidth="1"/>
    <col min="4" max="4" width="16.5" customWidth="1"/>
    <col min="5" max="5" width="16.69921875" customWidth="1"/>
    <col min="6" max="6" width="15.5" customWidth="1"/>
    <col min="7" max="7" width="17.5" customWidth="1"/>
  </cols>
  <sheetData>
    <row r="1" spans="1:7" x14ac:dyDescent="0.3">
      <c r="B1" t="s">
        <v>10</v>
      </c>
      <c r="C1" t="s">
        <v>0</v>
      </c>
      <c r="D1" s="8" t="s">
        <v>4</v>
      </c>
      <c r="E1" s="8"/>
      <c r="F1" s="8"/>
      <c r="G1" s="8"/>
    </row>
    <row r="2" spans="1:7" x14ac:dyDescent="0.3">
      <c r="C2">
        <v>15</v>
      </c>
      <c r="D2" s="8" t="s">
        <v>5</v>
      </c>
      <c r="E2" s="8"/>
      <c r="F2" s="8" t="s">
        <v>6</v>
      </c>
      <c r="G2" s="8"/>
    </row>
    <row r="3" spans="1:7" x14ac:dyDescent="0.3">
      <c r="D3" t="s">
        <v>7</v>
      </c>
      <c r="E3" t="s">
        <v>9</v>
      </c>
      <c r="F3" t="s">
        <v>8</v>
      </c>
      <c r="G3" t="s">
        <v>9</v>
      </c>
    </row>
    <row r="4" spans="1:7" x14ac:dyDescent="0.3">
      <c r="A4" t="s">
        <v>1</v>
      </c>
      <c r="B4" s="1">
        <v>70000</v>
      </c>
      <c r="C4">
        <f>B4*C2/100</f>
        <v>10500</v>
      </c>
      <c r="D4">
        <v>2000</v>
      </c>
      <c r="E4">
        <f>C4*D4</f>
        <v>21000000</v>
      </c>
      <c r="F4">
        <v>7000</v>
      </c>
      <c r="G4">
        <f>F4*C4</f>
        <v>73500000</v>
      </c>
    </row>
    <row r="5" spans="1:7" x14ac:dyDescent="0.3">
      <c r="A5" t="s">
        <v>2</v>
      </c>
      <c r="B5" s="1">
        <v>50000</v>
      </c>
      <c r="C5">
        <f>B5*C2/100</f>
        <v>7500</v>
      </c>
      <c r="D5">
        <v>7000</v>
      </c>
      <c r="E5">
        <f>C5*D5</f>
        <v>52500000</v>
      </c>
      <c r="F5">
        <v>5000</v>
      </c>
      <c r="G5">
        <f>F5*C5</f>
        <v>37500000</v>
      </c>
    </row>
    <row r="6" spans="1:7" x14ac:dyDescent="0.3">
      <c r="A6" t="s">
        <v>3</v>
      </c>
      <c r="B6" s="1">
        <v>30000</v>
      </c>
      <c r="C6">
        <f>B6*C2/100</f>
        <v>4500</v>
      </c>
      <c r="D6">
        <v>50000</v>
      </c>
      <c r="E6">
        <f>C6*D6</f>
        <v>225000000</v>
      </c>
      <c r="F6">
        <v>20000</v>
      </c>
      <c r="G6">
        <f>F6*C6</f>
        <v>90000000</v>
      </c>
    </row>
    <row r="9" spans="1:7" ht="31.2" x14ac:dyDescent="0.3">
      <c r="A9" t="s">
        <v>17</v>
      </c>
      <c r="B9" s="2" t="s">
        <v>15</v>
      </c>
      <c r="C9" s="2" t="s">
        <v>16</v>
      </c>
      <c r="D9" t="s">
        <v>18</v>
      </c>
    </row>
    <row r="10" spans="1:7" x14ac:dyDescent="0.3">
      <c r="A10" t="s">
        <v>11</v>
      </c>
      <c r="B10">
        <v>21</v>
      </c>
      <c r="C10">
        <v>73.5</v>
      </c>
      <c r="D10">
        <f>Table2[[#This Row],[Less than 10 % market penetration (MUSD)]]*$B$13+Table2[[#This Row],[More than 10 % Market penetration (MUSD)]]*$C$13</f>
        <v>57.749999999999993</v>
      </c>
    </row>
    <row r="11" spans="1:7" x14ac:dyDescent="0.3">
      <c r="A11" t="s">
        <v>12</v>
      </c>
      <c r="B11">
        <v>52.5</v>
      </c>
      <c r="C11">
        <v>37.5</v>
      </c>
      <c r="D11">
        <f>Table2[[#This Row],[Less than 10 % market penetration (MUSD)]]*$B$13+Table2[[#This Row],[More than 10 % Market penetration (MUSD)]]*$C$13</f>
        <v>42</v>
      </c>
    </row>
    <row r="12" spans="1:7" x14ac:dyDescent="0.3">
      <c r="A12" t="s">
        <v>13</v>
      </c>
      <c r="B12">
        <v>225</v>
      </c>
      <c r="C12">
        <v>90</v>
      </c>
      <c r="D12">
        <f>Table2[[#This Row],[Less than 10 % market penetration (MUSD)]]*$B$13+Table2[[#This Row],[More than 10 % Market penetration (MUSD)]]*$C$13</f>
        <v>130.5</v>
      </c>
    </row>
    <row r="13" spans="1:7" x14ac:dyDescent="0.3">
      <c r="A13" t="s">
        <v>14</v>
      </c>
      <c r="B13">
        <v>0.3</v>
      </c>
      <c r="C13">
        <v>0.7</v>
      </c>
    </row>
    <row r="17" spans="2:3" x14ac:dyDescent="0.3">
      <c r="B17" s="2"/>
      <c r="C17" s="2"/>
    </row>
  </sheetData>
  <mergeCells count="3">
    <mergeCell ref="D2:E2"/>
    <mergeCell ref="D1:G1"/>
    <mergeCell ref="F2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F2F0-C82B-3E40-A3C0-EB4E78029FEF}">
  <dimension ref="A1:J22"/>
  <sheetViews>
    <sheetView tabSelected="1" topLeftCell="A4" workbookViewId="0">
      <selection activeCell="D20" sqref="D20"/>
    </sheetView>
  </sheetViews>
  <sheetFormatPr defaultColWidth="11.19921875" defaultRowHeight="15.6" x14ac:dyDescent="0.3"/>
  <cols>
    <col min="1" max="1" width="35.5" customWidth="1"/>
    <col min="2" max="2" width="19.796875" customWidth="1"/>
    <col min="3" max="3" width="20.296875" customWidth="1"/>
    <col min="4" max="4" width="22" customWidth="1"/>
    <col min="5" max="5" width="22.5" customWidth="1"/>
    <col min="6" max="6" width="27" customWidth="1"/>
    <col min="7" max="7" width="25.296875" customWidth="1"/>
  </cols>
  <sheetData>
    <row r="1" spans="1:10" x14ac:dyDescent="0.3">
      <c r="B1" t="s">
        <v>23</v>
      </c>
      <c r="C1" t="s">
        <v>0</v>
      </c>
      <c r="D1" s="8" t="s">
        <v>4</v>
      </c>
      <c r="E1" s="8"/>
      <c r="F1" s="8"/>
      <c r="G1" s="8"/>
    </row>
    <row r="2" spans="1:10" x14ac:dyDescent="0.3">
      <c r="C2">
        <v>15</v>
      </c>
      <c r="D2" s="8" t="s">
        <v>19</v>
      </c>
      <c r="E2" s="8"/>
      <c r="F2" s="8" t="s">
        <v>20</v>
      </c>
      <c r="G2" s="8"/>
    </row>
    <row r="3" spans="1:10" x14ac:dyDescent="0.3">
      <c r="D3" t="s">
        <v>7</v>
      </c>
      <c r="E3" t="s">
        <v>9</v>
      </c>
      <c r="F3" t="s">
        <v>8</v>
      </c>
      <c r="G3" t="s">
        <v>9</v>
      </c>
    </row>
    <row r="4" spans="1:10" x14ac:dyDescent="0.3">
      <c r="A4" t="s">
        <v>1</v>
      </c>
      <c r="B4" s="1">
        <v>50000</v>
      </c>
      <c r="C4">
        <f>B4*C2/100</f>
        <v>7500</v>
      </c>
      <c r="D4" s="1">
        <v>5000</v>
      </c>
      <c r="E4">
        <f>C4*D4</f>
        <v>37500000</v>
      </c>
      <c r="F4" s="1">
        <v>10000</v>
      </c>
      <c r="G4">
        <f>F4*C4</f>
        <v>75000000</v>
      </c>
    </row>
    <row r="5" spans="1:10" x14ac:dyDescent="0.3">
      <c r="A5" t="s">
        <v>2</v>
      </c>
      <c r="B5" s="1">
        <v>35000</v>
      </c>
      <c r="C5">
        <f>B5*C2/100</f>
        <v>5250</v>
      </c>
      <c r="D5" s="1">
        <v>15000</v>
      </c>
      <c r="E5">
        <f>C5*D5</f>
        <v>78750000</v>
      </c>
      <c r="F5" s="1">
        <v>30000</v>
      </c>
      <c r="G5">
        <f>F5*C5</f>
        <v>157500000</v>
      </c>
    </row>
    <row r="6" spans="1:10" x14ac:dyDescent="0.3">
      <c r="A6" t="s">
        <v>3</v>
      </c>
      <c r="B6" s="1">
        <v>20000</v>
      </c>
      <c r="C6">
        <f>B6*C2/100</f>
        <v>3000</v>
      </c>
      <c r="D6" s="1">
        <v>25000</v>
      </c>
      <c r="E6">
        <f>C6*D6</f>
        <v>75000000</v>
      </c>
      <c r="F6" s="1">
        <v>10000</v>
      </c>
      <c r="G6">
        <f>F6*C6</f>
        <v>30000000</v>
      </c>
    </row>
    <row r="9" spans="1:10" ht="46.8" x14ac:dyDescent="0.3">
      <c r="A9" t="s">
        <v>17</v>
      </c>
      <c r="B9" s="2" t="s">
        <v>24</v>
      </c>
      <c r="C9" s="2" t="s">
        <v>25</v>
      </c>
      <c r="D9" t="s">
        <v>18</v>
      </c>
    </row>
    <row r="10" spans="1:10" x14ac:dyDescent="0.3">
      <c r="A10" t="s">
        <v>11</v>
      </c>
      <c r="B10">
        <f>E4/1000000</f>
        <v>37.5</v>
      </c>
      <c r="C10">
        <f>G4/1000000</f>
        <v>75</v>
      </c>
      <c r="D10">
        <f>Table25[[#This Row],[Less than 25 % market penetration (MUSD)]]*$B$13+Table25[[#This Row],[More than 25 % Market penetration (MUSD)]]*$C$13</f>
        <v>58.125</v>
      </c>
    </row>
    <row r="11" spans="1:10" x14ac:dyDescent="0.3">
      <c r="A11" t="s">
        <v>12</v>
      </c>
      <c r="B11">
        <f>E5/1000000</f>
        <v>78.75</v>
      </c>
      <c r="C11">
        <f>G5/1000000</f>
        <v>157.5</v>
      </c>
      <c r="D11">
        <f>Table25[[#This Row],[Less than 25 % market penetration (MUSD)]]*$B$13+Table25[[#This Row],[More than 25 % Market penetration (MUSD)]]*$C$13</f>
        <v>122.0625</v>
      </c>
      <c r="I11" t="s">
        <v>29</v>
      </c>
      <c r="J11" t="s">
        <v>28</v>
      </c>
    </row>
    <row r="12" spans="1:10" x14ac:dyDescent="0.3">
      <c r="A12" t="s">
        <v>13</v>
      </c>
      <c r="B12">
        <f>E6/1000000</f>
        <v>75</v>
      </c>
      <c r="C12">
        <f>G6/1000000</f>
        <v>30</v>
      </c>
      <c r="D12">
        <f>Table25[[#This Row],[Less than 25 % market penetration (MUSD)]]*$B$13+Table25[[#This Row],[More than 25 % Market penetration (MUSD)]]*$C$13</f>
        <v>50.25</v>
      </c>
      <c r="I12">
        <f>-80*(LN((1-J12)))</f>
        <v>0</v>
      </c>
      <c r="J12">
        <v>0</v>
      </c>
    </row>
    <row r="13" spans="1:10" x14ac:dyDescent="0.3">
      <c r="A13" t="s">
        <v>14</v>
      </c>
      <c r="B13">
        <v>0.45</v>
      </c>
      <c r="C13">
        <v>0.55000000000000004</v>
      </c>
      <c r="I13">
        <f>-80*(LN((1-J13)))</f>
        <v>8.4288412526261034</v>
      </c>
      <c r="J13">
        <v>0.1</v>
      </c>
    </row>
    <row r="14" spans="1:10" x14ac:dyDescent="0.3">
      <c r="B14" t="s">
        <v>21</v>
      </c>
      <c r="C14" t="s">
        <v>22</v>
      </c>
      <c r="I14">
        <f t="shared" ref="I14:I20" si="0">-80*(LN((1-J14)))</f>
        <v>17.851484105136777</v>
      </c>
      <c r="J14">
        <v>0.2</v>
      </c>
    </row>
    <row r="15" spans="1:10" ht="46.8" x14ac:dyDescent="0.3">
      <c r="B15" s="3" t="s">
        <v>24</v>
      </c>
      <c r="C15" s="3" t="s">
        <v>25</v>
      </c>
      <c r="D15" s="4" t="s">
        <v>30</v>
      </c>
      <c r="I15">
        <f t="shared" si="0"/>
        <v>28.533995515098596</v>
      </c>
      <c r="J15">
        <v>0.3</v>
      </c>
    </row>
    <row r="16" spans="1:10" x14ac:dyDescent="0.3">
      <c r="A16" s="5" t="s">
        <v>11</v>
      </c>
      <c r="B16" s="7">
        <f>D17</f>
        <v>0.75505007781251132</v>
      </c>
      <c r="C16" s="7">
        <f>1-EXP(-C10/80)</f>
        <v>0.60839437332320101</v>
      </c>
      <c r="D16" s="7">
        <f>($B$13*B16)+($C$13*C16)</f>
        <v>0.67438944034339066</v>
      </c>
      <c r="I16">
        <f t="shared" si="0"/>
        <v>40.866049901279254</v>
      </c>
      <c r="J16">
        <v>0.4</v>
      </c>
    </row>
    <row r="17" spans="1:10" x14ac:dyDescent="0.3">
      <c r="A17" s="6" t="s">
        <v>12</v>
      </c>
      <c r="B17" s="7">
        <f>1-EXP(-B11/80)</f>
        <v>0.62632730059395703</v>
      </c>
      <c r="C17" s="7">
        <f>1-EXP(-C11/80)</f>
        <v>0.86036871371860102</v>
      </c>
      <c r="D17" s="7">
        <f>($B$13*B17)+($C$13*C17)</f>
        <v>0.75505007781251132</v>
      </c>
      <c r="I17">
        <f t="shared" si="0"/>
        <v>55.451774444795625</v>
      </c>
      <c r="J17">
        <v>0.5</v>
      </c>
    </row>
    <row r="18" spans="1:10" x14ac:dyDescent="0.3">
      <c r="A18" s="5" t="s">
        <v>13</v>
      </c>
      <c r="B18" s="7">
        <f>1-EXP(-105/80)</f>
        <v>0.73085365127081614</v>
      </c>
      <c r="C18" s="7">
        <f>1-EXP(-C12/80)</f>
        <v>0.31271072120902776</v>
      </c>
      <c r="D18" s="7">
        <f>($B$13*B18)+($C$13*C18)</f>
        <v>0.50087503973683256</v>
      </c>
      <c r="I18">
        <f t="shared" si="0"/>
        <v>73.303258549932394</v>
      </c>
      <c r="J18">
        <v>0.6</v>
      </c>
    </row>
    <row r="19" spans="1:10" x14ac:dyDescent="0.3">
      <c r="A19" s="6" t="s">
        <v>14</v>
      </c>
      <c r="B19" s="6">
        <v>0.45</v>
      </c>
      <c r="C19" s="6">
        <v>0.55000000000000004</v>
      </c>
      <c r="I19">
        <f t="shared" si="0"/>
        <v>96.317824346074872</v>
      </c>
      <c r="J19">
        <v>0.7</v>
      </c>
    </row>
    <row r="20" spans="1:10" x14ac:dyDescent="0.3">
      <c r="C20" t="s">
        <v>26</v>
      </c>
      <c r="D20" s="7">
        <f>-80*(LN((1-D17)))</f>
        <v>112.53611908516166</v>
      </c>
      <c r="E20" s="7">
        <f>1-EXP(-D20/80)</f>
        <v>0.75505007781251132</v>
      </c>
      <c r="I20">
        <f t="shared" si="0"/>
        <v>128.75503299472803</v>
      </c>
      <c r="J20">
        <v>0.8</v>
      </c>
    </row>
    <row r="21" spans="1:10" x14ac:dyDescent="0.3">
      <c r="C21" t="s">
        <v>27</v>
      </c>
      <c r="D21" s="7">
        <f>D11-D20</f>
        <v>9.5263809148383416</v>
      </c>
      <c r="I21">
        <f>-80*(LN((1-J21)))</f>
        <v>184.20680743952369</v>
      </c>
      <c r="J21">
        <v>0.9</v>
      </c>
    </row>
    <row r="22" spans="1:10" x14ac:dyDescent="0.3">
      <c r="I22" t="e">
        <f>-80*(LN((1-1)))</f>
        <v>#NUM!</v>
      </c>
      <c r="J22">
        <v>1</v>
      </c>
    </row>
  </sheetData>
  <mergeCells count="3">
    <mergeCell ref="D1:G1"/>
    <mergeCell ref="D2:E2"/>
    <mergeCell ref="F2:G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K P</dc:creator>
  <cp:lastModifiedBy>Alameen Sajeev</cp:lastModifiedBy>
  <dcterms:created xsi:type="dcterms:W3CDTF">2024-06-07T14:53:20Z</dcterms:created>
  <dcterms:modified xsi:type="dcterms:W3CDTF">2024-06-19T20:14:02Z</dcterms:modified>
</cp:coreProperties>
</file>