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lameen\Desktop\691\Regression\"/>
    </mc:Choice>
  </mc:AlternateContent>
  <xr:revisionPtr revIDLastSave="0" documentId="13_ncr:1_{4FCCFB49-8B0A-4A88-B0C6-1173EAEFAE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24" i="1"/>
  <c r="C22" i="1"/>
  <c r="C17" i="1"/>
  <c r="C18" i="1"/>
  <c r="C19" i="1"/>
  <c r="C20" i="1"/>
  <c r="C21" i="1"/>
  <c r="C23" i="1"/>
  <c r="N17" i="1"/>
  <c r="N18" i="1"/>
  <c r="N19" i="1"/>
  <c r="N20" i="1"/>
  <c r="N21" i="1"/>
  <c r="N22" i="1"/>
  <c r="N23" i="1"/>
  <c r="N24" i="1"/>
  <c r="M21" i="1"/>
  <c r="M17" i="1"/>
  <c r="M18" i="1"/>
  <c r="M19" i="1"/>
  <c r="M20" i="1"/>
  <c r="M22" i="1"/>
  <c r="M23" i="1"/>
  <c r="M24" i="1"/>
  <c r="K24" i="1"/>
  <c r="L17" i="1"/>
  <c r="L18" i="1"/>
  <c r="L19" i="1"/>
  <c r="L20" i="1"/>
  <c r="L21" i="1"/>
  <c r="L22" i="1"/>
  <c r="L23" i="1"/>
  <c r="L24" i="1"/>
  <c r="K17" i="1"/>
  <c r="K18" i="1"/>
  <c r="K19" i="1"/>
  <c r="K20" i="1"/>
  <c r="K21" i="1"/>
  <c r="K22" i="1"/>
  <c r="K23" i="1"/>
  <c r="J17" i="1"/>
  <c r="J18" i="1"/>
  <c r="J19" i="1"/>
  <c r="J20" i="1"/>
  <c r="J21" i="1"/>
  <c r="J22" i="1"/>
  <c r="J23" i="1"/>
  <c r="J24" i="1"/>
  <c r="H23" i="1"/>
  <c r="I17" i="1"/>
  <c r="I18" i="1"/>
  <c r="I19" i="1"/>
  <c r="I20" i="1"/>
  <c r="I21" i="1"/>
  <c r="I22" i="1"/>
  <c r="I23" i="1"/>
  <c r="I24" i="1"/>
  <c r="H17" i="1"/>
  <c r="H18" i="1"/>
  <c r="H19" i="1"/>
  <c r="H20" i="1"/>
  <c r="H21" i="1"/>
  <c r="H22" i="1"/>
  <c r="H24" i="1"/>
  <c r="J16" i="1"/>
  <c r="I16" i="1"/>
  <c r="H16" i="1"/>
  <c r="F17" i="1"/>
  <c r="F18" i="1"/>
  <c r="F19" i="1"/>
  <c r="F20" i="1"/>
  <c r="F21" i="1"/>
  <c r="F22" i="1"/>
  <c r="F23" i="1"/>
  <c r="F24" i="1"/>
  <c r="F16" i="1"/>
  <c r="K16" i="1"/>
  <c r="L16" i="1"/>
  <c r="M16" i="1"/>
  <c r="N16" i="1"/>
  <c r="E21" i="1"/>
  <c r="E17" i="1"/>
  <c r="E18" i="1"/>
  <c r="E19" i="1"/>
  <c r="E20" i="1"/>
  <c r="E22" i="1"/>
  <c r="E23" i="1"/>
  <c r="E24" i="1"/>
  <c r="E16" i="1"/>
  <c r="D17" i="1"/>
  <c r="D18" i="1"/>
  <c r="D19" i="1"/>
  <c r="D20" i="1"/>
  <c r="D21" i="1"/>
  <c r="D22" i="1"/>
  <c r="D23" i="1"/>
  <c r="D24" i="1"/>
  <c r="D16" i="1"/>
  <c r="E14" i="1"/>
  <c r="F14" i="1"/>
  <c r="G14" i="1"/>
  <c r="H14" i="1"/>
  <c r="I14" i="1"/>
  <c r="J14" i="1"/>
  <c r="K14" i="1"/>
  <c r="L14" i="1"/>
  <c r="M14" i="1"/>
  <c r="N14" i="1"/>
  <c r="E13" i="1"/>
  <c r="F13" i="1"/>
  <c r="G13" i="1"/>
  <c r="H13" i="1"/>
  <c r="I13" i="1"/>
  <c r="J13" i="1"/>
  <c r="K13" i="1"/>
  <c r="L13" i="1"/>
  <c r="M13" i="1"/>
  <c r="N13" i="1"/>
  <c r="D13" i="1"/>
  <c r="D14" i="1"/>
  <c r="E12" i="1"/>
  <c r="F12" i="1"/>
  <c r="G12" i="1"/>
  <c r="H12" i="1"/>
  <c r="I12" i="1"/>
  <c r="J12" i="1"/>
  <c r="K12" i="1"/>
  <c r="L12" i="1"/>
  <c r="M12" i="1"/>
  <c r="N12" i="1"/>
  <c r="D12" i="1"/>
  <c r="N3" i="1"/>
  <c r="N4" i="1"/>
  <c r="N5" i="1"/>
  <c r="N6" i="1"/>
  <c r="N7" i="1"/>
  <c r="N8" i="1"/>
  <c r="N9" i="1"/>
  <c r="N10" i="1"/>
  <c r="N2" i="1"/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<sst xmlns="http://schemas.openxmlformats.org/spreadsheetml/2006/main" count="23" uniqueCount="22">
  <si>
    <t xml:space="preserve">Sense of security: </t>
  </si>
  <si>
    <t xml:space="preserve">Infrastructure improvement: </t>
  </si>
  <si>
    <t xml:space="preserve">Security officer training level: </t>
  </si>
  <si>
    <t>Network service coverage:</t>
  </si>
  <si>
    <t>Service interruptions:  (negative weight)</t>
  </si>
  <si>
    <t>Average age of fleet:(negative weight)</t>
  </si>
  <si>
    <t xml:space="preserve">Sense of security – bus survey (%) </t>
  </si>
  <si>
    <t xml:space="preserve">Sense of security – metro survey (%) </t>
  </si>
  <si>
    <t>Sense of security</t>
  </si>
  <si>
    <t>Security officer training level</t>
  </si>
  <si>
    <t>Infrastructure Improvement Ratio</t>
  </si>
  <si>
    <t>Accessibility rate</t>
  </si>
  <si>
    <t>Total network service coverage provided</t>
  </si>
  <si>
    <t>% of Trips with Delays</t>
  </si>
  <si>
    <t xml:space="preserve">Average age of metro cars (years) </t>
  </si>
  <si>
    <t xml:space="preserve">Average age of bus fleet (years) </t>
  </si>
  <si>
    <t>Average age of fleet</t>
  </si>
  <si>
    <t>Normalisation</t>
  </si>
  <si>
    <t>Max</t>
  </si>
  <si>
    <t>Min</t>
  </si>
  <si>
    <t>Avg</t>
  </si>
  <si>
    <t>Composite Service Quality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</si>
</sst>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selection activeCell="C21" sqref="C21"/>
    </sheetView>
  </sheetViews>
  <sheetFormatPr defaultRowHeight="14.4" x14ac:dyDescent="0.3"/>
  <cols>
    <col min="1" max="1" width="39.33203125" bestFit="1" customWidth="1"/>
    <col min="3" max="3" width="30.5546875" bestFit="1" customWidth="1"/>
    <col min="4" max="4" width="28.88671875" bestFit="1" customWidth="1"/>
    <col min="5" max="5" width="31.21875" bestFit="1" customWidth="1"/>
    <col min="6" max="6" width="14.77734375" bestFit="1" customWidth="1"/>
    <col min="8" max="8" width="28.88671875" bestFit="1" customWidth="1"/>
    <col min="9" max="9" width="14.6640625" bestFit="1" customWidth="1"/>
    <col min="10" max="10" width="34.6640625" bestFit="1" customWidth="1"/>
    <col min="11" max="11" width="19" bestFit="1" customWidth="1"/>
    <col min="12" max="12" width="18.33203125" customWidth="1"/>
    <col min="13" max="13" width="10.33203125" customWidth="1"/>
  </cols>
  <sheetData>
    <row r="1" spans="1:14" x14ac:dyDescent="0.3">
      <c r="A1" s="1" t="s">
        <v>0</v>
      </c>
      <c r="B1">
        <v>0.25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3">
      <c r="A2" s="1" t="s">
        <v>1</v>
      </c>
      <c r="B2">
        <v>0.2</v>
      </c>
      <c r="D2">
        <v>0.91</v>
      </c>
      <c r="E2">
        <v>0.87</v>
      </c>
      <c r="F2">
        <f>(D2+E2)/2</f>
        <v>0.89</v>
      </c>
      <c r="G2">
        <v>1</v>
      </c>
      <c r="H2">
        <v>0.10526315789473684</v>
      </c>
      <c r="I2">
        <v>1.42</v>
      </c>
      <c r="J2">
        <v>129629</v>
      </c>
      <c r="K2">
        <v>1.1979999999999999E-2</v>
      </c>
      <c r="L2">
        <v>35</v>
      </c>
      <c r="M2">
        <v>8</v>
      </c>
      <c r="N2">
        <f>L2+M2</f>
        <v>43</v>
      </c>
    </row>
    <row r="3" spans="1:14" x14ac:dyDescent="0.3">
      <c r="A3" s="1" t="s">
        <v>2</v>
      </c>
      <c r="B3">
        <v>0.05</v>
      </c>
      <c r="D3">
        <v>0.89</v>
      </c>
      <c r="E3">
        <v>0.89</v>
      </c>
      <c r="F3">
        <f t="shared" ref="F3:F10" si="0">(D3+E3)/2</f>
        <v>0.89</v>
      </c>
      <c r="G3">
        <v>1</v>
      </c>
      <c r="H3">
        <v>0.12594458438287154</v>
      </c>
      <c r="I3">
        <v>1.42</v>
      </c>
      <c r="J3">
        <v>134017</v>
      </c>
      <c r="K3">
        <v>1.3639999999999999E-2</v>
      </c>
      <c r="L3">
        <v>36</v>
      </c>
      <c r="M3">
        <v>9</v>
      </c>
      <c r="N3">
        <f t="shared" ref="N3:N10" si="1">L3+M3</f>
        <v>45</v>
      </c>
    </row>
    <row r="4" spans="1:14" x14ac:dyDescent="0.3">
      <c r="A4" s="1" t="s">
        <v>3</v>
      </c>
      <c r="B4">
        <v>0.3</v>
      </c>
      <c r="D4">
        <v>0.93</v>
      </c>
      <c r="E4">
        <v>0.89</v>
      </c>
      <c r="F4">
        <f t="shared" si="0"/>
        <v>0.91</v>
      </c>
      <c r="G4">
        <v>1</v>
      </c>
      <c r="H4">
        <v>0.27376425855513309</v>
      </c>
      <c r="I4">
        <v>1.42</v>
      </c>
      <c r="J4">
        <v>147293</v>
      </c>
      <c r="K4">
        <v>1.206E-2</v>
      </c>
      <c r="L4">
        <v>37</v>
      </c>
      <c r="M4">
        <v>9</v>
      </c>
      <c r="N4">
        <f t="shared" si="1"/>
        <v>46</v>
      </c>
    </row>
    <row r="5" spans="1:14" x14ac:dyDescent="0.3">
      <c r="A5" s="1" t="s">
        <v>4</v>
      </c>
      <c r="B5">
        <v>-0.15</v>
      </c>
      <c r="D5">
        <v>0.92</v>
      </c>
      <c r="E5">
        <v>0.9</v>
      </c>
      <c r="F5">
        <f t="shared" si="0"/>
        <v>0.91</v>
      </c>
      <c r="G5">
        <v>1</v>
      </c>
      <c r="H5">
        <v>0.23954983922829581</v>
      </c>
      <c r="I5">
        <v>1.4793650793650794</v>
      </c>
      <c r="J5">
        <v>153567</v>
      </c>
      <c r="K5">
        <v>1.141E-2</v>
      </c>
      <c r="L5">
        <v>38</v>
      </c>
      <c r="M5">
        <v>8</v>
      </c>
      <c r="N5">
        <f t="shared" si="1"/>
        <v>46</v>
      </c>
    </row>
    <row r="6" spans="1:14" x14ac:dyDescent="0.3">
      <c r="A6" s="1" t="s">
        <v>5</v>
      </c>
      <c r="B6">
        <v>-0.15</v>
      </c>
      <c r="D6">
        <v>0.93</v>
      </c>
      <c r="E6">
        <v>0.93</v>
      </c>
      <c r="F6">
        <f t="shared" si="0"/>
        <v>0.93</v>
      </c>
      <c r="G6">
        <v>1</v>
      </c>
      <c r="H6">
        <v>0.33919597989949751</v>
      </c>
      <c r="I6">
        <v>1.6172038123167156</v>
      </c>
      <c r="J6">
        <v>157669</v>
      </c>
      <c r="K6">
        <v>1.37E-2</v>
      </c>
      <c r="L6">
        <v>39</v>
      </c>
      <c r="M6">
        <v>6</v>
      </c>
      <c r="N6">
        <f t="shared" si="1"/>
        <v>45</v>
      </c>
    </row>
    <row r="7" spans="1:14" x14ac:dyDescent="0.3">
      <c r="A7" s="1" t="s">
        <v>11</v>
      </c>
      <c r="B7">
        <v>0.22</v>
      </c>
      <c r="D7">
        <v>0.93</v>
      </c>
      <c r="E7">
        <v>0.93</v>
      </c>
      <c r="F7">
        <f t="shared" si="0"/>
        <v>0.93</v>
      </c>
      <c r="G7">
        <v>1</v>
      </c>
      <c r="H7">
        <v>0.33082706766917291</v>
      </c>
      <c r="I7">
        <v>1.6962936507936508</v>
      </c>
      <c r="J7">
        <v>162007</v>
      </c>
      <c r="K7">
        <v>1.469E-2</v>
      </c>
      <c r="L7">
        <v>40</v>
      </c>
      <c r="M7">
        <v>4</v>
      </c>
      <c r="N7">
        <f t="shared" si="1"/>
        <v>44</v>
      </c>
    </row>
    <row r="8" spans="1:14" x14ac:dyDescent="0.3">
      <c r="D8">
        <v>0.94</v>
      </c>
      <c r="E8">
        <v>0.92</v>
      </c>
      <c r="F8">
        <f t="shared" si="0"/>
        <v>0.92999999999999994</v>
      </c>
      <c r="G8">
        <v>1</v>
      </c>
      <c r="H8">
        <v>0.36851211072664358</v>
      </c>
      <c r="I8">
        <v>1.6979470404984425</v>
      </c>
      <c r="J8">
        <v>168278</v>
      </c>
      <c r="K8">
        <v>1.4970000000000001E-2</v>
      </c>
      <c r="L8">
        <v>41</v>
      </c>
      <c r="M8">
        <v>5</v>
      </c>
      <c r="N8">
        <f t="shared" si="1"/>
        <v>46</v>
      </c>
    </row>
    <row r="9" spans="1:14" x14ac:dyDescent="0.3">
      <c r="D9">
        <v>0.94</v>
      </c>
      <c r="E9">
        <v>0.93</v>
      </c>
      <c r="F9">
        <f t="shared" si="0"/>
        <v>0.93500000000000005</v>
      </c>
      <c r="G9">
        <v>1</v>
      </c>
      <c r="H9">
        <v>0.42313117066290551</v>
      </c>
      <c r="I9">
        <v>1.7135597302504817</v>
      </c>
      <c r="J9">
        <v>167679</v>
      </c>
      <c r="K9">
        <v>1.525E-2</v>
      </c>
      <c r="L9">
        <v>42</v>
      </c>
      <c r="M9">
        <v>6</v>
      </c>
      <c r="N9">
        <f t="shared" si="1"/>
        <v>48</v>
      </c>
    </row>
    <row r="10" spans="1:14" x14ac:dyDescent="0.3">
      <c r="D10">
        <v>0.93</v>
      </c>
      <c r="E10">
        <v>0.92</v>
      </c>
      <c r="F10">
        <f t="shared" si="0"/>
        <v>0.92500000000000004</v>
      </c>
      <c r="G10">
        <v>1</v>
      </c>
      <c r="H10">
        <v>0.2713310580204778</v>
      </c>
      <c r="I10">
        <v>1.7149703829466139</v>
      </c>
      <c r="J10">
        <v>162981</v>
      </c>
      <c r="K10">
        <v>0</v>
      </c>
      <c r="L10">
        <v>43</v>
      </c>
      <c r="M10">
        <v>7</v>
      </c>
      <c r="N10">
        <f t="shared" si="1"/>
        <v>50</v>
      </c>
    </row>
    <row r="12" spans="1:14" x14ac:dyDescent="0.3">
      <c r="C12" t="s">
        <v>18</v>
      </c>
      <c r="D12">
        <f>MAX(D2:D10)</f>
        <v>0.94</v>
      </c>
      <c r="E12">
        <f t="shared" ref="E12:N12" si="2">MAX(E2:E10)</f>
        <v>0.93</v>
      </c>
      <c r="F12">
        <f t="shared" si="2"/>
        <v>0.93500000000000005</v>
      </c>
      <c r="G12">
        <f t="shared" si="2"/>
        <v>1</v>
      </c>
      <c r="H12">
        <f t="shared" si="2"/>
        <v>0.42313117066290551</v>
      </c>
      <c r="I12">
        <f t="shared" si="2"/>
        <v>1.7149703829466139</v>
      </c>
      <c r="J12">
        <f t="shared" si="2"/>
        <v>168278</v>
      </c>
      <c r="K12">
        <f t="shared" si="2"/>
        <v>1.525E-2</v>
      </c>
      <c r="L12">
        <f t="shared" si="2"/>
        <v>43</v>
      </c>
      <c r="M12">
        <f t="shared" si="2"/>
        <v>9</v>
      </c>
      <c r="N12">
        <f t="shared" si="2"/>
        <v>50</v>
      </c>
    </row>
    <row r="13" spans="1:14" x14ac:dyDescent="0.3">
      <c r="C13" t="s">
        <v>19</v>
      </c>
      <c r="D13">
        <f>MIN(D2:D10)</f>
        <v>0.89</v>
      </c>
      <c r="E13">
        <f t="shared" ref="E13:N13" si="3">MIN(E2:E10)</f>
        <v>0.87</v>
      </c>
      <c r="F13">
        <f t="shared" si="3"/>
        <v>0.89</v>
      </c>
      <c r="G13">
        <f t="shared" si="3"/>
        <v>1</v>
      </c>
      <c r="H13">
        <f t="shared" si="3"/>
        <v>0.10526315789473684</v>
      </c>
      <c r="I13">
        <f t="shared" si="3"/>
        <v>1.42</v>
      </c>
      <c r="J13">
        <f t="shared" si="3"/>
        <v>129629</v>
      </c>
      <c r="K13">
        <f t="shared" si="3"/>
        <v>0</v>
      </c>
      <c r="L13">
        <f t="shared" si="3"/>
        <v>35</v>
      </c>
      <c r="M13">
        <f t="shared" si="3"/>
        <v>4</v>
      </c>
      <c r="N13">
        <f t="shared" si="3"/>
        <v>43</v>
      </c>
    </row>
    <row r="14" spans="1:14" x14ac:dyDescent="0.3">
      <c r="C14" t="s">
        <v>20</v>
      </c>
      <c r="D14">
        <f>AVERAGE(D2:D10)</f>
        <v>0.92444444444444429</v>
      </c>
      <c r="E14">
        <f t="shared" ref="E14:N14" si="4">AVERAGE(E2:E10)</f>
        <v>0.90888888888888886</v>
      </c>
      <c r="F14">
        <f t="shared" si="4"/>
        <v>0.91666666666666663</v>
      </c>
      <c r="G14">
        <f t="shared" si="4"/>
        <v>1</v>
      </c>
      <c r="H14">
        <f t="shared" si="4"/>
        <v>0.27527991411552599</v>
      </c>
      <c r="I14">
        <f t="shared" si="4"/>
        <v>1.5754821884634427</v>
      </c>
      <c r="J14">
        <f t="shared" si="4"/>
        <v>153680</v>
      </c>
      <c r="K14">
        <f t="shared" si="4"/>
        <v>1.1966666666666665E-2</v>
      </c>
      <c r="L14">
        <f t="shared" si="4"/>
        <v>39</v>
      </c>
      <c r="M14">
        <f t="shared" si="4"/>
        <v>6.8888888888888893</v>
      </c>
      <c r="N14">
        <f t="shared" si="4"/>
        <v>45.888888888888886</v>
      </c>
    </row>
    <row r="15" spans="1:14" x14ac:dyDescent="0.3">
      <c r="C15" s="2" t="s">
        <v>21</v>
      </c>
    </row>
    <row r="16" spans="1:14" x14ac:dyDescent="0.3">
      <c r="A16" t="s">
        <v>17</v>
      </c>
      <c r="C16">
        <f>((F16*$B$1)+(H16*$B$2)+(I16*$B$7)+(G16*$B$3)+(J16*$B$4)+(K16*$B$5)+(N16*$B$6))</f>
        <v>-0.11783606557377048</v>
      </c>
      <c r="D16">
        <f>(D2-D$13)/(D$12-D$13)</f>
        <v>0.40000000000000091</v>
      </c>
      <c r="E16">
        <f>(E2-E$13)/(E$12-E$13)</f>
        <v>0</v>
      </c>
      <c r="F16">
        <f>(F2-F$13)/(F$12-F$13)</f>
        <v>0</v>
      </c>
      <c r="G16">
        <v>0</v>
      </c>
      <c r="H16">
        <f>(H2-H$13)/(H$12-H$13)</f>
        <v>0</v>
      </c>
      <c r="I16">
        <f>(I2-I$13)/(I$12-I$13)</f>
        <v>0</v>
      </c>
      <c r="J16">
        <f>(J2-J$13)/(J$12-J$13)</f>
        <v>0</v>
      </c>
      <c r="K16">
        <f t="shared" ref="F16:N16" si="5">(K2-K$13)/(K$12-K$13)</f>
        <v>0.78557377049180321</v>
      </c>
      <c r="L16">
        <f t="shared" si="5"/>
        <v>0</v>
      </c>
      <c r="M16">
        <f t="shared" si="5"/>
        <v>0.8</v>
      </c>
      <c r="N16">
        <f t="shared" si="5"/>
        <v>0</v>
      </c>
    </row>
    <row r="17" spans="3:14" x14ac:dyDescent="0.3">
      <c r="C17">
        <f t="shared" ref="C17:C24" si="6">((F17*$B$1)+(H17*$B$2)+(I17*$B$7)+(G17*$B$3)+(J17*$B$4)+(K17*$B$5)+(N17*$B$6))</f>
        <v>-0.12994810022315531</v>
      </c>
      <c r="D17">
        <f t="shared" ref="D17:E24" si="7">(D3-D$13)/(D$12-D$13)</f>
        <v>0</v>
      </c>
      <c r="E17">
        <f>(E3-E$13)/(E$12-E$13)</f>
        <v>0.33333333333333331</v>
      </c>
      <c r="F17">
        <f t="shared" ref="F17:F24" si="8">(F3-F$13)/(F$12-F$13)</f>
        <v>0</v>
      </c>
      <c r="G17">
        <v>0</v>
      </c>
      <c r="H17">
        <f t="shared" ref="H17:N24" si="9">(H3-H$13)/(H$12-H$13)</f>
        <v>6.5062936997118764E-2</v>
      </c>
      <c r="I17">
        <f t="shared" si="9"/>
        <v>0</v>
      </c>
      <c r="J17">
        <f t="shared" si="9"/>
        <v>0.11353463220264431</v>
      </c>
      <c r="K17">
        <f t="shared" si="9"/>
        <v>0.89442622950819672</v>
      </c>
      <c r="L17">
        <f t="shared" si="9"/>
        <v>0.125</v>
      </c>
      <c r="M17">
        <f t="shared" si="9"/>
        <v>1</v>
      </c>
      <c r="N17">
        <f t="shared" si="9"/>
        <v>0.2857142857142857</v>
      </c>
    </row>
    <row r="18" spans="3:14" x14ac:dyDescent="0.3">
      <c r="C18">
        <f t="shared" si="6"/>
        <v>0.17133290623513903</v>
      </c>
      <c r="D18">
        <f t="shared" si="7"/>
        <v>0.80000000000000182</v>
      </c>
      <c r="E18">
        <f t="shared" si="7"/>
        <v>0.33333333333333331</v>
      </c>
      <c r="F18">
        <f t="shared" si="8"/>
        <v>0.44444444444444442</v>
      </c>
      <c r="G18">
        <v>0</v>
      </c>
      <c r="H18">
        <f t="shared" si="9"/>
        <v>0.53009769430084019</v>
      </c>
      <c r="I18">
        <f t="shared" si="9"/>
        <v>0</v>
      </c>
      <c r="J18">
        <f t="shared" si="9"/>
        <v>0.45703640456415429</v>
      </c>
      <c r="K18">
        <f t="shared" si="9"/>
        <v>0.79081967213114757</v>
      </c>
      <c r="L18">
        <f t="shared" si="9"/>
        <v>0.25</v>
      </c>
      <c r="M18">
        <f t="shared" si="9"/>
        <v>1</v>
      </c>
      <c r="N18">
        <f t="shared" si="9"/>
        <v>0.42857142857142855</v>
      </c>
    </row>
    <row r="19" spans="3:14" x14ac:dyDescent="0.3">
      <c r="C19">
        <f t="shared" si="6"/>
        <v>0.24917545589482348</v>
      </c>
      <c r="D19">
        <f t="shared" si="7"/>
        <v>0.60000000000000131</v>
      </c>
      <c r="E19">
        <f t="shared" si="7"/>
        <v>0.5</v>
      </c>
      <c r="F19">
        <f t="shared" si="8"/>
        <v>0.44444444444444442</v>
      </c>
      <c r="G19">
        <v>0</v>
      </c>
      <c r="H19">
        <f t="shared" si="9"/>
        <v>0.42246050542839164</v>
      </c>
      <c r="I19">
        <f t="shared" si="9"/>
        <v>0.20125776280333837</v>
      </c>
      <c r="J19">
        <f t="shared" si="9"/>
        <v>0.61936919454578387</v>
      </c>
      <c r="K19">
        <f t="shared" si="9"/>
        <v>0.74819672131147541</v>
      </c>
      <c r="L19">
        <f t="shared" si="9"/>
        <v>0.375</v>
      </c>
      <c r="M19">
        <f t="shared" si="9"/>
        <v>0.8</v>
      </c>
      <c r="N19">
        <f t="shared" si="9"/>
        <v>0.42857142857142855</v>
      </c>
    </row>
    <row r="20" spans="3:14" x14ac:dyDescent="0.3">
      <c r="C20">
        <f t="shared" si="6"/>
        <v>0.55653281791224207</v>
      </c>
      <c r="D20">
        <f t="shared" si="7"/>
        <v>0.80000000000000182</v>
      </c>
      <c r="E20">
        <f t="shared" si="7"/>
        <v>1</v>
      </c>
      <c r="F20">
        <f t="shared" si="8"/>
        <v>0.88888888888888884</v>
      </c>
      <c r="G20">
        <v>0</v>
      </c>
      <c r="H20">
        <f t="shared" si="9"/>
        <v>0.73594326137929256</v>
      </c>
      <c r="I20">
        <f t="shared" si="9"/>
        <v>0.6685546201172583</v>
      </c>
      <c r="J20">
        <f t="shared" si="9"/>
        <v>0.72550389402054383</v>
      </c>
      <c r="K20">
        <f t="shared" si="9"/>
        <v>0.89836065573770496</v>
      </c>
      <c r="L20">
        <f t="shared" si="9"/>
        <v>0.5</v>
      </c>
      <c r="M20">
        <f t="shared" si="9"/>
        <v>0.4</v>
      </c>
      <c r="N20">
        <f t="shared" si="9"/>
        <v>0.2857142857142857</v>
      </c>
    </row>
    <row r="21" spans="3:14" x14ac:dyDescent="0.3">
      <c r="C21">
        <f t="shared" si="6"/>
        <v>0.65561848802806377</v>
      </c>
      <c r="D21">
        <f t="shared" si="7"/>
        <v>0.80000000000000182</v>
      </c>
      <c r="E21">
        <f>(E7-E$13)/(E$12-E$13)</f>
        <v>1</v>
      </c>
      <c r="F21">
        <f t="shared" si="8"/>
        <v>0.88888888888888884</v>
      </c>
      <c r="G21">
        <v>0</v>
      </c>
      <c r="H21">
        <f t="shared" si="9"/>
        <v>0.70961499966637742</v>
      </c>
      <c r="I21">
        <f t="shared" si="9"/>
        <v>0.9366826866941983</v>
      </c>
      <c r="J21">
        <f t="shared" si="9"/>
        <v>0.83774483169034131</v>
      </c>
      <c r="K21">
        <f t="shared" si="9"/>
        <v>0.9632786885245902</v>
      </c>
      <c r="L21">
        <f t="shared" si="9"/>
        <v>0.625</v>
      </c>
      <c r="M21">
        <f>(M7-M$13)/(M$12-M$13)</f>
        <v>0</v>
      </c>
      <c r="N21">
        <f t="shared" ref="N21" si="10">(N7-N$13)/(N$12-N$13)</f>
        <v>0.14285714285714285</v>
      </c>
    </row>
    <row r="22" spans="3:14" x14ac:dyDescent="0.3">
      <c r="C22">
        <f>((F22*$B$1)+(H22*$B$2)+(I22*$B$7)+(G22*$B$3)+(J22*$B$4)+(K22*$B$5)+(N22*$B$6))</f>
        <v>0.6836280838426031</v>
      </c>
      <c r="D22">
        <f t="shared" si="7"/>
        <v>1</v>
      </c>
      <c r="E22">
        <f t="shared" si="7"/>
        <v>0.83333333333333337</v>
      </c>
      <c r="F22">
        <f t="shared" si="8"/>
        <v>0.8888888888888864</v>
      </c>
      <c r="G22">
        <v>0</v>
      </c>
      <c r="H22">
        <f t="shared" si="9"/>
        <v>0.82817063138687896</v>
      </c>
      <c r="I22">
        <f t="shared" si="9"/>
        <v>0.94228796030938333</v>
      </c>
      <c r="J22">
        <f t="shared" si="9"/>
        <v>1</v>
      </c>
      <c r="K22">
        <f t="shared" si="9"/>
        <v>0.98163934426229515</v>
      </c>
      <c r="L22">
        <f t="shared" si="9"/>
        <v>0.75</v>
      </c>
      <c r="M22">
        <f t="shared" si="9"/>
        <v>0.2</v>
      </c>
      <c r="N22">
        <f t="shared" si="9"/>
        <v>0.42857142857142855</v>
      </c>
    </row>
    <row r="23" spans="3:14" x14ac:dyDescent="0.3">
      <c r="C23">
        <f t="shared" si="6"/>
        <v>0.70715548689667274</v>
      </c>
      <c r="D23">
        <f t="shared" si="7"/>
        <v>1</v>
      </c>
      <c r="E23">
        <f t="shared" si="7"/>
        <v>1</v>
      </c>
      <c r="F23">
        <f t="shared" si="8"/>
        <v>1</v>
      </c>
      <c r="G23">
        <v>0</v>
      </c>
      <c r="H23">
        <f>(H9-H$13)/(H$12-H$13)</f>
        <v>1</v>
      </c>
      <c r="I23">
        <f t="shared" si="9"/>
        <v>0.99521764632082577</v>
      </c>
      <c r="J23">
        <f t="shared" si="9"/>
        <v>0.9845015394964941</v>
      </c>
      <c r="K23">
        <f t="shared" si="9"/>
        <v>1</v>
      </c>
      <c r="L23">
        <f t="shared" si="9"/>
        <v>0.875</v>
      </c>
      <c r="M23">
        <f t="shared" si="9"/>
        <v>0.4</v>
      </c>
      <c r="N23">
        <f t="shared" si="9"/>
        <v>0.7142857142857143</v>
      </c>
    </row>
    <row r="24" spans="3:14" x14ac:dyDescent="0.3">
      <c r="C24">
        <f>((F24*$B$1)+(H24*$B$2)+(I24*$B$7)+(G24*$B$3)+(J24*$B$4)+(K24*$B$5)+(N24*$B$6))</f>
        <v>0.62781683343269779</v>
      </c>
      <c r="D24">
        <f t="shared" si="7"/>
        <v>0.80000000000000182</v>
      </c>
      <c r="E24">
        <f t="shared" si="7"/>
        <v>0.83333333333333337</v>
      </c>
      <c r="F24">
        <f t="shared" si="8"/>
        <v>0.77777777777777779</v>
      </c>
      <c r="G24">
        <v>0</v>
      </c>
      <c r="H24">
        <f t="shared" si="9"/>
        <v>0.52244294315596829</v>
      </c>
      <c r="I24">
        <f t="shared" si="9"/>
        <v>1</v>
      </c>
      <c r="J24">
        <f t="shared" si="9"/>
        <v>0.86294600119019893</v>
      </c>
      <c r="K24">
        <f>(K10-K$13)/(K$12-K$13)</f>
        <v>0</v>
      </c>
      <c r="L24">
        <f t="shared" si="9"/>
        <v>1</v>
      </c>
      <c r="M24">
        <f t="shared" si="9"/>
        <v>0.6</v>
      </c>
      <c r="N24">
        <f t="shared" si="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Alameen</dc:creator>
  <cp:lastModifiedBy>Alameen Sajeev</cp:lastModifiedBy>
  <dcterms:created xsi:type="dcterms:W3CDTF">2015-06-05T18:17:20Z</dcterms:created>
  <dcterms:modified xsi:type="dcterms:W3CDTF">2024-06-24T02:46:15Z</dcterms:modified>
</cp:coreProperties>
</file>