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A551B161-BA94-476B-B7C5-DDF15C1C52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12" i="1" s="1"/>
  <c r="D2" i="1"/>
  <c r="D12" i="1" s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K19" i="1" l="1"/>
  <c r="I20" i="1" s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J37" i="1" l="1"/>
  <c r="J33" i="1"/>
  <c r="J29" i="1"/>
  <c r="J32" i="1"/>
  <c r="J28" i="1"/>
  <c r="J36" i="1"/>
  <c r="J24" i="1"/>
  <c r="J25" i="1"/>
  <c r="J27" i="1"/>
  <c r="J35" i="1"/>
  <c r="J31" i="1"/>
  <c r="J23" i="1"/>
  <c r="J34" i="1"/>
  <c r="J30" i="1"/>
  <c r="J26" i="1"/>
  <c r="M23" i="1" l="1"/>
  <c r="L23" i="1"/>
  <c r="I38" i="1" s="1"/>
  <c r="J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Вставить значения напряжения и силы тока, остальные значения считаются автоматически</t>
        </r>
      </text>
    </comment>
    <comment ref="D1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Проверить, чтобы значение r было положительным. Если отрицательное, поменять знак</t>
        </r>
      </text>
    </comment>
    <comment ref="J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Значение R надо взять примерное, так как график для Pполез это парабола, надо найти примерные координаты вершины</t>
        </r>
      </text>
    </comment>
  </commentList>
</comments>
</file>

<file path=xl/sharedStrings.xml><?xml version="1.0" encoding="utf-8"?>
<sst xmlns="http://schemas.openxmlformats.org/spreadsheetml/2006/main" count="15" uniqueCount="13">
  <si>
    <t>I</t>
  </si>
  <si>
    <t>U</t>
  </si>
  <si>
    <t>y</t>
  </si>
  <si>
    <t>x</t>
  </si>
  <si>
    <t>r</t>
  </si>
  <si>
    <t>e</t>
  </si>
  <si>
    <t>P полез</t>
  </si>
  <si>
    <t>P полн</t>
  </si>
  <si>
    <t>P потерь</t>
  </si>
  <si>
    <t>R</t>
  </si>
  <si>
    <t>кпд</t>
  </si>
  <si>
    <t>b=I r I</t>
  </si>
  <si>
    <t>a=e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</si>
</sst>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10" fontId="0" fillId="0" borderId="0" xfId="0" applyNumberFormat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напряжения от силы тока</a:t>
            </a:r>
            <a:r>
              <a:rPr lang="en-US"/>
              <a:t>, U(I)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Лист1!$F$3:$F$17</c:f>
              <c:numCache>
                <c:formatCode>General</c:formatCode>
                <c:ptCount val="15"/>
                <c:pt idx="0">
                  <c:v>14.8</c:v>
                </c:pt>
                <c:pt idx="1">
                  <c:v>12.76</c:v>
                </c:pt>
                <c:pt idx="2">
                  <c:v>11.48</c:v>
                </c:pt>
                <c:pt idx="3">
                  <c:v>10.199999999999999</c:v>
                </c:pt>
                <c:pt idx="4">
                  <c:v>9.3000000000000007</c:v>
                </c:pt>
                <c:pt idx="5">
                  <c:v>8.5</c:v>
                </c:pt>
                <c:pt idx="6">
                  <c:v>7.87</c:v>
                </c:pt>
                <c:pt idx="7">
                  <c:v>7.42</c:v>
                </c:pt>
                <c:pt idx="8">
                  <c:v>6.83</c:v>
                </c:pt>
                <c:pt idx="9">
                  <c:v>6.5</c:v>
                </c:pt>
                <c:pt idx="10">
                  <c:v>6.17</c:v>
                </c:pt>
                <c:pt idx="11">
                  <c:v>5.66</c:v>
                </c:pt>
                <c:pt idx="12">
                  <c:v>5.34</c:v>
                </c:pt>
                <c:pt idx="13">
                  <c:v>5</c:v>
                </c:pt>
                <c:pt idx="14">
                  <c:v>5.05</c:v>
                </c:pt>
              </c:numCache>
            </c:numRef>
          </c:xVal>
          <c:yVal>
            <c:numRef>
              <c:f>Лист1!$G$3:$G$17</c:f>
              <c:numCache>
                <c:formatCode>General</c:formatCode>
                <c:ptCount val="15"/>
                <c:pt idx="0">
                  <c:v>1.0112937185080924</c:v>
                </c:pt>
                <c:pt idx="1">
                  <c:v>2.4071170862810192</c:v>
                </c:pt>
                <c:pt idx="2">
                  <c:v>3.2829278268444222</c:v>
                </c:pt>
                <c:pt idx="3">
                  <c:v>4.158738567407827</c:v>
                </c:pt>
                <c:pt idx="4">
                  <c:v>4.7745429943664695</c:v>
                </c:pt>
                <c:pt idx="5">
                  <c:v>5.3219247072185976</c:v>
                </c:pt>
                <c:pt idx="6">
                  <c:v>5.7529878060896475</c:v>
                </c:pt>
                <c:pt idx="7">
                  <c:v>6.0608900195689701</c:v>
                </c:pt>
                <c:pt idx="8">
                  <c:v>6.464584032797414</c:v>
                </c:pt>
                <c:pt idx="9">
                  <c:v>6.6903789893489165</c:v>
                </c:pt>
                <c:pt idx="10">
                  <c:v>6.916173945900419</c:v>
                </c:pt>
                <c:pt idx="11">
                  <c:v>7.2651297878436498</c:v>
                </c:pt>
                <c:pt idx="12">
                  <c:v>7.4840824729845012</c:v>
                </c:pt>
                <c:pt idx="13">
                  <c:v>7.7167197009466548</c:v>
                </c:pt>
                <c:pt idx="14">
                  <c:v>7.6825083438933977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4-41F5-9D10-97DBFFD6A7A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Лист1!$F$3:$F$17</c:f>
              <c:numCache>
                <c:formatCode>General</c:formatCode>
                <c:ptCount val="15"/>
                <c:pt idx="0">
                  <c:v>14.8</c:v>
                </c:pt>
                <c:pt idx="1">
                  <c:v>12.76</c:v>
                </c:pt>
                <c:pt idx="2">
                  <c:v>11.48</c:v>
                </c:pt>
                <c:pt idx="3">
                  <c:v>10.199999999999999</c:v>
                </c:pt>
                <c:pt idx="4">
                  <c:v>9.3000000000000007</c:v>
                </c:pt>
                <c:pt idx="5">
                  <c:v>8.5</c:v>
                </c:pt>
                <c:pt idx="6">
                  <c:v>7.87</c:v>
                </c:pt>
                <c:pt idx="7">
                  <c:v>7.42</c:v>
                </c:pt>
                <c:pt idx="8">
                  <c:v>6.83</c:v>
                </c:pt>
                <c:pt idx="9">
                  <c:v>6.5</c:v>
                </c:pt>
                <c:pt idx="10">
                  <c:v>6.17</c:v>
                </c:pt>
                <c:pt idx="11">
                  <c:v>5.66</c:v>
                </c:pt>
                <c:pt idx="12">
                  <c:v>5.34</c:v>
                </c:pt>
                <c:pt idx="13">
                  <c:v>5</c:v>
                </c:pt>
                <c:pt idx="14">
                  <c:v>5.05</c:v>
                </c:pt>
              </c:numCache>
            </c:numRef>
          </c:xVal>
          <c:yVal>
            <c:numRef>
              <c:f>Лист1!$H$3:$H$17</c:f>
              <c:numCache>
                <c:formatCode>General</c:formatCode>
                <c:ptCount val="15"/>
                <c:pt idx="0">
                  <c:v>1.03</c:v>
                </c:pt>
                <c:pt idx="1">
                  <c:v>2.41</c:v>
                </c:pt>
                <c:pt idx="2">
                  <c:v>3.28</c:v>
                </c:pt>
                <c:pt idx="3">
                  <c:v>4.1500000000000004</c:v>
                </c:pt>
                <c:pt idx="4">
                  <c:v>4.7699999999999996</c:v>
                </c:pt>
                <c:pt idx="5">
                  <c:v>5.32</c:v>
                </c:pt>
                <c:pt idx="6">
                  <c:v>5.75</c:v>
                </c:pt>
                <c:pt idx="7">
                  <c:v>6.05</c:v>
                </c:pt>
                <c:pt idx="8">
                  <c:v>6.45</c:v>
                </c:pt>
                <c:pt idx="9">
                  <c:v>6.68</c:v>
                </c:pt>
                <c:pt idx="10">
                  <c:v>6.9</c:v>
                </c:pt>
                <c:pt idx="11">
                  <c:v>7.24</c:v>
                </c:pt>
                <c:pt idx="12">
                  <c:v>7.46</c:v>
                </c:pt>
                <c:pt idx="13">
                  <c:v>7.7</c:v>
                </c:pt>
                <c:pt idx="14">
                  <c:v>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E4-41F5-9D10-97DBFFD6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65232"/>
        <c:axId val="821468976"/>
      </c:scatterChart>
      <c:valAx>
        <c:axId val="8214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Сила тока </a:t>
                </a:r>
                <a:r>
                  <a:rPr lang="en-US"/>
                  <a:t>I, </a:t>
                </a:r>
                <a:r>
                  <a:rPr lang="ru-RU"/>
                  <a:t>мА</a:t>
                </a:r>
              </a:p>
            </c:rich>
          </c:tx>
          <c:layout>
            <c:manualLayout>
              <c:xMode val="edge"/>
              <c:yMode val="edge"/>
              <c:x val="0.87317804254466513"/>
              <c:y val="0.9077678369439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468976"/>
        <c:crosses val="autoZero"/>
        <c:crossBetween val="midCat"/>
        <c:majorUnit val="1"/>
      </c:valAx>
      <c:valAx>
        <c:axId val="821468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</a:t>
                </a:r>
                <a:r>
                  <a:rPr lang="en-US" baseline="0"/>
                  <a:t>U,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188810484708331E-2"/>
              <c:y val="0.14523998498553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4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 зависимости мощностей от силы тока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Pr(I)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Лист1!$J$2:$J$16</c:f>
              <c:numCache>
                <c:formatCode>General</c:formatCode>
                <c:ptCount val="15"/>
                <c:pt idx="0">
                  <c:v>14.8</c:v>
                </c:pt>
                <c:pt idx="1">
                  <c:v>12.76</c:v>
                </c:pt>
                <c:pt idx="2">
                  <c:v>11.48</c:v>
                </c:pt>
                <c:pt idx="3">
                  <c:v>10.199999999999999</c:v>
                </c:pt>
                <c:pt idx="4">
                  <c:v>9.3000000000000007</c:v>
                </c:pt>
                <c:pt idx="5">
                  <c:v>8.5</c:v>
                </c:pt>
                <c:pt idx="6">
                  <c:v>7.87</c:v>
                </c:pt>
                <c:pt idx="7">
                  <c:v>7.42</c:v>
                </c:pt>
                <c:pt idx="8">
                  <c:v>6.83</c:v>
                </c:pt>
                <c:pt idx="9">
                  <c:v>6.5</c:v>
                </c:pt>
                <c:pt idx="10">
                  <c:v>6.17</c:v>
                </c:pt>
                <c:pt idx="11">
                  <c:v>5.66</c:v>
                </c:pt>
                <c:pt idx="12">
                  <c:v>5.34</c:v>
                </c:pt>
                <c:pt idx="13">
                  <c:v>5</c:v>
                </c:pt>
                <c:pt idx="14">
                  <c:v>5.05</c:v>
                </c:pt>
              </c:numCache>
            </c:numRef>
          </c:xVal>
          <c:yVal>
            <c:numRef>
              <c:f>Лист1!$K$2:$K$16</c:f>
              <c:numCache>
                <c:formatCode>General</c:formatCode>
                <c:ptCount val="15"/>
                <c:pt idx="0">
                  <c:v>15.244000000000002</c:v>
                </c:pt>
                <c:pt idx="1">
                  <c:v>30.7516</c:v>
                </c:pt>
                <c:pt idx="2">
                  <c:v>37.654400000000003</c:v>
                </c:pt>
                <c:pt idx="3">
                  <c:v>42.33</c:v>
                </c:pt>
                <c:pt idx="4">
                  <c:v>44.360999999999997</c:v>
                </c:pt>
                <c:pt idx="5">
                  <c:v>45.22</c:v>
                </c:pt>
                <c:pt idx="6">
                  <c:v>45.252499999999998</c:v>
                </c:pt>
                <c:pt idx="7">
                  <c:v>44.890999999999998</c:v>
                </c:pt>
                <c:pt idx="8">
                  <c:v>44.0535</c:v>
                </c:pt>
                <c:pt idx="9">
                  <c:v>43.42</c:v>
                </c:pt>
                <c:pt idx="10">
                  <c:v>42.573</c:v>
                </c:pt>
                <c:pt idx="11">
                  <c:v>40.978400000000001</c:v>
                </c:pt>
                <c:pt idx="12">
                  <c:v>39.836399999999998</c:v>
                </c:pt>
                <c:pt idx="13">
                  <c:v>38.5</c:v>
                </c:pt>
                <c:pt idx="14">
                  <c:v>39.39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D-401E-833F-1EE2A10BF07D}"/>
            </c:ext>
          </c:extLst>
        </c:ser>
        <c:ser>
          <c:idx val="1"/>
          <c:order val="1"/>
          <c:tx>
            <c:v>P(I)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Лист1!$J$2:$J$16</c:f>
              <c:numCache>
                <c:formatCode>General</c:formatCode>
                <c:ptCount val="15"/>
                <c:pt idx="0">
                  <c:v>14.8</c:v>
                </c:pt>
                <c:pt idx="1">
                  <c:v>12.76</c:v>
                </c:pt>
                <c:pt idx="2">
                  <c:v>11.48</c:v>
                </c:pt>
                <c:pt idx="3">
                  <c:v>10.199999999999999</c:v>
                </c:pt>
                <c:pt idx="4">
                  <c:v>9.3000000000000007</c:v>
                </c:pt>
                <c:pt idx="5">
                  <c:v>8.5</c:v>
                </c:pt>
                <c:pt idx="6">
                  <c:v>7.87</c:v>
                </c:pt>
                <c:pt idx="7">
                  <c:v>7.42</c:v>
                </c:pt>
                <c:pt idx="8">
                  <c:v>6.83</c:v>
                </c:pt>
                <c:pt idx="9">
                  <c:v>6.5</c:v>
                </c:pt>
                <c:pt idx="10">
                  <c:v>6.17</c:v>
                </c:pt>
                <c:pt idx="11">
                  <c:v>5.66</c:v>
                </c:pt>
                <c:pt idx="12">
                  <c:v>5.34</c:v>
                </c:pt>
                <c:pt idx="13">
                  <c:v>5</c:v>
                </c:pt>
                <c:pt idx="14">
                  <c:v>5.05</c:v>
                </c:pt>
              </c:numCache>
            </c:numRef>
          </c:xVal>
          <c:yVal>
            <c:numRef>
              <c:f>Лист1!$L$2:$L$16</c:f>
              <c:numCache>
                <c:formatCode>General</c:formatCode>
                <c:ptCount val="15"/>
                <c:pt idx="0">
                  <c:v>164.84026001283229</c:v>
                </c:pt>
                <c:pt idx="1">
                  <c:v>142.11903498403649</c:v>
                </c:pt>
                <c:pt idx="2">
                  <c:v>127.86258006400776</c:v>
                </c:pt>
                <c:pt idx="3">
                  <c:v>113.606125143979</c:v>
                </c:pt>
                <c:pt idx="4">
                  <c:v>103.58205527833381</c:v>
                </c:pt>
                <c:pt idx="5">
                  <c:v>94.671770953315843</c:v>
                </c:pt>
                <c:pt idx="6">
                  <c:v>87.654922047364195</c:v>
                </c:pt>
                <c:pt idx="7">
                  <c:v>82.642887114541594</c:v>
                </c:pt>
                <c:pt idx="8">
                  <c:v>76.071552424840846</c:v>
                </c:pt>
                <c:pt idx="9">
                  <c:v>72.396060140770942</c:v>
                </c:pt>
                <c:pt idx="10">
                  <c:v>68.720567856701024</c:v>
                </c:pt>
                <c:pt idx="11">
                  <c:v>63.040261599502081</c:v>
                </c:pt>
                <c:pt idx="12">
                  <c:v>59.476147869494895</c:v>
                </c:pt>
                <c:pt idx="13">
                  <c:v>55.689277031362259</c:v>
                </c:pt>
                <c:pt idx="14">
                  <c:v>56.246169801675883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8D-401E-833F-1EE2A10BF07D}"/>
            </c:ext>
          </c:extLst>
        </c:ser>
        <c:ser>
          <c:idx val="2"/>
          <c:order val="2"/>
          <c:tx>
            <c:v>Ps(I)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Лист1!$J$2:$J$16</c:f>
              <c:numCache>
                <c:formatCode>General</c:formatCode>
                <c:ptCount val="15"/>
                <c:pt idx="0">
                  <c:v>14.8</c:v>
                </c:pt>
                <c:pt idx="1">
                  <c:v>12.76</c:v>
                </c:pt>
                <c:pt idx="2">
                  <c:v>11.48</c:v>
                </c:pt>
                <c:pt idx="3">
                  <c:v>10.199999999999999</c:v>
                </c:pt>
                <c:pt idx="4">
                  <c:v>9.3000000000000007</c:v>
                </c:pt>
                <c:pt idx="5">
                  <c:v>8.5</c:v>
                </c:pt>
                <c:pt idx="6">
                  <c:v>7.87</c:v>
                </c:pt>
                <c:pt idx="7">
                  <c:v>7.42</c:v>
                </c:pt>
                <c:pt idx="8">
                  <c:v>6.83</c:v>
                </c:pt>
                <c:pt idx="9">
                  <c:v>6.5</c:v>
                </c:pt>
                <c:pt idx="10">
                  <c:v>6.17</c:v>
                </c:pt>
                <c:pt idx="11">
                  <c:v>5.66</c:v>
                </c:pt>
                <c:pt idx="12">
                  <c:v>5.34</c:v>
                </c:pt>
                <c:pt idx="13">
                  <c:v>5</c:v>
                </c:pt>
                <c:pt idx="14">
                  <c:v>5.05</c:v>
                </c:pt>
              </c:numCache>
            </c:numRef>
          </c:xVal>
          <c:yVal>
            <c:numRef>
              <c:f>Лист1!$M$2:$M$16</c:f>
              <c:numCache>
                <c:formatCode>General</c:formatCode>
                <c:ptCount val="15"/>
                <c:pt idx="0">
                  <c:v>149.87311297891253</c:v>
                </c:pt>
                <c:pt idx="1">
                  <c:v>111.40422096309069</c:v>
                </c:pt>
                <c:pt idx="2">
                  <c:v>90.174568611833777</c:v>
                </c:pt>
                <c:pt idx="3">
                  <c:v>71.186991756419175</c:v>
                </c:pt>
                <c:pt idx="4">
                  <c:v>59.178805430725639</c:v>
                </c:pt>
                <c:pt idx="5">
                  <c:v>49.435410941957763</c:v>
                </c:pt>
                <c:pt idx="6">
                  <c:v>42.378908013438668</c:v>
                </c:pt>
                <c:pt idx="7">
                  <c:v>37.671083169339838</c:v>
                </c:pt>
                <c:pt idx="8">
                  <c:v>31.918443480834512</c:v>
                </c:pt>
                <c:pt idx="9">
                  <c:v>28.908596710002982</c:v>
                </c:pt>
                <c:pt idx="10">
                  <c:v>26.047774610495445</c:v>
                </c:pt>
                <c:pt idx="11">
                  <c:v>21.91962700030702</c:v>
                </c:pt>
                <c:pt idx="12">
                  <c:v>19.511147463757659</c:v>
                </c:pt>
                <c:pt idx="13">
                  <c:v>17.105678526628985</c:v>
                </c:pt>
                <c:pt idx="14">
                  <c:v>17.449502665014226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8D-401E-833F-1EE2A10BF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48720"/>
        <c:axId val="1005649136"/>
      </c:scatterChart>
      <c:valAx>
        <c:axId val="10056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Сила тока </a:t>
                </a:r>
                <a:r>
                  <a:rPr lang="en-US"/>
                  <a:t>I, </a:t>
                </a:r>
                <a:r>
                  <a:rPr lang="ru-RU"/>
                  <a:t>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649136"/>
        <c:crosses val="autoZero"/>
        <c:crossBetween val="midCat"/>
        <c:majorUnit val="1"/>
      </c:valAx>
      <c:valAx>
        <c:axId val="100564913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</a:t>
                </a:r>
                <a:r>
                  <a:rPr lang="en-US"/>
                  <a:t>Pr,</a:t>
                </a:r>
                <a:r>
                  <a:rPr lang="en-US" baseline="0"/>
                  <a:t> Ps, P, </a:t>
                </a:r>
                <a:r>
                  <a:rPr lang="ru-RU" baseline="0"/>
                  <a:t>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6487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КПД от силы тока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Лист1!$I$23:$I$38</c:f>
              <c:numCache>
                <c:formatCode>General</c:formatCode>
                <c:ptCount val="16"/>
                <c:pt idx="0">
                  <c:v>14.8</c:v>
                </c:pt>
                <c:pt idx="1">
                  <c:v>12.76</c:v>
                </c:pt>
                <c:pt idx="2">
                  <c:v>11.48</c:v>
                </c:pt>
                <c:pt idx="3">
                  <c:v>10.199999999999999</c:v>
                </c:pt>
                <c:pt idx="4">
                  <c:v>9.3000000000000007</c:v>
                </c:pt>
                <c:pt idx="5">
                  <c:v>8.5</c:v>
                </c:pt>
                <c:pt idx="6">
                  <c:v>7.87</c:v>
                </c:pt>
                <c:pt idx="7">
                  <c:v>7.42</c:v>
                </c:pt>
                <c:pt idx="8">
                  <c:v>6.83</c:v>
                </c:pt>
                <c:pt idx="9">
                  <c:v>6.5</c:v>
                </c:pt>
                <c:pt idx="10">
                  <c:v>6.17</c:v>
                </c:pt>
                <c:pt idx="11">
                  <c:v>5.66</c:v>
                </c:pt>
                <c:pt idx="12">
                  <c:v>5.34</c:v>
                </c:pt>
                <c:pt idx="13">
                  <c:v>5</c:v>
                </c:pt>
                <c:pt idx="14">
                  <c:v>5.05</c:v>
                </c:pt>
                <c:pt idx="15">
                  <c:v>8.1390043874419984</c:v>
                </c:pt>
              </c:numCache>
            </c:numRef>
          </c:xVal>
          <c:yVal>
            <c:numRef>
              <c:f>Лист1!$J$23:$J$38</c:f>
              <c:numCache>
                <c:formatCode>General</c:formatCode>
                <c:ptCount val="16"/>
                <c:pt idx="0">
                  <c:v>9.2477408121130755E-2</c:v>
                </c:pt>
                <c:pt idx="1">
                  <c:v>0.21637917822517</c:v>
                </c:pt>
                <c:pt idx="2">
                  <c:v>0.29449116372554257</c:v>
                </c:pt>
                <c:pt idx="3">
                  <c:v>0.37260314922591514</c:v>
                </c:pt>
                <c:pt idx="4">
                  <c:v>0.428269161881353</c:v>
                </c:pt>
                <c:pt idx="5">
                  <c:v>0.47765030214020926</c:v>
                </c:pt>
                <c:pt idx="6">
                  <c:v>0.51625737543349681</c:v>
                </c:pt>
                <c:pt idx="7">
                  <c:v>0.54319254284741847</c:v>
                </c:pt>
                <c:pt idx="8">
                  <c:v>0.5791060993993139</c:v>
                </c:pt>
                <c:pt idx="9">
                  <c:v>0.59975639441665374</c:v>
                </c:pt>
                <c:pt idx="10">
                  <c:v>0.61950885052019633</c:v>
                </c:pt>
                <c:pt idx="11">
                  <c:v>0.6500353735893073</c:v>
                </c:pt>
                <c:pt idx="12">
                  <c:v>0.66978782969284978</c:v>
                </c:pt>
                <c:pt idx="13">
                  <c:v>0.69133596362398708</c:v>
                </c:pt>
                <c:pt idx="14">
                  <c:v>0.70031435276196097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A-492A-A1E5-A0B9FD25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83344"/>
        <c:axId val="253655264"/>
      </c:scatterChart>
      <c:valAx>
        <c:axId val="2468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Сила</a:t>
                </a:r>
                <a:r>
                  <a:rPr lang="ru-RU" baseline="0"/>
                  <a:t> тока</a:t>
                </a:r>
                <a:r>
                  <a:rPr lang="en-US" baseline="0"/>
                  <a:t>, </a:t>
                </a:r>
                <a:r>
                  <a:rPr lang="ru-RU" baseline="0"/>
                  <a:t>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55264"/>
        <c:crosses val="autoZero"/>
        <c:crossBetween val="midCat"/>
        <c:majorUnit val="1"/>
      </c:valAx>
      <c:valAx>
        <c:axId val="253655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 долях единицы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8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11112</xdr:colOff>
      <xdr:row>38</xdr:row>
      <xdr:rowOff>20636</xdr:rowOff>
    </xdr:from>
    <xdr:to>
      <xdr:col>26</xdr:col>
      <xdr:colOff>31750</xdr:colOff>
      <xdr:row>55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33336</xdr:colOff>
      <xdr:row>0</xdr:row>
      <xdr:rowOff>19050</xdr:rowOff>
    </xdr:from>
    <xdr:to>
      <xdr:col>25</xdr:col>
      <xdr:colOff>596900</xdr:colOff>
      <xdr:row>20</xdr:row>
      <xdr:rowOff>6350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15874</xdr:colOff>
      <xdr:row>21</xdr:row>
      <xdr:rowOff>7936</xdr:rowOff>
    </xdr:from>
    <xdr:to>
      <xdr:col>25</xdr:col>
      <xdr:colOff>603250</xdr:colOff>
      <xdr:row>36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G17" zoomScale="76" workbookViewId="0">
      <selection activeCell="AB28" sqref="AB28"/>
    </sheetView>
  </sheetViews>
  <sheetFormatPr defaultRowHeight="14.5" x14ac:dyDescent="0.35"/>
  <sheetData>
    <row r="1" spans="1:13" x14ac:dyDescent="0.35">
      <c r="A1" s="3" t="s">
        <v>0</v>
      </c>
      <c r="B1" s="3" t="s">
        <v>1</v>
      </c>
      <c r="D1" t="s">
        <v>11</v>
      </c>
      <c r="E1" t="s">
        <v>12</v>
      </c>
      <c r="J1" s="3" t="s">
        <v>0</v>
      </c>
      <c r="K1" s="3" t="s">
        <v>6</v>
      </c>
      <c r="L1" s="3" t="s">
        <v>7</v>
      </c>
      <c r="M1" s="3" t="s">
        <v>8</v>
      </c>
    </row>
    <row r="2" spans="1:13" ht="15" thickBot="1" x14ac:dyDescent="0.4">
      <c r="A2" s="11">
        <v>14.8</v>
      </c>
      <c r="B2" s="11">
        <v>1.03</v>
      </c>
      <c r="D2" s="1">
        <f>SLOPE(B2:B16,A2:A16)</f>
        <v>-0.68422714106515936</v>
      </c>
      <c r="E2" s="5">
        <f>INTERCEPT(B2:B16,A2:A16)</f>
        <v>11.137855406272452</v>
      </c>
      <c r="F2" s="3" t="s">
        <v>3</v>
      </c>
      <c r="G2" s="3" t="s">
        <v>2</v>
      </c>
      <c r="H2" s="3"/>
      <c r="J2" s="3">
        <f t="shared" ref="J2:J16" si="0">A2</f>
        <v>14.8</v>
      </c>
      <c r="K2" s="3">
        <f t="shared" ref="K2:K16" si="1">A2*B2</f>
        <v>15.244000000000002</v>
      </c>
      <c r="L2" s="3">
        <f t="shared" ref="L2:L16" si="2">$E$12*A2</f>
        <v>164.84026001283229</v>
      </c>
      <c r="M2" s="3">
        <f t="shared" ref="M2:M16" si="3">A2^2*$D$12</f>
        <v>149.87311297891253</v>
      </c>
    </row>
    <row r="3" spans="1:13" ht="15" thickBot="1" x14ac:dyDescent="0.4">
      <c r="A3" s="11">
        <v>12.76</v>
      </c>
      <c r="B3" s="11">
        <v>2.41</v>
      </c>
      <c r="F3" s="3">
        <f>A2</f>
        <v>14.8</v>
      </c>
      <c r="G3" s="3">
        <f t="shared" ref="G3:G17" si="4">F3*$D$2+$E$2</f>
        <v>1.0112937185080924</v>
      </c>
      <c r="H3" s="3">
        <f>B2</f>
        <v>1.03</v>
      </c>
      <c r="J3" s="3">
        <f t="shared" si="0"/>
        <v>12.76</v>
      </c>
      <c r="K3" s="3">
        <f t="shared" si="1"/>
        <v>30.7516</v>
      </c>
      <c r="L3" s="3">
        <f t="shared" si="2"/>
        <v>142.11903498403649</v>
      </c>
      <c r="M3" s="3">
        <f t="shared" si="3"/>
        <v>111.40422096309069</v>
      </c>
    </row>
    <row r="4" spans="1:13" ht="15" thickBot="1" x14ac:dyDescent="0.4">
      <c r="A4" s="11">
        <v>11.48</v>
      </c>
      <c r="B4" s="11">
        <v>3.28</v>
      </c>
      <c r="D4" s="2"/>
      <c r="E4" s="2"/>
      <c r="F4" s="3">
        <f t="shared" ref="F4:F17" si="5">A3</f>
        <v>12.76</v>
      </c>
      <c r="G4" s="3">
        <f t="shared" si="4"/>
        <v>2.4071170862810192</v>
      </c>
      <c r="H4" s="3">
        <f t="shared" ref="H4:H17" si="6">B3</f>
        <v>2.41</v>
      </c>
      <c r="J4" s="3">
        <f t="shared" si="0"/>
        <v>11.48</v>
      </c>
      <c r="K4" s="3">
        <f t="shared" si="1"/>
        <v>37.654400000000003</v>
      </c>
      <c r="L4" s="3">
        <f t="shared" si="2"/>
        <v>127.86258006400776</v>
      </c>
      <c r="M4" s="3">
        <f t="shared" si="3"/>
        <v>90.174568611833777</v>
      </c>
    </row>
    <row r="5" spans="1:13" ht="15" thickBot="1" x14ac:dyDescent="0.4">
      <c r="A5" s="11">
        <v>10.199999999999999</v>
      </c>
      <c r="B5" s="11">
        <v>4.1500000000000004</v>
      </c>
      <c r="F5" s="3">
        <f t="shared" si="5"/>
        <v>11.48</v>
      </c>
      <c r="G5" s="3">
        <f t="shared" si="4"/>
        <v>3.2829278268444222</v>
      </c>
      <c r="H5" s="3">
        <f t="shared" si="6"/>
        <v>3.28</v>
      </c>
      <c r="J5" s="3">
        <f t="shared" si="0"/>
        <v>10.199999999999999</v>
      </c>
      <c r="K5" s="3">
        <f t="shared" si="1"/>
        <v>42.33</v>
      </c>
      <c r="L5" s="3">
        <f t="shared" si="2"/>
        <v>113.606125143979</v>
      </c>
      <c r="M5" s="3">
        <f t="shared" si="3"/>
        <v>71.186991756419175</v>
      </c>
    </row>
    <row r="6" spans="1:13" ht="15" thickBot="1" x14ac:dyDescent="0.4">
      <c r="A6" s="11">
        <v>9.3000000000000007</v>
      </c>
      <c r="B6" s="11">
        <v>4.7699999999999996</v>
      </c>
      <c r="F6" s="3">
        <f t="shared" si="5"/>
        <v>10.199999999999999</v>
      </c>
      <c r="G6" s="3">
        <f t="shared" si="4"/>
        <v>4.158738567407827</v>
      </c>
      <c r="H6" s="3">
        <f t="shared" si="6"/>
        <v>4.1500000000000004</v>
      </c>
      <c r="J6" s="3">
        <f t="shared" si="0"/>
        <v>9.3000000000000007</v>
      </c>
      <c r="K6" s="3">
        <f t="shared" si="1"/>
        <v>44.360999999999997</v>
      </c>
      <c r="L6" s="3">
        <f t="shared" si="2"/>
        <v>103.58205527833381</v>
      </c>
      <c r="M6" s="3">
        <f t="shared" si="3"/>
        <v>59.178805430725639</v>
      </c>
    </row>
    <row r="7" spans="1:13" ht="15" thickBot="1" x14ac:dyDescent="0.4">
      <c r="A7" s="11">
        <v>8.5</v>
      </c>
      <c r="B7" s="11">
        <v>5.32</v>
      </c>
      <c r="F7" s="3">
        <f t="shared" si="5"/>
        <v>9.3000000000000007</v>
      </c>
      <c r="G7" s="3">
        <f t="shared" si="4"/>
        <v>4.7745429943664695</v>
      </c>
      <c r="H7" s="3">
        <f t="shared" si="6"/>
        <v>4.7699999999999996</v>
      </c>
      <c r="J7" s="3">
        <f t="shared" si="0"/>
        <v>8.5</v>
      </c>
      <c r="K7" s="3">
        <f t="shared" si="1"/>
        <v>45.22</v>
      </c>
      <c r="L7" s="3">
        <f t="shared" si="2"/>
        <v>94.671770953315843</v>
      </c>
      <c r="M7" s="3">
        <f t="shared" si="3"/>
        <v>49.435410941957763</v>
      </c>
    </row>
    <row r="8" spans="1:13" ht="15" thickBot="1" x14ac:dyDescent="0.4">
      <c r="A8" s="11">
        <v>7.87</v>
      </c>
      <c r="B8" s="11">
        <v>5.75</v>
      </c>
      <c r="F8" s="3">
        <f t="shared" si="5"/>
        <v>8.5</v>
      </c>
      <c r="G8" s="3">
        <f t="shared" si="4"/>
        <v>5.3219247072185976</v>
      </c>
      <c r="H8" s="3">
        <f t="shared" si="6"/>
        <v>5.32</v>
      </c>
      <c r="J8" s="3">
        <f t="shared" si="0"/>
        <v>7.87</v>
      </c>
      <c r="K8" s="3">
        <f t="shared" si="1"/>
        <v>45.252499999999998</v>
      </c>
      <c r="L8" s="3">
        <f t="shared" si="2"/>
        <v>87.654922047364195</v>
      </c>
      <c r="M8" s="3">
        <f t="shared" si="3"/>
        <v>42.378908013438668</v>
      </c>
    </row>
    <row r="9" spans="1:13" ht="15" thickBot="1" x14ac:dyDescent="0.4">
      <c r="A9" s="11">
        <v>7.42</v>
      </c>
      <c r="B9" s="11">
        <v>6.05</v>
      </c>
      <c r="F9" s="3">
        <f t="shared" si="5"/>
        <v>7.87</v>
      </c>
      <c r="G9" s="3">
        <f t="shared" si="4"/>
        <v>5.7529878060896475</v>
      </c>
      <c r="H9" s="3">
        <f t="shared" si="6"/>
        <v>5.75</v>
      </c>
      <c r="J9" s="3">
        <f t="shared" si="0"/>
        <v>7.42</v>
      </c>
      <c r="K9" s="3">
        <f t="shared" si="1"/>
        <v>44.890999999999998</v>
      </c>
      <c r="L9" s="3">
        <f t="shared" si="2"/>
        <v>82.642887114541594</v>
      </c>
      <c r="M9" s="3">
        <f t="shared" si="3"/>
        <v>37.671083169339838</v>
      </c>
    </row>
    <row r="10" spans="1:13" ht="15" thickBot="1" x14ac:dyDescent="0.4">
      <c r="A10" s="11">
        <v>6.83</v>
      </c>
      <c r="B10" s="11">
        <v>6.45</v>
      </c>
      <c r="F10" s="3">
        <f t="shared" si="5"/>
        <v>7.42</v>
      </c>
      <c r="G10" s="3">
        <f t="shared" si="4"/>
        <v>6.0608900195689701</v>
      </c>
      <c r="H10" s="3">
        <f t="shared" si="6"/>
        <v>6.05</v>
      </c>
      <c r="J10" s="3">
        <f t="shared" si="0"/>
        <v>6.83</v>
      </c>
      <c r="K10" s="3">
        <f t="shared" si="1"/>
        <v>44.0535</v>
      </c>
      <c r="L10" s="3">
        <f t="shared" si="2"/>
        <v>76.071552424840846</v>
      </c>
      <c r="M10" s="3">
        <f t="shared" si="3"/>
        <v>31.918443480834512</v>
      </c>
    </row>
    <row r="11" spans="1:13" ht="15" thickBot="1" x14ac:dyDescent="0.4">
      <c r="A11" s="11">
        <v>6.5</v>
      </c>
      <c r="B11" s="11">
        <v>6.68</v>
      </c>
      <c r="D11" t="s">
        <v>4</v>
      </c>
      <c r="E11" t="s">
        <v>5</v>
      </c>
      <c r="F11" s="3">
        <f t="shared" si="5"/>
        <v>6.83</v>
      </c>
      <c r="G11" s="3">
        <f t="shared" si="4"/>
        <v>6.464584032797414</v>
      </c>
      <c r="H11" s="3">
        <f t="shared" si="6"/>
        <v>6.45</v>
      </c>
      <c r="J11" s="3">
        <f t="shared" si="0"/>
        <v>6.5</v>
      </c>
      <c r="K11" s="3">
        <f t="shared" si="1"/>
        <v>43.42</v>
      </c>
      <c r="L11" s="3">
        <f t="shared" si="2"/>
        <v>72.396060140770942</v>
      </c>
      <c r="M11" s="3">
        <f t="shared" si="3"/>
        <v>28.908596710002982</v>
      </c>
    </row>
    <row r="12" spans="1:13" ht="15" thickBot="1" x14ac:dyDescent="0.4">
      <c r="A12" s="11">
        <v>6.17</v>
      </c>
      <c r="B12" s="11">
        <v>6.9</v>
      </c>
      <c r="D12" s="1">
        <f>-D2</f>
        <v>0.68422714106515936</v>
      </c>
      <c r="E12" s="5">
        <f>E2</f>
        <v>11.137855406272452</v>
      </c>
      <c r="F12" s="3">
        <f t="shared" si="5"/>
        <v>6.5</v>
      </c>
      <c r="G12" s="3">
        <f t="shared" si="4"/>
        <v>6.6903789893489165</v>
      </c>
      <c r="H12" s="3">
        <f t="shared" si="6"/>
        <v>6.68</v>
      </c>
      <c r="J12" s="3">
        <f t="shared" si="0"/>
        <v>6.17</v>
      </c>
      <c r="K12" s="3">
        <f t="shared" si="1"/>
        <v>42.573</v>
      </c>
      <c r="L12" s="3">
        <f t="shared" si="2"/>
        <v>68.720567856701024</v>
      </c>
      <c r="M12" s="3">
        <f t="shared" si="3"/>
        <v>26.047774610495445</v>
      </c>
    </row>
    <row r="13" spans="1:13" ht="15" thickBot="1" x14ac:dyDescent="0.4">
      <c r="A13" s="11">
        <v>5.66</v>
      </c>
      <c r="B13" s="11">
        <v>7.24</v>
      </c>
      <c r="F13" s="3">
        <f t="shared" si="5"/>
        <v>6.17</v>
      </c>
      <c r="G13" s="3">
        <f t="shared" si="4"/>
        <v>6.916173945900419</v>
      </c>
      <c r="H13" s="3">
        <f t="shared" si="6"/>
        <v>6.9</v>
      </c>
      <c r="J13" s="3">
        <f t="shared" si="0"/>
        <v>5.66</v>
      </c>
      <c r="K13" s="3">
        <f t="shared" si="1"/>
        <v>40.978400000000001</v>
      </c>
      <c r="L13" s="3">
        <f t="shared" si="2"/>
        <v>63.040261599502081</v>
      </c>
      <c r="M13" s="3">
        <f t="shared" si="3"/>
        <v>21.91962700030702</v>
      </c>
    </row>
    <row r="14" spans="1:13" ht="15" thickBot="1" x14ac:dyDescent="0.4">
      <c r="A14" s="11">
        <v>5.34</v>
      </c>
      <c r="B14" s="11">
        <v>7.46</v>
      </c>
      <c r="F14" s="3">
        <f t="shared" si="5"/>
        <v>5.66</v>
      </c>
      <c r="G14" s="3">
        <f t="shared" si="4"/>
        <v>7.2651297878436498</v>
      </c>
      <c r="H14" s="3">
        <f t="shared" si="6"/>
        <v>7.24</v>
      </c>
      <c r="J14" s="3">
        <f t="shared" si="0"/>
        <v>5.34</v>
      </c>
      <c r="K14" s="3">
        <f t="shared" si="1"/>
        <v>39.836399999999998</v>
      </c>
      <c r="L14" s="3">
        <f t="shared" si="2"/>
        <v>59.476147869494895</v>
      </c>
      <c r="M14" s="3">
        <f t="shared" si="3"/>
        <v>19.511147463757659</v>
      </c>
    </row>
    <row r="15" spans="1:13" ht="15" thickBot="1" x14ac:dyDescent="0.4">
      <c r="A15" s="11">
        <v>5</v>
      </c>
      <c r="B15" s="11">
        <v>7.7</v>
      </c>
      <c r="F15" s="3">
        <f t="shared" si="5"/>
        <v>5.34</v>
      </c>
      <c r="G15" s="3">
        <f t="shared" si="4"/>
        <v>7.4840824729845012</v>
      </c>
      <c r="H15" s="3">
        <f t="shared" si="6"/>
        <v>7.46</v>
      </c>
      <c r="J15" s="3">
        <f t="shared" si="0"/>
        <v>5</v>
      </c>
      <c r="K15" s="3">
        <f t="shared" si="1"/>
        <v>38.5</v>
      </c>
      <c r="L15" s="3">
        <f t="shared" si="2"/>
        <v>55.689277031362259</v>
      </c>
      <c r="M15" s="3">
        <f t="shared" si="3"/>
        <v>17.105678526628985</v>
      </c>
    </row>
    <row r="16" spans="1:13" ht="15" thickBot="1" x14ac:dyDescent="0.4">
      <c r="A16" s="11">
        <v>5.05</v>
      </c>
      <c r="B16" s="11">
        <v>7.8</v>
      </c>
      <c r="F16" s="3">
        <f t="shared" si="5"/>
        <v>5</v>
      </c>
      <c r="G16" s="3">
        <f t="shared" si="4"/>
        <v>7.7167197009466548</v>
      </c>
      <c r="H16" s="3">
        <f t="shared" si="6"/>
        <v>7.7</v>
      </c>
      <c r="J16" s="3">
        <f t="shared" si="0"/>
        <v>5.05</v>
      </c>
      <c r="K16" s="3">
        <f t="shared" si="1"/>
        <v>39.39</v>
      </c>
      <c r="L16" s="3">
        <f t="shared" si="2"/>
        <v>56.246169801675883</v>
      </c>
      <c r="M16" s="3">
        <f t="shared" si="3"/>
        <v>17.449502665014226</v>
      </c>
    </row>
    <row r="17" spans="6:13" x14ac:dyDescent="0.35">
      <c r="F17" s="3">
        <f t="shared" si="5"/>
        <v>5.05</v>
      </c>
      <c r="G17" s="3">
        <f t="shared" si="4"/>
        <v>7.6825083438933977</v>
      </c>
      <c r="H17" s="3">
        <f t="shared" si="6"/>
        <v>7.8</v>
      </c>
    </row>
    <row r="18" spans="6:13" x14ac:dyDescent="0.35"/>
    <row r="19" spans="6:13" x14ac:dyDescent="0.35">
      <c r="I19" s="3" t="s">
        <v>9</v>
      </c>
      <c r="J19" s="7"/>
      <c r="K19" s="7">
        <f>AVERAGE(J10:J11)</f>
        <v>6.665</v>
      </c>
    </row>
    <row r="20" spans="6:13" x14ac:dyDescent="0.35">
      <c r="I20" s="6">
        <f>J19/K19^2</f>
        <v>0</v>
      </c>
      <c r="J20" s="9"/>
      <c r="K20" s="8"/>
    </row>
    <row r="22" spans="6:13" x14ac:dyDescent="0.35">
      <c r="I22" s="3" t="s">
        <v>0</v>
      </c>
      <c r="J22" s="3" t="s">
        <v>10</v>
      </c>
    </row>
    <row r="23" spans="6:13" x14ac:dyDescent="0.35">
      <c r="I23" s="3">
        <f>A2</f>
        <v>14.8</v>
      </c>
      <c r="J23" s="3">
        <f t="shared" ref="J23:J37" si="7">K2/L2</f>
        <v>9.2477408121130755E-2</v>
      </c>
      <c r="L23" s="3">
        <f>SLOPE(J23:J37,I23:I37)</f>
        <v>-6.1432575312463357E-2</v>
      </c>
      <c r="M23" s="3">
        <f>INTERCEPT(J23:J37,I23:I37)</f>
        <v>1.0000000000000002</v>
      </c>
    </row>
    <row r="24" spans="6:13" x14ac:dyDescent="0.35">
      <c r="I24" s="3">
        <f t="shared" ref="I24:I37" si="8">A3</f>
        <v>12.76</v>
      </c>
      <c r="J24" s="3">
        <f t="shared" si="7"/>
        <v>0.21637917822517</v>
      </c>
    </row>
    <row r="25" spans="6:13" x14ac:dyDescent="0.35">
      <c r="I25" s="3">
        <f t="shared" si="8"/>
        <v>11.48</v>
      </c>
      <c r="J25" s="3">
        <f t="shared" si="7"/>
        <v>0.29449116372554257</v>
      </c>
    </row>
    <row r="26" spans="6:13" x14ac:dyDescent="0.35">
      <c r="I26" s="3">
        <f t="shared" si="8"/>
        <v>10.199999999999999</v>
      </c>
      <c r="J26" s="3">
        <f t="shared" si="7"/>
        <v>0.37260314922591514</v>
      </c>
    </row>
    <row r="27" spans="6:13" x14ac:dyDescent="0.35">
      <c r="I27" s="3">
        <f t="shared" si="8"/>
        <v>9.3000000000000007</v>
      </c>
      <c r="J27" s="3">
        <f t="shared" si="7"/>
        <v>0.428269161881353</v>
      </c>
    </row>
    <row r="28" spans="6:13" x14ac:dyDescent="0.35">
      <c r="I28" s="3">
        <f t="shared" si="8"/>
        <v>8.5</v>
      </c>
      <c r="J28" s="3">
        <f t="shared" si="7"/>
        <v>0.47765030214020926</v>
      </c>
    </row>
    <row r="29" spans="6:13" x14ac:dyDescent="0.35">
      <c r="I29" s="3">
        <f t="shared" si="8"/>
        <v>7.87</v>
      </c>
      <c r="J29" s="3">
        <f t="shared" si="7"/>
        <v>0.51625737543349681</v>
      </c>
    </row>
    <row r="30" spans="6:13" x14ac:dyDescent="0.35">
      <c r="I30" s="3">
        <f t="shared" si="8"/>
        <v>7.42</v>
      </c>
      <c r="J30" s="3">
        <f t="shared" si="7"/>
        <v>0.54319254284741847</v>
      </c>
    </row>
    <row r="31" spans="6:13" x14ac:dyDescent="0.35">
      <c r="I31" s="3">
        <f t="shared" si="8"/>
        <v>6.83</v>
      </c>
      <c r="J31" s="3">
        <f t="shared" si="7"/>
        <v>0.5791060993993139</v>
      </c>
    </row>
    <row r="32" spans="6:13" x14ac:dyDescent="0.35">
      <c r="I32" s="3">
        <f t="shared" si="8"/>
        <v>6.5</v>
      </c>
      <c r="J32" s="3">
        <f t="shared" si="7"/>
        <v>0.59975639441665374</v>
      </c>
    </row>
    <row r="33" spans="7:10" x14ac:dyDescent="0.35">
      <c r="I33" s="3">
        <f t="shared" si="8"/>
        <v>6.17</v>
      </c>
      <c r="J33" s="3">
        <f t="shared" si="7"/>
        <v>0.61950885052019633</v>
      </c>
    </row>
    <row r="34" spans="7:10" x14ac:dyDescent="0.35">
      <c r="I34" s="3">
        <f t="shared" si="8"/>
        <v>5.66</v>
      </c>
      <c r="J34" s="3">
        <f t="shared" si="7"/>
        <v>0.6500353735893073</v>
      </c>
    </row>
    <row r="35" spans="7:10" x14ac:dyDescent="0.35">
      <c r="I35" s="3">
        <f t="shared" si="8"/>
        <v>5.34</v>
      </c>
      <c r="J35" s="3">
        <f t="shared" si="7"/>
        <v>0.66978782969284978</v>
      </c>
    </row>
    <row r="36" spans="7:10" x14ac:dyDescent="0.35">
      <c r="I36" s="3">
        <f t="shared" si="8"/>
        <v>5</v>
      </c>
      <c r="J36" s="3">
        <f t="shared" si="7"/>
        <v>0.69133596362398708</v>
      </c>
    </row>
    <row r="37" spans="7:10" x14ac:dyDescent="0.35">
      <c r="I37" s="3">
        <f t="shared" si="8"/>
        <v>5.05</v>
      </c>
      <c r="J37" s="3">
        <f t="shared" si="7"/>
        <v>0.70031435276196097</v>
      </c>
    </row>
    <row r="38" spans="7:10" x14ac:dyDescent="0.35">
      <c r="I38" s="3">
        <f>(0.5-M23)/L23</f>
        <v>8.1390043874419984</v>
      </c>
      <c r="J38" s="3">
        <f>L23*I38+M23</f>
        <v>0.5</v>
      </c>
    </row>
    <row r="41" spans="7:10" x14ac:dyDescent="0.35">
      <c r="I41" s="10"/>
    </row>
    <row r="42" spans="7:10" x14ac:dyDescent="0.35">
      <c r="G42" s="4"/>
      <c r="I42" s="10"/>
    </row>
    <row r="43" spans="7:10" x14ac:dyDescent="0.35">
      <c r="G43" s="4"/>
      <c r="I43" s="10"/>
    </row>
    <row r="44" spans="7:10" x14ac:dyDescent="0.35">
      <c r="G44" s="4"/>
      <c r="I44" s="10"/>
    </row>
    <row r="45" spans="7:10" x14ac:dyDescent="0.35">
      <c r="G45" s="4"/>
      <c r="I45" s="10"/>
    </row>
    <row r="46" spans="7:10" x14ac:dyDescent="0.35">
      <c r="G46" s="4"/>
      <c r="I46" s="10"/>
    </row>
    <row r="47" spans="7:10" x14ac:dyDescent="0.35">
      <c r="G47" s="4"/>
      <c r="I47" s="10"/>
    </row>
    <row r="48" spans="7:10" x14ac:dyDescent="0.35">
      <c r="G48" s="4"/>
      <c r="I48" s="10"/>
    </row>
    <row r="49" spans="7:9" x14ac:dyDescent="0.35">
      <c r="G49" s="4"/>
      <c r="I49" s="10"/>
    </row>
    <row r="50" spans="7:9" x14ac:dyDescent="0.35">
      <c r="G50" s="4"/>
      <c r="I50" s="10"/>
    </row>
    <row r="51" spans="7:9" x14ac:dyDescent="0.35">
      <c r="G51" s="4"/>
      <c r="I51" s="10"/>
    </row>
    <row r="52" spans="7:9" x14ac:dyDescent="0.35">
      <c r="G52" s="4"/>
      <c r="I52" s="10"/>
    </row>
    <row r="53" spans="7:9" x14ac:dyDescent="0.35">
      <c r="G53" s="4"/>
      <c r="I53" s="10"/>
    </row>
    <row r="54" spans="7:9" x14ac:dyDescent="0.35">
      <c r="G54" s="4"/>
      <c r="I54" s="10"/>
    </row>
    <row r="55" spans="7:9" x14ac:dyDescent="0.35">
      <c r="G55" s="4"/>
      <c r="I55" s="10"/>
    </row>
    <row r="56" spans="7:9" x14ac:dyDescent="0.35">
      <c r="G56" s="4"/>
    </row>
    <row r="57" spans="7:9" x14ac:dyDescent="0.35">
      <c r="G57" s="4"/>
    </row>
  </sheetData>
  <sortState xmlns:xlrd2="http://schemas.microsoft.com/office/spreadsheetml/2017/richdata2" ref="A2:B16">
    <sortCondition ref="B2"/>
  </sortState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5 4 p v V H r l j D S m A A A A + A A A A B I A H A B D b 2 5 m a W c v U G F j a 2 F n Z S 5 4 b W w g o h g A K K A U A A A A A A A A A A A A A A A A A A A A A A A A A A A A h Y + x D o I w F E V / h X S n r y A k h j z K 4 C q J 0 W h c S a n Q C M X Q V v g 3 B z / J X 5 B E U T f H e 3 K G c x + 3 O 2 Z j 2 3 h X 2 R v V 6 Z Q E l B F P a t G V S l c p c f b k L 0 n G c V O I c 1 F J b 5 K 1 S U Z T p q S 2 9 p I A D M N A h w X t + g p C x g I 4 5 u u d q G V b k I + s / s u + 0 s Y W W k j C 8 f C K 4 S G N Y x q z g N E o C h F m j L n S X y W c i i l D + I G 4 c o 1 1 v e S 9 8 7 d 7 h H k i v F / w J 1 B L A w Q U A A I A C A D n i m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4 p v V C i K R 7 g O A A A A E Q A A A B M A H A B G b 3 J t d W x h c y 9 T Z W N 0 a W 9 u M S 5 t I K I Y A C i g F A A A A A A A A A A A A A A A A A A A A A A A A A A A A C t O T S 7 J z M 9 T C I b Q h t Y A U E s B A i 0 A F A A C A A g A 5 4 p v V H r l j D S m A A A A + A A A A B I A A A A A A A A A A A A A A A A A A A A A A E N v b m Z p Z y 9 Q Y W N r Y W d l L n h t b F B L A Q I t A B Q A A g A I A O e K b 1 Q P y u m r p A A A A O k A A A A T A A A A A A A A A A A A A A A A A P I A A A B b Q 2 9 u d G V u d F 9 U e X B l c 1 0 u e G 1 s U E s B A i 0 A F A A C A A g A 5 4 p v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w g 5 E v S a l R E g q B l 5 y 7 e n j M A A A A A A g A A A A A A E G Y A A A A B A A A g A A A A D j d I p O I d q P L w 7 E w p p W N a M t j e 7 j U a q C Z d H 1 8 N M g j I y f k A A A A A D o A A A A A C A A A g A A A A j i X 8 U E L 0 9 W B f I D e k W V F F 2 y N P 0 m Q o d Y C r j w W e e + 5 Z b y 1 Q A A A A j i R f c V e S 6 f R i W C R G t Q u W t n i f E 4 a w A X Z F C 7 O h w I 5 o x c v p J x K / r A b k k 7 0 p t i N f + x X N T N t 2 l + 1 T h M F r 2 X 0 p i c 7 0 W 8 P w n b w Q N W J t I B b H K a 0 P P L x A A A A A V n f E c H Z z U E H V Y w F I 5 7 z 8 O c v n a b A E e J I W T J d 5 3 u a 5 3 Y s m + Q Y f J v L P Y U G Q B 5 P / I 0 + 6 3 T r 3 M X Z 2 H 0 K E 2 / a E U e z y O A = = < / D a t a M a s h u p > 
</file>

<file path=customXml/itemProps1.xml><?xml version="1.0" encoding="utf-8"?>
<ds:datastoreItem xmlns:ds="http://schemas.openxmlformats.org/officeDocument/2006/customXml" ds:itemID="{7BF69247-EBAE-4307-A4CD-62149E4471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2025-03-27T10:09:55Z</dcterms:modified>
</cp:coreProperties>
</file>